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795" yWindow="465" windowWidth="15600" windowHeight="4845" tabRatio="922" activeTab="1"/>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BR!$A$5:$L$22</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X5" i="34" l="1"/>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4" i="34"/>
  <c r="X5" i="33"/>
  <c r="X6" i="33"/>
  <c r="X7" i="33"/>
  <c r="X8" i="33"/>
  <c r="X9" i="33"/>
  <c r="X10" i="33"/>
  <c r="X11" i="33"/>
  <c r="X12" i="33"/>
  <c r="X13" i="33"/>
  <c r="X14" i="33"/>
  <c r="X15" i="33"/>
  <c r="X16" i="33"/>
  <c r="X17" i="33"/>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16" i="33"/>
  <c r="X117" i="33"/>
  <c r="X118" i="33"/>
  <c r="X119" i="33"/>
  <c r="X120" i="33"/>
  <c r="X121" i="33"/>
  <c r="X122" i="33"/>
  <c r="X123" i="33"/>
  <c r="X124" i="33"/>
  <c r="X125" i="33"/>
  <c r="X126" i="33"/>
  <c r="X127" i="33"/>
  <c r="X128" i="33"/>
  <c r="X129" i="33"/>
  <c r="X130" i="33"/>
  <c r="X131" i="33"/>
  <c r="X132" i="33"/>
  <c r="X133" i="33"/>
  <c r="X134" i="33"/>
  <c r="X135" i="33"/>
  <c r="X136" i="33"/>
  <c r="X137" i="33"/>
  <c r="X138" i="33"/>
  <c r="X139" i="33"/>
  <c r="X140" i="33"/>
  <c r="X141" i="33"/>
  <c r="X142" i="33"/>
  <c r="X143" i="33"/>
  <c r="X144" i="33"/>
  <c r="X145" i="33"/>
  <c r="X146" i="33"/>
  <c r="X147" i="33"/>
  <c r="X148" i="33"/>
  <c r="X149" i="33"/>
  <c r="X150" i="33"/>
  <c r="X151" i="33"/>
  <c r="X152" i="33"/>
  <c r="X153" i="33"/>
  <c r="X154" i="33"/>
  <c r="X155" i="33"/>
  <c r="X156" i="33"/>
  <c r="X157" i="33"/>
  <c r="X158" i="33"/>
  <c r="X159" i="33"/>
  <c r="X160" i="33"/>
  <c r="X161" i="33"/>
  <c r="X162" i="33"/>
  <c r="X163" i="33"/>
  <c r="X164" i="33"/>
  <c r="X165" i="33"/>
  <c r="X166" i="33"/>
  <c r="X167" i="33"/>
  <c r="X168" i="33"/>
  <c r="X169" i="33"/>
  <c r="X170" i="33"/>
  <c r="X171" i="33"/>
  <c r="X172" i="33"/>
  <c r="X173" i="33"/>
  <c r="X174" i="33"/>
  <c r="X175" i="33"/>
  <c r="X176" i="33"/>
  <c r="X177" i="33"/>
  <c r="X178" i="33"/>
  <c r="X179" i="33"/>
  <c r="X180" i="33"/>
  <c r="X181" i="33"/>
  <c r="X182" i="33"/>
  <c r="X183" i="33"/>
  <c r="X184" i="33"/>
  <c r="X185" i="33"/>
  <c r="X186" i="33"/>
  <c r="X187" i="33"/>
  <c r="X188" i="33"/>
  <c r="X189" i="33"/>
  <c r="X190" i="33"/>
  <c r="X191" i="33"/>
  <c r="X192" i="33"/>
  <c r="X193" i="33"/>
  <c r="X194" i="33"/>
  <c r="X195" i="33"/>
  <c r="X196" i="33"/>
  <c r="X197" i="33"/>
  <c r="X198" i="33"/>
  <c r="X199" i="33"/>
  <c r="X200" i="33"/>
  <c r="X201" i="33"/>
  <c r="X202" i="33"/>
  <c r="X203" i="33"/>
  <c r="X204" i="33"/>
  <c r="X205" i="33"/>
  <c r="X206" i="33"/>
  <c r="X207" i="33"/>
  <c r="X208" i="33"/>
  <c r="X209" i="33"/>
  <c r="X210" i="33"/>
  <c r="X211" i="33"/>
  <c r="X212" i="33"/>
  <c r="X213" i="33"/>
  <c r="X214" i="33"/>
  <c r="X215" i="33"/>
  <c r="X216" i="33"/>
  <c r="X217" i="33"/>
  <c r="X218" i="33"/>
  <c r="X219" i="33"/>
  <c r="X220" i="33"/>
  <c r="X221" i="33"/>
  <c r="X222" i="33"/>
  <c r="X4" i="33"/>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W222" i="34"/>
  <c r="V222" i="34"/>
  <c r="U222" i="34"/>
  <c r="T222" i="34"/>
  <c r="S222" i="34"/>
  <c r="R222" i="34"/>
  <c r="Q222" i="34"/>
  <c r="P222" i="34"/>
  <c r="O222" i="34"/>
  <c r="N222" i="34"/>
  <c r="W221" i="34"/>
  <c r="V221" i="34"/>
  <c r="U221" i="34"/>
  <c r="T221" i="34"/>
  <c r="S221" i="34"/>
  <c r="R221" i="34"/>
  <c r="Q221" i="34"/>
  <c r="P221" i="34"/>
  <c r="O221" i="34"/>
  <c r="N221" i="34"/>
  <c r="W220" i="34"/>
  <c r="V220" i="34"/>
  <c r="U220" i="34"/>
  <c r="T220" i="34"/>
  <c r="S220" i="34"/>
  <c r="R220" i="34"/>
  <c r="Q220" i="34"/>
  <c r="P220" i="34"/>
  <c r="O220" i="34"/>
  <c r="N220" i="34"/>
  <c r="W219" i="34"/>
  <c r="V219" i="34"/>
  <c r="U219" i="34"/>
  <c r="T219" i="34"/>
  <c r="S219" i="34"/>
  <c r="R219" i="34"/>
  <c r="Q219" i="34"/>
  <c r="P219" i="34"/>
  <c r="O219" i="34"/>
  <c r="N219" i="34"/>
  <c r="Z219" i="34" s="1"/>
  <c r="AA219" i="34" s="1"/>
  <c r="W218" i="34"/>
  <c r="V218" i="34"/>
  <c r="U218" i="34"/>
  <c r="T218" i="34"/>
  <c r="S218" i="34"/>
  <c r="R218" i="34"/>
  <c r="Q218" i="34"/>
  <c r="P218" i="34"/>
  <c r="O218" i="34"/>
  <c r="N218" i="34"/>
  <c r="W217" i="34"/>
  <c r="V217" i="34"/>
  <c r="U217" i="34"/>
  <c r="T217" i="34"/>
  <c r="S217" i="34"/>
  <c r="R217" i="34"/>
  <c r="Q217" i="34"/>
  <c r="P217" i="34"/>
  <c r="O217" i="34"/>
  <c r="N217" i="34"/>
  <c r="W216" i="34"/>
  <c r="V216" i="34"/>
  <c r="U216" i="34"/>
  <c r="T216" i="34"/>
  <c r="S216" i="34"/>
  <c r="R216" i="34"/>
  <c r="Q216" i="34"/>
  <c r="P216" i="34"/>
  <c r="O216" i="34"/>
  <c r="N216" i="34"/>
  <c r="W215" i="34"/>
  <c r="V215" i="34"/>
  <c r="U215" i="34"/>
  <c r="T215" i="34"/>
  <c r="S215" i="34"/>
  <c r="R215" i="34"/>
  <c r="Q215" i="34"/>
  <c r="P215" i="34"/>
  <c r="O215" i="34"/>
  <c r="N215" i="34"/>
  <c r="Z215" i="34" s="1"/>
  <c r="AA215" i="34" s="1"/>
  <c r="C214" i="35" s="1"/>
  <c r="W214" i="34"/>
  <c r="V214" i="34"/>
  <c r="U214" i="34"/>
  <c r="T214" i="34"/>
  <c r="S214" i="34"/>
  <c r="R214" i="34"/>
  <c r="Q214" i="34"/>
  <c r="P214" i="34"/>
  <c r="O214" i="34"/>
  <c r="N214" i="34"/>
  <c r="W213" i="34"/>
  <c r="V213" i="34"/>
  <c r="U213" i="34"/>
  <c r="T213" i="34"/>
  <c r="S213" i="34"/>
  <c r="R213" i="34"/>
  <c r="Q213" i="34"/>
  <c r="P213" i="34"/>
  <c r="O213" i="34"/>
  <c r="N213" i="34"/>
  <c r="W212" i="34"/>
  <c r="V212" i="34"/>
  <c r="U212" i="34"/>
  <c r="T212" i="34"/>
  <c r="S212" i="34"/>
  <c r="R212" i="34"/>
  <c r="Q212" i="34"/>
  <c r="P212" i="34"/>
  <c r="O212" i="34"/>
  <c r="N212" i="34"/>
  <c r="W211" i="34"/>
  <c r="V211" i="34"/>
  <c r="U211" i="34"/>
  <c r="T211" i="34"/>
  <c r="S211" i="34"/>
  <c r="R211" i="34"/>
  <c r="Q211" i="34"/>
  <c r="P211" i="34"/>
  <c r="O211" i="34"/>
  <c r="N211" i="34"/>
  <c r="Z211" i="34" s="1"/>
  <c r="W210" i="34"/>
  <c r="V210" i="34"/>
  <c r="U210" i="34"/>
  <c r="T210" i="34"/>
  <c r="S210" i="34"/>
  <c r="R210" i="34"/>
  <c r="Q210" i="34"/>
  <c r="P210" i="34"/>
  <c r="O210" i="34"/>
  <c r="N210" i="34"/>
  <c r="W209" i="34"/>
  <c r="V209" i="34"/>
  <c r="U209" i="34"/>
  <c r="T209" i="34"/>
  <c r="S209" i="34"/>
  <c r="R209" i="34"/>
  <c r="Q209" i="34"/>
  <c r="P209" i="34"/>
  <c r="O209" i="34"/>
  <c r="N209" i="34"/>
  <c r="W208" i="34"/>
  <c r="V208" i="34"/>
  <c r="U208" i="34"/>
  <c r="T208" i="34"/>
  <c r="S208" i="34"/>
  <c r="R208" i="34"/>
  <c r="Q208" i="34"/>
  <c r="P208" i="34"/>
  <c r="O208" i="34"/>
  <c r="N208" i="34"/>
  <c r="W207" i="34"/>
  <c r="V207" i="34"/>
  <c r="U207" i="34"/>
  <c r="T207" i="34"/>
  <c r="S207" i="34"/>
  <c r="R207" i="34"/>
  <c r="Q207" i="34"/>
  <c r="P207" i="34"/>
  <c r="O207" i="34"/>
  <c r="N207" i="34"/>
  <c r="Z207" i="34" s="1"/>
  <c r="AA207" i="34" s="1"/>
  <c r="C206" i="35" s="1"/>
  <c r="W206" i="34"/>
  <c r="V206" i="34"/>
  <c r="U206" i="34"/>
  <c r="T206" i="34"/>
  <c r="S206" i="34"/>
  <c r="R206" i="34"/>
  <c r="Q206" i="34"/>
  <c r="P206" i="34"/>
  <c r="O206" i="34"/>
  <c r="N206" i="34"/>
  <c r="W205" i="34"/>
  <c r="V205" i="34"/>
  <c r="U205" i="34"/>
  <c r="T205" i="34"/>
  <c r="S205" i="34"/>
  <c r="R205" i="34"/>
  <c r="Q205" i="34"/>
  <c r="P205" i="34"/>
  <c r="O205" i="34"/>
  <c r="N205" i="34"/>
  <c r="W204" i="34"/>
  <c r="V204" i="34"/>
  <c r="U204" i="34"/>
  <c r="T204" i="34"/>
  <c r="S204" i="34"/>
  <c r="R204" i="34"/>
  <c r="Q204" i="34"/>
  <c r="P204" i="34"/>
  <c r="O204" i="34"/>
  <c r="N204" i="34"/>
  <c r="W203" i="34"/>
  <c r="V203" i="34"/>
  <c r="U203" i="34"/>
  <c r="T203" i="34"/>
  <c r="S203" i="34"/>
  <c r="R203" i="34"/>
  <c r="Q203" i="34"/>
  <c r="P203" i="34"/>
  <c r="O203" i="34"/>
  <c r="N203" i="34"/>
  <c r="Z203" i="34" s="1"/>
  <c r="AA203" i="34" s="1"/>
  <c r="C202" i="35" s="1"/>
  <c r="W202" i="34"/>
  <c r="V202" i="34"/>
  <c r="U202" i="34"/>
  <c r="T202" i="34"/>
  <c r="S202" i="34"/>
  <c r="R202" i="34"/>
  <c r="Q202" i="34"/>
  <c r="P202" i="34"/>
  <c r="O202" i="34"/>
  <c r="N202" i="34"/>
  <c r="W201" i="34"/>
  <c r="V201" i="34"/>
  <c r="U201" i="34"/>
  <c r="T201" i="34"/>
  <c r="S201" i="34"/>
  <c r="R201" i="34"/>
  <c r="Q201" i="34"/>
  <c r="P201" i="34"/>
  <c r="O201" i="34"/>
  <c r="N201" i="34"/>
  <c r="W200" i="34"/>
  <c r="V200" i="34"/>
  <c r="U200" i="34"/>
  <c r="T200" i="34"/>
  <c r="S200" i="34"/>
  <c r="R200" i="34"/>
  <c r="Q200" i="34"/>
  <c r="P200" i="34"/>
  <c r="O200" i="34"/>
  <c r="N200" i="34"/>
  <c r="W199" i="34"/>
  <c r="V199" i="34"/>
  <c r="U199" i="34"/>
  <c r="T199" i="34"/>
  <c r="S199" i="34"/>
  <c r="R199" i="34"/>
  <c r="Q199" i="34"/>
  <c r="P199" i="34"/>
  <c r="O199" i="34"/>
  <c r="N199" i="34"/>
  <c r="Z199" i="34" s="1"/>
  <c r="W198" i="34"/>
  <c r="V198" i="34"/>
  <c r="U198" i="34"/>
  <c r="T198" i="34"/>
  <c r="S198" i="34"/>
  <c r="R198" i="34"/>
  <c r="Q198" i="34"/>
  <c r="P198" i="34"/>
  <c r="O198" i="34"/>
  <c r="N198" i="34"/>
  <c r="W197" i="34"/>
  <c r="V197" i="34"/>
  <c r="U197" i="34"/>
  <c r="T197" i="34"/>
  <c r="S197" i="34"/>
  <c r="R197" i="34"/>
  <c r="Q197" i="34"/>
  <c r="P197" i="34"/>
  <c r="O197" i="34"/>
  <c r="N197" i="34"/>
  <c r="W196" i="34"/>
  <c r="V196" i="34"/>
  <c r="U196" i="34"/>
  <c r="T196" i="34"/>
  <c r="S196" i="34"/>
  <c r="R196" i="34"/>
  <c r="Q196" i="34"/>
  <c r="P196" i="34"/>
  <c r="O196" i="34"/>
  <c r="N196" i="34"/>
  <c r="W195" i="34"/>
  <c r="V195" i="34"/>
  <c r="U195" i="34"/>
  <c r="T195" i="34"/>
  <c r="S195" i="34"/>
  <c r="R195" i="34"/>
  <c r="Q195" i="34"/>
  <c r="P195" i="34"/>
  <c r="O195" i="34"/>
  <c r="N195" i="34"/>
  <c r="Z195" i="34" s="1"/>
  <c r="W194" i="34"/>
  <c r="V194" i="34"/>
  <c r="U194" i="34"/>
  <c r="T194" i="34"/>
  <c r="S194" i="34"/>
  <c r="R194" i="34"/>
  <c r="Q194" i="34"/>
  <c r="P194" i="34"/>
  <c r="O194" i="34"/>
  <c r="N194" i="34"/>
  <c r="W193" i="34"/>
  <c r="V193" i="34"/>
  <c r="U193" i="34"/>
  <c r="T193" i="34"/>
  <c r="S193" i="34"/>
  <c r="R193" i="34"/>
  <c r="Q193" i="34"/>
  <c r="P193" i="34"/>
  <c r="O193" i="34"/>
  <c r="N193" i="34"/>
  <c r="W192" i="34"/>
  <c r="V192" i="34"/>
  <c r="U192" i="34"/>
  <c r="T192" i="34"/>
  <c r="S192" i="34"/>
  <c r="R192" i="34"/>
  <c r="Q192" i="34"/>
  <c r="P192" i="34"/>
  <c r="O192" i="34"/>
  <c r="N192" i="34"/>
  <c r="W191" i="34"/>
  <c r="V191" i="34"/>
  <c r="U191" i="34"/>
  <c r="T191" i="34"/>
  <c r="S191" i="34"/>
  <c r="R191" i="34"/>
  <c r="Q191" i="34"/>
  <c r="P191" i="34"/>
  <c r="O191" i="34"/>
  <c r="N191" i="34"/>
  <c r="Z191" i="34" s="1"/>
  <c r="W190" i="34"/>
  <c r="V190" i="34"/>
  <c r="U190" i="34"/>
  <c r="T190" i="34"/>
  <c r="S190" i="34"/>
  <c r="R190" i="34"/>
  <c r="Q190" i="34"/>
  <c r="P190" i="34"/>
  <c r="O190" i="34"/>
  <c r="N190" i="34"/>
  <c r="W189" i="34"/>
  <c r="V189" i="34"/>
  <c r="U189" i="34"/>
  <c r="T189" i="34"/>
  <c r="S189" i="34"/>
  <c r="R189" i="34"/>
  <c r="Q189" i="34"/>
  <c r="P189" i="34"/>
  <c r="O189" i="34"/>
  <c r="N189" i="34"/>
  <c r="W188" i="34"/>
  <c r="V188" i="34"/>
  <c r="U188" i="34"/>
  <c r="T188" i="34"/>
  <c r="S188" i="34"/>
  <c r="R188" i="34"/>
  <c r="Q188" i="34"/>
  <c r="P188" i="34"/>
  <c r="O188" i="34"/>
  <c r="N188" i="34"/>
  <c r="W187" i="34"/>
  <c r="V187" i="34"/>
  <c r="U187" i="34"/>
  <c r="T187" i="34"/>
  <c r="S187" i="34"/>
  <c r="R187" i="34"/>
  <c r="Q187" i="34"/>
  <c r="P187" i="34"/>
  <c r="O187" i="34"/>
  <c r="N187" i="34"/>
  <c r="Z187" i="34" s="1"/>
  <c r="W186" i="34"/>
  <c r="V186" i="34"/>
  <c r="U186" i="34"/>
  <c r="T186" i="34"/>
  <c r="S186" i="34"/>
  <c r="R186" i="34"/>
  <c r="Q186" i="34"/>
  <c r="P186" i="34"/>
  <c r="O186" i="34"/>
  <c r="N186" i="34"/>
  <c r="W185" i="34"/>
  <c r="V185" i="34"/>
  <c r="U185" i="34"/>
  <c r="T185" i="34"/>
  <c r="S185" i="34"/>
  <c r="R185" i="34"/>
  <c r="Q185" i="34"/>
  <c r="P185" i="34"/>
  <c r="O185" i="34"/>
  <c r="N185" i="34"/>
  <c r="W184" i="34"/>
  <c r="V184" i="34"/>
  <c r="U184" i="34"/>
  <c r="T184" i="34"/>
  <c r="S184" i="34"/>
  <c r="R184" i="34"/>
  <c r="Q184" i="34"/>
  <c r="P184" i="34"/>
  <c r="O184" i="34"/>
  <c r="N184" i="34"/>
  <c r="W183" i="34"/>
  <c r="V183" i="34"/>
  <c r="U183" i="34"/>
  <c r="T183" i="34"/>
  <c r="S183" i="34"/>
  <c r="R183" i="34"/>
  <c r="Q183" i="34"/>
  <c r="P183" i="34"/>
  <c r="O183" i="34"/>
  <c r="N183" i="34"/>
  <c r="Z183" i="34" s="1"/>
  <c r="W182" i="34"/>
  <c r="V182" i="34"/>
  <c r="U182" i="34"/>
  <c r="T182" i="34"/>
  <c r="S182" i="34"/>
  <c r="R182" i="34"/>
  <c r="Q182" i="34"/>
  <c r="P182" i="34"/>
  <c r="O182" i="34"/>
  <c r="N182" i="34"/>
  <c r="W181" i="34"/>
  <c r="V181" i="34"/>
  <c r="U181" i="34"/>
  <c r="T181" i="34"/>
  <c r="S181" i="34"/>
  <c r="R181" i="34"/>
  <c r="Q181" i="34"/>
  <c r="P181" i="34"/>
  <c r="O181" i="34"/>
  <c r="N181" i="34"/>
  <c r="W180" i="34"/>
  <c r="V180" i="34"/>
  <c r="U180" i="34"/>
  <c r="T180" i="34"/>
  <c r="S180" i="34"/>
  <c r="R180" i="34"/>
  <c r="Q180" i="34"/>
  <c r="P180" i="34"/>
  <c r="O180" i="34"/>
  <c r="N180" i="34"/>
  <c r="W179" i="34"/>
  <c r="V179" i="34"/>
  <c r="U179" i="34"/>
  <c r="T179" i="34"/>
  <c r="S179" i="34"/>
  <c r="R179" i="34"/>
  <c r="Q179" i="34"/>
  <c r="P179" i="34"/>
  <c r="O179" i="34"/>
  <c r="N179" i="34"/>
  <c r="Z179" i="34" s="1"/>
  <c r="W178" i="34"/>
  <c r="V178" i="34"/>
  <c r="U178" i="34"/>
  <c r="T178" i="34"/>
  <c r="S178" i="34"/>
  <c r="R178" i="34"/>
  <c r="Q178" i="34"/>
  <c r="P178" i="34"/>
  <c r="O178" i="34"/>
  <c r="N178" i="34"/>
  <c r="W177" i="34"/>
  <c r="V177" i="34"/>
  <c r="U177" i="34"/>
  <c r="T177" i="34"/>
  <c r="S177" i="34"/>
  <c r="R177" i="34"/>
  <c r="Q177" i="34"/>
  <c r="P177" i="34"/>
  <c r="O177" i="34"/>
  <c r="N177" i="34"/>
  <c r="W176" i="34"/>
  <c r="V176" i="34"/>
  <c r="U176" i="34"/>
  <c r="T176" i="34"/>
  <c r="S176" i="34"/>
  <c r="R176" i="34"/>
  <c r="Q176" i="34"/>
  <c r="P176" i="34"/>
  <c r="O176" i="34"/>
  <c r="N176" i="34"/>
  <c r="W175" i="34"/>
  <c r="V175" i="34"/>
  <c r="U175" i="34"/>
  <c r="T175" i="34"/>
  <c r="S175" i="34"/>
  <c r="R175" i="34"/>
  <c r="Q175" i="34"/>
  <c r="P175" i="34"/>
  <c r="O175" i="34"/>
  <c r="N175" i="34"/>
  <c r="Z175" i="34" s="1"/>
  <c r="AA175" i="34" s="1"/>
  <c r="C174" i="35" s="1"/>
  <c r="W174" i="34"/>
  <c r="V174" i="34"/>
  <c r="U174" i="34"/>
  <c r="T174" i="34"/>
  <c r="S174" i="34"/>
  <c r="R174" i="34"/>
  <c r="Q174" i="34"/>
  <c r="P174" i="34"/>
  <c r="O174" i="34"/>
  <c r="N174" i="34"/>
  <c r="W173" i="34"/>
  <c r="V173" i="34"/>
  <c r="U173" i="34"/>
  <c r="T173" i="34"/>
  <c r="S173" i="34"/>
  <c r="R173" i="34"/>
  <c r="Q173" i="34"/>
  <c r="P173" i="34"/>
  <c r="O173" i="34"/>
  <c r="N173" i="34"/>
  <c r="W172" i="34"/>
  <c r="V172" i="34"/>
  <c r="U172" i="34"/>
  <c r="T172" i="34"/>
  <c r="S172" i="34"/>
  <c r="R172" i="34"/>
  <c r="Q172" i="34"/>
  <c r="P172" i="34"/>
  <c r="O172" i="34"/>
  <c r="N172" i="34"/>
  <c r="W171" i="34"/>
  <c r="V171" i="34"/>
  <c r="U171" i="34"/>
  <c r="T171" i="34"/>
  <c r="S171" i="34"/>
  <c r="R171" i="34"/>
  <c r="Q171" i="34"/>
  <c r="P171" i="34"/>
  <c r="O171" i="34"/>
  <c r="N171" i="34"/>
  <c r="Z171" i="34" s="1"/>
  <c r="AA171" i="34" s="1"/>
  <c r="C170" i="35" s="1"/>
  <c r="W170" i="34"/>
  <c r="V170" i="34"/>
  <c r="U170" i="34"/>
  <c r="T170" i="34"/>
  <c r="S170" i="34"/>
  <c r="R170" i="34"/>
  <c r="Q170" i="34"/>
  <c r="P170" i="34"/>
  <c r="O170" i="34"/>
  <c r="N170" i="34"/>
  <c r="W169" i="34"/>
  <c r="V169" i="34"/>
  <c r="U169" i="34"/>
  <c r="T169" i="34"/>
  <c r="S169" i="34"/>
  <c r="R169" i="34"/>
  <c r="Q169" i="34"/>
  <c r="P169" i="34"/>
  <c r="O169" i="34"/>
  <c r="N169" i="34"/>
  <c r="W168" i="34"/>
  <c r="V168" i="34"/>
  <c r="U168" i="34"/>
  <c r="T168" i="34"/>
  <c r="S168" i="34"/>
  <c r="R168" i="34"/>
  <c r="Q168" i="34"/>
  <c r="P168" i="34"/>
  <c r="O168" i="34"/>
  <c r="N168" i="34"/>
  <c r="W167" i="34"/>
  <c r="V167" i="34"/>
  <c r="U167" i="34"/>
  <c r="T167" i="34"/>
  <c r="S167" i="34"/>
  <c r="R167" i="34"/>
  <c r="Q167" i="34"/>
  <c r="P167" i="34"/>
  <c r="O167" i="34"/>
  <c r="N167" i="34"/>
  <c r="Z167" i="34" s="1"/>
  <c r="AA167" i="34" s="1"/>
  <c r="C166" i="35" s="1"/>
  <c r="W166" i="34"/>
  <c r="V166" i="34"/>
  <c r="U166" i="34"/>
  <c r="T166" i="34"/>
  <c r="S166" i="34"/>
  <c r="R166" i="34"/>
  <c r="Q166" i="34"/>
  <c r="P166" i="34"/>
  <c r="O166" i="34"/>
  <c r="N166" i="34"/>
  <c r="W165" i="34"/>
  <c r="V165" i="34"/>
  <c r="U165" i="34"/>
  <c r="T165" i="34"/>
  <c r="S165" i="34"/>
  <c r="R165" i="34"/>
  <c r="Q165" i="34"/>
  <c r="P165" i="34"/>
  <c r="O165" i="34"/>
  <c r="N165" i="34"/>
  <c r="W164" i="34"/>
  <c r="V164" i="34"/>
  <c r="U164" i="34"/>
  <c r="T164" i="34"/>
  <c r="S164" i="34"/>
  <c r="R164" i="34"/>
  <c r="Q164" i="34"/>
  <c r="P164" i="34"/>
  <c r="O164" i="34"/>
  <c r="N164" i="34"/>
  <c r="W163" i="34"/>
  <c r="V163" i="34"/>
  <c r="U163" i="34"/>
  <c r="T163" i="34"/>
  <c r="S163" i="34"/>
  <c r="R163" i="34"/>
  <c r="Q163" i="34"/>
  <c r="P163" i="34"/>
  <c r="O163" i="34"/>
  <c r="N163" i="34"/>
  <c r="Z163" i="34" s="1"/>
  <c r="AA163" i="34" s="1"/>
  <c r="C162" i="35" s="1"/>
  <c r="W162" i="34"/>
  <c r="V162" i="34"/>
  <c r="U162" i="34"/>
  <c r="T162" i="34"/>
  <c r="S162" i="34"/>
  <c r="R162" i="34"/>
  <c r="Q162" i="34"/>
  <c r="P162" i="34"/>
  <c r="O162" i="34"/>
  <c r="N162" i="34"/>
  <c r="W161" i="34"/>
  <c r="V161" i="34"/>
  <c r="U161" i="34"/>
  <c r="T161" i="34"/>
  <c r="S161" i="34"/>
  <c r="R161" i="34"/>
  <c r="Q161" i="34"/>
  <c r="P161" i="34"/>
  <c r="O161" i="34"/>
  <c r="N161" i="34"/>
  <c r="W160" i="34"/>
  <c r="V160" i="34"/>
  <c r="U160" i="34"/>
  <c r="T160" i="34"/>
  <c r="S160" i="34"/>
  <c r="R160" i="34"/>
  <c r="Q160" i="34"/>
  <c r="P160" i="34"/>
  <c r="O160" i="34"/>
  <c r="N160" i="34"/>
  <c r="W159" i="34"/>
  <c r="V159" i="34"/>
  <c r="U159" i="34"/>
  <c r="T159" i="34"/>
  <c r="S159" i="34"/>
  <c r="R159" i="34"/>
  <c r="Q159" i="34"/>
  <c r="P159" i="34"/>
  <c r="O159" i="34"/>
  <c r="N159" i="34"/>
  <c r="Z159" i="34" s="1"/>
  <c r="AA159" i="34" s="1"/>
  <c r="C158" i="35" s="1"/>
  <c r="W158" i="34"/>
  <c r="V158" i="34"/>
  <c r="U158" i="34"/>
  <c r="T158" i="34"/>
  <c r="S158" i="34"/>
  <c r="R158" i="34"/>
  <c r="Q158" i="34"/>
  <c r="P158" i="34"/>
  <c r="O158" i="34"/>
  <c r="N158" i="34"/>
  <c r="W157" i="34"/>
  <c r="V157" i="34"/>
  <c r="U157" i="34"/>
  <c r="T157" i="34"/>
  <c r="S157" i="34"/>
  <c r="R157" i="34"/>
  <c r="Q157" i="34"/>
  <c r="P157" i="34"/>
  <c r="O157" i="34"/>
  <c r="N157" i="34"/>
  <c r="W156" i="34"/>
  <c r="V156" i="34"/>
  <c r="U156" i="34"/>
  <c r="T156" i="34"/>
  <c r="S156" i="34"/>
  <c r="R156" i="34"/>
  <c r="Q156" i="34"/>
  <c r="P156" i="34"/>
  <c r="O156" i="34"/>
  <c r="N156" i="34"/>
  <c r="W155" i="34"/>
  <c r="V155" i="34"/>
  <c r="U155" i="34"/>
  <c r="T155" i="34"/>
  <c r="S155" i="34"/>
  <c r="R155" i="34"/>
  <c r="Q155" i="34"/>
  <c r="P155" i="34"/>
  <c r="O155" i="34"/>
  <c r="N155" i="34"/>
  <c r="Z155" i="34" s="1"/>
  <c r="AA155" i="34" s="1"/>
  <c r="C154" i="35" s="1"/>
  <c r="W154" i="34"/>
  <c r="V154" i="34"/>
  <c r="U154" i="34"/>
  <c r="T154" i="34"/>
  <c r="S154" i="34"/>
  <c r="R154" i="34"/>
  <c r="Q154" i="34"/>
  <c r="P154" i="34"/>
  <c r="O154" i="34"/>
  <c r="N154" i="34"/>
  <c r="W153" i="34"/>
  <c r="V153" i="34"/>
  <c r="U153" i="34"/>
  <c r="T153" i="34"/>
  <c r="S153" i="34"/>
  <c r="R153" i="34"/>
  <c r="Q153" i="34"/>
  <c r="P153" i="34"/>
  <c r="O153" i="34"/>
  <c r="N153" i="34"/>
  <c r="W152" i="34"/>
  <c r="V152" i="34"/>
  <c r="U152" i="34"/>
  <c r="T152" i="34"/>
  <c r="S152" i="34"/>
  <c r="R152" i="34"/>
  <c r="Q152" i="34"/>
  <c r="P152" i="34"/>
  <c r="O152" i="34"/>
  <c r="N152" i="34"/>
  <c r="W151" i="34"/>
  <c r="V151" i="34"/>
  <c r="U151" i="34"/>
  <c r="T151" i="34"/>
  <c r="S151" i="34"/>
  <c r="R151" i="34"/>
  <c r="Q151" i="34"/>
  <c r="P151" i="34"/>
  <c r="O151" i="34"/>
  <c r="N151" i="34"/>
  <c r="Z151" i="34" s="1"/>
  <c r="AA151" i="34" s="1"/>
  <c r="C150" i="35" s="1"/>
  <c r="W150" i="34"/>
  <c r="V150" i="34"/>
  <c r="U150" i="34"/>
  <c r="T150" i="34"/>
  <c r="S150" i="34"/>
  <c r="R150" i="34"/>
  <c r="Q150" i="34"/>
  <c r="P150" i="34"/>
  <c r="O150" i="34"/>
  <c r="N150" i="34"/>
  <c r="W149" i="34"/>
  <c r="V149" i="34"/>
  <c r="U149" i="34"/>
  <c r="T149" i="34"/>
  <c r="S149" i="34"/>
  <c r="R149" i="34"/>
  <c r="Q149" i="34"/>
  <c r="P149" i="34"/>
  <c r="O149" i="34"/>
  <c r="N149" i="34"/>
  <c r="W148" i="34"/>
  <c r="V148" i="34"/>
  <c r="U148" i="34"/>
  <c r="T148" i="34"/>
  <c r="S148" i="34"/>
  <c r="R148" i="34"/>
  <c r="Q148" i="34"/>
  <c r="P148" i="34"/>
  <c r="O148" i="34"/>
  <c r="N148" i="34"/>
  <c r="W147" i="34"/>
  <c r="V147" i="34"/>
  <c r="U147" i="34"/>
  <c r="T147" i="34"/>
  <c r="S147" i="34"/>
  <c r="R147" i="34"/>
  <c r="Q147" i="34"/>
  <c r="P147" i="34"/>
  <c r="O147" i="34"/>
  <c r="N147" i="34"/>
  <c r="Z147" i="34" s="1"/>
  <c r="AA147" i="34" s="1"/>
  <c r="C146" i="35" s="1"/>
  <c r="W146" i="34"/>
  <c r="V146" i="34"/>
  <c r="U146" i="34"/>
  <c r="T146" i="34"/>
  <c r="S146" i="34"/>
  <c r="R146" i="34"/>
  <c r="Q146" i="34"/>
  <c r="P146" i="34"/>
  <c r="O146" i="34"/>
  <c r="N146" i="34"/>
  <c r="W145" i="34"/>
  <c r="V145" i="34"/>
  <c r="U145" i="34"/>
  <c r="T145" i="34"/>
  <c r="S145" i="34"/>
  <c r="R145" i="34"/>
  <c r="Q145" i="34"/>
  <c r="P145" i="34"/>
  <c r="O145" i="34"/>
  <c r="N145" i="34"/>
  <c r="W144" i="34"/>
  <c r="V144" i="34"/>
  <c r="U144" i="34"/>
  <c r="T144" i="34"/>
  <c r="S144" i="34"/>
  <c r="R144" i="34"/>
  <c r="Q144" i="34"/>
  <c r="P144" i="34"/>
  <c r="O144" i="34"/>
  <c r="N144" i="34"/>
  <c r="W143" i="34"/>
  <c r="V143" i="34"/>
  <c r="U143" i="34"/>
  <c r="T143" i="34"/>
  <c r="S143" i="34"/>
  <c r="R143" i="34"/>
  <c r="Q143" i="34"/>
  <c r="P143" i="34"/>
  <c r="O143" i="34"/>
  <c r="N143" i="34"/>
  <c r="Z143" i="34" s="1"/>
  <c r="AA143" i="34" s="1"/>
  <c r="C142" i="35" s="1"/>
  <c r="W142" i="34"/>
  <c r="V142" i="34"/>
  <c r="U142" i="34"/>
  <c r="T142" i="34"/>
  <c r="S142" i="34"/>
  <c r="R142" i="34"/>
  <c r="Q142" i="34"/>
  <c r="P142" i="34"/>
  <c r="O142" i="34"/>
  <c r="N142" i="34"/>
  <c r="W141" i="34"/>
  <c r="V141" i="34"/>
  <c r="U141" i="34"/>
  <c r="T141" i="34"/>
  <c r="S141" i="34"/>
  <c r="R141" i="34"/>
  <c r="Q141" i="34"/>
  <c r="P141" i="34"/>
  <c r="O141" i="34"/>
  <c r="N141" i="34"/>
  <c r="W140" i="34"/>
  <c r="V140" i="34"/>
  <c r="U140" i="34"/>
  <c r="T140" i="34"/>
  <c r="S140" i="34"/>
  <c r="R140" i="34"/>
  <c r="Q140" i="34"/>
  <c r="P140" i="34"/>
  <c r="O140" i="34"/>
  <c r="N140" i="34"/>
  <c r="W139" i="34"/>
  <c r="V139" i="34"/>
  <c r="U139" i="34"/>
  <c r="T139" i="34"/>
  <c r="S139" i="34"/>
  <c r="R139" i="34"/>
  <c r="Q139" i="34"/>
  <c r="P139" i="34"/>
  <c r="O139" i="34"/>
  <c r="N139" i="34"/>
  <c r="Z139" i="34" s="1"/>
  <c r="AA139" i="34" s="1"/>
  <c r="C138" i="35" s="1"/>
  <c r="W138" i="34"/>
  <c r="V138" i="34"/>
  <c r="U138" i="34"/>
  <c r="T138" i="34"/>
  <c r="S138" i="34"/>
  <c r="R138" i="34"/>
  <c r="Q138" i="34"/>
  <c r="P138" i="34"/>
  <c r="O138" i="34"/>
  <c r="N138" i="34"/>
  <c r="W137" i="34"/>
  <c r="V137" i="34"/>
  <c r="U137" i="34"/>
  <c r="T137" i="34"/>
  <c r="S137" i="34"/>
  <c r="R137" i="34"/>
  <c r="Q137" i="34"/>
  <c r="P137" i="34"/>
  <c r="O137" i="34"/>
  <c r="N137" i="34"/>
  <c r="W136" i="34"/>
  <c r="V136" i="34"/>
  <c r="U136" i="34"/>
  <c r="T136" i="34"/>
  <c r="S136" i="34"/>
  <c r="R136" i="34"/>
  <c r="Q136" i="34"/>
  <c r="P136" i="34"/>
  <c r="O136" i="34"/>
  <c r="N136" i="34"/>
  <c r="W135" i="34"/>
  <c r="V135" i="34"/>
  <c r="U135" i="34"/>
  <c r="T135" i="34"/>
  <c r="S135" i="34"/>
  <c r="R135" i="34"/>
  <c r="Q135" i="34"/>
  <c r="P135" i="34"/>
  <c r="O135" i="34"/>
  <c r="N135" i="34"/>
  <c r="Z135" i="34" s="1"/>
  <c r="AA135" i="34" s="1"/>
  <c r="C134" i="35" s="1"/>
  <c r="W134" i="34"/>
  <c r="V134" i="34"/>
  <c r="U134" i="34"/>
  <c r="T134" i="34"/>
  <c r="S134" i="34"/>
  <c r="R134" i="34"/>
  <c r="Q134" i="34"/>
  <c r="P134" i="34"/>
  <c r="O134" i="34"/>
  <c r="N134" i="34"/>
  <c r="W133" i="34"/>
  <c r="V133" i="34"/>
  <c r="U133" i="34"/>
  <c r="T133" i="34"/>
  <c r="S133" i="34"/>
  <c r="R133" i="34"/>
  <c r="Q133" i="34"/>
  <c r="P133" i="34"/>
  <c r="O133" i="34"/>
  <c r="N133" i="34"/>
  <c r="W132" i="34"/>
  <c r="V132" i="34"/>
  <c r="U132" i="34"/>
  <c r="T132" i="34"/>
  <c r="S132" i="34"/>
  <c r="R132" i="34"/>
  <c r="Q132" i="34"/>
  <c r="P132" i="34"/>
  <c r="O132" i="34"/>
  <c r="N132" i="34"/>
  <c r="W131" i="34"/>
  <c r="V131" i="34"/>
  <c r="U131" i="34"/>
  <c r="T131" i="34"/>
  <c r="S131" i="34"/>
  <c r="R131" i="34"/>
  <c r="Q131" i="34"/>
  <c r="P131" i="34"/>
  <c r="O131" i="34"/>
  <c r="N131" i="34"/>
  <c r="Z131" i="34" s="1"/>
  <c r="AA131" i="34" s="1"/>
  <c r="C130" i="35" s="1"/>
  <c r="W130" i="34"/>
  <c r="V130" i="34"/>
  <c r="U130" i="34"/>
  <c r="T130" i="34"/>
  <c r="S130" i="34"/>
  <c r="R130" i="34"/>
  <c r="Q130" i="34"/>
  <c r="P130" i="34"/>
  <c r="O130" i="34"/>
  <c r="N130" i="34"/>
  <c r="W129" i="34"/>
  <c r="V129" i="34"/>
  <c r="U129" i="34"/>
  <c r="T129" i="34"/>
  <c r="S129" i="34"/>
  <c r="R129" i="34"/>
  <c r="Q129" i="34"/>
  <c r="P129" i="34"/>
  <c r="O129" i="34"/>
  <c r="N129" i="34"/>
  <c r="W128" i="34"/>
  <c r="V128" i="34"/>
  <c r="U128" i="34"/>
  <c r="T128" i="34"/>
  <c r="S128" i="34"/>
  <c r="R128" i="34"/>
  <c r="Q128" i="34"/>
  <c r="P128" i="34"/>
  <c r="O128" i="34"/>
  <c r="N128" i="34"/>
  <c r="W127" i="34"/>
  <c r="V127" i="34"/>
  <c r="U127" i="34"/>
  <c r="T127" i="34"/>
  <c r="S127" i="34"/>
  <c r="R127" i="34"/>
  <c r="Q127" i="34"/>
  <c r="P127" i="34"/>
  <c r="O127" i="34"/>
  <c r="N127" i="34"/>
  <c r="Z127" i="34" s="1"/>
  <c r="W126" i="34"/>
  <c r="V126" i="34"/>
  <c r="U126" i="34"/>
  <c r="T126" i="34"/>
  <c r="S126" i="34"/>
  <c r="R126" i="34"/>
  <c r="Q126" i="34"/>
  <c r="P126" i="34"/>
  <c r="O126" i="34"/>
  <c r="N126" i="34"/>
  <c r="W125" i="34"/>
  <c r="V125" i="34"/>
  <c r="U125" i="34"/>
  <c r="T125" i="34"/>
  <c r="S125" i="34"/>
  <c r="R125" i="34"/>
  <c r="Q125" i="34"/>
  <c r="P125" i="34"/>
  <c r="O125" i="34"/>
  <c r="N125" i="34"/>
  <c r="W124" i="34"/>
  <c r="V124" i="34"/>
  <c r="U124" i="34"/>
  <c r="T124" i="34"/>
  <c r="S124" i="34"/>
  <c r="R124" i="34"/>
  <c r="Q124" i="34"/>
  <c r="P124" i="34"/>
  <c r="O124" i="34"/>
  <c r="N124" i="34"/>
  <c r="W123" i="34"/>
  <c r="V123" i="34"/>
  <c r="U123" i="34"/>
  <c r="T123" i="34"/>
  <c r="S123" i="34"/>
  <c r="R123" i="34"/>
  <c r="Q123" i="34"/>
  <c r="P123" i="34"/>
  <c r="O123" i="34"/>
  <c r="N123" i="34"/>
  <c r="Z123" i="34" s="1"/>
  <c r="W122" i="34"/>
  <c r="V122" i="34"/>
  <c r="U122" i="34"/>
  <c r="T122" i="34"/>
  <c r="S122" i="34"/>
  <c r="R122" i="34"/>
  <c r="Q122" i="34"/>
  <c r="P122" i="34"/>
  <c r="O122" i="34"/>
  <c r="N122" i="34"/>
  <c r="W121" i="34"/>
  <c r="V121" i="34"/>
  <c r="U121" i="34"/>
  <c r="T121" i="34"/>
  <c r="S121" i="34"/>
  <c r="R121" i="34"/>
  <c r="Q121" i="34"/>
  <c r="P121" i="34"/>
  <c r="O121" i="34"/>
  <c r="N121" i="34"/>
  <c r="W120" i="34"/>
  <c r="V120" i="34"/>
  <c r="U120" i="34"/>
  <c r="T120" i="34"/>
  <c r="S120" i="34"/>
  <c r="R120" i="34"/>
  <c r="Q120" i="34"/>
  <c r="P120" i="34"/>
  <c r="O120" i="34"/>
  <c r="Z120" i="34" s="1"/>
  <c r="AA120" i="34" s="1"/>
  <c r="C119" i="35" s="1"/>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W119" i="34"/>
  <c r="V119" i="34"/>
  <c r="U119" i="34"/>
  <c r="T119" i="34"/>
  <c r="S119" i="34"/>
  <c r="R119" i="34"/>
  <c r="Q119" i="34"/>
  <c r="P119" i="34"/>
  <c r="O119" i="34"/>
  <c r="Z119" i="34" s="1"/>
  <c r="AA119" i="34" s="1"/>
  <c r="C118" i="35" s="1"/>
  <c r="N119" i="34"/>
  <c r="W118" i="34"/>
  <c r="V118" i="34"/>
  <c r="U118" i="34"/>
  <c r="T118" i="34"/>
  <c r="S118" i="34"/>
  <c r="R118" i="34"/>
  <c r="Q118" i="34"/>
  <c r="P118" i="34"/>
  <c r="O118" i="34"/>
  <c r="N118" i="34"/>
  <c r="Z118" i="34" s="1"/>
  <c r="W117" i="34"/>
  <c r="V117" i="34"/>
  <c r="U117" i="34"/>
  <c r="T117" i="34"/>
  <c r="S117" i="34"/>
  <c r="R117" i="34"/>
  <c r="Q117" i="34"/>
  <c r="P117" i="34"/>
  <c r="O117" i="34"/>
  <c r="N117" i="34"/>
  <c r="W116" i="34"/>
  <c r="V116" i="34"/>
  <c r="U116" i="34"/>
  <c r="T116" i="34"/>
  <c r="S116" i="34"/>
  <c r="R116" i="34"/>
  <c r="Q116" i="34"/>
  <c r="P116" i="34"/>
  <c r="O116" i="34"/>
  <c r="N116" i="34"/>
  <c r="W115" i="34"/>
  <c r="V115" i="34"/>
  <c r="U115" i="34"/>
  <c r="T115" i="34"/>
  <c r="S115" i="34"/>
  <c r="R115" i="34"/>
  <c r="Q115" i="34"/>
  <c r="P115" i="34"/>
  <c r="O115" i="34"/>
  <c r="N115" i="34"/>
  <c r="W114" i="34"/>
  <c r="V114" i="34"/>
  <c r="U114" i="34"/>
  <c r="T114" i="34"/>
  <c r="S114" i="34"/>
  <c r="R114" i="34"/>
  <c r="Q114" i="34"/>
  <c r="P114" i="34"/>
  <c r="O114" i="34"/>
  <c r="N114" i="34"/>
  <c r="Z114" i="34" s="1"/>
  <c r="W113" i="34"/>
  <c r="V113" i="34"/>
  <c r="U113" i="34"/>
  <c r="T113" i="34"/>
  <c r="S113" i="34"/>
  <c r="R113" i="34"/>
  <c r="Q113" i="34"/>
  <c r="P113" i="34"/>
  <c r="O113" i="34"/>
  <c r="N113" i="34"/>
  <c r="W112" i="34"/>
  <c r="V112" i="34"/>
  <c r="U112" i="34"/>
  <c r="T112" i="34"/>
  <c r="S112" i="34"/>
  <c r="R112" i="34"/>
  <c r="Q112" i="34"/>
  <c r="P112" i="34"/>
  <c r="O112" i="34"/>
  <c r="N112" i="34"/>
  <c r="W111" i="34"/>
  <c r="V111" i="34"/>
  <c r="U111" i="34"/>
  <c r="T111" i="34"/>
  <c r="S111" i="34"/>
  <c r="R111" i="34"/>
  <c r="Q111" i="34"/>
  <c r="P111" i="34"/>
  <c r="O111" i="34"/>
  <c r="N111" i="34"/>
  <c r="W110" i="34"/>
  <c r="V110" i="34"/>
  <c r="U110" i="34"/>
  <c r="T110" i="34"/>
  <c r="S110" i="34"/>
  <c r="R110" i="34"/>
  <c r="Q110" i="34"/>
  <c r="P110" i="34"/>
  <c r="O110" i="34"/>
  <c r="N110" i="34"/>
  <c r="Z110" i="34" s="1"/>
  <c r="W109" i="34"/>
  <c r="V109" i="34"/>
  <c r="U109" i="34"/>
  <c r="T109" i="34"/>
  <c r="S109" i="34"/>
  <c r="R109" i="34"/>
  <c r="Q109" i="34"/>
  <c r="P109" i="34"/>
  <c r="O109" i="34"/>
  <c r="N109" i="34"/>
  <c r="W108" i="34"/>
  <c r="V108" i="34"/>
  <c r="U108" i="34"/>
  <c r="T108" i="34"/>
  <c r="S108" i="34"/>
  <c r="R108" i="34"/>
  <c r="Q108" i="34"/>
  <c r="P108" i="34"/>
  <c r="O108" i="34"/>
  <c r="N108" i="34"/>
  <c r="W107" i="34"/>
  <c r="V107" i="34"/>
  <c r="U107" i="34"/>
  <c r="T107" i="34"/>
  <c r="S107" i="34"/>
  <c r="R107" i="34"/>
  <c r="Q107" i="34"/>
  <c r="P107" i="34"/>
  <c r="O107" i="34"/>
  <c r="N107" i="34"/>
  <c r="W106" i="34"/>
  <c r="V106" i="34"/>
  <c r="U106" i="34"/>
  <c r="T106" i="34"/>
  <c r="S106" i="34"/>
  <c r="R106" i="34"/>
  <c r="Q106" i="34"/>
  <c r="P106" i="34"/>
  <c r="O106" i="34"/>
  <c r="N106" i="34"/>
  <c r="Z106" i="34" s="1"/>
  <c r="W105" i="34"/>
  <c r="V105" i="34"/>
  <c r="U105" i="34"/>
  <c r="T105" i="34"/>
  <c r="S105" i="34"/>
  <c r="R105" i="34"/>
  <c r="Q105" i="34"/>
  <c r="P105" i="34"/>
  <c r="O105" i="34"/>
  <c r="N105" i="34"/>
  <c r="W104" i="34"/>
  <c r="V104" i="34"/>
  <c r="U104" i="34"/>
  <c r="T104" i="34"/>
  <c r="S104" i="34"/>
  <c r="R104" i="34"/>
  <c r="Q104" i="34"/>
  <c r="P104" i="34"/>
  <c r="O104" i="34"/>
  <c r="N104" i="34"/>
  <c r="W103" i="34"/>
  <c r="V103" i="34"/>
  <c r="U103" i="34"/>
  <c r="T103" i="34"/>
  <c r="S103" i="34"/>
  <c r="R103" i="34"/>
  <c r="Q103" i="34"/>
  <c r="P103" i="34"/>
  <c r="O103" i="34"/>
  <c r="N103" i="34"/>
  <c r="W102" i="34"/>
  <c r="V102" i="34"/>
  <c r="U102" i="34"/>
  <c r="T102" i="34"/>
  <c r="S102" i="34"/>
  <c r="R102" i="34"/>
  <c r="Q102" i="34"/>
  <c r="P102" i="34"/>
  <c r="O102" i="34"/>
  <c r="N102" i="34"/>
  <c r="Z102" i="34" s="1"/>
  <c r="W101" i="34"/>
  <c r="V101" i="34"/>
  <c r="U101" i="34"/>
  <c r="T101" i="34"/>
  <c r="S101" i="34"/>
  <c r="R101" i="34"/>
  <c r="Q101" i="34"/>
  <c r="P101" i="34"/>
  <c r="O101" i="34"/>
  <c r="N101" i="34"/>
  <c r="W100" i="34"/>
  <c r="V100" i="34"/>
  <c r="U100" i="34"/>
  <c r="T100" i="34"/>
  <c r="S100" i="34"/>
  <c r="R100" i="34"/>
  <c r="Q100" i="34"/>
  <c r="P100" i="34"/>
  <c r="O100" i="34"/>
  <c r="N100" i="34"/>
  <c r="W99" i="34"/>
  <c r="V99" i="34"/>
  <c r="U99" i="34"/>
  <c r="T99" i="34"/>
  <c r="S99" i="34"/>
  <c r="R99" i="34"/>
  <c r="Q99" i="34"/>
  <c r="P99" i="34"/>
  <c r="O99" i="34"/>
  <c r="N99" i="34"/>
  <c r="W98" i="34"/>
  <c r="V98" i="34"/>
  <c r="U98" i="34"/>
  <c r="T98" i="34"/>
  <c r="S98" i="34"/>
  <c r="R98" i="34"/>
  <c r="Q98" i="34"/>
  <c r="P98" i="34"/>
  <c r="O98" i="34"/>
  <c r="N98" i="34"/>
  <c r="Z98" i="34" s="1"/>
  <c r="W97" i="34"/>
  <c r="V97" i="34"/>
  <c r="U97" i="34"/>
  <c r="T97" i="34"/>
  <c r="S97" i="34"/>
  <c r="R97" i="34"/>
  <c r="Q97" i="34"/>
  <c r="P97" i="34"/>
  <c r="O97" i="34"/>
  <c r="N97" i="34"/>
  <c r="W96" i="34"/>
  <c r="V96" i="34"/>
  <c r="U96" i="34"/>
  <c r="T96" i="34"/>
  <c r="S96" i="34"/>
  <c r="R96" i="34"/>
  <c r="Q96" i="34"/>
  <c r="P96" i="34"/>
  <c r="O96" i="34"/>
  <c r="N96" i="34"/>
  <c r="W95" i="34"/>
  <c r="V95" i="34"/>
  <c r="U95" i="34"/>
  <c r="T95" i="34"/>
  <c r="S95" i="34"/>
  <c r="R95" i="34"/>
  <c r="Q95" i="34"/>
  <c r="P95" i="34"/>
  <c r="O95" i="34"/>
  <c r="N95" i="34"/>
  <c r="W94" i="34"/>
  <c r="V94" i="34"/>
  <c r="U94" i="34"/>
  <c r="T94" i="34"/>
  <c r="S94" i="34"/>
  <c r="R94" i="34"/>
  <c r="Q94" i="34"/>
  <c r="P94" i="34"/>
  <c r="O94" i="34"/>
  <c r="N94" i="34"/>
  <c r="Z94" i="34" s="1"/>
  <c r="W93" i="34"/>
  <c r="V93" i="34"/>
  <c r="U93" i="34"/>
  <c r="T93" i="34"/>
  <c r="S93" i="34"/>
  <c r="R93" i="34"/>
  <c r="Q93" i="34"/>
  <c r="P93" i="34"/>
  <c r="O93" i="34"/>
  <c r="N93" i="34"/>
  <c r="W92" i="34"/>
  <c r="V92" i="34"/>
  <c r="U92" i="34"/>
  <c r="T92" i="34"/>
  <c r="S92" i="34"/>
  <c r="R92" i="34"/>
  <c r="Q92" i="34"/>
  <c r="P92" i="34"/>
  <c r="O92" i="34"/>
  <c r="N92" i="34"/>
  <c r="W91" i="34"/>
  <c r="V91" i="34"/>
  <c r="U91" i="34"/>
  <c r="T91" i="34"/>
  <c r="S91" i="34"/>
  <c r="R91" i="34"/>
  <c r="Q91" i="34"/>
  <c r="P91" i="34"/>
  <c r="O91" i="34"/>
  <c r="N91" i="34"/>
  <c r="W90" i="34"/>
  <c r="V90" i="34"/>
  <c r="U90" i="34"/>
  <c r="T90" i="34"/>
  <c r="S90" i="34"/>
  <c r="R90" i="34"/>
  <c r="Q90" i="34"/>
  <c r="P90" i="34"/>
  <c r="O90" i="34"/>
  <c r="N90" i="34"/>
  <c r="Z90" i="34" s="1"/>
  <c r="W89" i="34"/>
  <c r="V89" i="34"/>
  <c r="U89" i="34"/>
  <c r="T89" i="34"/>
  <c r="S89" i="34"/>
  <c r="R89" i="34"/>
  <c r="Q89" i="34"/>
  <c r="P89" i="34"/>
  <c r="O89" i="34"/>
  <c r="N89" i="34"/>
  <c r="W88" i="34"/>
  <c r="V88" i="34"/>
  <c r="U88" i="34"/>
  <c r="T88" i="34"/>
  <c r="S88" i="34"/>
  <c r="R88" i="34"/>
  <c r="Q88" i="34"/>
  <c r="P88" i="34"/>
  <c r="O88" i="34"/>
  <c r="N88" i="34"/>
  <c r="W87" i="34"/>
  <c r="V87" i="34"/>
  <c r="U87" i="34"/>
  <c r="T87" i="34"/>
  <c r="S87" i="34"/>
  <c r="R87" i="34"/>
  <c r="Q87" i="34"/>
  <c r="P87" i="34"/>
  <c r="O87" i="34"/>
  <c r="N87" i="34"/>
  <c r="W86" i="34"/>
  <c r="V86" i="34"/>
  <c r="U86" i="34"/>
  <c r="T86" i="34"/>
  <c r="S86" i="34"/>
  <c r="R86" i="34"/>
  <c r="Q86" i="34"/>
  <c r="P86" i="34"/>
  <c r="O86" i="34"/>
  <c r="N86" i="34"/>
  <c r="Z86" i="34" s="1"/>
  <c r="W85" i="34"/>
  <c r="V85" i="34"/>
  <c r="U85" i="34"/>
  <c r="T85" i="34"/>
  <c r="S85" i="34"/>
  <c r="R85" i="34"/>
  <c r="Q85" i="34"/>
  <c r="P85" i="34"/>
  <c r="O85" i="34"/>
  <c r="N85" i="34"/>
  <c r="W84" i="34"/>
  <c r="V84" i="34"/>
  <c r="U84" i="34"/>
  <c r="T84" i="34"/>
  <c r="S84" i="34"/>
  <c r="R84" i="34"/>
  <c r="Q84" i="34"/>
  <c r="P84" i="34"/>
  <c r="O84" i="34"/>
  <c r="N84" i="34"/>
  <c r="W83" i="34"/>
  <c r="V83" i="34"/>
  <c r="U83" i="34"/>
  <c r="T83" i="34"/>
  <c r="S83" i="34"/>
  <c r="R83" i="34"/>
  <c r="Q83" i="34"/>
  <c r="P83" i="34"/>
  <c r="O83" i="34"/>
  <c r="N83" i="34"/>
  <c r="W82" i="34"/>
  <c r="V82" i="34"/>
  <c r="U82" i="34"/>
  <c r="T82" i="34"/>
  <c r="S82" i="34"/>
  <c r="R82" i="34"/>
  <c r="Q82" i="34"/>
  <c r="P82" i="34"/>
  <c r="O82" i="34"/>
  <c r="N82" i="34"/>
  <c r="Z82" i="34" s="1"/>
  <c r="W81" i="34"/>
  <c r="V81" i="34"/>
  <c r="U81" i="34"/>
  <c r="T81" i="34"/>
  <c r="S81" i="34"/>
  <c r="R81" i="34"/>
  <c r="Q81" i="34"/>
  <c r="P81" i="34"/>
  <c r="O81" i="34"/>
  <c r="N81" i="34"/>
  <c r="W80" i="34"/>
  <c r="V80" i="34"/>
  <c r="U80" i="34"/>
  <c r="T80" i="34"/>
  <c r="S80" i="34"/>
  <c r="R80" i="34"/>
  <c r="Q80" i="34"/>
  <c r="P80" i="34"/>
  <c r="O80" i="34"/>
  <c r="N80" i="34"/>
  <c r="W79" i="34"/>
  <c r="V79" i="34"/>
  <c r="U79" i="34"/>
  <c r="T79" i="34"/>
  <c r="S79" i="34"/>
  <c r="R79" i="34"/>
  <c r="Q79" i="34"/>
  <c r="P79" i="34"/>
  <c r="O79" i="34"/>
  <c r="N79" i="34"/>
  <c r="W78" i="34"/>
  <c r="V78" i="34"/>
  <c r="U78" i="34"/>
  <c r="T78" i="34"/>
  <c r="S78" i="34"/>
  <c r="R78" i="34"/>
  <c r="Q78" i="34"/>
  <c r="P78" i="34"/>
  <c r="O78" i="34"/>
  <c r="N78" i="34"/>
  <c r="Z78" i="34" s="1"/>
  <c r="W77" i="34"/>
  <c r="V77" i="34"/>
  <c r="U77" i="34"/>
  <c r="T77" i="34"/>
  <c r="S77" i="34"/>
  <c r="R77" i="34"/>
  <c r="Q77" i="34"/>
  <c r="P77" i="34"/>
  <c r="O77" i="34"/>
  <c r="N77" i="34"/>
  <c r="W76" i="34"/>
  <c r="V76" i="34"/>
  <c r="U76" i="34"/>
  <c r="T76" i="34"/>
  <c r="S76" i="34"/>
  <c r="R76" i="34"/>
  <c r="Q76" i="34"/>
  <c r="P76" i="34"/>
  <c r="O76" i="34"/>
  <c r="N76" i="34"/>
  <c r="W75" i="34"/>
  <c r="V75" i="34"/>
  <c r="U75" i="34"/>
  <c r="T75" i="34"/>
  <c r="S75" i="34"/>
  <c r="R75" i="34"/>
  <c r="Q75" i="34"/>
  <c r="P75" i="34"/>
  <c r="O75" i="34"/>
  <c r="N75" i="34"/>
  <c r="W74" i="34"/>
  <c r="V74" i="34"/>
  <c r="U74" i="34"/>
  <c r="T74" i="34"/>
  <c r="S74" i="34"/>
  <c r="R74" i="34"/>
  <c r="Q74" i="34"/>
  <c r="P74" i="34"/>
  <c r="O74" i="34"/>
  <c r="N74" i="34"/>
  <c r="Z74" i="34" s="1"/>
  <c r="W73" i="34"/>
  <c r="V73" i="34"/>
  <c r="U73" i="34"/>
  <c r="T73" i="34"/>
  <c r="S73" i="34"/>
  <c r="R73" i="34"/>
  <c r="Q73" i="34"/>
  <c r="P73" i="34"/>
  <c r="O73" i="34"/>
  <c r="N73" i="34"/>
  <c r="W72" i="34"/>
  <c r="V72" i="34"/>
  <c r="U72" i="34"/>
  <c r="T72" i="34"/>
  <c r="S72" i="34"/>
  <c r="R72" i="34"/>
  <c r="Q72" i="34"/>
  <c r="P72" i="34"/>
  <c r="O72" i="34"/>
  <c r="N72" i="34"/>
  <c r="W71" i="34"/>
  <c r="V71" i="34"/>
  <c r="U71" i="34"/>
  <c r="T71" i="34"/>
  <c r="S71" i="34"/>
  <c r="R71" i="34"/>
  <c r="Q71" i="34"/>
  <c r="P71" i="34"/>
  <c r="O71" i="34"/>
  <c r="N71" i="34"/>
  <c r="W70" i="34"/>
  <c r="V70" i="34"/>
  <c r="U70" i="34"/>
  <c r="T70" i="34"/>
  <c r="S70" i="34"/>
  <c r="R70" i="34"/>
  <c r="Q70" i="34"/>
  <c r="P70" i="34"/>
  <c r="O70" i="34"/>
  <c r="N70" i="34"/>
  <c r="Z70" i="34" s="1"/>
  <c r="W69" i="34"/>
  <c r="V69" i="34"/>
  <c r="U69" i="34"/>
  <c r="T69" i="34"/>
  <c r="S69" i="34"/>
  <c r="R69" i="34"/>
  <c r="Q69" i="34"/>
  <c r="P69" i="34"/>
  <c r="O69" i="34"/>
  <c r="N69" i="34"/>
  <c r="W68" i="34"/>
  <c r="V68" i="34"/>
  <c r="U68" i="34"/>
  <c r="T68" i="34"/>
  <c r="S68" i="34"/>
  <c r="R68" i="34"/>
  <c r="Q68" i="34"/>
  <c r="P68" i="34"/>
  <c r="O68" i="34"/>
  <c r="N68" i="34"/>
  <c r="W67" i="34"/>
  <c r="V67" i="34"/>
  <c r="U67" i="34"/>
  <c r="T67" i="34"/>
  <c r="S67" i="34"/>
  <c r="R67" i="34"/>
  <c r="Q67" i="34"/>
  <c r="P67" i="34"/>
  <c r="O67" i="34"/>
  <c r="N67" i="34"/>
  <c r="W66" i="34"/>
  <c r="V66" i="34"/>
  <c r="U66" i="34"/>
  <c r="T66" i="34"/>
  <c r="S66" i="34"/>
  <c r="R66" i="34"/>
  <c r="Q66" i="34"/>
  <c r="P66" i="34"/>
  <c r="O66" i="34"/>
  <c r="N66" i="34"/>
  <c r="Z66" i="34" s="1"/>
  <c r="W65" i="34"/>
  <c r="V65" i="34"/>
  <c r="U65" i="34"/>
  <c r="T65" i="34"/>
  <c r="S65" i="34"/>
  <c r="R65" i="34"/>
  <c r="Q65" i="34"/>
  <c r="P65" i="34"/>
  <c r="O65" i="34"/>
  <c r="N65" i="34"/>
  <c r="W64" i="34"/>
  <c r="V64" i="34"/>
  <c r="U64" i="34"/>
  <c r="T64" i="34"/>
  <c r="S64" i="34"/>
  <c r="R64" i="34"/>
  <c r="Q64" i="34"/>
  <c r="P64" i="34"/>
  <c r="O64" i="34"/>
  <c r="N64"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W62" i="34"/>
  <c r="V62" i="34"/>
  <c r="U62" i="34"/>
  <c r="T62" i="34"/>
  <c r="S62" i="34"/>
  <c r="R62" i="34"/>
  <c r="Q62" i="34"/>
  <c r="P62" i="34"/>
  <c r="O62" i="34"/>
  <c r="N62" i="34"/>
  <c r="W61" i="34"/>
  <c r="V61" i="34"/>
  <c r="U61" i="34"/>
  <c r="T61" i="34"/>
  <c r="S61" i="34"/>
  <c r="R61" i="34"/>
  <c r="Q61" i="34"/>
  <c r="P61" i="34"/>
  <c r="O61" i="34"/>
  <c r="N61" i="34"/>
  <c r="W60" i="34"/>
  <c r="V60" i="34"/>
  <c r="U60" i="34"/>
  <c r="T60" i="34"/>
  <c r="S60" i="34"/>
  <c r="R60" i="34"/>
  <c r="Q60" i="34"/>
  <c r="P60" i="34"/>
  <c r="O60" i="34"/>
  <c r="N60" i="34"/>
  <c r="W59" i="34"/>
  <c r="V59" i="34"/>
  <c r="U59" i="34"/>
  <c r="T59" i="34"/>
  <c r="S59" i="34"/>
  <c r="R59" i="34"/>
  <c r="Q59" i="34"/>
  <c r="P59" i="34"/>
  <c r="O59" i="34"/>
  <c r="N59" i="34"/>
  <c r="W58" i="34"/>
  <c r="V58" i="34"/>
  <c r="U58" i="34"/>
  <c r="T58" i="34"/>
  <c r="S58" i="34"/>
  <c r="R58" i="34"/>
  <c r="Q58" i="34"/>
  <c r="P58" i="34"/>
  <c r="O58" i="34"/>
  <c r="Z58" i="34" s="1"/>
  <c r="AA58" i="34" s="1"/>
  <c r="C57" i="35" s="1"/>
  <c r="N58" i="34"/>
  <c r="W57" i="34"/>
  <c r="V57" i="34"/>
  <c r="U57" i="34"/>
  <c r="T57" i="34"/>
  <c r="S57" i="34"/>
  <c r="R57" i="34"/>
  <c r="Q57" i="34"/>
  <c r="P57" i="34"/>
  <c r="O57" i="34"/>
  <c r="N57" i="34"/>
  <c r="W56" i="34"/>
  <c r="V56" i="34"/>
  <c r="U56" i="34"/>
  <c r="T56" i="34"/>
  <c r="S56" i="34"/>
  <c r="R56" i="34"/>
  <c r="Q56" i="34"/>
  <c r="P56" i="34"/>
  <c r="O56" i="34"/>
  <c r="N56" i="34"/>
  <c r="W55" i="34"/>
  <c r="V55" i="34"/>
  <c r="U55" i="34"/>
  <c r="T55" i="34"/>
  <c r="S55" i="34"/>
  <c r="R55" i="34"/>
  <c r="Q55" i="34"/>
  <c r="P55" i="34"/>
  <c r="O55" i="34"/>
  <c r="N55" i="34"/>
  <c r="W54" i="34"/>
  <c r="V54" i="34"/>
  <c r="U54" i="34"/>
  <c r="T54" i="34"/>
  <c r="S54" i="34"/>
  <c r="R54" i="34"/>
  <c r="Q54" i="34"/>
  <c r="P54" i="34"/>
  <c r="O54" i="34"/>
  <c r="Z54" i="34" s="1"/>
  <c r="AA54" i="34" s="1"/>
  <c r="C53" i="35" s="1"/>
  <c r="N54" i="34"/>
  <c r="W53" i="34"/>
  <c r="V53" i="34"/>
  <c r="U53" i="34"/>
  <c r="T53" i="34"/>
  <c r="S53" i="34"/>
  <c r="R53" i="34"/>
  <c r="Q53" i="34"/>
  <c r="P53" i="34"/>
  <c r="O53" i="34"/>
  <c r="N53" i="34"/>
  <c r="W52" i="34"/>
  <c r="V52" i="34"/>
  <c r="U52" i="34"/>
  <c r="T52" i="34"/>
  <c r="S52" i="34"/>
  <c r="R52" i="34"/>
  <c r="Q52" i="34"/>
  <c r="P52" i="34"/>
  <c r="O52" i="34"/>
  <c r="N52" i="34"/>
  <c r="W51" i="34"/>
  <c r="V51" i="34"/>
  <c r="U51" i="34"/>
  <c r="T51" i="34"/>
  <c r="S51" i="34"/>
  <c r="R51" i="34"/>
  <c r="Q51" i="34"/>
  <c r="P51" i="34"/>
  <c r="O51" i="34"/>
  <c r="N51" i="34"/>
  <c r="W50" i="34"/>
  <c r="V50" i="34"/>
  <c r="U50" i="34"/>
  <c r="T50" i="34"/>
  <c r="S50" i="34"/>
  <c r="R50" i="34"/>
  <c r="Q50" i="34"/>
  <c r="P50" i="34"/>
  <c r="O50" i="34"/>
  <c r="Z50" i="34" s="1"/>
  <c r="AA50" i="34" s="1"/>
  <c r="C49" i="35" s="1"/>
  <c r="N50" i="34"/>
  <c r="W49" i="34"/>
  <c r="V49" i="34"/>
  <c r="U49" i="34"/>
  <c r="T49" i="34"/>
  <c r="S49" i="34"/>
  <c r="R49" i="34"/>
  <c r="Q49" i="34"/>
  <c r="P49" i="34"/>
  <c r="O49" i="34"/>
  <c r="N49" i="34"/>
  <c r="W48" i="34"/>
  <c r="V48" i="34"/>
  <c r="U48" i="34"/>
  <c r="T48" i="34"/>
  <c r="S48" i="34"/>
  <c r="R48" i="34"/>
  <c r="Q48" i="34"/>
  <c r="P48" i="34"/>
  <c r="O48" i="34"/>
  <c r="N48" i="34"/>
  <c r="W47" i="34"/>
  <c r="V47" i="34"/>
  <c r="U47" i="34"/>
  <c r="T47" i="34"/>
  <c r="S47" i="34"/>
  <c r="R47" i="34"/>
  <c r="Q47" i="34"/>
  <c r="P47" i="34"/>
  <c r="O47" i="34"/>
  <c r="N47" i="34"/>
  <c r="W46" i="34"/>
  <c r="V46" i="34"/>
  <c r="U46" i="34"/>
  <c r="T46" i="34"/>
  <c r="S46" i="34"/>
  <c r="R46" i="34"/>
  <c r="Q46" i="34"/>
  <c r="P46" i="34"/>
  <c r="O46" i="34"/>
  <c r="Z46" i="34" s="1"/>
  <c r="AA46" i="34" s="1"/>
  <c r="C45" i="35" s="1"/>
  <c r="N46" i="34"/>
  <c r="W45" i="34"/>
  <c r="V45" i="34"/>
  <c r="U45" i="34"/>
  <c r="T45" i="34"/>
  <c r="S45" i="34"/>
  <c r="R45" i="34"/>
  <c r="Q45" i="34"/>
  <c r="P45" i="34"/>
  <c r="O45" i="34"/>
  <c r="N45" i="34"/>
  <c r="W44" i="34"/>
  <c r="V44" i="34"/>
  <c r="U44" i="34"/>
  <c r="T44" i="34"/>
  <c r="S44" i="34"/>
  <c r="R44" i="34"/>
  <c r="Q44" i="34"/>
  <c r="P44" i="34"/>
  <c r="O44" i="34"/>
  <c r="N44" i="34"/>
  <c r="W43" i="34"/>
  <c r="V43" i="34"/>
  <c r="U43" i="34"/>
  <c r="T43" i="34"/>
  <c r="S43" i="34"/>
  <c r="R43" i="34"/>
  <c r="Q43" i="34"/>
  <c r="P43" i="34"/>
  <c r="O43" i="34"/>
  <c r="N43" i="34"/>
  <c r="W42" i="34"/>
  <c r="V42" i="34"/>
  <c r="U42" i="34"/>
  <c r="T42" i="34"/>
  <c r="S42" i="34"/>
  <c r="R42" i="34"/>
  <c r="Q42" i="34"/>
  <c r="P42" i="34"/>
  <c r="O42" i="34"/>
  <c r="Z42" i="34" s="1"/>
  <c r="AA42" i="34" s="1"/>
  <c r="C41" i="35" s="1"/>
  <c r="N42" i="34"/>
  <c r="W41" i="34"/>
  <c r="V41" i="34"/>
  <c r="U41" i="34"/>
  <c r="T41" i="34"/>
  <c r="S41" i="34"/>
  <c r="R41" i="34"/>
  <c r="Q41" i="34"/>
  <c r="P41" i="34"/>
  <c r="O41" i="34"/>
  <c r="N41" i="34"/>
  <c r="W40" i="34"/>
  <c r="V40" i="34"/>
  <c r="U40" i="34"/>
  <c r="T40" i="34"/>
  <c r="S40" i="34"/>
  <c r="R40" i="34"/>
  <c r="Q40" i="34"/>
  <c r="P40" i="34"/>
  <c r="O40" i="34"/>
  <c r="N40" i="34"/>
  <c r="W39" i="34"/>
  <c r="V39" i="34"/>
  <c r="U39" i="34"/>
  <c r="T39" i="34"/>
  <c r="S39" i="34"/>
  <c r="R39" i="34"/>
  <c r="Q39" i="34"/>
  <c r="P39" i="34"/>
  <c r="O39" i="34"/>
  <c r="N39" i="34"/>
  <c r="W38" i="34"/>
  <c r="V38" i="34"/>
  <c r="U38" i="34"/>
  <c r="T38" i="34"/>
  <c r="S38" i="34"/>
  <c r="R38" i="34"/>
  <c r="Q38" i="34"/>
  <c r="P38" i="34"/>
  <c r="O38" i="34"/>
  <c r="Z38" i="34" s="1"/>
  <c r="N38" i="34"/>
  <c r="W37" i="34"/>
  <c r="V37" i="34"/>
  <c r="U37" i="34"/>
  <c r="T37" i="34"/>
  <c r="S37" i="34"/>
  <c r="R37" i="34"/>
  <c r="Q37" i="34"/>
  <c r="P37" i="34"/>
  <c r="O37" i="34"/>
  <c r="N37" i="34"/>
  <c r="W36" i="34"/>
  <c r="V36" i="34"/>
  <c r="U36" i="34"/>
  <c r="T36" i="34"/>
  <c r="S36" i="34"/>
  <c r="R36" i="34"/>
  <c r="Q36" i="34"/>
  <c r="P36" i="34"/>
  <c r="O36" i="34"/>
  <c r="N36" i="34"/>
  <c r="W35" i="34"/>
  <c r="V35" i="34"/>
  <c r="U35" i="34"/>
  <c r="T35" i="34"/>
  <c r="S35" i="34"/>
  <c r="R35" i="34"/>
  <c r="Q35" i="34"/>
  <c r="P35" i="34"/>
  <c r="O35" i="34"/>
  <c r="N35" i="34"/>
  <c r="W34" i="34"/>
  <c r="V34" i="34"/>
  <c r="U34" i="34"/>
  <c r="T34" i="34"/>
  <c r="S34" i="34"/>
  <c r="R34" i="34"/>
  <c r="Q34" i="34"/>
  <c r="P34" i="34"/>
  <c r="O34" i="34"/>
  <c r="Z34" i="34" s="1"/>
  <c r="AA34" i="34" s="1"/>
  <c r="C33" i="35" s="1"/>
  <c r="N34" i="34"/>
  <c r="W33" i="34"/>
  <c r="V33" i="34"/>
  <c r="U33" i="34"/>
  <c r="T33" i="34"/>
  <c r="S33" i="34"/>
  <c r="R33" i="34"/>
  <c r="Q33" i="34"/>
  <c r="P33" i="34"/>
  <c r="O33" i="34"/>
  <c r="N33" i="34"/>
  <c r="W32" i="34"/>
  <c r="V32" i="34"/>
  <c r="U32" i="34"/>
  <c r="T32" i="34"/>
  <c r="S32" i="34"/>
  <c r="R32" i="34"/>
  <c r="Q32" i="34"/>
  <c r="P32" i="34"/>
  <c r="O32" i="34"/>
  <c r="N32" i="34"/>
  <c r="W31" i="34"/>
  <c r="V31" i="34"/>
  <c r="U31" i="34"/>
  <c r="T31" i="34"/>
  <c r="S31" i="34"/>
  <c r="R31" i="34"/>
  <c r="Q31" i="34"/>
  <c r="P31" i="34"/>
  <c r="O31" i="34"/>
  <c r="N31" i="34"/>
  <c r="W30" i="34"/>
  <c r="V30" i="34"/>
  <c r="U30" i="34"/>
  <c r="T30" i="34"/>
  <c r="S30" i="34"/>
  <c r="R30" i="34"/>
  <c r="Q30" i="34"/>
  <c r="P30" i="34"/>
  <c r="O30" i="34"/>
  <c r="Z30" i="34" s="1"/>
  <c r="AA30" i="34" s="1"/>
  <c r="C29" i="35" s="1"/>
  <c r="N30" i="34"/>
  <c r="W29" i="34"/>
  <c r="V29" i="34"/>
  <c r="U29" i="34"/>
  <c r="T29" i="34"/>
  <c r="S29" i="34"/>
  <c r="R29" i="34"/>
  <c r="Q29" i="34"/>
  <c r="P29" i="34"/>
  <c r="O29" i="34"/>
  <c r="N29" i="34"/>
  <c r="W28" i="34"/>
  <c r="V28" i="34"/>
  <c r="U28" i="34"/>
  <c r="T28" i="34"/>
  <c r="S28" i="34"/>
  <c r="R28" i="34"/>
  <c r="Q28" i="34"/>
  <c r="P28" i="34"/>
  <c r="O28" i="34"/>
  <c r="N28" i="34"/>
  <c r="W27" i="34"/>
  <c r="V27" i="34"/>
  <c r="U27" i="34"/>
  <c r="T27" i="34"/>
  <c r="S27" i="34"/>
  <c r="R27" i="34"/>
  <c r="Q27" i="34"/>
  <c r="P27" i="34"/>
  <c r="O27" i="34"/>
  <c r="N27" i="34"/>
  <c r="W26" i="34"/>
  <c r="V26" i="34"/>
  <c r="U26" i="34"/>
  <c r="T26" i="34"/>
  <c r="S26" i="34"/>
  <c r="R26" i="34"/>
  <c r="Q26" i="34"/>
  <c r="P26" i="34"/>
  <c r="O26" i="34"/>
  <c r="Z26" i="34" s="1"/>
  <c r="AA26" i="34" s="1"/>
  <c r="C25" i="35" s="1"/>
  <c r="N26" i="34"/>
  <c r="W25" i="34"/>
  <c r="V25" i="34"/>
  <c r="U25" i="34"/>
  <c r="T25" i="34"/>
  <c r="S25" i="34"/>
  <c r="R25" i="34"/>
  <c r="Q25" i="34"/>
  <c r="P25" i="34"/>
  <c r="O25" i="34"/>
  <c r="N25" i="34"/>
  <c r="W24" i="34"/>
  <c r="V24" i="34"/>
  <c r="U24" i="34"/>
  <c r="T24" i="34"/>
  <c r="S24" i="34"/>
  <c r="R24" i="34"/>
  <c r="Q24" i="34"/>
  <c r="P24" i="34"/>
  <c r="O24" i="34"/>
  <c r="N24" i="34"/>
  <c r="W23" i="34"/>
  <c r="V23" i="34"/>
  <c r="U23" i="34"/>
  <c r="T23" i="34"/>
  <c r="S23" i="34"/>
  <c r="R23" i="34"/>
  <c r="Q23" i="34"/>
  <c r="P23" i="34"/>
  <c r="O23" i="34"/>
  <c r="N23" i="34"/>
  <c r="W22" i="34"/>
  <c r="V22" i="34"/>
  <c r="U22" i="34"/>
  <c r="T22" i="34"/>
  <c r="S22" i="34"/>
  <c r="R22" i="34"/>
  <c r="Q22" i="34"/>
  <c r="P22" i="34"/>
  <c r="O22" i="34"/>
  <c r="Z22" i="34" s="1"/>
  <c r="AA22" i="34" s="1"/>
  <c r="C21" i="35" s="1"/>
  <c r="N22" i="34"/>
  <c r="W21" i="34"/>
  <c r="V21" i="34"/>
  <c r="U21" i="34"/>
  <c r="T21" i="34"/>
  <c r="S21" i="34"/>
  <c r="R21" i="34"/>
  <c r="Q21" i="34"/>
  <c r="P21" i="34"/>
  <c r="O21" i="34"/>
  <c r="N21" i="34"/>
  <c r="W20" i="34"/>
  <c r="V20" i="34"/>
  <c r="U20" i="34"/>
  <c r="T20" i="34"/>
  <c r="S20" i="34"/>
  <c r="R20" i="34"/>
  <c r="Q20" i="34"/>
  <c r="P20" i="34"/>
  <c r="O20" i="34"/>
  <c r="N20" i="34"/>
  <c r="W19" i="34"/>
  <c r="V19" i="34"/>
  <c r="U19" i="34"/>
  <c r="T19" i="34"/>
  <c r="S19" i="34"/>
  <c r="R19" i="34"/>
  <c r="Q19" i="34"/>
  <c r="P19" i="34"/>
  <c r="O19" i="34"/>
  <c r="N19" i="34"/>
  <c r="W18" i="34"/>
  <c r="V18" i="34"/>
  <c r="U18" i="34"/>
  <c r="T18" i="34"/>
  <c r="S18" i="34"/>
  <c r="R18" i="34"/>
  <c r="Q18" i="34"/>
  <c r="P18" i="34"/>
  <c r="O18" i="34"/>
  <c r="Z18" i="34" s="1"/>
  <c r="AA18" i="34" s="1"/>
  <c r="C17" i="35" s="1"/>
  <c r="N18" i="34"/>
  <c r="W17" i="34"/>
  <c r="V17" i="34"/>
  <c r="U17" i="34"/>
  <c r="T17" i="34"/>
  <c r="S17" i="34"/>
  <c r="R17" i="34"/>
  <c r="Q17" i="34"/>
  <c r="P17" i="34"/>
  <c r="O17" i="34"/>
  <c r="N17" i="34"/>
  <c r="W16" i="34"/>
  <c r="V16" i="34"/>
  <c r="U16" i="34"/>
  <c r="T16" i="34"/>
  <c r="S16" i="34"/>
  <c r="R16" i="34"/>
  <c r="Q16" i="34"/>
  <c r="P16" i="34"/>
  <c r="O16" i="34"/>
  <c r="N16" i="34"/>
  <c r="W15" i="34"/>
  <c r="V15" i="34"/>
  <c r="U15" i="34"/>
  <c r="T15" i="34"/>
  <c r="S15" i="34"/>
  <c r="R15" i="34"/>
  <c r="Q15" i="34"/>
  <c r="P15" i="34"/>
  <c r="O15" i="34"/>
  <c r="N15" i="34"/>
  <c r="W14" i="34"/>
  <c r="V14" i="34"/>
  <c r="U14" i="34"/>
  <c r="T14" i="34"/>
  <c r="S14" i="34"/>
  <c r="R14" i="34"/>
  <c r="Q14" i="34"/>
  <c r="P14" i="34"/>
  <c r="O14" i="34"/>
  <c r="Z14" i="34" s="1"/>
  <c r="AA14" i="34" s="1"/>
  <c r="C13" i="35" s="1"/>
  <c r="N14" i="34"/>
  <c r="W13" i="34"/>
  <c r="V13" i="34"/>
  <c r="U13" i="34"/>
  <c r="T13" i="34"/>
  <c r="S13" i="34"/>
  <c r="R13" i="34"/>
  <c r="Q13" i="34"/>
  <c r="P13" i="34"/>
  <c r="O13" i="34"/>
  <c r="N13" i="34"/>
  <c r="W12" i="34"/>
  <c r="V12" i="34"/>
  <c r="U12" i="34"/>
  <c r="T12" i="34"/>
  <c r="S12" i="34"/>
  <c r="R12" i="34"/>
  <c r="Q12" i="34"/>
  <c r="P12" i="34"/>
  <c r="O12" i="34"/>
  <c r="N12" i="34"/>
  <c r="W11" i="34"/>
  <c r="V11" i="34"/>
  <c r="U11" i="34"/>
  <c r="T11" i="34"/>
  <c r="S11" i="34"/>
  <c r="R11" i="34"/>
  <c r="Q11" i="34"/>
  <c r="P11" i="34"/>
  <c r="O11" i="34"/>
  <c r="N11" i="34"/>
  <c r="W10" i="34"/>
  <c r="V10" i="34"/>
  <c r="U10" i="34"/>
  <c r="T10" i="34"/>
  <c r="S10" i="34"/>
  <c r="R10" i="34"/>
  <c r="Q10" i="34"/>
  <c r="P10" i="34"/>
  <c r="O10" i="34"/>
  <c r="Z10" i="34" s="1"/>
  <c r="N10" i="34"/>
  <c r="W9" i="34"/>
  <c r="V9" i="34"/>
  <c r="U9" i="34"/>
  <c r="T9" i="34"/>
  <c r="S9" i="34"/>
  <c r="R9" i="34"/>
  <c r="Q9" i="34"/>
  <c r="P9" i="34"/>
  <c r="O9" i="34"/>
  <c r="N9" i="34"/>
  <c r="W8" i="34"/>
  <c r="V8" i="34"/>
  <c r="U8" i="34"/>
  <c r="T8" i="34"/>
  <c r="S8" i="34"/>
  <c r="R8" i="34"/>
  <c r="Q8" i="34"/>
  <c r="P8" i="34"/>
  <c r="O8" i="34"/>
  <c r="N8" i="34"/>
  <c r="W7" i="34"/>
  <c r="V7" i="34"/>
  <c r="U7" i="34"/>
  <c r="T7" i="34"/>
  <c r="S7" i="34"/>
  <c r="R7" i="34"/>
  <c r="Q7" i="34"/>
  <c r="P7" i="34"/>
  <c r="O7" i="34"/>
  <c r="N7" i="34"/>
  <c r="W6" i="34"/>
  <c r="V6" i="34"/>
  <c r="U6" i="34"/>
  <c r="T6" i="34"/>
  <c r="S6" i="34"/>
  <c r="R6" i="34"/>
  <c r="Q6" i="34"/>
  <c r="P6" i="34"/>
  <c r="O6" i="34"/>
  <c r="Z6" i="34" s="1"/>
  <c r="AA6" i="34" s="1"/>
  <c r="C5" i="35" s="1"/>
  <c r="N6"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W4" i="34"/>
  <c r="V4" i="34"/>
  <c r="U4" i="34"/>
  <c r="T4" i="34"/>
  <c r="S4" i="34"/>
  <c r="R4" i="34"/>
  <c r="Q4" i="34"/>
  <c r="P4" i="34"/>
  <c r="O4" i="34"/>
  <c r="N4" i="34"/>
  <c r="W222" i="33"/>
  <c r="V222" i="33"/>
  <c r="U222" i="33"/>
  <c r="T222" i="33"/>
  <c r="S222" i="33"/>
  <c r="R222" i="33"/>
  <c r="Q222" i="33"/>
  <c r="P222" i="33"/>
  <c r="O222" i="33"/>
  <c r="N222" i="33"/>
  <c r="W221" i="33"/>
  <c r="V221" i="33"/>
  <c r="U221" i="33"/>
  <c r="T221" i="33"/>
  <c r="S221" i="33"/>
  <c r="R221" i="33"/>
  <c r="Q221" i="33"/>
  <c r="P221" i="33"/>
  <c r="O221" i="33"/>
  <c r="N221" i="33"/>
  <c r="W220" i="33"/>
  <c r="V220" i="33"/>
  <c r="U220" i="33"/>
  <c r="T220" i="33"/>
  <c r="S220" i="33"/>
  <c r="R220" i="33"/>
  <c r="Q220" i="33"/>
  <c r="P220" i="33"/>
  <c r="O220" i="33"/>
  <c r="N220" i="33"/>
  <c r="W219" i="33"/>
  <c r="V219" i="33"/>
  <c r="U219" i="33"/>
  <c r="T219" i="33"/>
  <c r="S219" i="33"/>
  <c r="R219" i="33"/>
  <c r="Q219" i="33"/>
  <c r="P219" i="33"/>
  <c r="O219" i="33"/>
  <c r="N219" i="33"/>
  <c r="Z219" i="33" s="1"/>
  <c r="AA219" i="33" s="1"/>
  <c r="W218" i="33"/>
  <c r="V218" i="33"/>
  <c r="U218" i="33"/>
  <c r="T218" i="33"/>
  <c r="S218" i="33"/>
  <c r="R218" i="33"/>
  <c r="Q218" i="33"/>
  <c r="P218" i="33"/>
  <c r="O218" i="33"/>
  <c r="N218" i="33"/>
  <c r="W217" i="33"/>
  <c r="V217" i="33"/>
  <c r="U217" i="33"/>
  <c r="T217" i="33"/>
  <c r="S217" i="33"/>
  <c r="R217" i="33"/>
  <c r="Q217" i="33"/>
  <c r="P217" i="33"/>
  <c r="O217" i="33"/>
  <c r="N217" i="33"/>
  <c r="W216" i="33"/>
  <c r="V216" i="33"/>
  <c r="U216" i="33"/>
  <c r="T216" i="33"/>
  <c r="S216" i="33"/>
  <c r="R216" i="33"/>
  <c r="Q216" i="33"/>
  <c r="P216" i="33"/>
  <c r="O216" i="33"/>
  <c r="N216" i="33"/>
  <c r="W215" i="33"/>
  <c r="V215" i="33"/>
  <c r="U215" i="33"/>
  <c r="T215" i="33"/>
  <c r="S215" i="33"/>
  <c r="R215" i="33"/>
  <c r="Q215" i="33"/>
  <c r="P215" i="33"/>
  <c r="O215" i="33"/>
  <c r="N215" i="33"/>
  <c r="Z215" i="33" s="1"/>
  <c r="W214" i="33"/>
  <c r="V214" i="33"/>
  <c r="U214" i="33"/>
  <c r="T214" i="33"/>
  <c r="S214" i="33"/>
  <c r="R214" i="33"/>
  <c r="Q214" i="33"/>
  <c r="P214" i="33"/>
  <c r="O214" i="33"/>
  <c r="N214" i="33"/>
  <c r="W213" i="33"/>
  <c r="V213" i="33"/>
  <c r="U213" i="33"/>
  <c r="T213" i="33"/>
  <c r="S213" i="33"/>
  <c r="R213" i="33"/>
  <c r="Q213" i="33"/>
  <c r="P213" i="33"/>
  <c r="O213" i="33"/>
  <c r="N213" i="33"/>
  <c r="W212" i="33"/>
  <c r="V212" i="33"/>
  <c r="U212" i="33"/>
  <c r="T212" i="33"/>
  <c r="S212" i="33"/>
  <c r="R212" i="33"/>
  <c r="Q212" i="33"/>
  <c r="P212" i="33"/>
  <c r="O212" i="33"/>
  <c r="N212" i="33"/>
  <c r="W211" i="33"/>
  <c r="V211" i="33"/>
  <c r="U211" i="33"/>
  <c r="T211" i="33"/>
  <c r="S211" i="33"/>
  <c r="R211" i="33"/>
  <c r="Q211" i="33"/>
  <c r="P211" i="33"/>
  <c r="O211" i="33"/>
  <c r="N211" i="33"/>
  <c r="Z211" i="33" s="1"/>
  <c r="W210" i="33"/>
  <c r="V210" i="33"/>
  <c r="U210" i="33"/>
  <c r="T210" i="33"/>
  <c r="S210" i="33"/>
  <c r="R210" i="33"/>
  <c r="Q210" i="33"/>
  <c r="P210" i="33"/>
  <c r="O210" i="33"/>
  <c r="N210" i="33"/>
  <c r="W209" i="33"/>
  <c r="V209" i="33"/>
  <c r="U209" i="33"/>
  <c r="T209" i="33"/>
  <c r="S209" i="33"/>
  <c r="R209" i="33"/>
  <c r="Q209" i="33"/>
  <c r="P209" i="33"/>
  <c r="O209" i="33"/>
  <c r="N209" i="33"/>
  <c r="W208" i="33"/>
  <c r="V208" i="33"/>
  <c r="U208" i="33"/>
  <c r="T208" i="33"/>
  <c r="S208" i="33"/>
  <c r="R208" i="33"/>
  <c r="Q208" i="33"/>
  <c r="P208" i="33"/>
  <c r="O208" i="33"/>
  <c r="N208" i="33"/>
  <c r="W207" i="33"/>
  <c r="V207" i="33"/>
  <c r="U207" i="33"/>
  <c r="T207" i="33"/>
  <c r="S207" i="33"/>
  <c r="R207" i="33"/>
  <c r="Q207" i="33"/>
  <c r="P207" i="33"/>
  <c r="O207" i="33"/>
  <c r="N207" i="33"/>
  <c r="Z207" i="33" s="1"/>
  <c r="AA207" i="33" s="1"/>
  <c r="D206" i="35" s="1"/>
  <c r="W206" i="33"/>
  <c r="V206" i="33"/>
  <c r="U206" i="33"/>
  <c r="T206" i="33"/>
  <c r="S206" i="33"/>
  <c r="R206" i="33"/>
  <c r="Q206" i="33"/>
  <c r="P206" i="33"/>
  <c r="O206" i="33"/>
  <c r="N206" i="33"/>
  <c r="W205" i="33"/>
  <c r="V205" i="33"/>
  <c r="U205" i="33"/>
  <c r="T205" i="33"/>
  <c r="S205" i="33"/>
  <c r="R205" i="33"/>
  <c r="Q205" i="33"/>
  <c r="P205" i="33"/>
  <c r="O205" i="33"/>
  <c r="N205" i="33"/>
  <c r="W204" i="33"/>
  <c r="V204" i="33"/>
  <c r="U204" i="33"/>
  <c r="T204" i="33"/>
  <c r="S204" i="33"/>
  <c r="R204" i="33"/>
  <c r="Q204" i="33"/>
  <c r="P204" i="33"/>
  <c r="O204" i="33"/>
  <c r="N204" i="33"/>
  <c r="W203" i="33"/>
  <c r="V203" i="33"/>
  <c r="U203" i="33"/>
  <c r="T203" i="33"/>
  <c r="S203" i="33"/>
  <c r="R203" i="33"/>
  <c r="Q203" i="33"/>
  <c r="P203" i="33"/>
  <c r="O203" i="33"/>
  <c r="N203" i="33"/>
  <c r="Z203" i="33" s="1"/>
  <c r="AA203" i="33" s="1"/>
  <c r="D202" i="35" s="1"/>
  <c r="W202" i="33"/>
  <c r="V202" i="33"/>
  <c r="U202" i="33"/>
  <c r="T202" i="33"/>
  <c r="S202" i="33"/>
  <c r="R202" i="33"/>
  <c r="Q202" i="33"/>
  <c r="P202" i="33"/>
  <c r="O202" i="33"/>
  <c r="N202" i="33"/>
  <c r="W201" i="33"/>
  <c r="V201" i="33"/>
  <c r="U201" i="33"/>
  <c r="T201" i="33"/>
  <c r="S201" i="33"/>
  <c r="R201" i="33"/>
  <c r="Q201" i="33"/>
  <c r="P201" i="33"/>
  <c r="O201" i="33"/>
  <c r="N201" i="33"/>
  <c r="W200" i="33"/>
  <c r="V200" i="33"/>
  <c r="U200" i="33"/>
  <c r="T200" i="33"/>
  <c r="S200" i="33"/>
  <c r="R200" i="33"/>
  <c r="Q200" i="33"/>
  <c r="P200" i="33"/>
  <c r="O200" i="33"/>
  <c r="N200" i="33"/>
  <c r="W199" i="33"/>
  <c r="V199" i="33"/>
  <c r="U199" i="33"/>
  <c r="T199" i="33"/>
  <c r="S199" i="33"/>
  <c r="R199" i="33"/>
  <c r="Q199" i="33"/>
  <c r="P199" i="33"/>
  <c r="O199" i="33"/>
  <c r="N199" i="33"/>
  <c r="Z199" i="33" s="1"/>
  <c r="AA199" i="33" s="1"/>
  <c r="D198" i="35" s="1"/>
  <c r="W198" i="33"/>
  <c r="V198" i="33"/>
  <c r="U198" i="33"/>
  <c r="T198" i="33"/>
  <c r="S198" i="33"/>
  <c r="R198" i="33"/>
  <c r="Q198" i="33"/>
  <c r="P198" i="33"/>
  <c r="O198" i="33"/>
  <c r="N198" i="33"/>
  <c r="W197" i="33"/>
  <c r="V197" i="33"/>
  <c r="U197" i="33"/>
  <c r="T197" i="33"/>
  <c r="S197" i="33"/>
  <c r="R197" i="33"/>
  <c r="Q197" i="33"/>
  <c r="P197" i="33"/>
  <c r="O197" i="33"/>
  <c r="N197" i="33"/>
  <c r="W196" i="33"/>
  <c r="V196" i="33"/>
  <c r="U196" i="33"/>
  <c r="T196" i="33"/>
  <c r="S196" i="33"/>
  <c r="R196" i="33"/>
  <c r="Q196" i="33"/>
  <c r="P196" i="33"/>
  <c r="O196" i="33"/>
  <c r="N196" i="33"/>
  <c r="W195" i="33"/>
  <c r="V195" i="33"/>
  <c r="U195" i="33"/>
  <c r="T195" i="33"/>
  <c r="S195" i="33"/>
  <c r="R195" i="33"/>
  <c r="Q195" i="33"/>
  <c r="P195" i="33"/>
  <c r="O195" i="33"/>
  <c r="N195" i="33"/>
  <c r="Z195" i="33" s="1"/>
  <c r="AA195" i="33" s="1"/>
  <c r="D194" i="35" s="1"/>
  <c r="W194" i="33"/>
  <c r="V194" i="33"/>
  <c r="U194" i="33"/>
  <c r="T194" i="33"/>
  <c r="S194" i="33"/>
  <c r="R194" i="33"/>
  <c r="Q194" i="33"/>
  <c r="P194" i="33"/>
  <c r="O194" i="33"/>
  <c r="N194" i="33"/>
  <c r="W193" i="33"/>
  <c r="V193" i="33"/>
  <c r="U193" i="33"/>
  <c r="T193" i="33"/>
  <c r="S193" i="33"/>
  <c r="R193" i="33"/>
  <c r="Q193" i="33"/>
  <c r="P193" i="33"/>
  <c r="O193" i="33"/>
  <c r="N193" i="33"/>
  <c r="W192" i="33"/>
  <c r="V192" i="33"/>
  <c r="U192" i="33"/>
  <c r="T192" i="33"/>
  <c r="S192" i="33"/>
  <c r="R192" i="33"/>
  <c r="Q192" i="33"/>
  <c r="P192" i="33"/>
  <c r="O192" i="33"/>
  <c r="N192" i="33"/>
  <c r="W191" i="33"/>
  <c r="V191" i="33"/>
  <c r="U191" i="33"/>
  <c r="T191" i="33"/>
  <c r="S191" i="33"/>
  <c r="R191" i="33"/>
  <c r="Q191" i="33"/>
  <c r="P191" i="33"/>
  <c r="O191" i="33"/>
  <c r="N191" i="33"/>
  <c r="Z191" i="33" s="1"/>
  <c r="AA191" i="33" s="1"/>
  <c r="D190" i="35" s="1"/>
  <c r="W190" i="33"/>
  <c r="V190" i="33"/>
  <c r="U190" i="33"/>
  <c r="T190" i="33"/>
  <c r="S190" i="33"/>
  <c r="R190" i="33"/>
  <c r="Q190" i="33"/>
  <c r="P190" i="33"/>
  <c r="O190" i="33"/>
  <c r="N190" i="33"/>
  <c r="W189" i="33"/>
  <c r="V189" i="33"/>
  <c r="U189" i="33"/>
  <c r="T189" i="33"/>
  <c r="S189" i="33"/>
  <c r="R189" i="33"/>
  <c r="Q189" i="33"/>
  <c r="P189" i="33"/>
  <c r="O189" i="33"/>
  <c r="N189" i="33"/>
  <c r="W188" i="33"/>
  <c r="V188" i="33"/>
  <c r="U188" i="33"/>
  <c r="T188" i="33"/>
  <c r="S188" i="33"/>
  <c r="R188" i="33"/>
  <c r="Q188" i="33"/>
  <c r="P188" i="33"/>
  <c r="O188" i="33"/>
  <c r="N188" i="33"/>
  <c r="W187" i="33"/>
  <c r="V187" i="33"/>
  <c r="U187" i="33"/>
  <c r="T187" i="33"/>
  <c r="S187" i="33"/>
  <c r="R187" i="33"/>
  <c r="Q187" i="33"/>
  <c r="P187" i="33"/>
  <c r="O187" i="33"/>
  <c r="N187" i="33"/>
  <c r="Z187" i="33" s="1"/>
  <c r="AA187" i="33" s="1"/>
  <c r="D186" i="35" s="1"/>
  <c r="W186" i="33"/>
  <c r="V186" i="33"/>
  <c r="U186" i="33"/>
  <c r="T186" i="33"/>
  <c r="S186" i="33"/>
  <c r="R186" i="33"/>
  <c r="Q186" i="33"/>
  <c r="P186" i="33"/>
  <c r="O186" i="33"/>
  <c r="N186" i="33"/>
  <c r="W185" i="33"/>
  <c r="V185" i="33"/>
  <c r="U185" i="33"/>
  <c r="T185" i="33"/>
  <c r="S185" i="33"/>
  <c r="R185" i="33"/>
  <c r="Q185" i="33"/>
  <c r="P185" i="33"/>
  <c r="O185" i="33"/>
  <c r="N185" i="33"/>
  <c r="W184" i="33"/>
  <c r="V184" i="33"/>
  <c r="U184" i="33"/>
  <c r="T184" i="33"/>
  <c r="S184" i="33"/>
  <c r="R184" i="33"/>
  <c r="Q184" i="33"/>
  <c r="P184" i="33"/>
  <c r="O184" i="33"/>
  <c r="N184" i="33"/>
  <c r="W183" i="33"/>
  <c r="V183" i="33"/>
  <c r="U183" i="33"/>
  <c r="T183" i="33"/>
  <c r="S183" i="33"/>
  <c r="R183" i="33"/>
  <c r="Q183" i="33"/>
  <c r="P183" i="33"/>
  <c r="O183" i="33"/>
  <c r="N183" i="33"/>
  <c r="Z183" i="33" s="1"/>
  <c r="AA183" i="33" s="1"/>
  <c r="D182" i="35" s="1"/>
  <c r="W182" i="33"/>
  <c r="V182" i="33"/>
  <c r="U182" i="33"/>
  <c r="T182" i="33"/>
  <c r="S182" i="33"/>
  <c r="R182" i="33"/>
  <c r="Q182" i="33"/>
  <c r="P182" i="33"/>
  <c r="O182" i="33"/>
  <c r="N182" i="33"/>
  <c r="W181" i="33"/>
  <c r="V181" i="33"/>
  <c r="U181" i="33"/>
  <c r="T181" i="33"/>
  <c r="S181" i="33"/>
  <c r="R181" i="33"/>
  <c r="Q181" i="33"/>
  <c r="P181" i="33"/>
  <c r="O181" i="33"/>
  <c r="N181" i="33"/>
  <c r="W180" i="33"/>
  <c r="V180" i="33"/>
  <c r="U180" i="33"/>
  <c r="T180" i="33"/>
  <c r="S180" i="33"/>
  <c r="R180" i="33"/>
  <c r="Q180" i="33"/>
  <c r="P180" i="33"/>
  <c r="O180" i="33"/>
  <c r="N180" i="33"/>
  <c r="W179" i="33"/>
  <c r="V179" i="33"/>
  <c r="U179" i="33"/>
  <c r="T179" i="33"/>
  <c r="S179" i="33"/>
  <c r="R179" i="33"/>
  <c r="Q179" i="33"/>
  <c r="P179" i="33"/>
  <c r="O179" i="33"/>
  <c r="N179" i="33"/>
  <c r="Z179" i="33" s="1"/>
  <c r="AA179" i="33" s="1"/>
  <c r="D178" i="35" s="1"/>
  <c r="W178" i="33"/>
  <c r="V178" i="33"/>
  <c r="U178" i="33"/>
  <c r="T178" i="33"/>
  <c r="S178" i="33"/>
  <c r="R178" i="33"/>
  <c r="Q178" i="33"/>
  <c r="P178" i="33"/>
  <c r="O178" i="33"/>
  <c r="N178" i="33"/>
  <c r="W177" i="33"/>
  <c r="V177" i="33"/>
  <c r="U177" i="33"/>
  <c r="T177" i="33"/>
  <c r="S177" i="33"/>
  <c r="R177" i="33"/>
  <c r="Q177" i="33"/>
  <c r="P177" i="33"/>
  <c r="O177" i="33"/>
  <c r="N177" i="33"/>
  <c r="W176" i="33"/>
  <c r="V176" i="33"/>
  <c r="U176" i="33"/>
  <c r="T176" i="33"/>
  <c r="S176" i="33"/>
  <c r="R176" i="33"/>
  <c r="Q176" i="33"/>
  <c r="P176" i="33"/>
  <c r="O176" i="33"/>
  <c r="N176" i="33"/>
  <c r="W175" i="33"/>
  <c r="V175" i="33"/>
  <c r="U175" i="33"/>
  <c r="T175" i="33"/>
  <c r="S175" i="33"/>
  <c r="R175" i="33"/>
  <c r="Q175" i="33"/>
  <c r="P175" i="33"/>
  <c r="O175" i="33"/>
  <c r="N175" i="33"/>
  <c r="Z175" i="33" s="1"/>
  <c r="AA175" i="33" s="1"/>
  <c r="D174" i="35" s="1"/>
  <c r="W174" i="33"/>
  <c r="V174" i="33"/>
  <c r="U174" i="33"/>
  <c r="T174" i="33"/>
  <c r="S174" i="33"/>
  <c r="R174" i="33"/>
  <c r="Q174" i="33"/>
  <c r="P174" i="33"/>
  <c r="O174" i="33"/>
  <c r="N174" i="33"/>
  <c r="W173" i="33"/>
  <c r="V173" i="33"/>
  <c r="U173" i="33"/>
  <c r="T173" i="33"/>
  <c r="S173" i="33"/>
  <c r="R173" i="33"/>
  <c r="Q173" i="33"/>
  <c r="P173" i="33"/>
  <c r="O173" i="33"/>
  <c r="N173" i="33"/>
  <c r="W172" i="33"/>
  <c r="V172" i="33"/>
  <c r="U172" i="33"/>
  <c r="T172" i="33"/>
  <c r="S172" i="33"/>
  <c r="R172" i="33"/>
  <c r="Q172" i="33"/>
  <c r="P172" i="33"/>
  <c r="O172" i="33"/>
  <c r="N172" i="33"/>
  <c r="W171" i="33"/>
  <c r="V171" i="33"/>
  <c r="U171" i="33"/>
  <c r="T171" i="33"/>
  <c r="S171" i="33"/>
  <c r="R171" i="33"/>
  <c r="Q171" i="33"/>
  <c r="P171" i="33"/>
  <c r="O171" i="33"/>
  <c r="N171" i="33"/>
  <c r="Z171" i="33" s="1"/>
  <c r="AA171" i="33" s="1"/>
  <c r="D170" i="35" s="1"/>
  <c r="W170" i="33"/>
  <c r="V170" i="33"/>
  <c r="U170" i="33"/>
  <c r="T170" i="33"/>
  <c r="S170" i="33"/>
  <c r="R170" i="33"/>
  <c r="Q170" i="33"/>
  <c r="P170" i="33"/>
  <c r="O170" i="33"/>
  <c r="N170" i="33"/>
  <c r="W169" i="33"/>
  <c r="V169" i="33"/>
  <c r="U169" i="33"/>
  <c r="T169" i="33"/>
  <c r="S169" i="33"/>
  <c r="R169" i="33"/>
  <c r="Q169" i="33"/>
  <c r="P169" i="33"/>
  <c r="O169" i="33"/>
  <c r="N169" i="33"/>
  <c r="W168" i="33"/>
  <c r="V168" i="33"/>
  <c r="U168" i="33"/>
  <c r="T168" i="33"/>
  <c r="S168" i="33"/>
  <c r="R168" i="33"/>
  <c r="Q168" i="33"/>
  <c r="P168" i="33"/>
  <c r="O168" i="33"/>
  <c r="N168" i="33"/>
  <c r="W167" i="33"/>
  <c r="V167" i="33"/>
  <c r="U167" i="33"/>
  <c r="T167" i="33"/>
  <c r="S167" i="33"/>
  <c r="R167" i="33"/>
  <c r="Q167" i="33"/>
  <c r="P167" i="33"/>
  <c r="O167" i="33"/>
  <c r="N167" i="33"/>
  <c r="Z167" i="33" s="1"/>
  <c r="AA167" i="33" s="1"/>
  <c r="D166" i="35" s="1"/>
  <c r="W166" i="33"/>
  <c r="V166" i="33"/>
  <c r="U166" i="33"/>
  <c r="T166" i="33"/>
  <c r="S166" i="33"/>
  <c r="R166" i="33"/>
  <c r="Q166" i="33"/>
  <c r="P166" i="33"/>
  <c r="O166" i="33"/>
  <c r="N166" i="33"/>
  <c r="W165" i="33"/>
  <c r="V165" i="33"/>
  <c r="U165" i="33"/>
  <c r="T165" i="33"/>
  <c r="S165" i="33"/>
  <c r="R165" i="33"/>
  <c r="Q165" i="33"/>
  <c r="P165" i="33"/>
  <c r="O165" i="33"/>
  <c r="N165" i="33"/>
  <c r="W164" i="33"/>
  <c r="V164" i="33"/>
  <c r="U164" i="33"/>
  <c r="T164" i="33"/>
  <c r="S164" i="33"/>
  <c r="R164" i="33"/>
  <c r="Q164" i="33"/>
  <c r="P164" i="33"/>
  <c r="O164" i="33"/>
  <c r="N164" i="33"/>
  <c r="W163" i="33"/>
  <c r="V163" i="33"/>
  <c r="U163" i="33"/>
  <c r="T163" i="33"/>
  <c r="S163" i="33"/>
  <c r="R163" i="33"/>
  <c r="Q163" i="33"/>
  <c r="P163" i="33"/>
  <c r="O163" i="33"/>
  <c r="N163" i="33"/>
  <c r="Z163" i="33" s="1"/>
  <c r="AA163" i="33" s="1"/>
  <c r="D162" i="35" s="1"/>
  <c r="W162" i="33"/>
  <c r="V162" i="33"/>
  <c r="U162" i="33"/>
  <c r="T162" i="33"/>
  <c r="S162" i="33"/>
  <c r="R162" i="33"/>
  <c r="Q162" i="33"/>
  <c r="P162" i="33"/>
  <c r="O162" i="33"/>
  <c r="N162" i="33"/>
  <c r="W161" i="33"/>
  <c r="V161" i="33"/>
  <c r="U161" i="33"/>
  <c r="T161" i="33"/>
  <c r="S161" i="33"/>
  <c r="R161" i="33"/>
  <c r="Q161" i="33"/>
  <c r="P161" i="33"/>
  <c r="O161" i="33"/>
  <c r="N161" i="33"/>
  <c r="W160" i="33"/>
  <c r="V160" i="33"/>
  <c r="U160" i="33"/>
  <c r="T160" i="33"/>
  <c r="S160" i="33"/>
  <c r="R160" i="33"/>
  <c r="Q160" i="33"/>
  <c r="P160" i="33"/>
  <c r="O160" i="33"/>
  <c r="N160" i="33"/>
  <c r="W159" i="33"/>
  <c r="V159" i="33"/>
  <c r="U159" i="33"/>
  <c r="T159" i="33"/>
  <c r="S159" i="33"/>
  <c r="R159" i="33"/>
  <c r="Q159" i="33"/>
  <c r="P159" i="33"/>
  <c r="O159" i="33"/>
  <c r="N159" i="33"/>
  <c r="Z159" i="33" s="1"/>
  <c r="AA159" i="33" s="1"/>
  <c r="D158" i="35" s="1"/>
  <c r="W158" i="33"/>
  <c r="V158" i="33"/>
  <c r="U158" i="33"/>
  <c r="T158" i="33"/>
  <c r="S158" i="33"/>
  <c r="R158" i="33"/>
  <c r="Q158" i="33"/>
  <c r="P158" i="33"/>
  <c r="O158" i="33"/>
  <c r="N158" i="33"/>
  <c r="W157" i="33"/>
  <c r="V157" i="33"/>
  <c r="U157" i="33"/>
  <c r="T157" i="33"/>
  <c r="S157" i="33"/>
  <c r="R157" i="33"/>
  <c r="Q157" i="33"/>
  <c r="P157" i="33"/>
  <c r="O157" i="33"/>
  <c r="N157" i="33"/>
  <c r="W156" i="33"/>
  <c r="V156" i="33"/>
  <c r="U156" i="33"/>
  <c r="T156" i="33"/>
  <c r="S156" i="33"/>
  <c r="R156" i="33"/>
  <c r="Q156" i="33"/>
  <c r="P156" i="33"/>
  <c r="O156" i="33"/>
  <c r="N156" i="33"/>
  <c r="W155" i="33"/>
  <c r="V155" i="33"/>
  <c r="U155" i="33"/>
  <c r="T155" i="33"/>
  <c r="S155" i="33"/>
  <c r="R155" i="33"/>
  <c r="Q155" i="33"/>
  <c r="P155" i="33"/>
  <c r="O155" i="33"/>
  <c r="N155" i="33"/>
  <c r="Z155" i="33" s="1"/>
  <c r="AA155" i="33" s="1"/>
  <c r="D154" i="35" s="1"/>
  <c r="W154" i="33"/>
  <c r="V154" i="33"/>
  <c r="U154" i="33"/>
  <c r="T154" i="33"/>
  <c r="S154" i="33"/>
  <c r="R154" i="33"/>
  <c r="Q154" i="33"/>
  <c r="P154" i="33"/>
  <c r="O154" i="33"/>
  <c r="N154" i="33"/>
  <c r="W153" i="33"/>
  <c r="V153" i="33"/>
  <c r="U153" i="33"/>
  <c r="T153" i="33"/>
  <c r="S153" i="33"/>
  <c r="R153" i="33"/>
  <c r="Q153" i="33"/>
  <c r="P153" i="33"/>
  <c r="O153" i="33"/>
  <c r="N153" i="33"/>
  <c r="W152" i="33"/>
  <c r="V152" i="33"/>
  <c r="U152" i="33"/>
  <c r="T152" i="33"/>
  <c r="S152" i="33"/>
  <c r="R152" i="33"/>
  <c r="Q152" i="33"/>
  <c r="P152" i="33"/>
  <c r="O152" i="33"/>
  <c r="Z152" i="33" s="1"/>
  <c r="AA152" i="33" s="1"/>
  <c r="D151" i="35" s="1"/>
  <c r="N152" i="33"/>
  <c r="W151" i="33"/>
  <c r="V151" i="33"/>
  <c r="U151" i="33"/>
  <c r="T151" i="33"/>
  <c r="S151" i="33"/>
  <c r="R151" i="33"/>
  <c r="Q151" i="33"/>
  <c r="P151" i="33"/>
  <c r="O151" i="33"/>
  <c r="N151" i="33"/>
  <c r="W150" i="33"/>
  <c r="V150" i="33"/>
  <c r="U150" i="33"/>
  <c r="T150" i="33"/>
  <c r="S150" i="33"/>
  <c r="R150" i="33"/>
  <c r="Q150" i="33"/>
  <c r="P150" i="33"/>
  <c r="O150" i="33"/>
  <c r="N150" i="33"/>
  <c r="W149" i="33"/>
  <c r="V149" i="33"/>
  <c r="U149" i="33"/>
  <c r="T149" i="33"/>
  <c r="S149" i="33"/>
  <c r="R149" i="33"/>
  <c r="Q149" i="33"/>
  <c r="P149" i="33"/>
  <c r="O149" i="33"/>
  <c r="N149" i="33"/>
  <c r="W148" i="33"/>
  <c r="V148" i="33"/>
  <c r="U148" i="33"/>
  <c r="T148" i="33"/>
  <c r="S148" i="33"/>
  <c r="R148" i="33"/>
  <c r="Q148" i="33"/>
  <c r="P148" i="33"/>
  <c r="O148" i="33"/>
  <c r="Z148" i="33" s="1"/>
  <c r="AA148" i="33" s="1"/>
  <c r="D147" i="35" s="1"/>
  <c r="N148" i="33"/>
  <c r="W147" i="33"/>
  <c r="V147" i="33"/>
  <c r="U147" i="33"/>
  <c r="T147" i="33"/>
  <c r="S147" i="33"/>
  <c r="R147" i="33"/>
  <c r="Q147" i="33"/>
  <c r="P147" i="33"/>
  <c r="O147" i="33"/>
  <c r="N147" i="33"/>
  <c r="W146" i="33"/>
  <c r="V146" i="33"/>
  <c r="U146" i="33"/>
  <c r="T146" i="33"/>
  <c r="S146" i="33"/>
  <c r="R146" i="33"/>
  <c r="Q146" i="33"/>
  <c r="P146" i="33"/>
  <c r="O146" i="33"/>
  <c r="N146" i="33"/>
  <c r="W145" i="33"/>
  <c r="V145" i="33"/>
  <c r="U145" i="33"/>
  <c r="T145" i="33"/>
  <c r="S145" i="33"/>
  <c r="R145" i="33"/>
  <c r="Q145" i="33"/>
  <c r="P145" i="33"/>
  <c r="O145" i="33"/>
  <c r="N145" i="33"/>
  <c r="W144" i="33"/>
  <c r="V144" i="33"/>
  <c r="U144" i="33"/>
  <c r="T144" i="33"/>
  <c r="S144" i="33"/>
  <c r="R144" i="33"/>
  <c r="Q144" i="33"/>
  <c r="P144" i="33"/>
  <c r="O144" i="33"/>
  <c r="Z144" i="33" s="1"/>
  <c r="AA144" i="33" s="1"/>
  <c r="D143" i="35" s="1"/>
  <c r="N144" i="33"/>
  <c r="W143" i="33"/>
  <c r="V143" i="33"/>
  <c r="U143" i="33"/>
  <c r="T143" i="33"/>
  <c r="S143" i="33"/>
  <c r="R143" i="33"/>
  <c r="Q143" i="33"/>
  <c r="P143" i="33"/>
  <c r="O143" i="33"/>
  <c r="N143" i="33"/>
  <c r="W142" i="33"/>
  <c r="V142" i="33"/>
  <c r="U142" i="33"/>
  <c r="T142" i="33"/>
  <c r="S142" i="33"/>
  <c r="R142" i="33"/>
  <c r="Q142" i="33"/>
  <c r="P142" i="33"/>
  <c r="O142" i="33"/>
  <c r="N142" i="33"/>
  <c r="W141" i="33"/>
  <c r="V141" i="33"/>
  <c r="U141" i="33"/>
  <c r="T141" i="33"/>
  <c r="S141" i="33"/>
  <c r="R141" i="33"/>
  <c r="Q141" i="33"/>
  <c r="P141" i="33"/>
  <c r="O141" i="33"/>
  <c r="N141" i="33"/>
  <c r="W140" i="33"/>
  <c r="V140" i="33"/>
  <c r="U140" i="33"/>
  <c r="T140" i="33"/>
  <c r="S140" i="33"/>
  <c r="R140" i="33"/>
  <c r="Q140" i="33"/>
  <c r="P140" i="33"/>
  <c r="O140" i="33"/>
  <c r="Z140" i="33" s="1"/>
  <c r="AA140" i="33" s="1"/>
  <c r="D139" i="35" s="1"/>
  <c r="N140" i="33"/>
  <c r="W139" i="33"/>
  <c r="V139" i="33"/>
  <c r="U139" i="33"/>
  <c r="T139" i="33"/>
  <c r="S139" i="33"/>
  <c r="R139" i="33"/>
  <c r="Q139" i="33"/>
  <c r="P139" i="33"/>
  <c r="O139" i="33"/>
  <c r="N139" i="33"/>
  <c r="W138" i="33"/>
  <c r="V138" i="33"/>
  <c r="U138" i="33"/>
  <c r="T138" i="33"/>
  <c r="S138" i="33"/>
  <c r="R138" i="33"/>
  <c r="Q138" i="33"/>
  <c r="P138" i="33"/>
  <c r="O138" i="33"/>
  <c r="N138" i="33"/>
  <c r="W137" i="33"/>
  <c r="V137" i="33"/>
  <c r="U137" i="33"/>
  <c r="T137" i="33"/>
  <c r="S137" i="33"/>
  <c r="R137" i="33"/>
  <c r="Q137" i="33"/>
  <c r="P137" i="33"/>
  <c r="O137" i="33"/>
  <c r="N137" i="33"/>
  <c r="W136" i="33"/>
  <c r="V136" i="33"/>
  <c r="U136" i="33"/>
  <c r="T136" i="33"/>
  <c r="S136" i="33"/>
  <c r="R136" i="33"/>
  <c r="Q136" i="33"/>
  <c r="P136" i="33"/>
  <c r="O136" i="33"/>
  <c r="Z136" i="33" s="1"/>
  <c r="AA136" i="33" s="1"/>
  <c r="D135" i="35" s="1"/>
  <c r="N136" i="33"/>
  <c r="W135" i="33"/>
  <c r="V135" i="33"/>
  <c r="U135" i="33"/>
  <c r="T135" i="33"/>
  <c r="S135" i="33"/>
  <c r="R135" i="33"/>
  <c r="Q135" i="33"/>
  <c r="P135" i="33"/>
  <c r="O135" i="33"/>
  <c r="N135" i="33"/>
  <c r="W134" i="33"/>
  <c r="V134" i="33"/>
  <c r="U134" i="33"/>
  <c r="T134" i="33"/>
  <c r="S134" i="33"/>
  <c r="R134" i="33"/>
  <c r="Q134" i="33"/>
  <c r="P134" i="33"/>
  <c r="O134" i="33"/>
  <c r="N134" i="33"/>
  <c r="W133" i="33"/>
  <c r="V133" i="33"/>
  <c r="U133" i="33"/>
  <c r="T133" i="33"/>
  <c r="S133" i="33"/>
  <c r="R133" i="33"/>
  <c r="Q133" i="33"/>
  <c r="P133" i="33"/>
  <c r="O133" i="33"/>
  <c r="N133" i="33"/>
  <c r="W132" i="33"/>
  <c r="V132" i="33"/>
  <c r="U132" i="33"/>
  <c r="T132" i="33"/>
  <c r="S132" i="33"/>
  <c r="R132" i="33"/>
  <c r="Q132" i="33"/>
  <c r="P132" i="33"/>
  <c r="O132" i="33"/>
  <c r="Z132" i="33" s="1"/>
  <c r="AA132" i="33" s="1"/>
  <c r="D131" i="35" s="1"/>
  <c r="N132" i="33"/>
  <c r="W131" i="33"/>
  <c r="V131" i="33"/>
  <c r="U131" i="33"/>
  <c r="T131" i="33"/>
  <c r="S131" i="33"/>
  <c r="R131" i="33"/>
  <c r="Q131" i="33"/>
  <c r="P131" i="33"/>
  <c r="O131" i="33"/>
  <c r="N131" i="33"/>
  <c r="W130" i="33"/>
  <c r="V130" i="33"/>
  <c r="U130" i="33"/>
  <c r="T130" i="33"/>
  <c r="S130" i="33"/>
  <c r="R130" i="33"/>
  <c r="Q130" i="33"/>
  <c r="P130" i="33"/>
  <c r="O130" i="33"/>
  <c r="N130" i="33"/>
  <c r="W129" i="33"/>
  <c r="V129" i="33"/>
  <c r="U129" i="33"/>
  <c r="T129" i="33"/>
  <c r="S129" i="33"/>
  <c r="R129" i="33"/>
  <c r="Q129" i="33"/>
  <c r="P129" i="33"/>
  <c r="O129" i="33"/>
  <c r="N129" i="33"/>
  <c r="W128" i="33"/>
  <c r="V128" i="33"/>
  <c r="U128" i="33"/>
  <c r="T128" i="33"/>
  <c r="S128" i="33"/>
  <c r="R128" i="33"/>
  <c r="Q128" i="33"/>
  <c r="P128" i="33"/>
  <c r="O128" i="33"/>
  <c r="Z128" i="33" s="1"/>
  <c r="AA128" i="33" s="1"/>
  <c r="D127" i="35" s="1"/>
  <c r="N128" i="33"/>
  <c r="W127" i="33"/>
  <c r="V127" i="33"/>
  <c r="U127" i="33"/>
  <c r="T127" i="33"/>
  <c r="S127" i="33"/>
  <c r="R127" i="33"/>
  <c r="Q127" i="33"/>
  <c r="P127" i="33"/>
  <c r="O127" i="33"/>
  <c r="N127" i="33"/>
  <c r="W126" i="33"/>
  <c r="V126" i="33"/>
  <c r="U126" i="33"/>
  <c r="T126" i="33"/>
  <c r="S126" i="33"/>
  <c r="R126" i="33"/>
  <c r="Q126" i="33"/>
  <c r="P126" i="33"/>
  <c r="O126" i="33"/>
  <c r="N126" i="33"/>
  <c r="W125" i="33"/>
  <c r="V125" i="33"/>
  <c r="U125" i="33"/>
  <c r="T125" i="33"/>
  <c r="S125" i="33"/>
  <c r="R125" i="33"/>
  <c r="Q125" i="33"/>
  <c r="P125" i="33"/>
  <c r="O125" i="33"/>
  <c r="N125" i="33"/>
  <c r="W124" i="33"/>
  <c r="V124" i="33"/>
  <c r="U124" i="33"/>
  <c r="T124" i="33"/>
  <c r="S124" i="33"/>
  <c r="R124" i="33"/>
  <c r="Q124" i="33"/>
  <c r="P124" i="33"/>
  <c r="O124" i="33"/>
  <c r="Z124" i="33" s="1"/>
  <c r="N124" i="33"/>
  <c r="W123" i="33"/>
  <c r="V123" i="33"/>
  <c r="U123" i="33"/>
  <c r="T123" i="33"/>
  <c r="S123" i="33"/>
  <c r="R123" i="33"/>
  <c r="Q123" i="33"/>
  <c r="P123" i="33"/>
  <c r="O123" i="33"/>
  <c r="N123" i="33"/>
  <c r="W122" i="33"/>
  <c r="V122" i="33"/>
  <c r="U122" i="33"/>
  <c r="T122" i="33"/>
  <c r="S122" i="33"/>
  <c r="R122" i="33"/>
  <c r="Q122" i="33"/>
  <c r="P122" i="33"/>
  <c r="O122" i="33"/>
  <c r="N122" i="33"/>
  <c r="W121" i="33"/>
  <c r="V121" i="33"/>
  <c r="U121" i="33"/>
  <c r="T121" i="33"/>
  <c r="S121" i="33"/>
  <c r="R121" i="33"/>
  <c r="Q121" i="33"/>
  <c r="P121" i="33"/>
  <c r="O121" i="33"/>
  <c r="N121" i="33"/>
  <c r="W120" i="33"/>
  <c r="V120" i="33"/>
  <c r="U120" i="33"/>
  <c r="T120" i="33"/>
  <c r="S120" i="33"/>
  <c r="R120" i="33"/>
  <c r="Q120" i="33"/>
  <c r="P120" i="33"/>
  <c r="O120" i="33"/>
  <c r="Z120" i="33" s="1"/>
  <c r="AA120" i="33" s="1"/>
  <c r="D119" i="35" s="1"/>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W119" i="33"/>
  <c r="V119" i="33"/>
  <c r="U119" i="33"/>
  <c r="T119" i="33"/>
  <c r="S119" i="33"/>
  <c r="R119" i="33"/>
  <c r="Q119" i="33"/>
  <c r="P119" i="33"/>
  <c r="O119" i="33"/>
  <c r="Z119" i="33" s="1"/>
  <c r="AA119" i="33" s="1"/>
  <c r="D118" i="35" s="1"/>
  <c r="N119" i="33"/>
  <c r="W118" i="33"/>
  <c r="V118" i="33"/>
  <c r="U118" i="33"/>
  <c r="T118" i="33"/>
  <c r="S118" i="33"/>
  <c r="R118" i="33"/>
  <c r="Q118" i="33"/>
  <c r="P118" i="33"/>
  <c r="O118" i="33"/>
  <c r="N118" i="33"/>
  <c r="Z118" i="33" s="1"/>
  <c r="W117" i="33"/>
  <c r="V117" i="33"/>
  <c r="U117" i="33"/>
  <c r="T117" i="33"/>
  <c r="S117" i="33"/>
  <c r="R117" i="33"/>
  <c r="Q117" i="33"/>
  <c r="P117" i="33"/>
  <c r="O117" i="33"/>
  <c r="N117" i="33"/>
  <c r="W116" i="33"/>
  <c r="V116" i="33"/>
  <c r="U116" i="33"/>
  <c r="T116" i="33"/>
  <c r="S116" i="33"/>
  <c r="R116" i="33"/>
  <c r="Q116" i="33"/>
  <c r="P116" i="33"/>
  <c r="O116" i="33"/>
  <c r="N116" i="33"/>
  <c r="W115" i="33"/>
  <c r="V115" i="33"/>
  <c r="U115" i="33"/>
  <c r="T115" i="33"/>
  <c r="S115" i="33"/>
  <c r="R115" i="33"/>
  <c r="Q115" i="33"/>
  <c r="P115" i="33"/>
  <c r="O115" i="33"/>
  <c r="N115" i="33"/>
  <c r="W114" i="33"/>
  <c r="V114" i="33"/>
  <c r="U114" i="33"/>
  <c r="T114" i="33"/>
  <c r="S114" i="33"/>
  <c r="R114" i="33"/>
  <c r="Q114" i="33"/>
  <c r="P114" i="33"/>
  <c r="O114" i="33"/>
  <c r="N114" i="33"/>
  <c r="Z114" i="33" s="1"/>
  <c r="W113" i="33"/>
  <c r="V113" i="33"/>
  <c r="U113" i="33"/>
  <c r="T113" i="33"/>
  <c r="S113" i="33"/>
  <c r="R113" i="33"/>
  <c r="Q113" i="33"/>
  <c r="P113" i="33"/>
  <c r="O113" i="33"/>
  <c r="N113" i="33"/>
  <c r="W112" i="33"/>
  <c r="V112" i="33"/>
  <c r="U112" i="33"/>
  <c r="T112" i="33"/>
  <c r="S112" i="33"/>
  <c r="R112" i="33"/>
  <c r="Q112" i="33"/>
  <c r="P112" i="33"/>
  <c r="O112" i="33"/>
  <c r="N112" i="33"/>
  <c r="W111" i="33"/>
  <c r="V111" i="33"/>
  <c r="U111" i="33"/>
  <c r="T111" i="33"/>
  <c r="S111" i="33"/>
  <c r="R111" i="33"/>
  <c r="Q111" i="33"/>
  <c r="P111" i="33"/>
  <c r="O111" i="33"/>
  <c r="N111" i="33"/>
  <c r="W110" i="33"/>
  <c r="V110" i="33"/>
  <c r="U110" i="33"/>
  <c r="T110" i="33"/>
  <c r="S110" i="33"/>
  <c r="R110" i="33"/>
  <c r="Q110" i="33"/>
  <c r="P110" i="33"/>
  <c r="O110" i="33"/>
  <c r="N110" i="33"/>
  <c r="Z110" i="33" s="1"/>
  <c r="W109" i="33"/>
  <c r="V109" i="33"/>
  <c r="U109" i="33"/>
  <c r="T109" i="33"/>
  <c r="S109" i="33"/>
  <c r="R109" i="33"/>
  <c r="Q109" i="33"/>
  <c r="P109" i="33"/>
  <c r="O109" i="33"/>
  <c r="N109" i="33"/>
  <c r="W108" i="33"/>
  <c r="V108" i="33"/>
  <c r="U108" i="33"/>
  <c r="T108" i="33"/>
  <c r="S108" i="33"/>
  <c r="R108" i="33"/>
  <c r="Q108" i="33"/>
  <c r="P108" i="33"/>
  <c r="O108" i="33"/>
  <c r="N108" i="33"/>
  <c r="W107" i="33"/>
  <c r="V107" i="33"/>
  <c r="U107" i="33"/>
  <c r="T107" i="33"/>
  <c r="S107" i="33"/>
  <c r="R107" i="33"/>
  <c r="Q107" i="33"/>
  <c r="P107" i="33"/>
  <c r="O107" i="33"/>
  <c r="N107" i="33"/>
  <c r="W106" i="33"/>
  <c r="V106" i="33"/>
  <c r="U106" i="33"/>
  <c r="T106" i="33"/>
  <c r="S106" i="33"/>
  <c r="R106" i="33"/>
  <c r="Q106" i="33"/>
  <c r="P106" i="33"/>
  <c r="O106" i="33"/>
  <c r="N106" i="33"/>
  <c r="Z106" i="33" s="1"/>
  <c r="W105" i="33"/>
  <c r="V105" i="33"/>
  <c r="U105" i="33"/>
  <c r="T105" i="33"/>
  <c r="S105" i="33"/>
  <c r="R105" i="33"/>
  <c r="Q105" i="33"/>
  <c r="P105" i="33"/>
  <c r="O105" i="33"/>
  <c r="N105" i="33"/>
  <c r="W104" i="33"/>
  <c r="V104" i="33"/>
  <c r="U104" i="33"/>
  <c r="T104" i="33"/>
  <c r="S104" i="33"/>
  <c r="R104" i="33"/>
  <c r="Q104" i="33"/>
  <c r="P104" i="33"/>
  <c r="O104" i="33"/>
  <c r="N104" i="33"/>
  <c r="W103" i="33"/>
  <c r="V103" i="33"/>
  <c r="U103" i="33"/>
  <c r="T103" i="33"/>
  <c r="S103" i="33"/>
  <c r="R103" i="33"/>
  <c r="Q103" i="33"/>
  <c r="P103" i="33"/>
  <c r="O103" i="33"/>
  <c r="N103" i="33"/>
  <c r="W102" i="33"/>
  <c r="V102" i="33"/>
  <c r="U102" i="33"/>
  <c r="T102" i="33"/>
  <c r="S102" i="33"/>
  <c r="R102" i="33"/>
  <c r="Q102" i="33"/>
  <c r="P102" i="33"/>
  <c r="O102" i="33"/>
  <c r="N102" i="33"/>
  <c r="Z102" i="33" s="1"/>
  <c r="W101" i="33"/>
  <c r="V101" i="33"/>
  <c r="U101" i="33"/>
  <c r="T101" i="33"/>
  <c r="S101" i="33"/>
  <c r="R101" i="33"/>
  <c r="Q101" i="33"/>
  <c r="P101" i="33"/>
  <c r="O101" i="33"/>
  <c r="N101" i="33"/>
  <c r="W100" i="33"/>
  <c r="V100" i="33"/>
  <c r="U100" i="33"/>
  <c r="T100" i="33"/>
  <c r="S100" i="33"/>
  <c r="R100" i="33"/>
  <c r="Q100" i="33"/>
  <c r="P100" i="33"/>
  <c r="O100" i="33"/>
  <c r="N100" i="33"/>
  <c r="W99" i="33"/>
  <c r="V99" i="33"/>
  <c r="U99" i="33"/>
  <c r="T99" i="33"/>
  <c r="S99" i="33"/>
  <c r="R99" i="33"/>
  <c r="Q99" i="33"/>
  <c r="P99" i="33"/>
  <c r="O99" i="33"/>
  <c r="N99" i="33"/>
  <c r="W98" i="33"/>
  <c r="V98" i="33"/>
  <c r="U98" i="33"/>
  <c r="T98" i="33"/>
  <c r="S98" i="33"/>
  <c r="R98" i="33"/>
  <c r="Q98" i="33"/>
  <c r="P98" i="33"/>
  <c r="O98" i="33"/>
  <c r="N98" i="33"/>
  <c r="Z98" i="33" s="1"/>
  <c r="AA98" i="33" s="1"/>
  <c r="D97" i="35" s="1"/>
  <c r="W97" i="33"/>
  <c r="V97" i="33"/>
  <c r="U97" i="33"/>
  <c r="T97" i="33"/>
  <c r="S97" i="33"/>
  <c r="R97" i="33"/>
  <c r="Q97" i="33"/>
  <c r="P97" i="33"/>
  <c r="O97" i="33"/>
  <c r="N97" i="33"/>
  <c r="W96" i="33"/>
  <c r="V96" i="33"/>
  <c r="U96" i="33"/>
  <c r="T96" i="33"/>
  <c r="S96" i="33"/>
  <c r="R96" i="33"/>
  <c r="Q96" i="33"/>
  <c r="P96" i="33"/>
  <c r="O96" i="33"/>
  <c r="N96" i="33"/>
  <c r="W95" i="33"/>
  <c r="V95" i="33"/>
  <c r="U95" i="33"/>
  <c r="T95" i="33"/>
  <c r="S95" i="33"/>
  <c r="R95" i="33"/>
  <c r="Q95" i="33"/>
  <c r="P95" i="33"/>
  <c r="O95" i="33"/>
  <c r="N95" i="33"/>
  <c r="W94" i="33"/>
  <c r="V94" i="33"/>
  <c r="U94" i="33"/>
  <c r="T94" i="33"/>
  <c r="S94" i="33"/>
  <c r="R94" i="33"/>
  <c r="Q94" i="33"/>
  <c r="P94" i="33"/>
  <c r="O94" i="33"/>
  <c r="N94" i="33"/>
  <c r="Z94" i="33" s="1"/>
  <c r="AA94" i="33" s="1"/>
  <c r="D93" i="35" s="1"/>
  <c r="W93" i="33"/>
  <c r="V93" i="33"/>
  <c r="U93" i="33"/>
  <c r="T93" i="33"/>
  <c r="S93" i="33"/>
  <c r="R93" i="33"/>
  <c r="Q93" i="33"/>
  <c r="P93" i="33"/>
  <c r="O93" i="33"/>
  <c r="N93" i="33"/>
  <c r="W92" i="33"/>
  <c r="V92" i="33"/>
  <c r="U92" i="33"/>
  <c r="T92" i="33"/>
  <c r="S92" i="33"/>
  <c r="R92" i="33"/>
  <c r="Q92" i="33"/>
  <c r="P92" i="33"/>
  <c r="O92" i="33"/>
  <c r="N92" i="33"/>
  <c r="W91" i="33"/>
  <c r="V91" i="33"/>
  <c r="U91" i="33"/>
  <c r="T91" i="33"/>
  <c r="S91" i="33"/>
  <c r="R91" i="33"/>
  <c r="Q91" i="33"/>
  <c r="P91" i="33"/>
  <c r="O91" i="33"/>
  <c r="N91" i="33"/>
  <c r="W90" i="33"/>
  <c r="V90" i="33"/>
  <c r="U90" i="33"/>
  <c r="T90" i="33"/>
  <c r="S90" i="33"/>
  <c r="R90" i="33"/>
  <c r="Q90" i="33"/>
  <c r="P90" i="33"/>
  <c r="O90" i="33"/>
  <c r="N90" i="33"/>
  <c r="Z90" i="33" s="1"/>
  <c r="W89" i="33"/>
  <c r="V89" i="33"/>
  <c r="U89" i="33"/>
  <c r="T89" i="33"/>
  <c r="S89" i="33"/>
  <c r="R89" i="33"/>
  <c r="Q89" i="33"/>
  <c r="P89" i="33"/>
  <c r="O89" i="33"/>
  <c r="N89" i="33"/>
  <c r="W88" i="33"/>
  <c r="V88" i="33"/>
  <c r="U88" i="33"/>
  <c r="T88" i="33"/>
  <c r="S88" i="33"/>
  <c r="R88" i="33"/>
  <c r="Q88" i="33"/>
  <c r="P88" i="33"/>
  <c r="O88" i="33"/>
  <c r="N88" i="33"/>
  <c r="W87" i="33"/>
  <c r="V87" i="33"/>
  <c r="U87" i="33"/>
  <c r="T87" i="33"/>
  <c r="S87" i="33"/>
  <c r="R87" i="33"/>
  <c r="Q87" i="33"/>
  <c r="P87" i="33"/>
  <c r="O87" i="33"/>
  <c r="N87" i="33"/>
  <c r="W86" i="33"/>
  <c r="V86" i="33"/>
  <c r="U86" i="33"/>
  <c r="T86" i="33"/>
  <c r="S86" i="33"/>
  <c r="R86" i="33"/>
  <c r="Q86" i="33"/>
  <c r="P86" i="33"/>
  <c r="O86" i="33"/>
  <c r="N86" i="33"/>
  <c r="Z86" i="33" s="1"/>
  <c r="W85" i="33"/>
  <c r="V85" i="33"/>
  <c r="U85" i="33"/>
  <c r="T85" i="33"/>
  <c r="S85" i="33"/>
  <c r="R85" i="33"/>
  <c r="Q85" i="33"/>
  <c r="P85" i="33"/>
  <c r="O85" i="33"/>
  <c r="N85" i="33"/>
  <c r="W84" i="33"/>
  <c r="V84" i="33"/>
  <c r="U84" i="33"/>
  <c r="T84" i="33"/>
  <c r="S84" i="33"/>
  <c r="R84" i="33"/>
  <c r="Q84" i="33"/>
  <c r="P84" i="33"/>
  <c r="O84" i="33"/>
  <c r="N84" i="33"/>
  <c r="W83" i="33"/>
  <c r="V83" i="33"/>
  <c r="U83" i="33"/>
  <c r="T83" i="33"/>
  <c r="S83" i="33"/>
  <c r="R83" i="33"/>
  <c r="Q83" i="33"/>
  <c r="P83" i="33"/>
  <c r="O83" i="33"/>
  <c r="N83" i="33"/>
  <c r="W82" i="33"/>
  <c r="V82" i="33"/>
  <c r="U82" i="33"/>
  <c r="T82" i="33"/>
  <c r="S82" i="33"/>
  <c r="R82" i="33"/>
  <c r="Q82" i="33"/>
  <c r="P82" i="33"/>
  <c r="O82" i="33"/>
  <c r="N82" i="33"/>
  <c r="Z82" i="33" s="1"/>
  <c r="W81" i="33"/>
  <c r="V81" i="33"/>
  <c r="U81" i="33"/>
  <c r="T81" i="33"/>
  <c r="S81" i="33"/>
  <c r="R81" i="33"/>
  <c r="Q81" i="33"/>
  <c r="P81" i="33"/>
  <c r="O81" i="33"/>
  <c r="N81" i="33"/>
  <c r="W80" i="33"/>
  <c r="V80" i="33"/>
  <c r="U80" i="33"/>
  <c r="T80" i="33"/>
  <c r="S80" i="33"/>
  <c r="R80" i="33"/>
  <c r="Q80" i="33"/>
  <c r="P80" i="33"/>
  <c r="O80" i="33"/>
  <c r="N80" i="33"/>
  <c r="W79" i="33"/>
  <c r="V79" i="33"/>
  <c r="U79" i="33"/>
  <c r="T79" i="33"/>
  <c r="S79" i="33"/>
  <c r="R79" i="33"/>
  <c r="Q79" i="33"/>
  <c r="P79" i="33"/>
  <c r="O79" i="33"/>
  <c r="N79" i="33"/>
  <c r="W78" i="33"/>
  <c r="V78" i="33"/>
  <c r="U78" i="33"/>
  <c r="T78" i="33"/>
  <c r="S78" i="33"/>
  <c r="R78" i="33"/>
  <c r="Q78" i="33"/>
  <c r="P78" i="33"/>
  <c r="O78" i="33"/>
  <c r="N78" i="33"/>
  <c r="W77" i="33"/>
  <c r="V77" i="33"/>
  <c r="U77" i="33"/>
  <c r="T77" i="33"/>
  <c r="S77" i="33"/>
  <c r="R77" i="33"/>
  <c r="Q77" i="33"/>
  <c r="P77" i="33"/>
  <c r="O77" i="33"/>
  <c r="N77" i="33"/>
  <c r="W76" i="33"/>
  <c r="V76" i="33"/>
  <c r="U76" i="33"/>
  <c r="T76" i="33"/>
  <c r="S76" i="33"/>
  <c r="R76" i="33"/>
  <c r="Q76" i="33"/>
  <c r="P76" i="33"/>
  <c r="O76" i="33"/>
  <c r="N76" i="33"/>
  <c r="W75" i="33"/>
  <c r="V75" i="33"/>
  <c r="U75" i="33"/>
  <c r="T75" i="33"/>
  <c r="S75" i="33"/>
  <c r="R75" i="33"/>
  <c r="Q75" i="33"/>
  <c r="P75" i="33"/>
  <c r="O75" i="33"/>
  <c r="N75" i="33"/>
  <c r="W74" i="33"/>
  <c r="V74" i="33"/>
  <c r="U74" i="33"/>
  <c r="T74" i="33"/>
  <c r="S74" i="33"/>
  <c r="R74" i="33"/>
  <c r="Q74" i="33"/>
  <c r="P74" i="33"/>
  <c r="O74" i="33"/>
  <c r="N74" i="33"/>
  <c r="Z74" i="33" s="1"/>
  <c r="W73" i="33"/>
  <c r="V73" i="33"/>
  <c r="U73" i="33"/>
  <c r="T73" i="33"/>
  <c r="S73" i="33"/>
  <c r="R73" i="33"/>
  <c r="Q73" i="33"/>
  <c r="P73" i="33"/>
  <c r="O73" i="33"/>
  <c r="N73" i="33"/>
  <c r="W72" i="33"/>
  <c r="V72" i="33"/>
  <c r="U72" i="33"/>
  <c r="T72" i="33"/>
  <c r="S72" i="33"/>
  <c r="R72" i="33"/>
  <c r="Q72" i="33"/>
  <c r="P72" i="33"/>
  <c r="O72" i="33"/>
  <c r="N72" i="33"/>
  <c r="W71" i="33"/>
  <c r="V71" i="33"/>
  <c r="U71" i="33"/>
  <c r="T71" i="33"/>
  <c r="S71" i="33"/>
  <c r="R71" i="33"/>
  <c r="Q71" i="33"/>
  <c r="P71" i="33"/>
  <c r="O71" i="33"/>
  <c r="N71" i="33"/>
  <c r="W70" i="33"/>
  <c r="V70" i="33"/>
  <c r="U70" i="33"/>
  <c r="T70" i="33"/>
  <c r="S70" i="33"/>
  <c r="R70" i="33"/>
  <c r="Q70" i="33"/>
  <c r="P70" i="33"/>
  <c r="O70" i="33"/>
  <c r="N70" i="33"/>
  <c r="Z70" i="33" s="1"/>
  <c r="AA70" i="33" s="1"/>
  <c r="D69" i="35" s="1"/>
  <c r="W69" i="33"/>
  <c r="V69" i="33"/>
  <c r="U69" i="33"/>
  <c r="T69" i="33"/>
  <c r="S69" i="33"/>
  <c r="R69" i="33"/>
  <c r="Q69" i="33"/>
  <c r="P69" i="33"/>
  <c r="O69" i="33"/>
  <c r="N69" i="33"/>
  <c r="W68" i="33"/>
  <c r="V68" i="33"/>
  <c r="U68" i="33"/>
  <c r="T68" i="33"/>
  <c r="S68" i="33"/>
  <c r="R68" i="33"/>
  <c r="Q68" i="33"/>
  <c r="P68" i="33"/>
  <c r="O68" i="33"/>
  <c r="N68" i="33"/>
  <c r="W67" i="33"/>
  <c r="V67" i="33"/>
  <c r="U67" i="33"/>
  <c r="T67" i="33"/>
  <c r="S67" i="33"/>
  <c r="R67" i="33"/>
  <c r="Q67" i="33"/>
  <c r="P67" i="33"/>
  <c r="O67" i="33"/>
  <c r="N67" i="33"/>
  <c r="W66" i="33"/>
  <c r="V66" i="33"/>
  <c r="U66" i="33"/>
  <c r="T66" i="33"/>
  <c r="S66" i="33"/>
  <c r="R66" i="33"/>
  <c r="Q66" i="33"/>
  <c r="P66" i="33"/>
  <c r="O66" i="33"/>
  <c r="N66" i="33"/>
  <c r="Z66" i="33" s="1"/>
  <c r="W65" i="33"/>
  <c r="V65" i="33"/>
  <c r="U65" i="33"/>
  <c r="T65" i="33"/>
  <c r="S65" i="33"/>
  <c r="R65" i="33"/>
  <c r="Q65" i="33"/>
  <c r="P65" i="33"/>
  <c r="O65" i="33"/>
  <c r="N65" i="33"/>
  <c r="W64" i="33"/>
  <c r="V64" i="33"/>
  <c r="U64" i="33"/>
  <c r="T64" i="33"/>
  <c r="S64" i="33"/>
  <c r="R64" i="33"/>
  <c r="Q64" i="33"/>
  <c r="P64" i="33"/>
  <c r="O64" i="33"/>
  <c r="N64"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W62" i="33"/>
  <c r="V62" i="33"/>
  <c r="U62" i="33"/>
  <c r="T62" i="33"/>
  <c r="S62" i="33"/>
  <c r="R62" i="33"/>
  <c r="Q62" i="33"/>
  <c r="P62" i="33"/>
  <c r="O62" i="33"/>
  <c r="N62" i="33"/>
  <c r="W61" i="33"/>
  <c r="V61" i="33"/>
  <c r="U61" i="33"/>
  <c r="T61" i="33"/>
  <c r="S61" i="33"/>
  <c r="R61" i="33"/>
  <c r="Q61" i="33"/>
  <c r="P61" i="33"/>
  <c r="O61" i="33"/>
  <c r="N61" i="33"/>
  <c r="W60" i="33"/>
  <c r="V60" i="33"/>
  <c r="U60" i="33"/>
  <c r="T60" i="33"/>
  <c r="S60" i="33"/>
  <c r="R60" i="33"/>
  <c r="Q60" i="33"/>
  <c r="P60" i="33"/>
  <c r="O60" i="33"/>
  <c r="N60" i="33"/>
  <c r="W59" i="33"/>
  <c r="V59" i="33"/>
  <c r="U59" i="33"/>
  <c r="T59" i="33"/>
  <c r="S59" i="33"/>
  <c r="R59" i="33"/>
  <c r="Q59" i="33"/>
  <c r="P59" i="33"/>
  <c r="O59" i="33"/>
  <c r="N59" i="33"/>
  <c r="W58" i="33"/>
  <c r="V58" i="33"/>
  <c r="U58" i="33"/>
  <c r="T58" i="33"/>
  <c r="S58" i="33"/>
  <c r="R58" i="33"/>
  <c r="Q58" i="33"/>
  <c r="P58" i="33"/>
  <c r="O58" i="33"/>
  <c r="Z58" i="33" s="1"/>
  <c r="AA58" i="33" s="1"/>
  <c r="D57" i="35" s="1"/>
  <c r="N58" i="33"/>
  <c r="W57" i="33"/>
  <c r="V57" i="33"/>
  <c r="U57" i="33"/>
  <c r="T57" i="33"/>
  <c r="S57" i="33"/>
  <c r="R57" i="33"/>
  <c r="Q57" i="33"/>
  <c r="P57" i="33"/>
  <c r="O57" i="33"/>
  <c r="N57" i="33"/>
  <c r="W56" i="33"/>
  <c r="V56" i="33"/>
  <c r="U56" i="33"/>
  <c r="T56" i="33"/>
  <c r="S56" i="33"/>
  <c r="R56" i="33"/>
  <c r="Q56" i="33"/>
  <c r="P56" i="33"/>
  <c r="O56" i="33"/>
  <c r="N56" i="33"/>
  <c r="W55" i="33"/>
  <c r="V55" i="33"/>
  <c r="U55" i="33"/>
  <c r="T55" i="33"/>
  <c r="S55" i="33"/>
  <c r="R55" i="33"/>
  <c r="Q55" i="33"/>
  <c r="P55" i="33"/>
  <c r="O55" i="33"/>
  <c r="N55" i="33"/>
  <c r="W54" i="33"/>
  <c r="V54" i="33"/>
  <c r="U54" i="33"/>
  <c r="T54" i="33"/>
  <c r="S54" i="33"/>
  <c r="R54" i="33"/>
  <c r="Q54" i="33"/>
  <c r="P54" i="33"/>
  <c r="O54" i="33"/>
  <c r="Z54" i="33" s="1"/>
  <c r="AA54" i="33" s="1"/>
  <c r="D53" i="35" s="1"/>
  <c r="N54" i="33"/>
  <c r="W53" i="33"/>
  <c r="V53" i="33"/>
  <c r="U53" i="33"/>
  <c r="T53" i="33"/>
  <c r="S53" i="33"/>
  <c r="R53" i="33"/>
  <c r="Q53" i="33"/>
  <c r="P53" i="33"/>
  <c r="O53" i="33"/>
  <c r="N53" i="33"/>
  <c r="W52" i="33"/>
  <c r="V52" i="33"/>
  <c r="U52" i="33"/>
  <c r="T52" i="33"/>
  <c r="S52" i="33"/>
  <c r="R52" i="33"/>
  <c r="Q52" i="33"/>
  <c r="P52" i="33"/>
  <c r="O52" i="33"/>
  <c r="N52" i="33"/>
  <c r="W51" i="33"/>
  <c r="V51" i="33"/>
  <c r="U51" i="33"/>
  <c r="T51" i="33"/>
  <c r="S51" i="33"/>
  <c r="R51" i="33"/>
  <c r="Q51" i="33"/>
  <c r="P51" i="33"/>
  <c r="O51" i="33"/>
  <c r="N51" i="33"/>
  <c r="W50" i="33"/>
  <c r="V50" i="33"/>
  <c r="U50" i="33"/>
  <c r="T50" i="33"/>
  <c r="S50" i="33"/>
  <c r="R50" i="33"/>
  <c r="Q50" i="33"/>
  <c r="P50" i="33"/>
  <c r="O50" i="33"/>
  <c r="Z50" i="33" s="1"/>
  <c r="AA50" i="33" s="1"/>
  <c r="D49" i="35" s="1"/>
  <c r="N50" i="33"/>
  <c r="W49" i="33"/>
  <c r="V49" i="33"/>
  <c r="U49" i="33"/>
  <c r="T49" i="33"/>
  <c r="S49" i="33"/>
  <c r="R49" i="33"/>
  <c r="Q49" i="33"/>
  <c r="P49" i="33"/>
  <c r="O49" i="33"/>
  <c r="N49" i="33"/>
  <c r="W48" i="33"/>
  <c r="V48" i="33"/>
  <c r="U48" i="33"/>
  <c r="T48" i="33"/>
  <c r="S48" i="33"/>
  <c r="R48" i="33"/>
  <c r="Q48" i="33"/>
  <c r="P48" i="33"/>
  <c r="O48" i="33"/>
  <c r="N48" i="33"/>
  <c r="W47" i="33"/>
  <c r="V47" i="33"/>
  <c r="U47" i="33"/>
  <c r="T47" i="33"/>
  <c r="S47" i="33"/>
  <c r="R47" i="33"/>
  <c r="Q47" i="33"/>
  <c r="P47" i="33"/>
  <c r="O47" i="33"/>
  <c r="N47" i="33"/>
  <c r="W46" i="33"/>
  <c r="V46" i="33"/>
  <c r="U46" i="33"/>
  <c r="T46" i="33"/>
  <c r="S46" i="33"/>
  <c r="R46" i="33"/>
  <c r="Q46" i="33"/>
  <c r="P46" i="33"/>
  <c r="O46" i="33"/>
  <c r="Z46" i="33" s="1"/>
  <c r="AA46" i="33" s="1"/>
  <c r="D45" i="35" s="1"/>
  <c r="N46" i="33"/>
  <c r="W45" i="33"/>
  <c r="V45" i="33"/>
  <c r="U45" i="33"/>
  <c r="T45" i="33"/>
  <c r="S45" i="33"/>
  <c r="R45" i="33"/>
  <c r="Q45" i="33"/>
  <c r="P45" i="33"/>
  <c r="O45" i="33"/>
  <c r="N45" i="33"/>
  <c r="W44" i="33"/>
  <c r="V44" i="33"/>
  <c r="U44" i="33"/>
  <c r="T44" i="33"/>
  <c r="S44" i="33"/>
  <c r="R44" i="33"/>
  <c r="Q44" i="33"/>
  <c r="P44" i="33"/>
  <c r="O44" i="33"/>
  <c r="N44" i="33"/>
  <c r="W43" i="33"/>
  <c r="V43" i="33"/>
  <c r="U43" i="33"/>
  <c r="T43" i="33"/>
  <c r="S43" i="33"/>
  <c r="R43" i="33"/>
  <c r="Q43" i="33"/>
  <c r="P43" i="33"/>
  <c r="O43" i="33"/>
  <c r="N43" i="33"/>
  <c r="W42" i="33"/>
  <c r="V42" i="33"/>
  <c r="U42" i="33"/>
  <c r="T42" i="33"/>
  <c r="S42" i="33"/>
  <c r="R42" i="33"/>
  <c r="Q42" i="33"/>
  <c r="P42" i="33"/>
  <c r="O42" i="33"/>
  <c r="Z42" i="33" s="1"/>
  <c r="AA42" i="33" s="1"/>
  <c r="D41" i="35" s="1"/>
  <c r="N42" i="33"/>
  <c r="W41" i="33"/>
  <c r="V41" i="33"/>
  <c r="U41" i="33"/>
  <c r="T41" i="33"/>
  <c r="S41" i="33"/>
  <c r="R41" i="33"/>
  <c r="Q41" i="33"/>
  <c r="P41" i="33"/>
  <c r="O41" i="33"/>
  <c r="N41" i="33"/>
  <c r="W40" i="33"/>
  <c r="V40" i="33"/>
  <c r="U40" i="33"/>
  <c r="T40" i="33"/>
  <c r="S40" i="33"/>
  <c r="R40" i="33"/>
  <c r="Q40" i="33"/>
  <c r="P40" i="33"/>
  <c r="O40" i="33"/>
  <c r="N40" i="33"/>
  <c r="W39" i="33"/>
  <c r="V39" i="33"/>
  <c r="U39" i="33"/>
  <c r="T39" i="33"/>
  <c r="S39" i="33"/>
  <c r="R39" i="33"/>
  <c r="Q39" i="33"/>
  <c r="P39" i="33"/>
  <c r="O39" i="33"/>
  <c r="N39" i="33"/>
  <c r="W38" i="33"/>
  <c r="V38" i="33"/>
  <c r="U38" i="33"/>
  <c r="T38" i="33"/>
  <c r="S38" i="33"/>
  <c r="R38" i="33"/>
  <c r="Q38" i="33"/>
  <c r="P38" i="33"/>
  <c r="O38" i="33"/>
  <c r="Z38" i="33" s="1"/>
  <c r="N38" i="33"/>
  <c r="W37" i="33"/>
  <c r="V37" i="33"/>
  <c r="U37" i="33"/>
  <c r="T37" i="33"/>
  <c r="S37" i="33"/>
  <c r="R37" i="33"/>
  <c r="Q37" i="33"/>
  <c r="P37" i="33"/>
  <c r="O37" i="33"/>
  <c r="N37" i="33"/>
  <c r="W36" i="33"/>
  <c r="V36" i="33"/>
  <c r="U36" i="33"/>
  <c r="T36" i="33"/>
  <c r="S36" i="33"/>
  <c r="R36" i="33"/>
  <c r="Q36" i="33"/>
  <c r="P36" i="33"/>
  <c r="O36" i="33"/>
  <c r="N36" i="33"/>
  <c r="W35" i="33"/>
  <c r="V35" i="33"/>
  <c r="U35" i="33"/>
  <c r="T35" i="33"/>
  <c r="S35" i="33"/>
  <c r="R35" i="33"/>
  <c r="Q35" i="33"/>
  <c r="P35" i="33"/>
  <c r="O35" i="33"/>
  <c r="N35" i="33"/>
  <c r="W34" i="33"/>
  <c r="V34" i="33"/>
  <c r="U34" i="33"/>
  <c r="T34" i="33"/>
  <c r="S34" i="33"/>
  <c r="R34" i="33"/>
  <c r="Q34" i="33"/>
  <c r="P34" i="33"/>
  <c r="O34" i="33"/>
  <c r="Z34" i="33" s="1"/>
  <c r="AA34" i="33" s="1"/>
  <c r="D33" i="35" s="1"/>
  <c r="N34" i="33"/>
  <c r="W33" i="33"/>
  <c r="V33" i="33"/>
  <c r="U33" i="33"/>
  <c r="T33" i="33"/>
  <c r="S33" i="33"/>
  <c r="R33" i="33"/>
  <c r="Q33" i="33"/>
  <c r="P33" i="33"/>
  <c r="O33" i="33"/>
  <c r="N33" i="33"/>
  <c r="W32" i="33"/>
  <c r="V32" i="33"/>
  <c r="U32" i="33"/>
  <c r="T32" i="33"/>
  <c r="S32" i="33"/>
  <c r="R32" i="33"/>
  <c r="Q32" i="33"/>
  <c r="P32" i="33"/>
  <c r="O32" i="33"/>
  <c r="N32" i="33"/>
  <c r="W31" i="33"/>
  <c r="V31" i="33"/>
  <c r="U31" i="33"/>
  <c r="T31" i="33"/>
  <c r="S31" i="33"/>
  <c r="R31" i="33"/>
  <c r="Q31" i="33"/>
  <c r="P31" i="33"/>
  <c r="O31" i="33"/>
  <c r="N31" i="33"/>
  <c r="W30" i="33"/>
  <c r="V30" i="33"/>
  <c r="U30" i="33"/>
  <c r="T30" i="33"/>
  <c r="S30" i="33"/>
  <c r="R30" i="33"/>
  <c r="Q30" i="33"/>
  <c r="P30" i="33"/>
  <c r="O30" i="33"/>
  <c r="Z30" i="33" s="1"/>
  <c r="AA30" i="33" s="1"/>
  <c r="D29" i="35" s="1"/>
  <c r="N30" i="33"/>
  <c r="W29" i="33"/>
  <c r="V29" i="33"/>
  <c r="U29" i="33"/>
  <c r="T29" i="33"/>
  <c r="S29" i="33"/>
  <c r="R29" i="33"/>
  <c r="Q29" i="33"/>
  <c r="P29" i="33"/>
  <c r="O29" i="33"/>
  <c r="N29" i="33"/>
  <c r="W28" i="33"/>
  <c r="V28" i="33"/>
  <c r="U28" i="33"/>
  <c r="T28" i="33"/>
  <c r="S28" i="33"/>
  <c r="R28" i="33"/>
  <c r="Q28" i="33"/>
  <c r="P28" i="33"/>
  <c r="O28" i="33"/>
  <c r="N28" i="33"/>
  <c r="W27" i="33"/>
  <c r="V27" i="33"/>
  <c r="U27" i="33"/>
  <c r="T27" i="33"/>
  <c r="S27" i="33"/>
  <c r="R27" i="33"/>
  <c r="Q27" i="33"/>
  <c r="P27" i="33"/>
  <c r="O27" i="33"/>
  <c r="N27" i="33"/>
  <c r="W26" i="33"/>
  <c r="V26" i="33"/>
  <c r="U26" i="33"/>
  <c r="T26" i="33"/>
  <c r="S26" i="33"/>
  <c r="R26" i="33"/>
  <c r="Q26" i="33"/>
  <c r="P26" i="33"/>
  <c r="O26" i="33"/>
  <c r="Z26" i="33" s="1"/>
  <c r="AA26" i="33" s="1"/>
  <c r="D25" i="35" s="1"/>
  <c r="N26" i="33"/>
  <c r="W25" i="33"/>
  <c r="V25" i="33"/>
  <c r="U25" i="33"/>
  <c r="T25" i="33"/>
  <c r="S25" i="33"/>
  <c r="R25" i="33"/>
  <c r="Q25" i="33"/>
  <c r="P25" i="33"/>
  <c r="O25" i="33"/>
  <c r="N25" i="33"/>
  <c r="W24" i="33"/>
  <c r="V24" i="33"/>
  <c r="U24" i="33"/>
  <c r="T24" i="33"/>
  <c r="S24" i="33"/>
  <c r="R24" i="33"/>
  <c r="Q24" i="33"/>
  <c r="P24" i="33"/>
  <c r="O24" i="33"/>
  <c r="N24" i="33"/>
  <c r="W23" i="33"/>
  <c r="V23" i="33"/>
  <c r="U23" i="33"/>
  <c r="T23" i="33"/>
  <c r="S23" i="33"/>
  <c r="R23" i="33"/>
  <c r="Q23" i="33"/>
  <c r="P23" i="33"/>
  <c r="O23" i="33"/>
  <c r="N23" i="33"/>
  <c r="W22" i="33"/>
  <c r="V22" i="33"/>
  <c r="U22" i="33"/>
  <c r="T22" i="33"/>
  <c r="S22" i="33"/>
  <c r="R22" i="33"/>
  <c r="Q22" i="33"/>
  <c r="P22" i="33"/>
  <c r="O22" i="33"/>
  <c r="Z22" i="33" s="1"/>
  <c r="AA22" i="33" s="1"/>
  <c r="D21" i="35" s="1"/>
  <c r="N22" i="33"/>
  <c r="W21" i="33"/>
  <c r="V21" i="33"/>
  <c r="U21" i="33"/>
  <c r="T21" i="33"/>
  <c r="S21" i="33"/>
  <c r="R21" i="33"/>
  <c r="Q21" i="33"/>
  <c r="P21" i="33"/>
  <c r="O21" i="33"/>
  <c r="N21" i="33"/>
  <c r="W20" i="33"/>
  <c r="V20" i="33"/>
  <c r="U20" i="33"/>
  <c r="T20" i="33"/>
  <c r="S20" i="33"/>
  <c r="R20" i="33"/>
  <c r="Q20" i="33"/>
  <c r="P20" i="33"/>
  <c r="O20" i="33"/>
  <c r="N20" i="33"/>
  <c r="W19" i="33"/>
  <c r="V19" i="33"/>
  <c r="U19" i="33"/>
  <c r="T19" i="33"/>
  <c r="S19" i="33"/>
  <c r="R19" i="33"/>
  <c r="Q19" i="33"/>
  <c r="P19" i="33"/>
  <c r="O19" i="33"/>
  <c r="N19" i="33"/>
  <c r="W18" i="33"/>
  <c r="V18" i="33"/>
  <c r="U18" i="33"/>
  <c r="T18" i="33"/>
  <c r="S18" i="33"/>
  <c r="R18" i="33"/>
  <c r="Q18" i="33"/>
  <c r="P18" i="33"/>
  <c r="O18" i="33"/>
  <c r="N18" i="33"/>
  <c r="W17" i="33"/>
  <c r="V17" i="33"/>
  <c r="U17" i="33"/>
  <c r="T17" i="33"/>
  <c r="S17" i="33"/>
  <c r="R17" i="33"/>
  <c r="Q17" i="33"/>
  <c r="P17" i="33"/>
  <c r="O17" i="33"/>
  <c r="N17" i="33"/>
  <c r="W16" i="33"/>
  <c r="V16" i="33"/>
  <c r="U16" i="33"/>
  <c r="T16" i="33"/>
  <c r="S16" i="33"/>
  <c r="R16" i="33"/>
  <c r="Q16" i="33"/>
  <c r="P16" i="33"/>
  <c r="O16" i="33"/>
  <c r="N16" i="33"/>
  <c r="W15" i="33"/>
  <c r="V15" i="33"/>
  <c r="U15" i="33"/>
  <c r="T15" i="33"/>
  <c r="S15" i="33"/>
  <c r="R15" i="33"/>
  <c r="Q15" i="33"/>
  <c r="P15" i="33"/>
  <c r="O15" i="33"/>
  <c r="N15" i="33"/>
  <c r="W14" i="33"/>
  <c r="V14" i="33"/>
  <c r="U14" i="33"/>
  <c r="T14" i="33"/>
  <c r="S14" i="33"/>
  <c r="R14" i="33"/>
  <c r="Q14" i="33"/>
  <c r="P14" i="33"/>
  <c r="O14" i="33"/>
  <c r="Z14" i="33" s="1"/>
  <c r="AA14" i="33" s="1"/>
  <c r="D13" i="35" s="1"/>
  <c r="N14" i="33"/>
  <c r="W13" i="33"/>
  <c r="V13" i="33"/>
  <c r="U13" i="33"/>
  <c r="T13" i="33"/>
  <c r="S13" i="33"/>
  <c r="R13" i="33"/>
  <c r="Q13" i="33"/>
  <c r="P13" i="33"/>
  <c r="O13" i="33"/>
  <c r="N13" i="33"/>
  <c r="W12" i="33"/>
  <c r="V12" i="33"/>
  <c r="U12" i="33"/>
  <c r="T12" i="33"/>
  <c r="S12" i="33"/>
  <c r="R12" i="33"/>
  <c r="Q12" i="33"/>
  <c r="P12" i="33"/>
  <c r="O12" i="33"/>
  <c r="N12" i="33"/>
  <c r="W11" i="33"/>
  <c r="V11" i="33"/>
  <c r="U11" i="33"/>
  <c r="T11" i="33"/>
  <c r="S11" i="33"/>
  <c r="R11" i="33"/>
  <c r="Q11" i="33"/>
  <c r="P11" i="33"/>
  <c r="O11" i="33"/>
  <c r="N11" i="33"/>
  <c r="W10" i="33"/>
  <c r="V10" i="33"/>
  <c r="U10" i="33"/>
  <c r="T10" i="33"/>
  <c r="S10" i="33"/>
  <c r="R10" i="33"/>
  <c r="Q10" i="33"/>
  <c r="P10" i="33"/>
  <c r="O10" i="33"/>
  <c r="Z10" i="33" s="1"/>
  <c r="AA10" i="33" s="1"/>
  <c r="D9" i="35" s="1"/>
  <c r="N10" i="33"/>
  <c r="W9" i="33"/>
  <c r="V9" i="33"/>
  <c r="U9" i="33"/>
  <c r="T9" i="33"/>
  <c r="S9" i="33"/>
  <c r="R9" i="33"/>
  <c r="Q9" i="33"/>
  <c r="P9" i="33"/>
  <c r="O9" i="33"/>
  <c r="N9" i="33"/>
  <c r="W8" i="33"/>
  <c r="V8" i="33"/>
  <c r="U8" i="33"/>
  <c r="T8" i="33"/>
  <c r="S8" i="33"/>
  <c r="R8" i="33"/>
  <c r="Q8" i="33"/>
  <c r="P8" i="33"/>
  <c r="O8" i="33"/>
  <c r="N8" i="33"/>
  <c r="W7" i="33"/>
  <c r="V7" i="33"/>
  <c r="U7" i="33"/>
  <c r="T7" i="33"/>
  <c r="S7" i="33"/>
  <c r="R7" i="33"/>
  <c r="Q7" i="33"/>
  <c r="P7" i="33"/>
  <c r="O7" i="33"/>
  <c r="N7" i="33"/>
  <c r="W6" i="33"/>
  <c r="V6" i="33"/>
  <c r="U6" i="33"/>
  <c r="T6" i="33"/>
  <c r="S6" i="33"/>
  <c r="R6" i="33"/>
  <c r="Q6" i="33"/>
  <c r="P6" i="33"/>
  <c r="O6" i="33"/>
  <c r="Z6" i="33" s="1"/>
  <c r="AA6" i="33" s="1"/>
  <c r="D5" i="35" s="1"/>
  <c r="N6"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K221" i="32" s="1"/>
  <c r="AH220" i="32"/>
  <c r="AG220" i="32"/>
  <c r="AF220" i="32"/>
  <c r="AE220" i="32"/>
  <c r="AD220" i="32"/>
  <c r="AC220" i="32"/>
  <c r="AB220" i="32"/>
  <c r="AA220" i="32"/>
  <c r="Z220" i="32"/>
  <c r="Y220" i="32"/>
  <c r="X220" i="32"/>
  <c r="W220" i="32"/>
  <c r="V220" i="32"/>
  <c r="U220" i="32"/>
  <c r="T220" i="32"/>
  <c r="S220" i="32"/>
  <c r="AK220" i="32" s="1"/>
  <c r="AH219" i="32"/>
  <c r="AG219" i="32"/>
  <c r="AF219" i="32"/>
  <c r="AE219" i="32"/>
  <c r="AD219" i="32"/>
  <c r="AC219" i="32"/>
  <c r="AB219" i="32"/>
  <c r="AA219" i="32"/>
  <c r="Z219" i="32"/>
  <c r="Y219" i="32"/>
  <c r="X219" i="32"/>
  <c r="W219" i="32"/>
  <c r="V219" i="32"/>
  <c r="U219" i="32"/>
  <c r="T219" i="32"/>
  <c r="S219" i="32"/>
  <c r="AK219" i="32" s="1"/>
  <c r="AH218" i="32"/>
  <c r="AG218" i="32"/>
  <c r="AF218" i="32"/>
  <c r="AE218" i="32"/>
  <c r="AD218" i="32"/>
  <c r="AC218" i="32"/>
  <c r="AB218" i="32"/>
  <c r="AA218" i="32"/>
  <c r="Z218" i="32"/>
  <c r="Y218" i="32"/>
  <c r="X218" i="32"/>
  <c r="W218" i="32"/>
  <c r="V218" i="32"/>
  <c r="U218" i="32"/>
  <c r="T218" i="32"/>
  <c r="S218" i="32"/>
  <c r="AK218" i="32" s="1"/>
  <c r="AH217" i="32"/>
  <c r="AG217" i="32"/>
  <c r="AF217" i="32"/>
  <c r="AE217" i="32"/>
  <c r="AD217" i="32"/>
  <c r="AC217" i="32"/>
  <c r="AB217" i="32"/>
  <c r="AA217" i="32"/>
  <c r="Z217" i="32"/>
  <c r="Y217" i="32"/>
  <c r="X217" i="32"/>
  <c r="W217" i="32"/>
  <c r="V217" i="32"/>
  <c r="U217" i="32"/>
  <c r="T217" i="32"/>
  <c r="S217" i="32"/>
  <c r="AK217" i="32" s="1"/>
  <c r="AH216" i="32"/>
  <c r="AG216" i="32"/>
  <c r="AF216" i="32"/>
  <c r="AE216" i="32"/>
  <c r="AD216" i="32"/>
  <c r="AC216" i="32"/>
  <c r="AB216" i="32"/>
  <c r="AA216" i="32"/>
  <c r="Z216" i="32"/>
  <c r="Y216" i="32"/>
  <c r="X216" i="32"/>
  <c r="W216" i="32"/>
  <c r="V216" i="32"/>
  <c r="U216" i="32"/>
  <c r="T216" i="32"/>
  <c r="S216" i="32"/>
  <c r="AK216" i="32" s="1"/>
  <c r="AH215" i="32"/>
  <c r="AG215" i="32"/>
  <c r="AF215" i="32"/>
  <c r="AE215" i="32"/>
  <c r="AD215" i="32"/>
  <c r="AC215" i="32"/>
  <c r="AB215" i="32"/>
  <c r="AA215" i="32"/>
  <c r="Z215" i="32"/>
  <c r="Y215" i="32"/>
  <c r="X215" i="32"/>
  <c r="W215" i="32"/>
  <c r="V215" i="32"/>
  <c r="U215" i="32"/>
  <c r="T215" i="32"/>
  <c r="S215" i="32"/>
  <c r="AK215" i="32" s="1"/>
  <c r="AH214" i="32"/>
  <c r="AG214" i="32"/>
  <c r="AF214" i="32"/>
  <c r="AE214" i="32"/>
  <c r="AD214" i="32"/>
  <c r="AC214" i="32"/>
  <c r="AB214" i="32"/>
  <c r="AA214" i="32"/>
  <c r="Z214" i="32"/>
  <c r="Y214" i="32"/>
  <c r="X214" i="32"/>
  <c r="W214" i="32"/>
  <c r="V214" i="32"/>
  <c r="U214" i="32"/>
  <c r="T214" i="32"/>
  <c r="S214" i="32"/>
  <c r="AK214" i="32" s="1"/>
  <c r="AH213" i="32"/>
  <c r="AG213" i="32"/>
  <c r="AF213" i="32"/>
  <c r="AE213" i="32"/>
  <c r="AD213" i="32"/>
  <c r="AC213" i="32"/>
  <c r="AB213" i="32"/>
  <c r="AA213" i="32"/>
  <c r="Z213" i="32"/>
  <c r="Y213" i="32"/>
  <c r="X213" i="32"/>
  <c r="W213" i="32"/>
  <c r="V213" i="32"/>
  <c r="U213" i="32"/>
  <c r="T213" i="32"/>
  <c r="S213" i="32"/>
  <c r="AK213" i="32" s="1"/>
  <c r="AH212" i="32"/>
  <c r="AG212" i="32"/>
  <c r="AF212" i="32"/>
  <c r="AE212" i="32"/>
  <c r="AD212" i="32"/>
  <c r="AC212" i="32"/>
  <c r="AB212" i="32"/>
  <c r="AA212" i="32"/>
  <c r="Z212" i="32"/>
  <c r="Y212" i="32"/>
  <c r="X212" i="32"/>
  <c r="W212" i="32"/>
  <c r="V212" i="32"/>
  <c r="U212" i="32"/>
  <c r="T212" i="32"/>
  <c r="S212" i="32"/>
  <c r="AK212" i="32" s="1"/>
  <c r="AH211" i="32"/>
  <c r="AG211" i="32"/>
  <c r="AF211" i="32"/>
  <c r="AE211" i="32"/>
  <c r="AD211" i="32"/>
  <c r="AC211" i="32"/>
  <c r="AB211" i="32"/>
  <c r="AA211" i="32"/>
  <c r="Z211" i="32"/>
  <c r="Y211" i="32"/>
  <c r="X211" i="32"/>
  <c r="W211" i="32"/>
  <c r="V211" i="32"/>
  <c r="U211" i="32"/>
  <c r="T211" i="32"/>
  <c r="S211" i="32"/>
  <c r="AK211" i="32" s="1"/>
  <c r="AH210" i="32"/>
  <c r="AG210" i="32"/>
  <c r="AF210" i="32"/>
  <c r="AE210" i="32"/>
  <c r="AD210" i="32"/>
  <c r="AC210" i="32"/>
  <c r="AB210" i="32"/>
  <c r="AA210" i="32"/>
  <c r="Z210" i="32"/>
  <c r="Y210" i="32"/>
  <c r="X210" i="32"/>
  <c r="W210" i="32"/>
  <c r="V210" i="32"/>
  <c r="U210" i="32"/>
  <c r="T210" i="32"/>
  <c r="S210" i="32"/>
  <c r="AK210" i="32" s="1"/>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I118" i="32" s="1"/>
  <c r="AH117" i="32"/>
  <c r="AG117" i="32"/>
  <c r="AF117" i="32"/>
  <c r="AE117" i="32"/>
  <c r="AD117" i="32"/>
  <c r="AC117" i="32"/>
  <c r="AB117" i="32"/>
  <c r="AA117" i="32"/>
  <c r="Z117" i="32"/>
  <c r="Y117" i="32"/>
  <c r="X117" i="32"/>
  <c r="W117" i="32"/>
  <c r="V117" i="32"/>
  <c r="U117" i="32"/>
  <c r="T117" i="32"/>
  <c r="S117" i="32"/>
  <c r="AI117" i="32" s="1"/>
  <c r="AH116" i="32"/>
  <c r="AG116" i="32"/>
  <c r="AF116" i="32"/>
  <c r="AE116" i="32"/>
  <c r="AD116" i="32"/>
  <c r="AC116" i="32"/>
  <c r="AB116" i="32"/>
  <c r="AA116" i="32"/>
  <c r="Z116" i="32"/>
  <c r="Y116" i="32"/>
  <c r="X116" i="32"/>
  <c r="W116" i="32"/>
  <c r="V116" i="32"/>
  <c r="U116" i="32"/>
  <c r="T116" i="32"/>
  <c r="S116" i="32"/>
  <c r="AI116" i="32" s="1"/>
  <c r="AH115" i="32"/>
  <c r="AG115" i="32"/>
  <c r="AF115" i="32"/>
  <c r="AE115" i="32"/>
  <c r="AD115" i="32"/>
  <c r="AC115" i="32"/>
  <c r="AB115" i="32"/>
  <c r="AA115" i="32"/>
  <c r="Z115" i="32"/>
  <c r="Y115" i="32"/>
  <c r="X115" i="32"/>
  <c r="W115" i="32"/>
  <c r="V115" i="32"/>
  <c r="U115" i="32"/>
  <c r="T115" i="32"/>
  <c r="S115" i="32"/>
  <c r="AI115" i="32" s="1"/>
  <c r="AH114" i="32"/>
  <c r="AG114" i="32"/>
  <c r="AF114" i="32"/>
  <c r="AE114" i="32"/>
  <c r="AD114" i="32"/>
  <c r="AC114" i="32"/>
  <c r="AB114" i="32"/>
  <c r="AA114" i="32"/>
  <c r="Z114" i="32"/>
  <c r="Y114" i="32"/>
  <c r="X114" i="32"/>
  <c r="W114" i="32"/>
  <c r="V114" i="32"/>
  <c r="U114" i="32"/>
  <c r="T114" i="32"/>
  <c r="S114" i="32"/>
  <c r="AH113" i="32"/>
  <c r="AG113" i="32"/>
  <c r="AF113" i="32"/>
  <c r="AE113" i="32"/>
  <c r="AD113" i="32"/>
  <c r="AC113" i="32"/>
  <c r="AB113" i="32"/>
  <c r="AA113" i="32"/>
  <c r="Z113" i="32"/>
  <c r="Y113" i="32"/>
  <c r="X113" i="32"/>
  <c r="W113" i="32"/>
  <c r="V113" i="32"/>
  <c r="U113" i="32"/>
  <c r="T113" i="32"/>
  <c r="S113" i="32"/>
  <c r="AI113" i="32" s="1"/>
  <c r="AH112" i="32"/>
  <c r="AG112" i="32"/>
  <c r="AF112" i="32"/>
  <c r="AE112" i="32"/>
  <c r="AD112" i="32"/>
  <c r="AC112" i="32"/>
  <c r="AB112" i="32"/>
  <c r="AA112" i="32"/>
  <c r="Z112" i="32"/>
  <c r="Y112" i="32"/>
  <c r="X112" i="32"/>
  <c r="W112" i="32"/>
  <c r="V112" i="32"/>
  <c r="U112" i="32"/>
  <c r="T112" i="32"/>
  <c r="S112" i="32"/>
  <c r="AI112" i="32" s="1"/>
  <c r="AH111" i="32"/>
  <c r="AG111" i="32"/>
  <c r="AF111" i="32"/>
  <c r="AE111" i="32"/>
  <c r="AD111" i="32"/>
  <c r="AC111" i="32"/>
  <c r="AB111" i="32"/>
  <c r="AA111" i="32"/>
  <c r="Z111" i="32"/>
  <c r="Y111" i="32"/>
  <c r="X111" i="32"/>
  <c r="W111" i="32"/>
  <c r="V111" i="32"/>
  <c r="U111" i="32"/>
  <c r="T111" i="32"/>
  <c r="S111" i="32"/>
  <c r="AI111" i="32" s="1"/>
  <c r="AH110" i="32"/>
  <c r="AG110" i="32"/>
  <c r="AF110" i="32"/>
  <c r="AE110" i="32"/>
  <c r="AD110" i="32"/>
  <c r="AC110" i="32"/>
  <c r="AB110" i="32"/>
  <c r="AA110" i="32"/>
  <c r="Z110" i="32"/>
  <c r="Y110" i="32"/>
  <c r="X110" i="32"/>
  <c r="W110" i="32"/>
  <c r="V110" i="32"/>
  <c r="U110" i="32"/>
  <c r="T110" i="32"/>
  <c r="S110" i="32"/>
  <c r="AI110" i="32" s="1"/>
  <c r="AH109" i="32"/>
  <c r="AG109" i="32"/>
  <c r="AF109" i="32"/>
  <c r="AE109" i="32"/>
  <c r="AD109" i="32"/>
  <c r="AC109" i="32"/>
  <c r="AB109" i="32"/>
  <c r="AA109" i="32"/>
  <c r="Z109" i="32"/>
  <c r="Y109" i="32"/>
  <c r="X109" i="32"/>
  <c r="W109" i="32"/>
  <c r="V109" i="32"/>
  <c r="U109" i="32"/>
  <c r="T109" i="32"/>
  <c r="S109" i="32"/>
  <c r="AI109" i="32" s="1"/>
  <c r="AH108" i="32"/>
  <c r="AG108" i="32"/>
  <c r="AF108" i="32"/>
  <c r="AE108" i="32"/>
  <c r="AD108" i="32"/>
  <c r="AC108" i="32"/>
  <c r="AB108" i="32"/>
  <c r="AA108" i="32"/>
  <c r="Z108" i="32"/>
  <c r="Y108" i="32"/>
  <c r="X108" i="32"/>
  <c r="W108" i="32"/>
  <c r="V108" i="32"/>
  <c r="U108" i="32"/>
  <c r="T108" i="32"/>
  <c r="S108" i="32"/>
  <c r="AI108" i="32" s="1"/>
  <c r="AH107" i="32"/>
  <c r="AG107" i="32"/>
  <c r="AF107" i="32"/>
  <c r="AE107" i="32"/>
  <c r="AD107" i="32"/>
  <c r="AC107" i="32"/>
  <c r="AB107" i="32"/>
  <c r="AA107" i="32"/>
  <c r="Z107" i="32"/>
  <c r="Y107" i="32"/>
  <c r="X107" i="32"/>
  <c r="W107" i="32"/>
  <c r="V107" i="32"/>
  <c r="U107" i="32"/>
  <c r="T107" i="32"/>
  <c r="S107" i="32"/>
  <c r="AI107" i="32" s="1"/>
  <c r="AH106" i="32"/>
  <c r="AG106" i="32"/>
  <c r="AF106" i="32"/>
  <c r="AE106" i="32"/>
  <c r="AD106" i="32"/>
  <c r="AC106" i="32"/>
  <c r="AB106" i="32"/>
  <c r="AA106" i="32"/>
  <c r="Z106" i="32"/>
  <c r="Y106" i="32"/>
  <c r="X106" i="32"/>
  <c r="W106" i="32"/>
  <c r="V106" i="32"/>
  <c r="U106" i="32"/>
  <c r="T106" i="32"/>
  <c r="S106" i="32"/>
  <c r="AI106" i="32" s="1"/>
  <c r="AH105" i="32"/>
  <c r="AG105" i="32"/>
  <c r="AF105" i="32"/>
  <c r="AE105" i="32"/>
  <c r="AD105" i="32"/>
  <c r="AC105" i="32"/>
  <c r="AB105" i="32"/>
  <c r="AA105" i="32"/>
  <c r="Z105" i="32"/>
  <c r="Y105" i="32"/>
  <c r="X105" i="32"/>
  <c r="W105" i="32"/>
  <c r="V105" i="32"/>
  <c r="U105" i="32"/>
  <c r="T105" i="32"/>
  <c r="S105" i="32"/>
  <c r="AI105" i="32" s="1"/>
  <c r="AH104" i="32"/>
  <c r="AG104" i="32"/>
  <c r="AF104" i="32"/>
  <c r="AE104" i="32"/>
  <c r="AD104" i="32"/>
  <c r="AC104" i="32"/>
  <c r="AB104" i="32"/>
  <c r="AA104" i="32"/>
  <c r="Z104" i="32"/>
  <c r="Y104" i="32"/>
  <c r="X104" i="32"/>
  <c r="W104" i="32"/>
  <c r="V104" i="32"/>
  <c r="U104" i="32"/>
  <c r="T104" i="32"/>
  <c r="S104" i="32"/>
  <c r="AI104" i="32" s="1"/>
  <c r="AH103" i="32"/>
  <c r="AG103" i="32"/>
  <c r="AF103" i="32"/>
  <c r="AE103" i="32"/>
  <c r="AD103" i="32"/>
  <c r="AC103" i="32"/>
  <c r="AB103" i="32"/>
  <c r="AA103" i="32"/>
  <c r="Z103" i="32"/>
  <c r="Y103" i="32"/>
  <c r="X103" i="32"/>
  <c r="W103" i="32"/>
  <c r="V103" i="32"/>
  <c r="U103" i="32"/>
  <c r="T103" i="32"/>
  <c r="S103" i="32"/>
  <c r="AI103" i="32" s="1"/>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I101" i="32" s="1"/>
  <c r="AH100" i="32"/>
  <c r="AG100" i="32"/>
  <c r="AF100" i="32"/>
  <c r="AE100" i="32"/>
  <c r="AD100" i="32"/>
  <c r="AC100" i="32"/>
  <c r="AB100" i="32"/>
  <c r="AA100" i="32"/>
  <c r="Z100" i="32"/>
  <c r="Y100" i="32"/>
  <c r="X100" i="32"/>
  <c r="W100" i="32"/>
  <c r="V100" i="32"/>
  <c r="U100" i="32"/>
  <c r="T100" i="32"/>
  <c r="S100" i="32"/>
  <c r="AI100" i="32" s="1"/>
  <c r="AH99" i="32"/>
  <c r="AG99" i="32"/>
  <c r="AF99" i="32"/>
  <c r="AE99" i="32"/>
  <c r="AD99" i="32"/>
  <c r="AC99" i="32"/>
  <c r="AB99" i="32"/>
  <c r="AA99" i="32"/>
  <c r="Z99" i="32"/>
  <c r="Y99" i="32"/>
  <c r="X99" i="32"/>
  <c r="W99" i="32"/>
  <c r="V99" i="32"/>
  <c r="U99" i="32"/>
  <c r="T99" i="32"/>
  <c r="S99" i="32"/>
  <c r="AI99" i="32" s="1"/>
  <c r="AH98" i="32"/>
  <c r="AG98" i="32"/>
  <c r="AF98" i="32"/>
  <c r="AE98" i="32"/>
  <c r="AD98" i="32"/>
  <c r="AC98" i="32"/>
  <c r="AB98" i="32"/>
  <c r="AA98" i="32"/>
  <c r="Z98" i="32"/>
  <c r="Y98" i="32"/>
  <c r="X98" i="32"/>
  <c r="W98" i="32"/>
  <c r="V98" i="32"/>
  <c r="U98" i="32"/>
  <c r="T98" i="32"/>
  <c r="S98" i="32"/>
  <c r="AH97" i="32"/>
  <c r="AG97" i="32"/>
  <c r="AF97" i="32"/>
  <c r="AE97" i="32"/>
  <c r="AD97" i="32"/>
  <c r="AC97" i="32"/>
  <c r="AB97" i="32"/>
  <c r="AA97" i="32"/>
  <c r="Z97" i="32"/>
  <c r="Y97" i="32"/>
  <c r="X97" i="32"/>
  <c r="W97" i="32"/>
  <c r="V97" i="32"/>
  <c r="U97" i="32"/>
  <c r="T97" i="32"/>
  <c r="S97" i="32"/>
  <c r="AI97" i="32" s="1"/>
  <c r="AH96" i="32"/>
  <c r="AG96" i="32"/>
  <c r="AF96" i="32"/>
  <c r="AE96" i="32"/>
  <c r="AD96" i="32"/>
  <c r="AC96" i="32"/>
  <c r="AB96" i="32"/>
  <c r="AA96" i="32"/>
  <c r="Z96" i="32"/>
  <c r="Y96" i="32"/>
  <c r="X96" i="32"/>
  <c r="W96" i="32"/>
  <c r="V96" i="32"/>
  <c r="U96" i="32"/>
  <c r="T96" i="32"/>
  <c r="S96" i="32"/>
  <c r="AH95" i="32"/>
  <c r="AG95" i="32"/>
  <c r="AF95" i="32"/>
  <c r="AE95" i="32"/>
  <c r="AD95" i="32"/>
  <c r="AC95" i="32"/>
  <c r="AB95" i="32"/>
  <c r="AA95" i="32"/>
  <c r="Z95" i="32"/>
  <c r="Y95" i="32"/>
  <c r="X95" i="32"/>
  <c r="W95" i="32"/>
  <c r="V95" i="32"/>
  <c r="U95" i="32"/>
  <c r="T95" i="32"/>
  <c r="S95" i="32"/>
  <c r="AI95" i="32" s="1"/>
  <c r="AH94" i="32"/>
  <c r="AG94" i="32"/>
  <c r="AF94" i="32"/>
  <c r="AE94" i="32"/>
  <c r="AD94" i="32"/>
  <c r="AC94" i="32"/>
  <c r="AB94" i="32"/>
  <c r="AA94" i="32"/>
  <c r="Z94" i="32"/>
  <c r="Y94" i="32"/>
  <c r="X94" i="32"/>
  <c r="W94" i="32"/>
  <c r="V94" i="32"/>
  <c r="U94" i="32"/>
  <c r="T94" i="32"/>
  <c r="S94" i="32"/>
  <c r="AI94" i="32" s="1"/>
  <c r="AH93" i="32"/>
  <c r="AG93" i="32"/>
  <c r="AF93" i="32"/>
  <c r="AE93" i="32"/>
  <c r="AD93" i="32"/>
  <c r="AC93" i="32"/>
  <c r="AB93" i="32"/>
  <c r="AA93" i="32"/>
  <c r="Z93" i="32"/>
  <c r="Y93" i="32"/>
  <c r="X93" i="32"/>
  <c r="W93" i="32"/>
  <c r="V93" i="32"/>
  <c r="U93" i="32"/>
  <c r="T93" i="32"/>
  <c r="S93" i="32"/>
  <c r="AI93" i="32" s="1"/>
  <c r="AH92" i="32"/>
  <c r="AG92" i="32"/>
  <c r="AF92" i="32"/>
  <c r="AE92" i="32"/>
  <c r="AD92" i="32"/>
  <c r="AC92" i="32"/>
  <c r="AB92" i="32"/>
  <c r="AA92" i="32"/>
  <c r="Z92" i="32"/>
  <c r="Y92" i="32"/>
  <c r="X92" i="32"/>
  <c r="W92" i="32"/>
  <c r="V92" i="32"/>
  <c r="U92" i="32"/>
  <c r="T92" i="32"/>
  <c r="S92" i="32"/>
  <c r="AI92" i="32" s="1"/>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I90" i="32" s="1"/>
  <c r="AH89" i="32"/>
  <c r="AG89" i="32"/>
  <c r="AF89" i="32"/>
  <c r="AE89" i="32"/>
  <c r="AD89" i="32"/>
  <c r="AC89" i="32"/>
  <c r="AB89" i="32"/>
  <c r="AA89" i="32"/>
  <c r="Z89" i="32"/>
  <c r="Y89" i="32"/>
  <c r="X89" i="32"/>
  <c r="W89" i="32"/>
  <c r="V89" i="32"/>
  <c r="U89" i="32"/>
  <c r="T89" i="32"/>
  <c r="S89" i="32"/>
  <c r="AI89" i="32" s="1"/>
  <c r="AH88" i="32"/>
  <c r="AG88" i="32"/>
  <c r="AF88" i="32"/>
  <c r="AE88" i="32"/>
  <c r="AD88" i="32"/>
  <c r="AC88" i="32"/>
  <c r="AB88" i="32"/>
  <c r="AA88" i="32"/>
  <c r="Z88" i="32"/>
  <c r="Y88" i="32"/>
  <c r="X88" i="32"/>
  <c r="W88" i="32"/>
  <c r="V88" i="32"/>
  <c r="U88" i="32"/>
  <c r="T88" i="32"/>
  <c r="S88" i="32"/>
  <c r="AI88" i="32" s="1"/>
  <c r="AH87" i="32"/>
  <c r="AG87" i="32"/>
  <c r="AF87" i="32"/>
  <c r="AE87" i="32"/>
  <c r="AD87" i="32"/>
  <c r="AC87" i="32"/>
  <c r="AB87" i="32"/>
  <c r="AA87" i="32"/>
  <c r="Z87" i="32"/>
  <c r="Y87" i="32"/>
  <c r="X87" i="32"/>
  <c r="W87" i="32"/>
  <c r="V87" i="32"/>
  <c r="U87" i="32"/>
  <c r="T87" i="32"/>
  <c r="S87" i="32"/>
  <c r="AI87" i="32" s="1"/>
  <c r="AH86" i="32"/>
  <c r="AG86" i="32"/>
  <c r="AF86" i="32"/>
  <c r="AE86" i="32"/>
  <c r="AD86" i="32"/>
  <c r="AC86" i="32"/>
  <c r="AB86" i="32"/>
  <c r="AA86" i="32"/>
  <c r="Z86" i="32"/>
  <c r="Y86" i="32"/>
  <c r="X86" i="32"/>
  <c r="W86" i="32"/>
  <c r="V86" i="32"/>
  <c r="U86" i="32"/>
  <c r="T86" i="32"/>
  <c r="S86" i="32"/>
  <c r="AI86" i="32" s="1"/>
  <c r="AH85" i="32"/>
  <c r="AG85" i="32"/>
  <c r="AF85" i="32"/>
  <c r="AE85" i="32"/>
  <c r="AD85" i="32"/>
  <c r="AC85" i="32"/>
  <c r="AB85" i="32"/>
  <c r="AA85" i="32"/>
  <c r="Z85" i="32"/>
  <c r="Y85" i="32"/>
  <c r="X85" i="32"/>
  <c r="W85" i="32"/>
  <c r="V85" i="32"/>
  <c r="U85" i="32"/>
  <c r="T85" i="32"/>
  <c r="S85" i="32"/>
  <c r="AI85" i="32" s="1"/>
  <c r="AH84" i="32"/>
  <c r="AG84" i="32"/>
  <c r="AF84" i="32"/>
  <c r="AE84" i="32"/>
  <c r="AD84" i="32"/>
  <c r="AC84" i="32"/>
  <c r="AB84" i="32"/>
  <c r="AA84" i="32"/>
  <c r="Z84" i="32"/>
  <c r="Y84" i="32"/>
  <c r="X84" i="32"/>
  <c r="W84" i="32"/>
  <c r="V84" i="32"/>
  <c r="U84" i="32"/>
  <c r="T84" i="32"/>
  <c r="S84" i="32"/>
  <c r="AI84" i="32" s="1"/>
  <c r="AH83" i="32"/>
  <c r="AG83" i="32"/>
  <c r="AF83" i="32"/>
  <c r="AE83" i="32"/>
  <c r="AD83" i="32"/>
  <c r="AC83" i="32"/>
  <c r="AB83" i="32"/>
  <c r="AA83" i="32"/>
  <c r="Z83" i="32"/>
  <c r="Y83" i="32"/>
  <c r="X83" i="32"/>
  <c r="W83" i="32"/>
  <c r="V83" i="32"/>
  <c r="U83" i="32"/>
  <c r="T83" i="32"/>
  <c r="S83" i="32"/>
  <c r="AI83" i="32" s="1"/>
  <c r="AH82" i="32"/>
  <c r="AG82" i="32"/>
  <c r="AF82" i="32"/>
  <c r="AE82" i="32"/>
  <c r="AD82" i="32"/>
  <c r="AC82" i="32"/>
  <c r="AB82" i="32"/>
  <c r="AA82" i="32"/>
  <c r="Z82" i="32"/>
  <c r="Y82" i="32"/>
  <c r="X82" i="32"/>
  <c r="W82" i="32"/>
  <c r="V82" i="32"/>
  <c r="U82" i="32"/>
  <c r="T82" i="32"/>
  <c r="S82" i="32"/>
  <c r="AI82" i="32" s="1"/>
  <c r="AH81" i="32"/>
  <c r="AG81" i="32"/>
  <c r="AF81" i="32"/>
  <c r="AE81" i="32"/>
  <c r="AD81" i="32"/>
  <c r="AC81" i="32"/>
  <c r="AB81" i="32"/>
  <c r="AA81" i="32"/>
  <c r="Z81" i="32"/>
  <c r="Y81" i="32"/>
  <c r="X81" i="32"/>
  <c r="W81" i="32"/>
  <c r="V81" i="32"/>
  <c r="U81" i="32"/>
  <c r="T81" i="32"/>
  <c r="S81" i="32"/>
  <c r="AI81" i="32" s="1"/>
  <c r="AH80" i="32"/>
  <c r="AG80" i="32"/>
  <c r="AF80" i="32"/>
  <c r="AE80" i="32"/>
  <c r="AD80" i="32"/>
  <c r="AC80" i="32"/>
  <c r="AB80" i="32"/>
  <c r="AA80" i="32"/>
  <c r="Z80" i="32"/>
  <c r="Y80" i="32"/>
  <c r="X80" i="32"/>
  <c r="W80" i="32"/>
  <c r="V80" i="32"/>
  <c r="U80" i="32"/>
  <c r="T80" i="32"/>
  <c r="S80" i="32"/>
  <c r="AI80" i="32" s="1"/>
  <c r="AH79" i="32"/>
  <c r="AG79" i="32"/>
  <c r="AF79" i="32"/>
  <c r="AE79" i="32"/>
  <c r="AD79" i="32"/>
  <c r="AC79" i="32"/>
  <c r="AB79" i="32"/>
  <c r="AA79" i="32"/>
  <c r="Z79" i="32"/>
  <c r="Y79" i="32"/>
  <c r="X79" i="32"/>
  <c r="W79" i="32"/>
  <c r="V79" i="32"/>
  <c r="U79" i="32"/>
  <c r="T79" i="32"/>
  <c r="S79" i="32"/>
  <c r="AI79" i="32" s="1"/>
  <c r="AH78" i="32"/>
  <c r="AG78" i="32"/>
  <c r="AF78" i="32"/>
  <c r="AE78" i="32"/>
  <c r="AD78" i="32"/>
  <c r="AC78" i="32"/>
  <c r="AB78" i="32"/>
  <c r="AA78" i="32"/>
  <c r="Z78" i="32"/>
  <c r="Y78" i="32"/>
  <c r="X78" i="32"/>
  <c r="W78" i="32"/>
  <c r="V78" i="32"/>
  <c r="U78" i="32"/>
  <c r="T78" i="32"/>
  <c r="S78" i="32"/>
  <c r="AI78" i="32" s="1"/>
  <c r="AH77" i="32"/>
  <c r="AG77" i="32"/>
  <c r="AF77" i="32"/>
  <c r="AE77" i="32"/>
  <c r="AD77" i="32"/>
  <c r="AC77" i="32"/>
  <c r="AB77" i="32"/>
  <c r="AA77" i="32"/>
  <c r="Z77" i="32"/>
  <c r="Y77" i="32"/>
  <c r="X77" i="32"/>
  <c r="W77" i="32"/>
  <c r="V77" i="32"/>
  <c r="U77" i="32"/>
  <c r="T77" i="32"/>
  <c r="S77" i="32"/>
  <c r="AI77" i="32" s="1"/>
  <c r="AH76" i="32"/>
  <c r="AG76" i="32"/>
  <c r="AF76" i="32"/>
  <c r="AE76" i="32"/>
  <c r="AD76" i="32"/>
  <c r="AC76" i="32"/>
  <c r="AB76" i="32"/>
  <c r="AA76" i="32"/>
  <c r="Z76" i="32"/>
  <c r="Y76" i="32"/>
  <c r="X76" i="32"/>
  <c r="W76" i="32"/>
  <c r="V76" i="32"/>
  <c r="U76" i="32"/>
  <c r="T76" i="32"/>
  <c r="S76" i="32"/>
  <c r="AI76" i="32" s="1"/>
  <c r="AH75" i="32"/>
  <c r="AG75" i="32"/>
  <c r="AF75" i="32"/>
  <c r="AE75" i="32"/>
  <c r="AD75" i="32"/>
  <c r="AC75" i="32"/>
  <c r="AB75" i="32"/>
  <c r="AA75" i="32"/>
  <c r="Z75" i="32"/>
  <c r="Y75" i="32"/>
  <c r="X75" i="32"/>
  <c r="W75" i="32"/>
  <c r="V75" i="32"/>
  <c r="U75" i="32"/>
  <c r="T75" i="32"/>
  <c r="S75" i="32"/>
  <c r="AI75" i="32" s="1"/>
  <c r="AH74" i="32"/>
  <c r="AG74" i="32"/>
  <c r="AF74" i="32"/>
  <c r="AE74" i="32"/>
  <c r="AD74" i="32"/>
  <c r="AC74" i="32"/>
  <c r="AB74" i="32"/>
  <c r="AA74" i="32"/>
  <c r="Z74" i="32"/>
  <c r="Y74" i="32"/>
  <c r="X74" i="32"/>
  <c r="W74" i="32"/>
  <c r="V74" i="32"/>
  <c r="U74" i="32"/>
  <c r="T74" i="32"/>
  <c r="S74" i="32"/>
  <c r="AI74" i="32" s="1"/>
  <c r="AH73" i="32"/>
  <c r="AG73" i="32"/>
  <c r="AF73" i="32"/>
  <c r="AE73" i="32"/>
  <c r="AD73" i="32"/>
  <c r="AC73" i="32"/>
  <c r="AB73" i="32"/>
  <c r="AA73" i="32"/>
  <c r="Z73" i="32"/>
  <c r="Y73" i="32"/>
  <c r="X73" i="32"/>
  <c r="W73" i="32"/>
  <c r="V73" i="32"/>
  <c r="U73" i="32"/>
  <c r="T73" i="32"/>
  <c r="S73" i="32"/>
  <c r="AI73" i="32" s="1"/>
  <c r="AH72" i="32"/>
  <c r="AG72" i="32"/>
  <c r="AF72" i="32"/>
  <c r="AE72" i="32"/>
  <c r="AD72" i="32"/>
  <c r="AC72" i="32"/>
  <c r="AB72" i="32"/>
  <c r="AA72" i="32"/>
  <c r="Z72" i="32"/>
  <c r="Y72" i="32"/>
  <c r="X72" i="32"/>
  <c r="W72" i="32"/>
  <c r="V72" i="32"/>
  <c r="U72" i="32"/>
  <c r="T72" i="32"/>
  <c r="S72" i="32"/>
  <c r="AI72" i="32" s="1"/>
  <c r="AH71" i="32"/>
  <c r="AG71" i="32"/>
  <c r="AF71" i="32"/>
  <c r="AE71" i="32"/>
  <c r="AD71" i="32"/>
  <c r="AC71" i="32"/>
  <c r="AB71" i="32"/>
  <c r="AA71" i="32"/>
  <c r="Z71" i="32"/>
  <c r="Y71" i="32"/>
  <c r="X71" i="32"/>
  <c r="W71" i="32"/>
  <c r="V71" i="32"/>
  <c r="U71" i="32"/>
  <c r="T71" i="32"/>
  <c r="S71" i="32"/>
  <c r="AI71" i="32" s="1"/>
  <c r="AH70" i="32"/>
  <c r="AG70" i="32"/>
  <c r="AF70" i="32"/>
  <c r="AE70" i="32"/>
  <c r="AD70" i="32"/>
  <c r="AC70" i="32"/>
  <c r="AB70" i="32"/>
  <c r="AA70" i="32"/>
  <c r="Z70" i="32"/>
  <c r="Y70" i="32"/>
  <c r="X70" i="32"/>
  <c r="W70" i="32"/>
  <c r="V70" i="32"/>
  <c r="U70" i="32"/>
  <c r="T70" i="32"/>
  <c r="S70" i="32"/>
  <c r="AI70" i="32" s="1"/>
  <c r="AH69" i="32"/>
  <c r="AG69" i="32"/>
  <c r="AF69" i="32"/>
  <c r="AE69" i="32"/>
  <c r="AD69" i="32"/>
  <c r="AC69" i="32"/>
  <c r="AB69" i="32"/>
  <c r="AA69" i="32"/>
  <c r="Z69" i="32"/>
  <c r="Y69" i="32"/>
  <c r="X69" i="32"/>
  <c r="W69" i="32"/>
  <c r="V69" i="32"/>
  <c r="U69" i="32"/>
  <c r="T69" i="32"/>
  <c r="S69" i="32"/>
  <c r="AI69" i="32" s="1"/>
  <c r="AH68" i="32"/>
  <c r="AG68" i="32"/>
  <c r="AF68" i="32"/>
  <c r="AE68" i="32"/>
  <c r="AD68" i="32"/>
  <c r="AC68" i="32"/>
  <c r="AB68" i="32"/>
  <c r="AA68" i="32"/>
  <c r="Z68" i="32"/>
  <c r="Y68" i="32"/>
  <c r="X68" i="32"/>
  <c r="W68" i="32"/>
  <c r="V68" i="32"/>
  <c r="U68" i="32"/>
  <c r="T68" i="32"/>
  <c r="S68" i="32"/>
  <c r="AI68" i="32" s="1"/>
  <c r="AH67" i="32"/>
  <c r="AG67" i="32"/>
  <c r="AF67" i="32"/>
  <c r="AE67" i="32"/>
  <c r="AD67" i="32"/>
  <c r="AC67" i="32"/>
  <c r="AB67" i="32"/>
  <c r="AA67" i="32"/>
  <c r="Z67" i="32"/>
  <c r="Y67" i="32"/>
  <c r="X67" i="32"/>
  <c r="W67" i="32"/>
  <c r="V67" i="32"/>
  <c r="U67" i="32"/>
  <c r="T67" i="32"/>
  <c r="S67" i="32"/>
  <c r="AI67" i="32" s="1"/>
  <c r="AH66" i="32"/>
  <c r="AG66" i="32"/>
  <c r="AF66" i="32"/>
  <c r="AE66" i="32"/>
  <c r="AD66" i="32"/>
  <c r="AC66" i="32"/>
  <c r="AB66" i="32"/>
  <c r="AA66" i="32"/>
  <c r="Z66" i="32"/>
  <c r="Y66" i="32"/>
  <c r="X66" i="32"/>
  <c r="W66" i="32"/>
  <c r="V66" i="32"/>
  <c r="U66" i="32"/>
  <c r="T66" i="32"/>
  <c r="S66" i="32"/>
  <c r="AI66" i="32" s="1"/>
  <c r="AH65" i="32"/>
  <c r="AG65" i="32"/>
  <c r="AF65" i="32"/>
  <c r="AE65" i="32"/>
  <c r="AD65" i="32"/>
  <c r="AC65" i="32"/>
  <c r="AB65" i="32"/>
  <c r="AA65" i="32"/>
  <c r="Z65" i="32"/>
  <c r="Y65" i="32"/>
  <c r="X65" i="32"/>
  <c r="W65" i="32"/>
  <c r="V65" i="32"/>
  <c r="U65" i="32"/>
  <c r="T65" i="32"/>
  <c r="S65" i="32"/>
  <c r="AI65" i="32" s="1"/>
  <c r="AH64" i="32"/>
  <c r="AG64" i="32"/>
  <c r="AF64" i="32"/>
  <c r="AE64" i="32"/>
  <c r="AD64" i="32"/>
  <c r="AC64" i="32"/>
  <c r="AB64" i="32"/>
  <c r="AA64" i="32"/>
  <c r="Z64" i="32"/>
  <c r="Y64" i="32"/>
  <c r="X64" i="32"/>
  <c r="W64" i="32"/>
  <c r="V64" i="32"/>
  <c r="U64" i="32"/>
  <c r="T64" i="32"/>
  <c r="S64" i="32"/>
  <c r="AI64" i="32" s="1"/>
  <c r="AH63" i="32"/>
  <c r="AG63" i="32"/>
  <c r="AF63" i="32"/>
  <c r="AE63" i="32"/>
  <c r="AD63" i="32"/>
  <c r="AC63" i="32"/>
  <c r="AB63" i="32"/>
  <c r="AA63" i="32"/>
  <c r="Z63" i="32"/>
  <c r="Y63" i="32"/>
  <c r="X63" i="32"/>
  <c r="W63" i="32"/>
  <c r="V63" i="32"/>
  <c r="U63" i="32"/>
  <c r="T63" i="32"/>
  <c r="S63" i="32"/>
  <c r="AI63" i="32" s="1"/>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AK46" i="32" s="1"/>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AK43" i="32" s="1"/>
  <c r="S43" i="32"/>
  <c r="AH42" i="32"/>
  <c r="AG42" i="32"/>
  <c r="AF42" i="32"/>
  <c r="AE42" i="32"/>
  <c r="AD42" i="32"/>
  <c r="AC42" i="32"/>
  <c r="AB42" i="32"/>
  <c r="AA42" i="32"/>
  <c r="Z42" i="32"/>
  <c r="Y42" i="32"/>
  <c r="X42" i="32"/>
  <c r="W42" i="32"/>
  <c r="V42" i="32"/>
  <c r="U42" i="32"/>
  <c r="T42" i="32"/>
  <c r="AK42" i="32" s="1"/>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AK40" i="32" s="1"/>
  <c r="S40" i="32"/>
  <c r="AH39" i="32"/>
  <c r="AG39" i="32"/>
  <c r="AF39" i="32"/>
  <c r="AE39" i="32"/>
  <c r="AD39" i="32"/>
  <c r="AC39" i="32"/>
  <c r="AB39" i="32"/>
  <c r="AA39" i="32"/>
  <c r="Z39" i="32"/>
  <c r="Y39" i="32"/>
  <c r="X39" i="32"/>
  <c r="W39" i="32"/>
  <c r="V39" i="32"/>
  <c r="U39" i="32"/>
  <c r="T39" i="32"/>
  <c r="AK39" i="32" s="1"/>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AK37" i="32" s="1"/>
  <c r="S37" i="32"/>
  <c r="AH36" i="32"/>
  <c r="AG36" i="32"/>
  <c r="AF36" i="32"/>
  <c r="AE36" i="32"/>
  <c r="AD36" i="32"/>
  <c r="AC36" i="32"/>
  <c r="AB36" i="32"/>
  <c r="AA36" i="32"/>
  <c r="Z36" i="32"/>
  <c r="Y36" i="32"/>
  <c r="X36" i="32"/>
  <c r="W36" i="32"/>
  <c r="V36" i="32"/>
  <c r="U36" i="32"/>
  <c r="T36" i="32"/>
  <c r="AK36" i="32" s="1"/>
  <c r="S36" i="32"/>
  <c r="AH35" i="32"/>
  <c r="AG35" i="32"/>
  <c r="AF35" i="32"/>
  <c r="AE35" i="32"/>
  <c r="AD35" i="32"/>
  <c r="AC35" i="32"/>
  <c r="AB35" i="32"/>
  <c r="AA35" i="32"/>
  <c r="Z35" i="32"/>
  <c r="Y35" i="32"/>
  <c r="X35" i="32"/>
  <c r="W35" i="32"/>
  <c r="V35" i="32"/>
  <c r="U35" i="32"/>
  <c r="T35" i="32"/>
  <c r="AK35" i="32" s="1"/>
  <c r="S35" i="32"/>
  <c r="AH34" i="32"/>
  <c r="AG34" i="32"/>
  <c r="AF34" i="32"/>
  <c r="AE34" i="32"/>
  <c r="AD34" i="32"/>
  <c r="AC34" i="32"/>
  <c r="AB34" i="32"/>
  <c r="AA34" i="32"/>
  <c r="Z34" i="32"/>
  <c r="Y34" i="32"/>
  <c r="X34" i="32"/>
  <c r="W34" i="32"/>
  <c r="V34" i="32"/>
  <c r="U34" i="32"/>
  <c r="T34" i="32"/>
  <c r="AK34" i="32" s="1"/>
  <c r="S34" i="32"/>
  <c r="AH33" i="32"/>
  <c r="AG33" i="32"/>
  <c r="AF33" i="32"/>
  <c r="AE33" i="32"/>
  <c r="AD33" i="32"/>
  <c r="AC33" i="32"/>
  <c r="AB33" i="32"/>
  <c r="AA33" i="32"/>
  <c r="Z33" i="32"/>
  <c r="Y33" i="32"/>
  <c r="X33" i="32"/>
  <c r="W33" i="32"/>
  <c r="V33" i="32"/>
  <c r="U33" i="32"/>
  <c r="T33" i="32"/>
  <c r="AK33" i="32" s="1"/>
  <c r="S33" i="32"/>
  <c r="AH32" i="32"/>
  <c r="AG32" i="32"/>
  <c r="AF32" i="32"/>
  <c r="AE32" i="32"/>
  <c r="AD32" i="32"/>
  <c r="AC32" i="32"/>
  <c r="AB32" i="32"/>
  <c r="AA32" i="32"/>
  <c r="Z32" i="32"/>
  <c r="Y32" i="32"/>
  <c r="X32" i="32"/>
  <c r="W32" i="32"/>
  <c r="V32" i="32"/>
  <c r="U32" i="32"/>
  <c r="T32" i="32"/>
  <c r="AK32" i="32" s="1"/>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AK30" i="32" s="1"/>
  <c r="S30" i="32"/>
  <c r="AH29" i="32"/>
  <c r="AG29" i="32"/>
  <c r="AF29" i="32"/>
  <c r="AE29" i="32"/>
  <c r="AD29" i="32"/>
  <c r="AC29" i="32"/>
  <c r="AB29" i="32"/>
  <c r="AA29" i="32"/>
  <c r="Z29" i="32"/>
  <c r="Y29" i="32"/>
  <c r="X29" i="32"/>
  <c r="W29" i="32"/>
  <c r="V29" i="32"/>
  <c r="U29" i="32"/>
  <c r="T29" i="32"/>
  <c r="AK29" i="32" s="1"/>
  <c r="S29" i="32"/>
  <c r="AH28" i="32"/>
  <c r="AG28" i="32"/>
  <c r="AF28" i="32"/>
  <c r="AE28" i="32"/>
  <c r="AD28" i="32"/>
  <c r="AC28" i="32"/>
  <c r="AB28" i="32"/>
  <c r="AA28" i="32"/>
  <c r="Z28" i="32"/>
  <c r="Y28" i="32"/>
  <c r="X28" i="32"/>
  <c r="W28" i="32"/>
  <c r="V28" i="32"/>
  <c r="U28" i="32"/>
  <c r="T28" i="32"/>
  <c r="AK28" i="32" s="1"/>
  <c r="S28" i="32"/>
  <c r="AH27" i="32"/>
  <c r="AG27" i="32"/>
  <c r="AF27" i="32"/>
  <c r="AE27" i="32"/>
  <c r="AD27" i="32"/>
  <c r="AC27" i="32"/>
  <c r="AB27" i="32"/>
  <c r="AA27" i="32"/>
  <c r="Z27" i="32"/>
  <c r="Y27" i="32"/>
  <c r="X27" i="32"/>
  <c r="W27" i="32"/>
  <c r="V27" i="32"/>
  <c r="U27" i="32"/>
  <c r="T27" i="32"/>
  <c r="AK27" i="32" s="1"/>
  <c r="S27" i="32"/>
  <c r="AH26" i="32"/>
  <c r="AG26" i="32"/>
  <c r="AF26" i="32"/>
  <c r="AE26" i="32"/>
  <c r="AD26" i="32"/>
  <c r="AC26" i="32"/>
  <c r="AB26" i="32"/>
  <c r="AA26" i="32"/>
  <c r="Z26" i="32"/>
  <c r="Y26" i="32"/>
  <c r="X26" i="32"/>
  <c r="W26" i="32"/>
  <c r="V26" i="32"/>
  <c r="U26" i="32"/>
  <c r="T26" i="32"/>
  <c r="AK26" i="32" s="1"/>
  <c r="S26" i="32"/>
  <c r="AH25" i="32"/>
  <c r="AG25" i="32"/>
  <c r="AF25" i="32"/>
  <c r="AE25" i="32"/>
  <c r="AD25" i="32"/>
  <c r="AC25" i="32"/>
  <c r="AB25" i="32"/>
  <c r="AA25" i="32"/>
  <c r="Z25" i="32"/>
  <c r="Y25" i="32"/>
  <c r="X25" i="32"/>
  <c r="W25" i="32"/>
  <c r="V25" i="32"/>
  <c r="U25" i="32"/>
  <c r="T25" i="32"/>
  <c r="AK25" i="32" s="1"/>
  <c r="S25" i="32"/>
  <c r="AH24" i="32"/>
  <c r="AG24" i="32"/>
  <c r="AF24" i="32"/>
  <c r="AE24" i="32"/>
  <c r="AD24" i="32"/>
  <c r="AC24" i="32"/>
  <c r="AB24" i="32"/>
  <c r="AA24" i="32"/>
  <c r="Z24" i="32"/>
  <c r="Y24" i="32"/>
  <c r="X24" i="32"/>
  <c r="W24" i="32"/>
  <c r="V24" i="32"/>
  <c r="U24" i="32"/>
  <c r="T24" i="32"/>
  <c r="AK24" i="32" s="1"/>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AK22" i="32" s="1"/>
  <c r="S22" i="32"/>
  <c r="AH21" i="32"/>
  <c r="AG21" i="32"/>
  <c r="AF21" i="32"/>
  <c r="AE21" i="32"/>
  <c r="AD21" i="32"/>
  <c r="AC21" i="32"/>
  <c r="AB21" i="32"/>
  <c r="AA21" i="32"/>
  <c r="Z21" i="32"/>
  <c r="Y21" i="32"/>
  <c r="X21" i="32"/>
  <c r="W21" i="32"/>
  <c r="V21" i="32"/>
  <c r="U21" i="32"/>
  <c r="T21" i="32"/>
  <c r="AK21" i="32" s="1"/>
  <c r="S21" i="32"/>
  <c r="AH20" i="32"/>
  <c r="AG20" i="32"/>
  <c r="AF20" i="32"/>
  <c r="AE20" i="32"/>
  <c r="AD20" i="32"/>
  <c r="AC20" i="32"/>
  <c r="AB20" i="32"/>
  <c r="AA20" i="32"/>
  <c r="Z20" i="32"/>
  <c r="Y20" i="32"/>
  <c r="X20" i="32"/>
  <c r="W20" i="32"/>
  <c r="V20" i="32"/>
  <c r="U20" i="32"/>
  <c r="T20" i="32"/>
  <c r="AK20" i="32" s="1"/>
  <c r="S20" i="32"/>
  <c r="AH19" i="32"/>
  <c r="AG19" i="32"/>
  <c r="AF19" i="32"/>
  <c r="AE19" i="32"/>
  <c r="AD19" i="32"/>
  <c r="AC19" i="32"/>
  <c r="AB19" i="32"/>
  <c r="AA19" i="32"/>
  <c r="Z19" i="32"/>
  <c r="Y19" i="32"/>
  <c r="X19" i="32"/>
  <c r="W19" i="32"/>
  <c r="V19" i="32"/>
  <c r="U19" i="32"/>
  <c r="T19" i="32"/>
  <c r="AK19" i="32" s="1"/>
  <c r="S19" i="32"/>
  <c r="AH18" i="32"/>
  <c r="AG18" i="32"/>
  <c r="AF18" i="32"/>
  <c r="AE18" i="32"/>
  <c r="AD18" i="32"/>
  <c r="AC18" i="32"/>
  <c r="AB18" i="32"/>
  <c r="AA18" i="32"/>
  <c r="Z18" i="32"/>
  <c r="Y18" i="32"/>
  <c r="X18" i="32"/>
  <c r="W18" i="32"/>
  <c r="V18" i="32"/>
  <c r="U18" i="32"/>
  <c r="T18" i="32"/>
  <c r="AK18" i="32" s="1"/>
  <c r="S18" i="32"/>
  <c r="AH17" i="32"/>
  <c r="AG17" i="32"/>
  <c r="AF17" i="32"/>
  <c r="AE17" i="32"/>
  <c r="AD17" i="32"/>
  <c r="AC17" i="32"/>
  <c r="AB17" i="32"/>
  <c r="AA17" i="32"/>
  <c r="Z17" i="32"/>
  <c r="Y17" i="32"/>
  <c r="X17" i="32"/>
  <c r="W17" i="32"/>
  <c r="V17" i="32"/>
  <c r="U17" i="32"/>
  <c r="T17" i="32"/>
  <c r="AK17" i="32" s="1"/>
  <c r="S17" i="32"/>
  <c r="AH16" i="32"/>
  <c r="AG16" i="32"/>
  <c r="AF16" i="32"/>
  <c r="AE16" i="32"/>
  <c r="AD16" i="32"/>
  <c r="AC16" i="32"/>
  <c r="AB16" i="32"/>
  <c r="AA16" i="32"/>
  <c r="Z16" i="32"/>
  <c r="Y16" i="32"/>
  <c r="X16" i="32"/>
  <c r="W16" i="32"/>
  <c r="V16" i="32"/>
  <c r="U16" i="32"/>
  <c r="T16" i="32"/>
  <c r="AK16" i="32" s="1"/>
  <c r="S16" i="32"/>
  <c r="AH15" i="32"/>
  <c r="AG15" i="32"/>
  <c r="AF15" i="32"/>
  <c r="AE15" i="32"/>
  <c r="AD15" i="32"/>
  <c r="AC15" i="32"/>
  <c r="AB15" i="32"/>
  <c r="AA15" i="32"/>
  <c r="Z15" i="32"/>
  <c r="Y15" i="32"/>
  <c r="X15" i="32"/>
  <c r="W15" i="32"/>
  <c r="V15" i="32"/>
  <c r="U15" i="32"/>
  <c r="T15" i="32"/>
  <c r="AK15" i="32" s="1"/>
  <c r="S15" i="32"/>
  <c r="AH14" i="32"/>
  <c r="AG14" i="32"/>
  <c r="AF14" i="32"/>
  <c r="AE14" i="32"/>
  <c r="AD14" i="32"/>
  <c r="AC14" i="32"/>
  <c r="AB14" i="32"/>
  <c r="AA14" i="32"/>
  <c r="Z14" i="32"/>
  <c r="Y14" i="32"/>
  <c r="X14" i="32"/>
  <c r="W14" i="32"/>
  <c r="V14" i="32"/>
  <c r="U14" i="32"/>
  <c r="T14" i="32"/>
  <c r="AK14" i="32" s="1"/>
  <c r="S14" i="32"/>
  <c r="AH13" i="32"/>
  <c r="AG13" i="32"/>
  <c r="AF13" i="32"/>
  <c r="AE13" i="32"/>
  <c r="AD13" i="32"/>
  <c r="AC13" i="32"/>
  <c r="AB13" i="32"/>
  <c r="AA13" i="32"/>
  <c r="Z13" i="32"/>
  <c r="Y13" i="32"/>
  <c r="X13" i="32"/>
  <c r="W13" i="32"/>
  <c r="V13" i="32"/>
  <c r="U13" i="32"/>
  <c r="T13" i="32"/>
  <c r="AK13" i="32" s="1"/>
  <c r="S13" i="32"/>
  <c r="AH12" i="32"/>
  <c r="AG12" i="32"/>
  <c r="AF12" i="32"/>
  <c r="AE12" i="32"/>
  <c r="AD12" i="32"/>
  <c r="AC12" i="32"/>
  <c r="AB12" i="32"/>
  <c r="AA12" i="32"/>
  <c r="Z12" i="32"/>
  <c r="Y12" i="32"/>
  <c r="X12" i="32"/>
  <c r="W12" i="32"/>
  <c r="V12" i="32"/>
  <c r="U12" i="32"/>
  <c r="T12" i="32"/>
  <c r="AK12" i="32" s="1"/>
  <c r="S12" i="32"/>
  <c r="AH11" i="32"/>
  <c r="AG11" i="32"/>
  <c r="AF11" i="32"/>
  <c r="AE11" i="32"/>
  <c r="AD11" i="32"/>
  <c r="AC11" i="32"/>
  <c r="AB11" i="32"/>
  <c r="AA11" i="32"/>
  <c r="Z11" i="32"/>
  <c r="Y11" i="32"/>
  <c r="X11" i="32"/>
  <c r="W11" i="32"/>
  <c r="V11" i="32"/>
  <c r="U11" i="32"/>
  <c r="T11" i="32"/>
  <c r="AK11" i="32" s="1"/>
  <c r="S11" i="32"/>
  <c r="AH10" i="32"/>
  <c r="AG10" i="32"/>
  <c r="AF10" i="32"/>
  <c r="AE10" i="32"/>
  <c r="AD10" i="32"/>
  <c r="AC10" i="32"/>
  <c r="AB10" i="32"/>
  <c r="AA10" i="32"/>
  <c r="Z10" i="32"/>
  <c r="Y10" i="32"/>
  <c r="X10" i="32"/>
  <c r="W10" i="32"/>
  <c r="V10" i="32"/>
  <c r="U10" i="32"/>
  <c r="T10" i="32"/>
  <c r="AK10" i="32" s="1"/>
  <c r="S10" i="32"/>
  <c r="AH9" i="32"/>
  <c r="AG9" i="32"/>
  <c r="AF9" i="32"/>
  <c r="AE9" i="32"/>
  <c r="AD9" i="32"/>
  <c r="AC9" i="32"/>
  <c r="AB9" i="32"/>
  <c r="AA9" i="32"/>
  <c r="Z9" i="32"/>
  <c r="Y9" i="32"/>
  <c r="X9" i="32"/>
  <c r="W9" i="32"/>
  <c r="V9" i="32"/>
  <c r="U9" i="32"/>
  <c r="T9" i="32"/>
  <c r="AK9" i="32" s="1"/>
  <c r="S9" i="32"/>
  <c r="AH8" i="32"/>
  <c r="AG8" i="32"/>
  <c r="AF8" i="32"/>
  <c r="AE8" i="32"/>
  <c r="AD8" i="32"/>
  <c r="AC8" i="32"/>
  <c r="AB8" i="32"/>
  <c r="AA8" i="32"/>
  <c r="Z8" i="32"/>
  <c r="Y8" i="32"/>
  <c r="X8" i="32"/>
  <c r="W8" i="32"/>
  <c r="V8" i="32"/>
  <c r="U8" i="32"/>
  <c r="T8" i="32"/>
  <c r="AK8" i="32" s="1"/>
  <c r="S8" i="32"/>
  <c r="AH7" i="32"/>
  <c r="AG7" i="32"/>
  <c r="AF7" i="32"/>
  <c r="AE7" i="32"/>
  <c r="AD7" i="32"/>
  <c r="AC7" i="32"/>
  <c r="AB7" i="32"/>
  <c r="AA7" i="32"/>
  <c r="Z7" i="32"/>
  <c r="Y7" i="32"/>
  <c r="X7" i="32"/>
  <c r="W7" i="32"/>
  <c r="V7" i="32"/>
  <c r="U7" i="32"/>
  <c r="T7" i="32"/>
  <c r="AK7" i="32" s="1"/>
  <c r="S7" i="32"/>
  <c r="AH6" i="32"/>
  <c r="AG6" i="32"/>
  <c r="AF6" i="32"/>
  <c r="AE6" i="32"/>
  <c r="AD6" i="32"/>
  <c r="AC6" i="32"/>
  <c r="AB6" i="32"/>
  <c r="AA6" i="32"/>
  <c r="Z6" i="32"/>
  <c r="Y6" i="32"/>
  <c r="X6" i="32"/>
  <c r="W6" i="32"/>
  <c r="V6" i="32"/>
  <c r="U6" i="32"/>
  <c r="T6" i="32"/>
  <c r="AK6" i="32" s="1"/>
  <c r="S6" i="32"/>
  <c r="AH5" i="32"/>
  <c r="AG5" i="32"/>
  <c r="AF5" i="32"/>
  <c r="AE5" i="32"/>
  <c r="AD5" i="32"/>
  <c r="AC5" i="32"/>
  <c r="AB5" i="32"/>
  <c r="AA5" i="32"/>
  <c r="Z5" i="32"/>
  <c r="Y5" i="32"/>
  <c r="X5" i="32"/>
  <c r="W5" i="32"/>
  <c r="V5" i="32"/>
  <c r="U5" i="32"/>
  <c r="T5" i="32"/>
  <c r="AK5" i="32" s="1"/>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I114" i="32" l="1"/>
  <c r="AI98" i="32"/>
  <c r="AI96" i="32"/>
  <c r="AK23" i="32"/>
  <c r="AK31" i="32"/>
  <c r="AK41" i="32"/>
  <c r="AK45" i="32"/>
  <c r="AI102" i="32"/>
  <c r="AK87" i="32"/>
  <c r="AK88" i="32"/>
  <c r="AK91" i="32"/>
  <c r="AL91" i="32" s="1"/>
  <c r="B90" i="35" s="1"/>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Z9" i="33"/>
  <c r="AA9" i="33" s="1"/>
  <c r="D8" i="35" s="1"/>
  <c r="Z13" i="33"/>
  <c r="AA13" i="33" s="1"/>
  <c r="D12" i="35" s="1"/>
  <c r="Z17" i="33"/>
  <c r="AA17" i="33" s="1"/>
  <c r="D16" i="35" s="1"/>
  <c r="Z21" i="33"/>
  <c r="AA21" i="33" s="1"/>
  <c r="D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AA11" i="34" s="1"/>
  <c r="C10" i="35" s="1"/>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AA59" i="34" s="1"/>
  <c r="C58" i="35" s="1"/>
  <c r="Z62" i="34"/>
  <c r="AA62" i="34" s="1"/>
  <c r="C61" i="35" s="1"/>
  <c r="Z63" i="34"/>
  <c r="AA63" i="34" s="1"/>
  <c r="C62" i="35" s="1"/>
  <c r="Z67" i="34"/>
  <c r="AA67" i="34" s="1"/>
  <c r="C66" i="35" s="1"/>
  <c r="Z71" i="34"/>
  <c r="Z75" i="34"/>
  <c r="Z79" i="34"/>
  <c r="Z83" i="34"/>
  <c r="AA83" i="34" s="1"/>
  <c r="C82" i="35" s="1"/>
  <c r="Z87" i="34"/>
  <c r="AA87" i="34" s="1"/>
  <c r="C86" i="35" s="1"/>
  <c r="Z91" i="34"/>
  <c r="Z95" i="34"/>
  <c r="AA95" i="34" s="1"/>
  <c r="C94" i="35" s="1"/>
  <c r="Z99" i="34"/>
  <c r="AA99" i="34" s="1"/>
  <c r="C98" i="35" s="1"/>
  <c r="Z103" i="34"/>
  <c r="Z107" i="34"/>
  <c r="Z111" i="34"/>
  <c r="Z115" i="34"/>
  <c r="AA115" i="34" s="1"/>
  <c r="C114" i="35" s="1"/>
  <c r="Z121" i="34"/>
  <c r="AA121" i="34" s="1"/>
  <c r="C120" i="35" s="1"/>
  <c r="Z124" i="34"/>
  <c r="Z128" i="34"/>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Z196" i="34"/>
  <c r="AA196" i="34" s="1"/>
  <c r="C195" i="35" s="1"/>
  <c r="Z200" i="34"/>
  <c r="AA200" i="34" s="1"/>
  <c r="C199" i="35" s="1"/>
  <c r="Z204" i="34"/>
  <c r="AA204" i="34" s="1"/>
  <c r="C203" i="35" s="1"/>
  <c r="Z208" i="34"/>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AA17" i="34" s="1"/>
  <c r="C16" i="35" s="1"/>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Z69" i="34"/>
  <c r="Z73" i="34"/>
  <c r="AA73" i="34" s="1"/>
  <c r="C72" i="35" s="1"/>
  <c r="Z77" i="34"/>
  <c r="Z81" i="34"/>
  <c r="AA81" i="34" s="1"/>
  <c r="C80" i="35" s="1"/>
  <c r="Z85" i="34"/>
  <c r="Z89" i="34"/>
  <c r="Z93" i="34"/>
  <c r="Z97" i="34"/>
  <c r="Z101" i="34"/>
  <c r="Z105" i="34"/>
  <c r="AA105" i="34" s="1"/>
  <c r="C104" i="35" s="1"/>
  <c r="Z109" i="34"/>
  <c r="Z113" i="34"/>
  <c r="AA113" i="34" s="1"/>
  <c r="C112" i="35" s="1"/>
  <c r="Z117" i="34"/>
  <c r="Z126" i="34"/>
  <c r="AA126" i="34" s="1"/>
  <c r="C125" i="35" s="1"/>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AA190" i="34" s="1"/>
  <c r="C189" i="35" s="1"/>
  <c r="Z194" i="34"/>
  <c r="AA194" i="34" s="1"/>
  <c r="C193" i="35" s="1"/>
  <c r="Z198" i="34"/>
  <c r="AA198" i="34" s="1"/>
  <c r="C197" i="35" s="1"/>
  <c r="Z202" i="34"/>
  <c r="Z206" i="34"/>
  <c r="AA206" i="34" s="1"/>
  <c r="C205" i="35" s="1"/>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AA16" i="34" s="1"/>
  <c r="C15" i="35" s="1"/>
  <c r="Z20" i="34"/>
  <c r="AA20" i="34" s="1"/>
  <c r="C19" i="35" s="1"/>
  <c r="Z24" i="34"/>
  <c r="AA24" i="34" s="1"/>
  <c r="C23" i="35" s="1"/>
  <c r="F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AA64" i="34" s="1"/>
  <c r="C63" i="35" s="1"/>
  <c r="Z68" i="34"/>
  <c r="AA68" i="34" s="1"/>
  <c r="C67" i="35" s="1"/>
  <c r="Z72" i="34"/>
  <c r="Z76" i="34"/>
  <c r="Z80" i="34"/>
  <c r="AA80" i="34" s="1"/>
  <c r="C79" i="35" s="1"/>
  <c r="Z84" i="34"/>
  <c r="AA84" i="34" s="1"/>
  <c r="C83" i="35" s="1"/>
  <c r="Z88" i="34"/>
  <c r="Z92" i="34"/>
  <c r="Z96" i="34"/>
  <c r="Z100" i="34"/>
  <c r="AA100" i="34" s="1"/>
  <c r="C99" i="35" s="1"/>
  <c r="Z104" i="34"/>
  <c r="AA104" i="34" s="1"/>
  <c r="C103" i="35" s="1"/>
  <c r="Z108" i="34"/>
  <c r="Z112" i="34"/>
  <c r="AA112" i="34" s="1"/>
  <c r="C111" i="35" s="1"/>
  <c r="Z116" i="34"/>
  <c r="AA116" i="34" s="1"/>
  <c r="C115" i="35" s="1"/>
  <c r="Z122" i="34"/>
  <c r="Z125" i="34"/>
  <c r="AA125" i="34" s="1"/>
  <c r="C124" i="35" s="1"/>
  <c r="Z129" i="34"/>
  <c r="AA129" i="34" s="1"/>
  <c r="C128" i="35" s="1"/>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Z181" i="34"/>
  <c r="AA181" i="34" s="1"/>
  <c r="C180" i="35" s="1"/>
  <c r="Z185" i="34"/>
  <c r="AA185" i="34" s="1"/>
  <c r="C184" i="35" s="1"/>
  <c r="Z189" i="34"/>
  <c r="Z193" i="34"/>
  <c r="AA193" i="34" s="1"/>
  <c r="C192" i="35" s="1"/>
  <c r="Z197" i="34"/>
  <c r="AA197" i="34" s="1"/>
  <c r="C196" i="35" s="1"/>
  <c r="Z201" i="34"/>
  <c r="Z205" i="34"/>
  <c r="Z209" i="34"/>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E23" i="35"/>
  <c r="AL26" i="32"/>
  <c r="B25" i="35" s="1"/>
  <c r="AL27" i="32"/>
  <c r="B26" i="35" s="1"/>
  <c r="F27" i="35"/>
  <c r="E27" i="35"/>
  <c r="E28" i="35"/>
  <c r="AL30" i="32"/>
  <c r="B29" i="35" s="1"/>
  <c r="AL32" i="32"/>
  <c r="B31" i="35" s="1"/>
  <c r="AL33" i="32"/>
  <c r="B32" i="35" s="1"/>
  <c r="AL34" i="32"/>
  <c r="B33" i="35" s="1"/>
  <c r="E35" i="35"/>
  <c r="AL37" i="32"/>
  <c r="B36" i="35" s="1"/>
  <c r="AI38" i="32"/>
  <c r="AL38" i="32" s="1"/>
  <c r="B37" i="35" s="1"/>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43" i="34"/>
  <c r="C42" i="35" s="1"/>
  <c r="AA47" i="34"/>
  <c r="C46" i="35" s="1"/>
  <c r="AA51" i="34"/>
  <c r="C50" i="35" s="1"/>
  <c r="AA65" i="34"/>
  <c r="C64" i="35" s="1"/>
  <c r="AA69" i="34"/>
  <c r="C68" i="35" s="1"/>
  <c r="AA71" i="34"/>
  <c r="C70" i="35" s="1"/>
  <c r="AA75" i="34"/>
  <c r="C74" i="35" s="1"/>
  <c r="AA77" i="34"/>
  <c r="C76" i="35" s="1"/>
  <c r="AA79" i="34"/>
  <c r="C78" i="35" s="1"/>
  <c r="AA85" i="34"/>
  <c r="C84" i="35" s="1"/>
  <c r="AA89" i="34"/>
  <c r="C88" i="35" s="1"/>
  <c r="AA91" i="34"/>
  <c r="C90" i="35" s="1"/>
  <c r="AA93" i="34"/>
  <c r="C92" i="35" s="1"/>
  <c r="AA97" i="34"/>
  <c r="C96" i="35" s="1"/>
  <c r="AA101" i="34"/>
  <c r="C100" i="35" s="1"/>
  <c r="AA103" i="34"/>
  <c r="C102" i="35" s="1"/>
  <c r="AA107" i="34"/>
  <c r="C106" i="35" s="1"/>
  <c r="AA109" i="34"/>
  <c r="C108" i="35" s="1"/>
  <c r="AA111" i="34"/>
  <c r="C110" i="35" s="1"/>
  <c r="AA117" i="34"/>
  <c r="C116" i="35" s="1"/>
  <c r="AA124" i="34"/>
  <c r="C123" i="35" s="1"/>
  <c r="AA128" i="34"/>
  <c r="C127" i="35" s="1"/>
  <c r="AA38" i="34"/>
  <c r="C37" i="35" s="1"/>
  <c r="AA66" i="34"/>
  <c r="C65" i="35" s="1"/>
  <c r="AA70" i="34"/>
  <c r="C69" i="35" s="1"/>
  <c r="AA72" i="34"/>
  <c r="C71" i="35" s="1"/>
  <c r="AA74" i="34"/>
  <c r="C73" i="35" s="1"/>
  <c r="AA76" i="34"/>
  <c r="C75" i="35" s="1"/>
  <c r="AA78" i="34"/>
  <c r="C77" i="35" s="1"/>
  <c r="AA82" i="34"/>
  <c r="C81" i="35" s="1"/>
  <c r="AA86" i="34"/>
  <c r="C85" i="35" s="1"/>
  <c r="AA88" i="34"/>
  <c r="C87" i="35" s="1"/>
  <c r="AA90" i="34"/>
  <c r="C89" i="35" s="1"/>
  <c r="AA92" i="34"/>
  <c r="C91" i="35" s="1"/>
  <c r="AA94" i="34"/>
  <c r="C93" i="35" s="1"/>
  <c r="AA96" i="34"/>
  <c r="C95" i="35" s="1"/>
  <c r="AA98" i="34"/>
  <c r="C97" i="35" s="1"/>
  <c r="AA102" i="34"/>
  <c r="C101" i="35" s="1"/>
  <c r="AA106" i="34"/>
  <c r="C105" i="35" s="1"/>
  <c r="AA108" i="34"/>
  <c r="C107" i="35" s="1"/>
  <c r="AA110" i="34"/>
  <c r="C109" i="35" s="1"/>
  <c r="AA114" i="34"/>
  <c r="C113" i="35" s="1"/>
  <c r="AA118" i="34"/>
  <c r="C117" i="35" s="1"/>
  <c r="AA122" i="34"/>
  <c r="C121" i="35" s="1"/>
  <c r="AA123" i="34"/>
  <c r="C122" i="35" s="1"/>
  <c r="AA127" i="34"/>
  <c r="C126" i="35" s="1"/>
  <c r="AA174" i="34"/>
  <c r="C173" i="35" s="1"/>
  <c r="AA178" i="34"/>
  <c r="C177" i="35" s="1"/>
  <c r="AA184" i="34"/>
  <c r="C183" i="35" s="1"/>
  <c r="AA186" i="34"/>
  <c r="C185" i="35" s="1"/>
  <c r="AA188" i="34"/>
  <c r="C187" i="35" s="1"/>
  <c r="AA192" i="34"/>
  <c r="C191" i="35" s="1"/>
  <c r="AA202" i="34"/>
  <c r="C201" i="35" s="1"/>
  <c r="AA208" i="34"/>
  <c r="C207" i="35" s="1"/>
  <c r="AA210" i="34"/>
  <c r="C209" i="35" s="1"/>
  <c r="AA177" i="34"/>
  <c r="C176" i="35" s="1"/>
  <c r="AA179" i="34"/>
  <c r="C178" i="35" s="1"/>
  <c r="AA183" i="34"/>
  <c r="C182" i="35" s="1"/>
  <c r="AA187" i="34"/>
  <c r="C186" i="35" s="1"/>
  <c r="AA189" i="34"/>
  <c r="C188" i="35" s="1"/>
  <c r="AA191" i="34"/>
  <c r="C190" i="35" s="1"/>
  <c r="AA195" i="34"/>
  <c r="C194" i="35" s="1"/>
  <c r="AA199" i="34"/>
  <c r="C198" i="35" s="1"/>
  <c r="AA201" i="34"/>
  <c r="C200" i="35" s="1"/>
  <c r="AA205" i="34"/>
  <c r="C204" i="35" s="1"/>
  <c r="AA209" i="34"/>
  <c r="C208" i="35" s="1"/>
  <c r="AA211" i="34"/>
  <c r="C210" i="35" s="1"/>
  <c r="D3" i="1"/>
  <c r="B4" i="1"/>
  <c r="B5" i="1" s="1"/>
  <c r="A5" i="1" s="1"/>
  <c r="D61" i="1"/>
  <c r="B62" i="1"/>
  <c r="D118" i="1"/>
  <c r="B119" i="1"/>
  <c r="A3" i="10"/>
  <c r="B5" i="10"/>
  <c r="O8" i="10"/>
  <c r="O7" i="10"/>
  <c r="O6" i="10"/>
  <c r="O5" i="10"/>
  <c r="O4" i="10"/>
  <c r="A3" i="1"/>
  <c r="D3" i="10"/>
  <c r="A61" i="1"/>
  <c r="D4" i="10"/>
  <c r="A118" i="1"/>
  <c r="B6" i="10"/>
  <c r="D5" i="10"/>
  <c r="AL96" i="32" l="1"/>
  <c r="B95" i="35" s="1"/>
  <c r="E95" i="35" s="1"/>
  <c r="A2" i="36"/>
  <c r="A2" i="30"/>
  <c r="E24" i="35"/>
  <c r="E6" i="35"/>
  <c r="F20" i="35"/>
  <c r="E4" i="35"/>
  <c r="AL125" i="32"/>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B7" i="10"/>
  <c r="D6" i="10"/>
  <c r="A2" i="23"/>
  <c r="A4" i="1"/>
  <c r="A3" i="22" s="1"/>
  <c r="A2" i="11"/>
  <c r="A2" i="29"/>
  <c r="A119" i="1"/>
  <c r="D119" i="1"/>
  <c r="B120" i="1"/>
  <c r="D62" i="1"/>
  <c r="A62" i="1"/>
  <c r="B63" i="1"/>
  <c r="A2" i="27"/>
  <c r="A2" i="22"/>
  <c r="D5" i="1"/>
  <c r="B6" i="1"/>
  <c r="D4" i="1"/>
  <c r="A4" i="36" l="1"/>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4" i="36" s="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7" i="36" l="1"/>
  <c r="A6" i="36"/>
  <c r="A15" i="36"/>
  <c r="A16" i="36"/>
  <c r="A12" i="36"/>
  <c r="A5" i="36"/>
  <c r="A13" i="36"/>
  <c r="A11" i="36"/>
  <c r="A9" i="36"/>
  <c r="A18"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<sst xmlns="http://schemas.openxmlformats.org/spreadsheetml/2006/main" count="9460" uniqueCount="2159">
  <si>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</si>
  <si>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</si>
  <si>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</si>
  <si>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</si>
  <si>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</si>
  <si>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</si>
  <si>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</si>
  <si>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</si>
  <si>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</si>
  <si>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</si>
  <si>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</si>
  <si>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</si>
  <si>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</si>
  <si>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</si>
  <si>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</si>
  <si>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</si>
  <si>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</si>
  <si>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</si>
  <si>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</si>
  <si>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</si>
  <si>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</si>
  <si>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</si>
  <si>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</si>
  <si>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</si>
  <si>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</si>
  <si>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</si>
  <si>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</si>
  <si>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</si>
  <si>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</si>
  <si>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</si>
  <si>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</si>
  <si>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</si>
  <si>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</si>
  <si>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</si>
  <si>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</si>
  <si>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</si>
  <si>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</si>
  <si>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</si>
  <si>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</si>
  <si>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</si>
  <si>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</si>
  <si>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</si>
  <si>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</si>
  <si>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</si>
  <si>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</si>
  <si>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</si>
  <si>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</si>
  <si>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</si>
  <si>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</si>
  <si>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</si>
  <si>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</si>
  <si>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</si>
  <si>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</si>
  <si>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</si>
  <si>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</si>
  <si>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</si>
  <si>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</si>
  <si>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</si>
  <si>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</si>
  <si>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</si>
  <si>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</si>
  <si>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</si>
  <si>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</si>
  <si>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</si>
  <si>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</si>
  <si>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</si>
  <si>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</si>
  <si>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</si>
  <si>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</si>
  <si>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</si>
  <si>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</si>
  <si>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</si>
  <si>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</si>
  <si>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</si>
  <si>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</si>
  <si>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</si>
  <si>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</si>
  <si>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</si>
  <si>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</si>
  <si>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</si>
  <si>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</si>
  <si>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</si>
  <si>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</si>
  <si>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</si>
  <si>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</si>
  <si>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</si>
  <si>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</si>
  <si>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</si>
  <si>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</si>
  <si>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</si>
  <si>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</si>
  <si>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</si>
  <si>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</si>
  <si>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</si>
  <si>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</si>
  <si>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</si>
  <si>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</si>
  <si>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</si>
  <si>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</si>
  <si>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</si>
  <si>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</si>
  <si>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</si>
  <si>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</si>
  <si>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</si>
  <si>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</si>
  <si>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</si>
  <si>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</si>
  <si>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</si>
  <si>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</si>
  <si>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</si>
  <si>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</si>
  <si>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</si>
  <si>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</si>
  <si>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</si>
  <si>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</si>
  <si>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</si>
  <si>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</si>
  <si>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</si>
  <si>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</si>
  <si>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</si>
  <si>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</si>
  <si>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</si>
  <si>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</si>
  <si>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</si>
  <si>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</si>
  <si>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</si>
  <si>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</si>
  <si>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</si>
  <si>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</si>
  <si>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</si>
  <si>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</si>
  <si>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</si>
  <si>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</si>
  <si>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</si>
  <si>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</si>
  <si>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</si>
  <si>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</si>
  <si>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</si>
  <si>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</si>
  <si>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</si>
  <si>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</si>
  <si>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</si>
  <si>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</si>
  <si>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</si>
  <si>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</si>
  <si>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</si>
  <si>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</si>
  <si>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</si>
  <si>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</si>
  <si>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</si>
  <si>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</si>
  <si>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</si>
  <si>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</si>
  <si>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</si>
  <si>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</si>
  <si>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</si>
  <si>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</si>
  <si>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</si>
  <si>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</si>
  <si>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</si>
  <si>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</si>
  <si>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</si>
  <si>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</si>
  <si>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</si>
  <si>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</si>
  <si>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</si>
  <si>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</si>
  <si>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</si>
  <si>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</si>
  <si>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</si>
  <si>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</si>
  <si>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</si>
  <si>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</si>
  <si>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</si>
  <si>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</si>
  <si>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</si>
  <si>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</si>
  <si>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</si>
  <si>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</si>
  <si>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</si>
  <si>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</si>
  <si>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</si>
  <si>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</si>
  <si>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</si>
  <si>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</si>
  <si>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</si>
  <si>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</si>
  <si>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</si>
  <si>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</si>
  <si>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</si>
  <si>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</si>
  <si>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</si>
  <si>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</si>
  <si>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</si>
  <si>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</si>
  <si>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</si>
  <si>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</si>
  <si>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</si>
  <si>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</si>
  <si>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</si>
  <si>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</si>
  <si>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</si>
  <si>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</si>
  <si>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</si>
  <si>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</si>
  <si>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</si>
  <si>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</si>
  <si>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</si>
  <si>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</si>
  <si>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</si>
  <si>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</si>
  <si>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</si>
  <si>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</si>
  <si>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</si>
  <si>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</si>
  <si>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</si>
  <si>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</si>
  <si>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</si>
  <si>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</si>
  <si>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</si>
  <si>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</si>
  <si>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</si>
  <si>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</si>
  <si>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</si>
  <si>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</si>
  <si>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</si>
  <si>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</si>
  <si>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</si>
  <si>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</si>
  <si>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</si>
  <si>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</si>
  <si>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</si>
  <si>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</si>
  <si>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</si>
  <si>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</si>
  <si>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</si>
  <si>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</si>
  <si>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</si>
  <si>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</si>
  <si>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</si>
  <si>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</si>
  <si>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</si>
  <si>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</si>
  <si>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</si>
  <si>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</si>
  <si>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</si>
  <si>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</si>
  <si>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</si>
  <si>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</si>
  <si>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</si>
  <si>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</si>
  <si>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</si>
  <si>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</si>
  <si>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</si>
  <si>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</si>
  <si>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</si>
  <si>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</si>
  <si>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</si>
  <si>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</si>
  <si>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</si>
  <si>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</si>
  <si>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</si>
  <si>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</si>
  <si>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</si>
  <si>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</si>
  <si>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</si>
  <si>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</si>
  <si>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</si>
  <si>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</si>
  <si>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</si>
  <si>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</si>
  <si>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</si>
  <si>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</si>
  <si>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</si>
  <si>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</si>
  <si>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</si>
  <si>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</si>
  <si>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</si>
  <si>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</si>
  <si>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</si>
  <si>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</si>
  <si>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</si>
  <si>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</si>
  <si>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</si>
  <si>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</si>
  <si>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</si>
  <si>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</si>
  <si>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</si>
  <si>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</si>
  <si>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</si>
  <si>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</si>
  <si>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</si>
  <si>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</si>
  <si>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</si>
  <si>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</si>
  <si>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</si>
  <si>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</si>
  <si>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</si>
  <si>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</si>
  <si>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</si>
  <si>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</si>
  <si>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</si>
  <si>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</si>
  <si>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</si>
  <si>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</si>
  <si>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</si>
  <si>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</si>
  <si>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</si>
  <si>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</si>
  <si>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</si>
  <si>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</si>
  <si>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</si>
  <si>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</si>
  <si>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</si>
  <si>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</si>
  <si>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</si>
  <si>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</si>
  <si>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</si>
  <si>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</si>
  <si>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</si>
  <si>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</si>
  <si>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</si>
  <si>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</si>
  <si>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</si>
  <si>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</si>
  <si>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</si>
  <si>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</si>
  <si>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</si>
  <si>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</si>
  <si>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</si>
  <si>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</si>
  <si>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</si>
  <si>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</si>
  <si>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</si>
  <si>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</si>
  <si>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</si>
  <si>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</si>
  <si>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</si>
  <si>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</si>
  <si>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</si>
  <si>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</si>
  <si>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</si>
  <si>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</si>
  <si>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</si>
  <si>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</si>
  <si>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</si>
  <si>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</si>
  <si>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</si>
  <si>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</si>
  <si>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</si>
  <si>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</si>
  <si>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</si>
  <si>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</si>
  <si>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</si>
  <si>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</si>
  <si>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</si>
  <si>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</si>
  <si>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</si>
  <si>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</si>
  <si>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</si>
  <si>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</si>
  <si>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</si>
  <si>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</si>
  <si>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</si>
  <si>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</si>
  <si>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</si>
  <si>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</si>
  <si>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</si>
  <si>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</si>
  <si>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</si>
  <si>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</si>
  <si>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</si>
  <si>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</si>
  <si>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</si>
  <si>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</si>
  <si>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</si>
  <si>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</si>
  <si>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</si>
  <si>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</si>
  <si>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</si>
  <si>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</si>
  <si>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</si>
  <si>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</si>
  <si>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</si>
  <si>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</si>
  <si>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</si>
  <si>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</si>
  <si>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</si>
  <si>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</si>
  <si>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</si>
  <si>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</si>
  <si>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</si>
  <si>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</si>
  <si>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</si>
  <si>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</si>
  <si>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</si>
  <si>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</si>
  <si>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</si>
  <si>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</si>
  <si>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</si>
  <si>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</si>
  <si>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</si>
  <si>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</si>
  <si>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</si>
  <si>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</si>
  <si>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</si>
  <si>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</si>
  <si>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</si>
  <si>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</si>
  <si>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</si>
  <si>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</si>
  <si>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</si>
  <si>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</si>
  <si>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</si>
  <si>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</si>
  <si>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</si>
  <si>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</si>
  <si>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</si>
  <si>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</si>
  <si>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</si>
  <si>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</si>
  <si>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</si>
  <si>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</si>
  <si>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</si>
  <si>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</si>
  <si>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</si>
  <si>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</si>
  <si>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</si>
  <si>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</si>
  <si>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</si>
  <si>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</si>
  <si>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</si>
  <si>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</si>
  <si>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</si>
  <si>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</si>
  <si>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</si>
  <si>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</si>
  <si>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</si>
  <si>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</si>
  <si>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</si>
  <si>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</si>
  <si>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</si>
  <si>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</si>
  <si>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</si>
  <si>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</si>
  <si>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</si>
  <si>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</si>
  <si>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</si>
  <si>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</si>
  <si>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</si>
  <si>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</si>
  <si>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</si>
  <si>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</si>
  <si>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</si>
  <si>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</si>
  <si>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</si>
  <si>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</si>
  <si>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</si>
  <si>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</si>
  <si>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</si>
  <si>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</si>
  <si>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</si>
  <si>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</si>
  <si>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</si>
  <si>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</si>
  <si>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</si>
  <si>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</si>
  <si>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</si>
  <si>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</si>
  <si>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</si>
  <si>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</si>
  <si>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</si>
  <si>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</si>
  <si>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</si>
  <si>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</si>
  <si>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</si>
  <si>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</si>
  <si>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</si>
  <si>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</si>
  <si>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</si>
  <si>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</si>
  <si>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</si>
  <si>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</si>
  <si>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</si>
  <si>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</si>
  <si>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</si>
  <si>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</si>
  <si>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</si>
  <si>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</si>
  <si>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</si>
  <si>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</si>
  <si>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</si>
  <si>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</si>
  <si>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</si>
  <si>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</si>
  <si>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</si>
  <si>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</si>
  <si>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</si>
  <si>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</si>
  <si>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</si>
  <si>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</si>
  <si>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</si>
  <si>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</si>
  <si>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</si>
  <si>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</si>
  <si>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</si>
  <si>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</si>
  <si>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</si>
  <si>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</si>
  <si>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</si>
  <si>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</si>
  <si>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</si>
  <si>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</si>
  <si>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</si>
  <si>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</si>
  <si>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</si>
  <si>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</si>
  <si>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</si>
  <si>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</si>
  <si>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</si>
  <si>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</si>
  <si>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</si>
  <si>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</si>
  <si>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</si>
  <si>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</si>
  <si>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</si>
  <si>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</si>
  <si>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</si>
  <si>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</si>
  <si>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</si>
  <si>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</si>
  <si>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</si>
  <si>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</si>
  <si>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</si>
  <si>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</si>
  <si>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</si>
  <si>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</si>
  <si>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</si>
  <si>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</si>
  <si>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</si>
  <si>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</si>
  <si>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</si>
  <si>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</si>
  <si>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</si>
  <si>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</si>
  <si>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</si>
  <si>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</si>
  <si>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</si>
  <si>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</si>
  <si>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</si>
  <si>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</si>
  <si>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</si>
  <si>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</si>
  <si>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</si>
  <si>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</si>
  <si>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</si>
  <si>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</si>
  <si>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</si>
  <si>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</si>
  <si>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</si>
  <si>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</si>
  <si>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</si>
  <si>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</si>
  <si>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</si>
  <si>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</si>
  <si>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</si>
  <si>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</si>
  <si>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</si>
  <si>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</si>
  <si>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</si>
  <si>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</si>
  <si>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</si>
  <si>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</si>
  <si>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</si>
  <si>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</si>
  <si>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</si>
  <si>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</si>
  <si>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</si>
  <si>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</si>
  <si>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</si>
  <si>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</si>
  <si>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</si>
  <si>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</si>
  <si>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</si>
  <si>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</si>
  <si>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</si>
  <si>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</si>
  <si>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</si>
  <si>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</si>
  <si>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</si>
  <si>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</si>
  <si>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</si>
  <si>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</si>
  <si>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</si>
  <si>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</si>
  <si>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</si>
  <si>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</si>
  <si>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</si>
  <si>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</si>
  <si>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</si>
  <si>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</si>
  <si>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</si>
  <si>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</si>
  <si>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</si>
  <si>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</si>
  <si>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</si>
  <si>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</si>
  <si>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</si>
  <si>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</si>
  <si>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</si>
  <si>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</si>
  <si>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</si>
  <si>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</si>
  <si>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</si>
  <si>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</si>
  <si>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</si>
  <si>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</si>
  <si>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</si>
  <si>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</si>
  <si>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</si>
  <si>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</si>
  <si>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</si>
  <si>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</si>
  <si>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</si>
  <si>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</si>
  <si>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</si>
  <si>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</si>
  <si>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</si>
  <si>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</si>
  <si>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</si>
  <si>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</si>
  <si>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</si>
  <si>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</si>
  <si>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</si>
  <si>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</si>
  <si>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</si>
  <si>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</si>
  <si>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</si>
  <si>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</si>
  <si>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</si>
  <si>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</si>
  <si>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</si>
  <si>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</si>
  <si>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</si>
  <si>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</si>
  <si>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</si>
  <si>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</si>
  <si>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</si>
  <si>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</si>
  <si>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</si>
  <si>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</si>
  <si>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</si>
  <si>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</si>
  <si>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</si>
  <si>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</si>
  <si>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</si>
  <si>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</si>
  <si>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</si>
  <si>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</si>
  <si>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</si>
  <si>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</si>
  <si>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</si>
  <si>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</si>
  <si>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</si>
  <si>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</si>
  <si>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</si>
  <si>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</si>
  <si>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</si>
  <si>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</si>
  <si>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</si>
  <si>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</si>
  <si>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</si>
  <si>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</si>
  <si>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</si>
  <si>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</si>
  <si>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</si>
  <si>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</si>
  <si>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</si>
  <si>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</si>
  <si>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</si>
  <si>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</si>
  <si>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</si>
  <si>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</si>
  <si>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</si>
  <si>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</si>
  <si>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</si>
  <si>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</si>
  <si>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</si>
  <si>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</si>
  <si>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</si>
  <si>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</si>
  <si>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</si>
  <si>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</si>
  <si>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</si>
  <si>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</si>
  <si>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</si>
  <si>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</si>
  <si>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</si>
  <si>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</si>
  <si>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</si>
  <si>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</si>
  <si>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</si>
  <si>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</si>
  <si>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</si>
  <si>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</si>
  <si>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</si>
  <si>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</si>
  <si>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</si>
  <si>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</si>
  <si>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</si>
  <si>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</si>
  <si>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</si>
  <si>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</si>
  <si>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</si>
  <si>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</si>
  <si>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</si>
  <si>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</si>
  <si>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</si>
  <si>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</si>
  <si>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</si>
  <si>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</si>
  <si>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</si>
  <si>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</si>
  <si>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</si>
  <si>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</si>
  <si>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</si>
  <si>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</si>
  <si>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</si>
  <si>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</si>
  <si>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</si>
  <si>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</si>
  <si>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</si>
  <si>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</si>
  <si>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</si>
  <si>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</si>
  <si>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</si>
  <si>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</si>
  <si>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</si>
  <si>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</si>
  <si>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</si>
  <si>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</si>
  <si>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</si>
  <si>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</si>
  <si>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</si>
  <si>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</si>
  <si>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</si>
  <si>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</si>
  <si>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</si>
  <si>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</si>
  <si>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</si>
  <si>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</si>
  <si>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</si>
  <si>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</si>
  <si>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</si>
  <si>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</si>
  <si>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</si>
  <si>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</si>
  <si>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</si>
  <si>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</si>
  <si>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</si>
  <si>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</si>
  <si>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</si>
  <si>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</si>
  <si>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</si>
  <si>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</si>
  <si>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</si>
  <si>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</si>
  <si>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</si>
  <si>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</si>
  <si>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</si>
  <si>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</si>
  <si>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</si>
  <si>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</si>
  <si>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</si>
  <si>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</si>
  <si>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</si>
  <si>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</si>
  <si>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</si>
  <si>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</si>
  <si>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</si>
  <si>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</si>
  <si>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</si>
  <si>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</si>
  <si>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</si>
  <si>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</si>
  <si>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</si>
  <si>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</si>
  <si>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</si>
  <si>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</si>
  <si>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</si>
  <si>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</si>
  <si>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</si>
  <si>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</si>
  <si>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</si>
  <si>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</si>
  <si>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</si>
  <si>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</si>
  <si>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</si>
  <si>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</si>
  <si>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</si>
  <si>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</si>
  <si>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</si>
  <si>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</si>
  <si>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</si>
  <si>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</si>
  <si>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</si>
  <si>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</si>
  <si>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</si>
  <si>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</si>
  <si>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</si>
  <si>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</si>
  <si>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</si>
  <si>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</si>
  <si>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</si>
  <si>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</si>
  <si>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</si>
  <si>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</si>
  <si>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</si>
  <si>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</si>
  <si>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</si>
  <si>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</si>
  <si>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</si>
  <si>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</si>
  <si>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</si>
  <si>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</si>
  <si>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</si>
  <si>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</si>
  <si>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</si>
  <si>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</si>
  <si>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</si>
  <si>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</si>
  <si>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</si>
  <si>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</si>
  <si>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</si>
  <si>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</si>
  <si>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</si>
  <si>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</si>
  <si>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</si>
  <si>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</si>
  <si>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</si>
  <si>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</si>
  <si>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</si>
  <si>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</si>
  <si>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</si>
  <si>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</si>
  <si>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</si>
  <si>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</si>
  <si>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</si>
  <si>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</si>
  <si>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</si>
  <si>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</si>
  <si>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</si>
  <si>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</si>
  <si>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</si>
  <si>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</si>
  <si>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</si>
  <si>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</si>
  <si>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</si>
  <si>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</si>
  <si>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</si>
  <si>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</si>
  <si>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</si>
  <si>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</si>
  <si>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</si>
  <si>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</si>
  <si>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</si>
  <si>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</si>
  <si>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</si>
  <si>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</si>
  <si>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</si>
  <si>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</si>
  <si>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</si>
  <si>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</si>
  <si>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</si>
  <si>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</si>
  <si>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</si>
  <si>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</si>
  <si>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</si>
  <si>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</si>
  <si>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</si>
  <si>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</si>
  <si>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</si>
  <si>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</si>
  <si>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</si>
  <si>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</si>
  <si>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</si>
  <si>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</si>
  <si>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</si>
  <si>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</si>
  <si>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</si>
  <si>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</si>
  <si>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</si>
  <si>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</si>
  <si>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</si>
  <si>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</si>
  <si>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</si>
  <si>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</si>
  <si>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</si>
  <si>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</si>
  <si>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</si>
  <si>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</si>
  <si>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</si>
  <si>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</si>
  <si>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</si>
  <si>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</si>
  <si>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</si>
  <si>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</si>
  <si>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</si>
  <si>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</si>
  <si>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</si>
  <si>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</si>
  <si>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</si>
  <si>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</si>
  <si>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</si>
  <si>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</si>
  <si>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</si>
  <si>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</si>
  <si>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</si>
  <si>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</si>
  <si>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</si>
  <si>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</si>
  <si>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</si>
  <si>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</si>
  <si>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</si>
  <si>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</si>
  <si>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</si>
  <si>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</si>
  <si>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</si>
  <si>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</si>
  <si>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</si>
  <si>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</si>
  <si>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</si>
  <si>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</si>
  <si>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</si>
  <si>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</si>
  <si>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</si>
  <si>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</si>
  <si>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</si>
  <si>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</si>
  <si>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</si>
  <si>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</si>
  <si>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</si>
  <si>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</si>
  <si>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</si>
  <si>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</si>
  <si>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</si>
  <si>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</si>
  <si>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</si>
  <si>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</si>
  <si>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</si>
  <si>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</si>
  <si>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</si>
  <si>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</si>
  <si>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</si>
  <si>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</si>
  <si>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</si>
  <si>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</si>
  <si>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</si>
  <si>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</si>
  <si>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</si>
  <si>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</si>
  <si>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</si>
  <si>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</si>
  <si>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</si>
  <si>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</si>
  <si>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</si>
  <si>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</si>
  <si>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</si>
  <si>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</si>
  <si>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</si>
  <si>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</si>
  <si>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</si>
  <si>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</si>
  <si>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</si>
  <si>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</si>
  <si>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</si>
  <si>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</si>
  <si>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</si>
  <si>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</si>
  <si>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</si>
  <si>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</si>
  <si>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</si>
  <si>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</si>
  <si>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</si>
  <si>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</si>
  <si>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</si>
  <si>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</si>
  <si>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</si>
  <si>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</si>
  <si>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</si>
  <si>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</si>
  <si>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</si>
  <si>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</si>
  <si>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</si>
  <si>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</si>
  <si>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</si>
  <si>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</si>
  <si>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</si>
  <si>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</si>
  <si>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</si>
  <si>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</si>
  <si>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</si>
  <si>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</si>
  <si>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</si>
  <si>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</si>
  <si>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</si>
  <si>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</si>
  <si>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</si>
  <si>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</si>
  <si>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</si>
  <si>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</si>
  <si>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</si>
  <si>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</si>
  <si>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</si>
  <si>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</si>
  <si>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</si>
  <si>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</si>
  <si>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</si>
  <si>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</si>
  <si>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</si>
  <si>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</si>
  <si>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</si>
  <si>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</si>
  <si>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</si>
  <si>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</si>
  <si>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</si>
  <si>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</si>
  <si>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</si>
  <si>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</si>
  <si>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</si>
  <si>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</si>
  <si>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</si>
  <si>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</si>
  <si>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</si>
  <si>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</si>
  <si>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</si>
  <si>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</si>
  <si>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</si>
  <si>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</si>
  <si>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</si>
  <si>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</si>
  <si>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</si>
  <si>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</si>
  <si>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</si>
  <si>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</si>
  <si>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</si>
  <si>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</si>
  <si>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</si>
  <si>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</si>
  <si>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</si>
  <si>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</si>
  <si>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</si>
  <si>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</si>
  <si>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</si>
  <si>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</si>
  <si>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</si>
  <si>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</si>
  <si>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</si>
  <si>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</si>
  <si>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</si>
  <si>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</si>
  <si>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</si>
  <si>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</si>
  <si>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</si>
  <si>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</si>
  <si>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</si>
  <si>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</si>
  <si>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</si>
  <si>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</si>
  <si>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</si>
  <si>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</si>
  <si>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</si>
  <si>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</si>
  <si>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</si>
  <si>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</si>
  <si>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</si>
  <si>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</si>
  <si>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</si>
  <si>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</si>
  <si>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</si>
  <si>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</si>
  <si>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</si>
  <si>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</si>
  <si>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</si>
  <si>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</si>
  <si>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</si>
  <si>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</si>
  <si>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</si>
  <si>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</si>
  <si>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</si>
  <si>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</si>
  <si>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</si>
  <si>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</si>
  <si>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</si>
  <si>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</si>
  <si>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</si>
  <si>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</si>
  <si>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</si>
  <si>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</si>
  <si>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</si>
  <si>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</si>
  <si>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</si>
  <si>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</si>
  <si>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</si>
  <si>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</si>
  <si>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</si>
  <si>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</si>
  <si>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</si>
  <si>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</si>
  <si>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</si>
  <si>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</si>
  <si>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</si>
  <si>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</si>
  <si>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</si>
  <si>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</si>
  <si>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</si>
  <si>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</si>
  <si>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</si>
  <si>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</si>
  <si>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</si>
  <si>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</si>
  <si>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</si>
  <si>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</si>
  <si>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</si>
  <si>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</si>
  <si>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</si>
  <si>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</si>
  <si>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</si>
  <si>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</si>
  <si>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</si>
  <si>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</si>
  <si>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</si>
  <si>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</si>
  <si>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</si>
  <si>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</si>
  <si>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</si>
  <si>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</si>
  <si>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</si>
  <si>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</si>
  <si>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</si>
  <si>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</si>
  <si>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</si>
  <si>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</si>
  <si>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</si>
  <si>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</si>
  <si>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</si>
  <si>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</si>
  <si>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</si>
  <si>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</si>
  <si>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</si>
  <si>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</si>
  <si>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</si>
  <si>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</si>
  <si>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</si>
  <si>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</si>
  <si>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</si>
  <si>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</si>
  <si>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</si>
  <si>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</si>
  <si>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</si>
  <si>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</si>
  <si>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</si>
  <si>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</si>
  <si>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</si>
  <si>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</si>
  <si>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</si>
  <si>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</si>
  <si>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</si>
  <si>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</si>
  <si>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</si>
  <si>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</si>
  <si>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</si>
  <si>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</si>
  <si>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</si>
  <si>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</si>
  <si>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</si>
  <si>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</si>
  <si>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</si>
  <si>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</si>
  <si>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</si>
  <si>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</si>
  <si>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</si>
  <si>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</si>
  <si>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</si>
  <si>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</si>
  <si>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</si>
  <si>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</si>
  <si>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</si>
  <si>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</si>
  <si>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</si>
  <si>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</si>
  <si>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</si>
  <si>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</si>
  <si>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</si>
  <si>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</si>
  <si>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</si>
  <si>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</si>
  <si>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</si>
  <si>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</si>
  <si>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</si>
  <si>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</si>
  <si>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</si>
  <si>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</si>
  <si>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</si>
  <si>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</si>
  <si>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</si>
  <si>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</si>
  <si>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</si>
  <si>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</si>
  <si>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</si>
  <si>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</si>
  <si>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</si>
  <si>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</si>
  <si>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</si>
  <si>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</si>
  <si>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</si>
  <si>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</si>
  <si>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</si>
  <si>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</si>
  <si>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</si>
  <si>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</si>
  <si>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</si>
  <si>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</si>
  <si>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</si>
  <si>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</si>
  <si>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</si>
  <si>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</si>
  <si>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</si>
  <si>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</si>
  <si>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</si>
  <si>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</si>
  <si>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</si>
  <si>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</si>
  <si>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</si>
  <si>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</si>
  <si>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</si>
  <si>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</si>
  <si>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</si>
  <si>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</si>
  <si>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</si>
  <si>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</si>
  <si>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</si>
  <si>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</si>
  <si>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</si>
  <si>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</si>
  <si>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</si>
  <si>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</si>
  <si>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</si>
  <si>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</si>
  <si>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</si>
  <si>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</si>
  <si>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</si>
  <si>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</si>
  <si>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</si>
  <si>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</si>
  <si>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</si>
  <si>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</si>
  <si>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</si>
  <si>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</si>
  <si>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</si>
  <si>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</si>
  <si>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</si>
  <si>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</si>
  <si>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</si>
  <si>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</si>
  <si>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</si>
  <si>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</si>
  <si>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</si>
  <si>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</si>
  <si>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</si>
  <si>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</si>
  <si>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</si>
  <si>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</si>
  <si>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</si>
  <si>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</si>
  <si>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</si>
  <si>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</si>
  <si>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</si>
  <si>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</si>
  <si>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</si>
  <si>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</si>
  <si>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</si>
  <si>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</si>
  <si>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</si>
  <si>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</si>
  <si>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</si>
  <si>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</si>
  <si>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</si>
  <si>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</si>
  <si>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</si>
  <si>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</si>
  <si>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</si>
  <si>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</si>
  <si>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</si>
  <si>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</si>
  <si>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</si>
  <si>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</si>
  <si>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</si>
  <si>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</si>
  <si>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</si>
  <si>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</si>
  <si>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</si>
  <si>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</si>
  <si>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</si>
  <si>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</si>
  <si>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</si>
  <si>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</si>
  <si>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</si>
  <si>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</si>
  <si>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</si>
  <si>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</si>
  <si>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</si>
  <si>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</si>
  <si>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</si>
  <si>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</si>
  <si>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</si>
  <si>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</si>
  <si>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</si>
  <si>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</si>
  <si>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</si>
  <si>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</si>
  <si>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</si>
  <si>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</si>
  <si>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</si>
  <si>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</si>
  <si>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</si>
  <si>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</si>
  <si>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</si>
  <si>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</si>
  <si>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</si>
  <si>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</si>
  <si>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</si>
  <si>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</si>
  <si>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</si>
  <si>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</si>
  <si>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</si>
  <si>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</si>
  <si>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</si>
  <si>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</si>
  <si>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</si>
  <si>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</si>
  <si>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</si>
  <si>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</si>
  <si>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</si>
  <si>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</si>
  <si>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</si>
  <si>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</si>
  <si>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</si>
  <si>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</si>
  <si>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</si>
  <si>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</si>
  <si>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</si>
  <si>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</si>
  <si>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</si>
  <si>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</si>
  <si>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</si>
  <si>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</si>
  <si>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</si>
  <si>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</si>
  <si>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</si>
  <si>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</si>
  <si>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</si>
  <si>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</si>
  <si>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</si>
  <si>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</si>
  <si>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</si>
  <si>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</si>
  <si>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</si>
  <si>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</si>
  <si>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</si>
  <si>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</si>
  <si>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</si>
  <si>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</si>
  <si>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</si>
  <si>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</si>
  <si>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</si>
  <si>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</si>
  <si>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</si>
  <si>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</si>
  <si>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</si>
  <si>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</si>
  <si>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</si>
  <si>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</si>
  <si>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</si>
  <si>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</si>
  <si>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</si>
  <si>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</si>
  <si>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</si>
  <si>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</si>
  <si>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</si>
  <si>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</si>
  <si>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</si>
  <si>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</si>
  <si>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</si>
  <si>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</si>
  <si>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</si>
  <si>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</si>
  <si>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</si>
  <si>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</si>
  <si>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</si>
  <si>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</si>
  <si>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</si>
  <si>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</si>
  <si>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</si>
  <si>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</si>
  <si>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</si>
  <si>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</si>
  <si>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</si>
  <si>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</si>
  <si>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</si>
  <si>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</si>
  <si>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</si>
  <si>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</si>
  <si>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</si>
  <si>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</si>
  <si>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</si>
  <si>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</si>
  <si>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</si>
  <si>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</si>
  <si>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</si>
  <si>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</si>
  <si>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</si>
  <si>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</si>
  <si>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</si>
  <si>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</si>
  <si>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</si>
  <si>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</si>
  <si>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</si>
  <si>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</si>
  <si>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</si>
  <si>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</si>
  <si>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</si>
  <si>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</si>
  <si>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</si>
  <si>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</si>
  <si>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</si>
  <si>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</si>
  <si>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</si>
  <si>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</si>
  <si>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</si>
  <si>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</si>
  <si>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</si>
  <si>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</si>
  <si>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</si>
  <si>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</si>
  <si>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</si>
  <si>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</si>
  <si>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</si>
  <si>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</si>
  <si>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</si>
  <si>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</si>
  <si>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</si>
  <si>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</si>
  <si>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</si>
  <si>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</si>
  <si>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</si>
  <si>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</si>
  <si>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</si>
  <si>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</si>
  <si>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</si>
  <si>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</si>
  <si>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</si>
  <si>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</si>
  <si>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</si>
  <si>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</si>
  <si>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</si>
  <si>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</si>
  <si>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</si>
  <si>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</si>
  <si>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</si>
  <si>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</si>
  <si>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</si>
  <si>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</si>
  <si>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</si>
  <si>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</si>
  <si>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</si>
  <si>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</si>
  <si>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</si>
  <si>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</si>
  <si>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</si>
  <si>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</si>
  <si>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</si>
  <si>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</si>
  <si>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</si>
  <si>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</si>
  <si>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</si>
  <si>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</si>
  <si>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</si>
  <si>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</si>
  <si>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</si>
  <si>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</si>
  <si>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</si>
  <si>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</si>
  <si>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</si>
  <si>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</si>
  <si>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</si>
  <si>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</si>
  <si>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</si>
  <si>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</si>
  <si>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</si>
  <si>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</si>
  <si>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</si>
  <si>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</si>
  <si>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</si>
  <si>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</si>
  <si>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</si>
  <si>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</si>
  <si>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</si>
  <si>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</si>
  <si>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</si>
  <si>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</si>
  <si>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</si>
  <si>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</si>
  <si>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</si>
  <si>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</si>
  <si>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</si>
  <si>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</si>
  <si>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</si>
  <si>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</si>
  <si>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</si>
  <si>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</si>
  <si>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</si>
  <si>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</si>
  <si>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</si>
  <si>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</si>
  <si>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</si>
  <si>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</si>
  <si>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</si>
  <si>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</si>
  <si>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</si>
  <si>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</si>
  <si>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</si>
  <si>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</si>
  <si>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</si>
  <si>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</si>
  <si>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</si>
  <si>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</si>
  <si>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</si>
  <si>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</si>
  <si>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</si>
  <si>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</si>
  <si>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</si>
  <si>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</si>
  <si>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</si>
  <si>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</si>
  <si>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</si>
  <si>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</si>
  <si>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</si>
  <si>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</si>
  <si>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</si>
  <si>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</si>
  <si>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</si>
  <si>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</si>
  <si>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</si>
  <si>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</si>
  <si>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</si>
  <si>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</si>
  <si>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</si>
  <si>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</si>
  <si>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</si>
  <si>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</si>
  <si>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</si>
  <si>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</si>
  <si>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</si>
  <si>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</si>
  <si>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</si>
  <si>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</si>
  <si>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</si>
  <si>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</si>
  <si>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</si>
  <si>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</si>
  <si>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</si>
  <si>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</si>
  <si>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</si>
  <si>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</si>
  <si>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</si>
  <si>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</si>
  <si>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</si>
  <si>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</si>
  <si>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</si>
  <si>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</si>
  <si>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</si>
  <si>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</si>
  <si>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</si>
  <si>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</si>
  <si>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</si>
  <si>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</si>
  <si>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</si>
  <si>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</si>
  <si>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</si>
  <si>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</si>
  <si>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</si>
  <si>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</si>
  <si>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</si>
  <si>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</si>
  <si>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</si>
  <si>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</si>
  <si>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</si>
  <si>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</si>
  <si>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</si>
  <si>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</si>
  <si>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</si>
  <si>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</si>
  <si>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</si>
  <si>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</si>
  <si>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</si>
  <si>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</si>
  <si>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</si>
  <si>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</si>
  <si>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</si>
  <si>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</si>
  <si>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</si>
  <si>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</si>
  <si>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</si>
  <si>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</si>
  <si>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</si>
  <si>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</si>
  <si>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</si>
  <si>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</si>
  <si>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</si>
  <si>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</si>
  <si>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</si>
  <si>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</si>
  <si>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</si>
  <si>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</si>
  <si>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</si>
  <si>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</si>
  <si>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</si>
  <si>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</si>
  <si>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</si>
  <si>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</si>
  <si>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</si>
  <si>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</si>
  <si>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</si>
  <si>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</si>
  <si>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</si>
  <si>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</si>
  <si>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</si>
  <si>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</si>
  <si>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</si>
  <si>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</si>
  <si>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</si>
  <si>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</si>
  <si>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</si>
  <si>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</si>
  <si>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</si>
  <si>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</si>
  <si>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</si>
  <si>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</si>
  <si>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</si>
  <si>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</si>
  <si>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</si>
  <si>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</si>
  <si>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</si>
  <si>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</si>
  <si>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</si>
  <si>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</si>
  <si>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</si>
  <si>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</si>
  <si>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</si>
  <si>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</si>
  <si>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</si>
  <si>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</si>
  <si>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</si>
  <si>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</si>
  <si>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</si>
  <si>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</si>
  <si>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</si>
  <si>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</si>
  <si>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</si>
  <si>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</si>
  <si>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</si>
  <si>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</si>
  <si>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</si>
  <si>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</si>
  <si>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</si>
  <si>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</si>
  <si>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</si>
  <si>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</si>
  <si>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</si>
  <si>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</si>
  <si>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</si>
  <si>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</si>
  <si>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</si>
  <si>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</si>
  <si>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</si>
  <si>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</si>
  <si>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</si>
  <si>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</si>
  <si>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</si>
  <si>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</si>
  <si>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</si>
  <si>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</si>
  <si>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</si>
  <si>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</si>
  <si>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</si>
  <si>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</si>
  <si>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</si>
  <si>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</si>
  <si>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</si>
  <si>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</si>
  <si>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</si>
  <si>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</si>
  <si>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</si>
  <si>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</si>
  <si>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</si>
  <si>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</si>
  <si>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</si>
  <si>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</si>
  <si>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</si>
  <si>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</si>
  <si>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</si>
  <si>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</si>
  <si>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</si>
  <si>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</si>
  <si>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</si>
  <si>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</si>
  <si>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</si>
  <si>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</si>
  <si>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</si>
  <si>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</si>
  <si>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</si>
  <si>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</si>
  <si>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</si>
  <si>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</si>
  <si>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</si>
  <si>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</si>
  <si>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</si>
  <si>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</si>
  <si>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</si>
  <si>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</si>
  <si>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</si>
  <si>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</si>
  <si>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</si>
  <si>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</si>
  <si>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</si>
  <si>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</si>
  <si>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</si>
  <si>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</si>
  <si>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</si>
  <si>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</si>
  <si>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</si>
  <si>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</si>
  <si>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</si>
  <si>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</si>
  <si>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</si>
  <si>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</si>
  <si>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</si>
  <si>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</si>
  <si>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</si>
  <si>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</si>
  <si>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</si>
  <si>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</si>
  <si>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</si>
  <si>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</si>
  <si>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</si>
  <si>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</si>
  <si>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</si>
  <si>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</si>
  <si>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</si>
  <si>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</si>
  <si>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</si>
  <si>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</si>
  <si>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</si>
  <si>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</si>
  <si>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</si>
  <si>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</si>
  <si>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</si>
  <si>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</si>
  <si>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</si>
  <si>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</si>
  <si>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</si>
  <si>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</si>
  <si>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</si>
  <si>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</si>
  <si>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</si>
  <si>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</si>
  <si>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</si>
  <si>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</si>
  <si>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</si>
  <si>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</si>
  <si>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</si>
  <si>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</si>
  <si>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</si>
  <si>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</si>
  <si>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</si>
  <si>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</si>
  <si>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</si>
  <si>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</si>
  <si>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</si>
  <si>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</si>
  <si>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</si>
  <si>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</si>
  <si>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</si>
  <si>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</si>
  <si>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</si>
  <si>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</si>
  <si>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</si>
  <si>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</si>
  <si>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</si>
  <si>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</si>
  <si>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</si>
  <si>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</si>
  <si>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</si>
  <si>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</si>
  <si>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</si>
  <si>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</si>
  <si>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</si>
  <si>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</si>
  <si>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</si>
  <si>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</si>
  <si>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</si>
  <si>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</si>
  <si>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</si>
  <si>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</si>
  <si>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</si>
  <si>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</si>
  <si>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</si>
  <si>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</si>
  <si>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</si>
  <si>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</si>
  <si>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</si>
  <si>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</si>
  <si>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</si>
  <si>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</si>
  <si>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</si>
  <si>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</si>
  <si>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</si>
  <si>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</si>
  <si>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</si>
  <si>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</si>
  <si>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</si>
  <si>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</si>
  <si>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</si>
  <si>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</si>
  <si>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</si>
  <si>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</si>
  <si>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</si>
  <si>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</si>
  <si>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</si>
  <si>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</si>
  <si>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</si>
  <si>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</si>
  <si>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</si>
  <si>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</si>
  <si>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</si>
  <si>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</si>
  <si>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</si>
  <si>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</si>
  <si>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</si>
  <si>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</si>
  <si>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</si>
  <si>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</si>
  <si>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</si>
  <si>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</si>
  <si>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</si>
  <si>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</si>
  <si>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</si>
  <si>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</si>
  <si>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</si>
  <si>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</si>
  <si>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</si>
  <si>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</si>
  <si>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</si>
  <si>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</si>
  <si>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</si>
  <si>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</si>
  <si>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</si>
  <si>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</si>
  <si>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</si>
  <si>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</si>
  <si>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</si>
  <si>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</si>
  <si>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</si>
  <si>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</si>
  <si>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</si>
  <si>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</si>
  <si>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</si>
  <si>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</si>
  <si>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</si>
  <si>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</si>
  <si>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</si>
  <si>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</si>
  <si>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</si>
  <si>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</si>
  <si>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</si>
  <si>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</si>
  <si>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</si>
  <si>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</si>
  <si>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</si>
  <si>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</si>
  <si>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</si>
  <si>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</si>
  <si>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</si>
  <si>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</si>
  <si>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</si>
  <si>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</si>
  <si>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</si>
  <si>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</si>
  <si>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</si>
  <si>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</si>
  <si>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</si>
  <si>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</si>
  <si>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</si>
  <si>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</si>
  <si>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</si>
  <si>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</si>
  <si>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</si>
  <si>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</si>
  <si>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</si>
  <si>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</si>
  <si>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</si>
  <si>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</si>
  <si>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</si>
  <si>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</si>
  <si>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</si>
  <si>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</si>
  <si>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</si>
  <si>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</si>
  <si>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</si>
  <si>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</si>
  <si>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</si>
  <si>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</si>
  <si>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</si>
  <si>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</si>
  <si>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</si>
  <si>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</si>
  <si>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</si>
  <si>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</si>
  <si>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</si>
  <si>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</si>
  <si>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</si>
  <si>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</si>
  <si>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</si>
  <si>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</si>
  <si>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</si>
  <si>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</si>
  <si>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</si>
  <si>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</si>
  <si>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</si>
  <si>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</si>
  <si>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</si>
  <si>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</si>
  <si>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</si>
  <si>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</si>
  <si>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</si>
  <si>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</si>
  <si>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</si>
  <si>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</si>
  <si>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</si>
  <si>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</si>
  <si>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</si>
  <si>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</si>
  <si>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</si>
  <si>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</si>
  <si>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</si>
  <si>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</si>
  <si>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</si>
  <si>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</si>
  <si>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</si>
  <si>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</si>
  <si>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</si>
  <si>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</si>
  <si>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</si>
  <si>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</si>
  <si>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</si>
  <si>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</si>
  <si>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</si>
  <si>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</si>
  <si>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</si>
  <si>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</si>
  <si>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</si>
  <si>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</si>
  <si>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</si>
  <si>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</si>
  <si>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</si>
  <si>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</si>
  <si>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</si>
  <si>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</si>
  <si>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</si>
  <si>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</si>
  <si>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</si>
  <si>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</si>
  <si>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</si>
  <si>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</si>
  <si>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</si>
  <si>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</si>
  <si>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</si>
  <si>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</si>
  <si>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</si>
  <si>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</si>
  <si>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</si>
  <si>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</si>
  <si>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</si>
  <si>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</si>
  <si>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</si>
  <si>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</si>
  <si>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</si>
  <si>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</si>
  <si>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</si>
  <si>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</si>
  <si>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</si>
  <si>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</si>
  <si>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</si>
  <si>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</si>
  <si>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</si>
  <si>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</si>
  <si>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</si>
  <si>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</si>
  <si>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</si>
  <si>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</si>
  <si>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</si>
  <si>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</si>
  <si>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</si>
  <si>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</si>
  <si>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</si>
  <si>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</si>
  <si>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</si>
  <si>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</si>
  <si>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</si>
  <si>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</si>
  <si>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</si>
  <si>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</si>
  <si>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</si>
  <si>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</si>
  <si>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</si>
  <si>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</si>
  <si>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</si>
  <si>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</si>
  <si>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</si>
  <si>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</si>
  <si>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</si>
  <si>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</si>
  <si>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</si>
  <si>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</si>
  <si>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</si>
  <si>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</si>
  <si>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</si>
  <si>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</si>
  <si>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</si>
  <si>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</si>
  <si>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</si>
  <si>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</si>
  <si>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</si>
  <si>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</si>
  <si>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</si>
  <si>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</si>
  <si>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</si>
  <si>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</si>
  <si>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</si>
  <si>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</si>
  <si>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</si>
  <si>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</si>
  <si>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</si>
  <si>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</si>
  <si>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</si>
  <si>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</si>
  <si>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</si>
  <si>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</si>
  <si>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</si>
  <si>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</si>
  <si>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</si>
  <si>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</si>
  <si>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</si>
  <si>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</si>
  <si>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</si>
  <si>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</si>
  <si>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</si>
  <si>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Corporate'</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</si>
  <si>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</si>
  <si>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</si>
  <si>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</si>
  <si>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</si>
  <si>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</si>
  <si>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</si>
  <si>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</si>
  <si>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</si>
  <si>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</si>
  <si>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</si>
  <si>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</si>
  <si>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</si>
  <si>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</si>
  <si>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</si>
  <si>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</si>
  <si>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</si>
  <si>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</si>
  <si>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</si>
  <si>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</si>
  <si>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</si>
  <si>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</si>
  <si>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</si>
  <si>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</si>
  <si>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</si>
  <si>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</si>
  <si>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</si>
  <si>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</si>
  <si>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</si>
  <si>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</si>
  <si>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</si>
  <si>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</si>
  <si>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</si>
  <si>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</si>
  <si>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</si>
  <si>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</si>
  <si>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</si>
  <si>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</si>
  <si>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</si>
  <si>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</si>
  <si>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</si>
  <si>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</si>
  <si>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</si>
  <si>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</si>
  <si>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</si>
  <si>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</si>
  <si>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</si>
  <si>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</si>
  <si>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</si>
  <si>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</si>
  <si>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</si>
  <si>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</si>
  <si>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</si>
  <si>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</si>
  <si>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</si>
  <si>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</si>
  <si>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</si>
  <si>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</si>
  <si>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</si>
  <si>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</si>
  <si>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</si>
  <si>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</si>
  <si>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</si>
  <si>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i 2 moduli saranno uniti nel VM in un unico modello</t>
  </si>
  <si>
    <t xml:space="preserve">Exception 7  - Days Past Due </t>
  </si>
  <si>
    <t xml:space="preserve">Indicator 177 - Days of over limit overdraft for current accounts </t>
  </si>
  <si>
    <t>Exception 3 - Overdraft</t>
  </si>
  <si>
    <t>Exception 2 - Overdraft</t>
  </si>
  <si>
    <t>Exception 3 - Other AQR</t>
  </si>
  <si>
    <t xml:space="preserve">4 OR 5 OR 6 </t>
  </si>
  <si>
    <t>Regulatory segment</t>
  </si>
  <si>
    <t xml:space="preserve">Exception 8 – Client’s Mispayments </t>
  </si>
  <si>
    <t>20 OR (5 AND 6 )</t>
  </si>
  <si>
    <t>12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</si>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</sst>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61">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22"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18" borderId="0" xfId="0" applyFont="1" applyFill="1" applyAlignment="1">
      <alignment horizontal="center" vertical="center"/>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vertical="center"/>
    </xf>
    <xf numFmtId="0" fontId="1" fillId="0" borderId="4" xfId="0" applyFont="1" applyBorder="1" applyAlignment="1">
      <alignment horizontal="center" vertical="center" wrapText="1"/>
    </xf>
    <xf numFmtId="0" fontId="25" fillId="0" borderId="0" xfId="0" applyFont="1" applyAlignment="1">
      <alignment horizontal="center"/>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26" borderId="17" xfId="0" applyFill="1" applyBorder="1" applyAlignment="1">
      <alignment horizontal="center"/>
    </xf>
    <xf numFmtId="0" fontId="0" fillId="0" borderId="17" xfId="0" applyFill="1" applyBorder="1" applyAlignment="1">
      <alignment horizontal="center"/>
    </xf>
    <xf numFmtId="0" fontId="0" fillId="0" borderId="48" xfId="0" applyBorder="1"/>
    <xf numFmtId="0" fontId="0" fillId="26" borderId="48" xfId="0" applyFill="1" applyBorder="1" applyAlignment="1">
      <alignment horizontal="center"/>
    </xf>
    <xf numFmtId="0" fontId="0" fillId="0" borderId="23" xfId="0" applyBorder="1" applyAlignment="1">
      <alignment horizontal="left" vertical="center"/>
    </xf>
    <xf numFmtId="0" fontId="0" fillId="0" borderId="23" xfId="0" applyBorder="1" applyAlignment="1">
      <alignment vertical="center" wrapText="1" shrinkToFit="1"/>
    </xf>
    <xf numFmtId="0" fontId="0" fillId="0" borderId="11" xfId="0" applyBorder="1"/>
    <xf numFmtId="0" fontId="21" fillId="0" borderId="0" xfId="0" applyFont="1"/>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25" fillId="0" borderId="12" xfId="0" applyFont="1" applyFill="1" applyBorder="1"/>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11" xfId="0" applyFont="1" applyBorder="1" applyAlignment="1">
      <alignment horizontal="center" vertical="center"/>
    </xf>
    <xf numFmtId="0" fontId="8" fillId="0" borderId="4" xfId="0" applyFont="1" applyBorder="1"/>
    <xf numFmtId="0" fontId="8" fillId="0" borderId="0" xfId="0" applyFont="1"/>
    <xf numFmtId="0" fontId="8" fillId="0" borderId="4" xfId="0" applyFont="1" applyBorder="1" applyAlignment="1">
      <alignment horizontal="center"/>
    </xf>
    <xf numFmtId="0" fontId="8" fillId="0" borderId="0" xfId="0" applyFont="1" applyAlignment="1">
      <alignment horizontal="center"/>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11" xfId="0" applyFont="1" applyFill="1" applyBorder="1" applyAlignment="1">
      <alignment horizontal="center" vertical="center"/>
    </xf>
    <xf numFmtId="0" fontId="22" fillId="29" borderId="35" xfId="0" applyFont="1" applyFill="1" applyBorder="1" applyAlignment="1">
      <alignment horizontal="center" vertical="center"/>
    </xf>
    <xf numFmtId="0" fontId="0" fillId="0" borderId="11" xfId="0" applyBorder="1" applyAlignment="1">
      <alignment horizontal="left" vertical="center" wrapText="1"/>
    </xf>
    <xf numFmtId="0" fontId="0" fillId="0" borderId="35" xfId="0" applyBorder="1" applyAlignment="1">
      <alignment horizontal="left" vertical="center" wrapText="1"/>
    </xf>
    <xf numFmtId="0" fontId="25" fillId="0" borderId="11" xfId="0" applyFont="1" applyBorder="1" applyAlignment="1">
      <alignment horizontal="left" vertical="center" wrapText="1"/>
    </xf>
    <xf numFmtId="0" fontId="25" fillId="0" borderId="48" xfId="0" applyFont="1" applyBorder="1" applyAlignment="1">
      <alignment horizontal="left" vertical="center" wrapText="1"/>
    </xf>
    <xf numFmtId="0" fontId="25" fillId="0" borderId="22" xfId="0" applyFont="1" applyBorder="1" applyAlignment="1">
      <alignment horizontal="center" vertical="center" wrapText="1" shrinkToFit="1"/>
    </xf>
    <xf numFmtId="0" fontId="0" fillId="0" borderId="28" xfId="0" applyBorder="1" applyAlignment="1">
      <alignment horizontal="center" vertical="center" wrapText="1" shrinkToFit="1"/>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22" fillId="0" borderId="4" xfId="0" applyFont="1" applyBorder="1" applyAlignment="1">
      <alignment horizontal="center" vertical="center"/>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8" xfId="0" applyFill="1" applyBorder="1" applyAlignment="1">
      <alignment horizontal="center" vertical="center"/>
    </xf>
    <xf numFmtId="0" fontId="22" fillId="37" borderId="0" xfId="0" applyFont="1" applyFill="1" applyAlignment="1">
      <alignment horizont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0</v>
          </cell>
          <cell r="H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75" defaultRowHeight="15.75" x14ac:dyDescent="0.25"/>
  <cols>
    <col min="1" max="1" width="7.125" customWidth="1"/>
    <col min="2" max="2" width="27.25" customWidth="1"/>
    <col min="3" max="3" width="10.5" bestFit="1" customWidth="1"/>
  </cols>
  <sheetData>
    <row r="2" spans="1:4" x14ac:dyDescent="0.25">
      <c r="A2" s="57"/>
      <c r="B2" t="s">
        <v>1419</v>
      </c>
    </row>
    <row r="3" spans="1:4" x14ac:dyDescent="0.25">
      <c r="A3" s="54"/>
      <c r="B3" t="s">
        <v>1420</v>
      </c>
    </row>
    <row r="4" spans="1:4" x14ac:dyDescent="0.25">
      <c r="A4" s="121"/>
      <c r="B4" t="s">
        <v>1418</v>
      </c>
    </row>
    <row r="5" spans="1:4" x14ac:dyDescent="0.25">
      <c r="A5" s="121"/>
      <c r="B5" t="s">
        <v>1417</v>
      </c>
    </row>
    <row r="9" spans="1:4" x14ac:dyDescent="0.25">
      <c r="B9" s="265" t="s">
        <v>1972</v>
      </c>
      <c r="C9" s="266">
        <v>42760</v>
      </c>
    </row>
    <row r="10" spans="1:4" x14ac:dyDescent="0.25">
      <c r="B10" s="265" t="s">
        <v>1591</v>
      </c>
      <c r="C10" s="265" t="s">
        <v>1971</v>
      </c>
    </row>
    <row r="11" spans="1:4" x14ac:dyDescent="0.25">
      <c r="B11" s="265" t="s">
        <v>1209</v>
      </c>
      <c r="C11" s="267">
        <v>14523</v>
      </c>
    </row>
    <row r="12" spans="1:4" x14ac:dyDescent="0.25">
      <c r="B12" s="265" t="s">
        <v>831</v>
      </c>
      <c r="C12" s="267">
        <v>30931</v>
      </c>
    </row>
    <row r="13" spans="1:4" x14ac:dyDescent="0.25">
      <c r="B13" s="265" t="s">
        <v>1452</v>
      </c>
      <c r="C13" s="267">
        <v>2504</v>
      </c>
    </row>
    <row r="14" spans="1:4" x14ac:dyDescent="0.25">
      <c r="B14" s="268" t="s">
        <v>1973</v>
      </c>
      <c r="C14" s="340">
        <v>1824</v>
      </c>
      <c r="D14" s="269" t="s">
        <v>1974</v>
      </c>
    </row>
    <row r="15" spans="1:4" x14ac:dyDescent="0.25">
      <c r="B15" s="268" t="s">
        <v>1646</v>
      </c>
      <c r="C15" s="340">
        <v>4124</v>
      </c>
      <c r="D15" s="269" t="s">
        <v>1974</v>
      </c>
    </row>
    <row r="17" spans="2:3" x14ac:dyDescent="0.25">
      <c r="B17" t="s">
        <v>1591</v>
      </c>
      <c r="C17" t="s">
        <v>2109</v>
      </c>
    </row>
    <row r="18" spans="2:3" x14ac:dyDescent="0.25">
      <c r="B18" t="s">
        <v>2100</v>
      </c>
      <c r="C18" t="s">
        <v>1978</v>
      </c>
    </row>
    <row r="19" spans="2:3" x14ac:dyDescent="0.25">
      <c r="B19" t="s">
        <v>2100</v>
      </c>
      <c r="C19" t="s">
        <v>2101</v>
      </c>
    </row>
    <row r="20" spans="2:3" x14ac:dyDescent="0.25">
      <c r="B20" t="s">
        <v>2100</v>
      </c>
      <c r="C20" t="s">
        <v>1519</v>
      </c>
    </row>
    <row r="21" spans="2:3" x14ac:dyDescent="0.25">
      <c r="B21" t="s">
        <v>2102</v>
      </c>
      <c r="C21" t="s">
        <v>1169</v>
      </c>
    </row>
    <row r="22" spans="2:3" x14ac:dyDescent="0.25">
      <c r="B22" t="s">
        <v>2102</v>
      </c>
      <c r="C22" t="s">
        <v>1170</v>
      </c>
    </row>
    <row r="23" spans="2:3" x14ac:dyDescent="0.25">
      <c r="B23" t="s">
        <v>2103</v>
      </c>
      <c r="C23" t="s">
        <v>1978</v>
      </c>
    </row>
    <row r="24" spans="2:3" x14ac:dyDescent="0.25">
      <c r="B24" t="s">
        <v>2103</v>
      </c>
      <c r="C24" t="s">
        <v>2101</v>
      </c>
    </row>
    <row r="25" spans="2:3" x14ac:dyDescent="0.25">
      <c r="B25" t="s">
        <v>2103</v>
      </c>
      <c r="C25" t="s">
        <v>1519</v>
      </c>
    </row>
    <row r="26" spans="2:3" x14ac:dyDescent="0.25">
      <c r="B26" t="s">
        <v>2104</v>
      </c>
      <c r="C26" t="s">
        <v>1978</v>
      </c>
    </row>
    <row r="27" spans="2:3" x14ac:dyDescent="0.25">
      <c r="B27" t="s">
        <v>2104</v>
      </c>
      <c r="C27" t="s">
        <v>1955</v>
      </c>
    </row>
    <row r="28" spans="2:3" x14ac:dyDescent="0.25">
      <c r="B28" t="s">
        <v>2104</v>
      </c>
      <c r="C28" t="s">
        <v>2101</v>
      </c>
    </row>
    <row r="29" spans="2:3" x14ac:dyDescent="0.25">
      <c r="B29" t="s">
        <v>2105</v>
      </c>
      <c r="C29" t="s">
        <v>1978</v>
      </c>
    </row>
    <row r="30" spans="2:3" x14ac:dyDescent="0.25">
      <c r="B30" s="269" t="s">
        <v>2105</v>
      </c>
      <c r="C30" s="269" t="s">
        <v>2110</v>
      </c>
    </row>
    <row r="31" spans="2:3" x14ac:dyDescent="0.25">
      <c r="B31" s="269" t="s">
        <v>2105</v>
      </c>
      <c r="C31" s="269" t="s">
        <v>2101</v>
      </c>
    </row>
    <row r="32" spans="2:3" x14ac:dyDescent="0.25">
      <c r="B32" s="269" t="s">
        <v>2105</v>
      </c>
      <c r="C32" s="269" t="s">
        <v>2111</v>
      </c>
    </row>
    <row r="33" spans="2:3" x14ac:dyDescent="0.25">
      <c r="B33" s="269" t="s">
        <v>2105</v>
      </c>
      <c r="C33" s="269" t="s">
        <v>1519</v>
      </c>
    </row>
    <row r="34" spans="2:3" x14ac:dyDescent="0.25">
      <c r="B34" s="269" t="s">
        <v>2105</v>
      </c>
      <c r="C34" s="269" t="s">
        <v>2112</v>
      </c>
    </row>
    <row r="35" spans="2:3" x14ac:dyDescent="0.25">
      <c r="B35" t="s">
        <v>2106</v>
      </c>
      <c r="C35" t="s">
        <v>1978</v>
      </c>
    </row>
    <row r="36" spans="2:3" x14ac:dyDescent="0.25">
      <c r="B36" t="s">
        <v>2106</v>
      </c>
      <c r="C36" t="s">
        <v>2107</v>
      </c>
    </row>
    <row r="37" spans="2:3" x14ac:dyDescent="0.25">
      <c r="B37" t="s">
        <v>2106</v>
      </c>
      <c r="C37" t="s">
        <v>2108</v>
      </c>
    </row>
    <row r="38" spans="2:3" x14ac:dyDescent="0.25">
      <c r="B38" s="269" t="s">
        <v>2117</v>
      </c>
      <c r="C38" s="269" t="s">
        <v>2113</v>
      </c>
    </row>
    <row r="39" spans="2:3" x14ac:dyDescent="0.25">
      <c r="B39" s="269" t="s">
        <v>2117</v>
      </c>
      <c r="C39" s="269" t="s">
        <v>2114</v>
      </c>
    </row>
    <row r="40" spans="2:3" x14ac:dyDescent="0.25">
      <c r="B40" s="269" t="s">
        <v>2117</v>
      </c>
      <c r="C40" s="269" t="s">
        <v>2115</v>
      </c>
    </row>
    <row r="41" spans="2:3" x14ac:dyDescent="0.25">
      <c r="B41" s="269" t="s">
        <v>2117</v>
      </c>
      <c r="C41" s="269" t="s">
        <v>2116</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G1" s="55"/>
      <c r="I1" s="55" t="s">
        <v>1518</v>
      </c>
    </row>
    <row r="2" spans="1:9" x14ac:dyDescent="0.25">
      <c r="A2">
        <f>VLOOKUP(B2,Indicator!A:B,2,FALSE)</f>
        <v>1</v>
      </c>
      <c r="B2" s="52" t="s">
        <v>1145</v>
      </c>
      <c r="C2" s="61" t="s">
        <v>1166</v>
      </c>
      <c r="D2" s="61" t="s">
        <v>1166</v>
      </c>
      <c r="I2" t="s">
        <v>951</v>
      </c>
    </row>
    <row r="3" spans="1:9" x14ac:dyDescent="0.25">
      <c r="A3">
        <f>VLOOKUP(B3,Indicator!A:B,2,FALSE)</f>
        <v>2</v>
      </c>
      <c r="B3" s="52" t="s">
        <v>1116</v>
      </c>
      <c r="C3" s="62" t="s">
        <v>1164</v>
      </c>
      <c r="D3" s="62" t="s">
        <v>1164</v>
      </c>
      <c r="I3" t="s">
        <v>958</v>
      </c>
    </row>
    <row r="4" spans="1:9" x14ac:dyDescent="0.25">
      <c r="A4">
        <f>VLOOKUP(B4,Indicator!A:B,2,FALSE)</f>
        <v>220</v>
      </c>
      <c r="B4" s="21" t="s">
        <v>1421</v>
      </c>
      <c r="C4" s="62" t="s">
        <v>1164</v>
      </c>
      <c r="D4" s="62" t="s">
        <v>1164</v>
      </c>
      <c r="I4" t="s">
        <v>963</v>
      </c>
    </row>
    <row r="5" spans="1:9" x14ac:dyDescent="0.25">
      <c r="A5">
        <f>VLOOKUP(B5,Indicator!A:B,2,FALSE)</f>
        <v>221</v>
      </c>
      <c r="B5" s="21" t="s">
        <v>1512</v>
      </c>
      <c r="C5" s="61" t="s">
        <v>1167</v>
      </c>
      <c r="D5" s="61" t="s">
        <v>1167</v>
      </c>
      <c r="I5" t="s">
        <v>966</v>
      </c>
    </row>
    <row r="6" spans="1:9" x14ac:dyDescent="0.25">
      <c r="A6">
        <f>VLOOKUP(B6,Indicator!A:B,2,FALSE)</f>
        <v>225</v>
      </c>
      <c r="B6" s="21" t="s">
        <v>1513</v>
      </c>
      <c r="C6" s="61" t="s">
        <v>1167</v>
      </c>
      <c r="D6" s="61" t="s">
        <v>1167</v>
      </c>
      <c r="I6" t="s">
        <v>969</v>
      </c>
    </row>
    <row r="7" spans="1:9" x14ac:dyDescent="0.25">
      <c r="A7">
        <f>VLOOKUP(B7,Indicator!A:B,2,FALSE)</f>
        <v>56</v>
      </c>
      <c r="B7" s="21" t="s">
        <v>1126</v>
      </c>
      <c r="C7" s="64" t="s">
        <v>1165</v>
      </c>
      <c r="I7" t="s">
        <v>974</v>
      </c>
    </row>
    <row r="8" spans="1:9" x14ac:dyDescent="0.25">
      <c r="A8">
        <f>VLOOKUP(B8,Indicator!A:B,2,FALSE)</f>
        <v>58</v>
      </c>
      <c r="B8" s="21" t="s">
        <v>1127</v>
      </c>
      <c r="C8" s="64" t="s">
        <v>1165</v>
      </c>
      <c r="I8" t="s">
        <v>979</v>
      </c>
    </row>
    <row r="9" spans="1:9" x14ac:dyDescent="0.25">
      <c r="A9">
        <f>VLOOKUP(B9,Indicator!A:B,2,FALSE)</f>
        <v>180</v>
      </c>
      <c r="B9" s="21" t="s">
        <v>1514</v>
      </c>
      <c r="C9" s="64" t="s">
        <v>1165</v>
      </c>
      <c r="I9" t="s">
        <v>984</v>
      </c>
    </row>
    <row r="10" spans="1:9" x14ac:dyDescent="0.25">
      <c r="A10">
        <f>VLOOKUP(B10,Indicator!A:B,2,FALSE)</f>
        <v>181</v>
      </c>
      <c r="B10" s="21" t="s">
        <v>1515</v>
      </c>
      <c r="C10" s="64" t="s">
        <v>1165</v>
      </c>
      <c r="I10" t="s">
        <v>989</v>
      </c>
    </row>
    <row r="11" spans="1:9" x14ac:dyDescent="0.25">
      <c r="A11">
        <f>VLOOKUP(B11,Indicator!A:B,2,FALSE)</f>
        <v>189</v>
      </c>
      <c r="B11" s="21" t="s">
        <v>1516</v>
      </c>
      <c r="C11" s="64" t="s">
        <v>1165</v>
      </c>
      <c r="I11" t="s">
        <v>994</v>
      </c>
    </row>
    <row r="12" spans="1:9" x14ac:dyDescent="0.25">
      <c r="A12">
        <f>VLOOKUP(B12,Indicator!A:B,2,FALSE)</f>
        <v>201</v>
      </c>
      <c r="B12" s="21" t="s">
        <v>1517</v>
      </c>
      <c r="C12" s="64" t="s">
        <v>1165</v>
      </c>
      <c r="I12" t="s">
        <v>997</v>
      </c>
    </row>
    <row r="13" spans="1:9" x14ac:dyDescent="0.25">
      <c r="A13">
        <f>VLOOKUP(B13,Indicator!A:B,2,FALSE)</f>
        <v>13</v>
      </c>
      <c r="B13" s="21" t="s">
        <v>1112</v>
      </c>
      <c r="D13" s="64" t="s">
        <v>1165</v>
      </c>
      <c r="I13" t="s">
        <v>1000</v>
      </c>
    </row>
    <row r="14" spans="1:9" x14ac:dyDescent="0.25">
      <c r="A14">
        <f>VLOOKUP(B14,Indicator!A:B,2,FALSE)</f>
        <v>44</v>
      </c>
      <c r="B14" s="21" t="s">
        <v>1124</v>
      </c>
      <c r="D14" s="64" t="s">
        <v>1165</v>
      </c>
      <c r="I14" t="s">
        <v>817</v>
      </c>
    </row>
    <row r="15" spans="1:9" x14ac:dyDescent="0.25">
      <c r="A15">
        <f>VLOOKUP(B15,Indicator!A:B,2,FALSE)</f>
        <v>58</v>
      </c>
      <c r="B15" s="21" t="s">
        <v>1127</v>
      </c>
      <c r="D15" s="64" t="s">
        <v>1165</v>
      </c>
      <c r="I15" t="s">
        <v>747</v>
      </c>
    </row>
    <row r="16" spans="1:9" x14ac:dyDescent="0.25">
      <c r="A16">
        <f>VLOOKUP(B16,Indicator!A:B,2,FALSE)</f>
        <v>173</v>
      </c>
      <c r="B16" s="21" t="s">
        <v>1406</v>
      </c>
      <c r="D16" s="64" t="s">
        <v>1165</v>
      </c>
      <c r="I16" t="s">
        <v>814</v>
      </c>
    </row>
    <row r="17" spans="1:9" x14ac:dyDescent="0.25">
      <c r="A17">
        <f>VLOOKUP(B17,Indicator!A:B,2,FALSE)</f>
        <v>189</v>
      </c>
      <c r="B17" s="21" t="s">
        <v>1516</v>
      </c>
      <c r="D17" s="64" t="s">
        <v>1165</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G1" s="55" t="s">
        <v>1518</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s="97" t="s">
        <v>955</v>
      </c>
    </row>
    <row r="4" spans="1:7" x14ac:dyDescent="0.25">
      <c r="A4">
        <f>VLOOKUP(B4,Indicator!A:B,2,FALSE)</f>
        <v>15</v>
      </c>
      <c r="B4" s="21" t="s">
        <v>1588</v>
      </c>
      <c r="C4" s="64" t="s">
        <v>1165</v>
      </c>
      <c r="D4" s="62" t="s">
        <v>1164</v>
      </c>
      <c r="G4" t="s">
        <v>961</v>
      </c>
    </row>
    <row r="5" spans="1:7" x14ac:dyDescent="0.25">
      <c r="A5">
        <f>VLOOKUP(B5,Indicator!A:B,2,FALSE)</f>
        <v>44</v>
      </c>
      <c r="B5" s="21" t="s">
        <v>1124</v>
      </c>
      <c r="D5" s="64" t="s">
        <v>1165</v>
      </c>
      <c r="G5" t="s">
        <v>972</v>
      </c>
    </row>
    <row r="6" spans="1:7" x14ac:dyDescent="0.25">
      <c r="A6">
        <f>VLOOKUP(B6,Indicator!A:B,2,FALSE)</f>
        <v>51</v>
      </c>
      <c r="B6" s="21" t="s">
        <v>1404</v>
      </c>
      <c r="C6" s="61" t="s">
        <v>1167</v>
      </c>
      <c r="D6" s="61" t="s">
        <v>1167</v>
      </c>
      <c r="G6" t="s">
        <v>977</v>
      </c>
    </row>
    <row r="7" spans="1:7" x14ac:dyDescent="0.25">
      <c r="A7">
        <f>VLOOKUP(B7,Indicator!A:B,2,FALSE)</f>
        <v>190</v>
      </c>
      <c r="B7" s="21" t="s">
        <v>1589</v>
      </c>
      <c r="D7" s="64" t="s">
        <v>1165</v>
      </c>
      <c r="G7" s="97" t="s">
        <v>982</v>
      </c>
    </row>
    <row r="8" spans="1:7" x14ac:dyDescent="0.25">
      <c r="A8">
        <f>VLOOKUP(B8,Indicator!A:B,2,FALSE)</f>
        <v>201</v>
      </c>
      <c r="B8" s="21" t="s">
        <v>1517</v>
      </c>
      <c r="C8" s="64" t="s">
        <v>1165</v>
      </c>
      <c r="G8" s="97" t="s">
        <v>987</v>
      </c>
    </row>
    <row r="9" spans="1:7" x14ac:dyDescent="0.25">
      <c r="A9">
        <f>VLOOKUP(B9,Indicator!A:B,2,FALSE)</f>
        <v>204</v>
      </c>
      <c r="B9" s="21" t="s">
        <v>1590</v>
      </c>
      <c r="D9" s="64" t="s">
        <v>1165</v>
      </c>
      <c r="G9" t="s">
        <v>992</v>
      </c>
    </row>
    <row r="10" spans="1:7" x14ac:dyDescent="0.25">
      <c r="A10">
        <f>VLOOKUP(B10,Indicator!A:B,2,FALSE)</f>
        <v>220</v>
      </c>
      <c r="B10" s="21" t="s">
        <v>1421</v>
      </c>
      <c r="C10" s="62" t="s">
        <v>1164</v>
      </c>
      <c r="D10" s="62" t="s">
        <v>1164</v>
      </c>
      <c r="G10" t="s">
        <v>956</v>
      </c>
    </row>
    <row r="11" spans="1:7" x14ac:dyDescent="0.25">
      <c r="A11">
        <f>VLOOKUP(B11,Indicator!A:B,2,FALSE)</f>
        <v>221</v>
      </c>
      <c r="B11" s="21" t="s">
        <v>1512</v>
      </c>
      <c r="C11" s="61" t="s">
        <v>1167</v>
      </c>
      <c r="D11" s="61" t="s">
        <v>1167</v>
      </c>
      <c r="G11" t="s">
        <v>962</v>
      </c>
    </row>
    <row r="12" spans="1:7" x14ac:dyDescent="0.25">
      <c r="A12">
        <f>VLOOKUP(B12,Indicator!A:B,2,FALSE)</f>
        <v>225</v>
      </c>
      <c r="B12" s="186" t="s">
        <v>1513</v>
      </c>
      <c r="C12" s="61" t="s">
        <v>1167</v>
      </c>
      <c r="D12" s="61" t="s">
        <v>1167</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3" sqref="B3"/>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62" t="s">
        <v>1970</v>
      </c>
      <c r="D1" s="55" t="s">
        <v>1969</v>
      </c>
      <c r="G1" s="55" t="s">
        <v>6</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t="s">
        <v>952</v>
      </c>
    </row>
    <row r="4" spans="1:7" x14ac:dyDescent="0.25">
      <c r="A4">
        <f>VLOOKUP(B4,Indicator!A:B,2,FALSE)</f>
        <v>8</v>
      </c>
      <c r="B4" s="21" t="s">
        <v>1128</v>
      </c>
      <c r="D4" s="264" t="s">
        <v>1168</v>
      </c>
      <c r="G4" t="s">
        <v>959</v>
      </c>
    </row>
    <row r="5" spans="1:7" x14ac:dyDescent="0.25">
      <c r="A5">
        <f>VLOOKUP(B5,Indicator!A:B,2,FALSE)</f>
        <v>9</v>
      </c>
      <c r="B5" s="21" t="s">
        <v>1129</v>
      </c>
      <c r="C5" s="61" t="s">
        <v>1166</v>
      </c>
      <c r="D5" s="61" t="s">
        <v>1166</v>
      </c>
      <c r="G5" s="97" t="s">
        <v>970</v>
      </c>
    </row>
    <row r="6" spans="1:7" x14ac:dyDescent="0.25">
      <c r="A6">
        <f>VLOOKUP(B6,Indicator!A:B,2,FALSE)</f>
        <v>13</v>
      </c>
      <c r="B6" s="21" t="s">
        <v>1112</v>
      </c>
      <c r="D6" s="264" t="s">
        <v>1168</v>
      </c>
      <c r="G6" s="97" t="s">
        <v>975</v>
      </c>
    </row>
    <row r="7" spans="1:7" x14ac:dyDescent="0.25">
      <c r="A7">
        <f>VLOOKUP(B7,Indicator!A:B,2,FALSE)</f>
        <v>17</v>
      </c>
      <c r="B7" s="21" t="s">
        <v>1960</v>
      </c>
      <c r="C7" s="62" t="s">
        <v>1164</v>
      </c>
      <c r="D7" s="62" t="s">
        <v>1164</v>
      </c>
      <c r="G7" t="s">
        <v>980</v>
      </c>
    </row>
    <row r="8" spans="1:7" x14ac:dyDescent="0.25">
      <c r="A8">
        <f>VLOOKUP(B8,Indicator!A:B,2,FALSE)</f>
        <v>35</v>
      </c>
      <c r="B8" s="21" t="s">
        <v>1123</v>
      </c>
      <c r="C8" s="61" t="s">
        <v>1166</v>
      </c>
      <c r="D8" s="61" t="s">
        <v>1166</v>
      </c>
      <c r="G8" t="s">
        <v>985</v>
      </c>
    </row>
    <row r="9" spans="1:7" x14ac:dyDescent="0.25">
      <c r="A9">
        <f>VLOOKUP(B9,Indicator!A:B,2,FALSE)</f>
        <v>43</v>
      </c>
      <c r="B9" s="21" t="s">
        <v>1396</v>
      </c>
      <c r="C9" s="263" t="s">
        <v>1984</v>
      </c>
      <c r="G9" t="s">
        <v>990</v>
      </c>
    </row>
    <row r="10" spans="1:7" x14ac:dyDescent="0.25">
      <c r="A10">
        <f>VLOOKUP(B10,Indicator!A:B,2,FALSE)</f>
        <v>49</v>
      </c>
      <c r="B10" s="21" t="s">
        <v>1398</v>
      </c>
      <c r="C10" s="62" t="s">
        <v>1164</v>
      </c>
      <c r="D10" s="62" t="s">
        <v>1164</v>
      </c>
      <c r="G10" t="s">
        <v>995</v>
      </c>
    </row>
    <row r="11" spans="1:7" x14ac:dyDescent="0.25">
      <c r="A11">
        <f>VLOOKUP(B11,Indicator!A:B,2,FALSE)</f>
        <v>54</v>
      </c>
      <c r="B11" s="21" t="s">
        <v>1961</v>
      </c>
      <c r="D11" s="61" t="s">
        <v>1166</v>
      </c>
      <c r="G11" t="s">
        <v>998</v>
      </c>
    </row>
    <row r="12" spans="1:7" x14ac:dyDescent="0.25">
      <c r="A12">
        <f>VLOOKUP(B12,Indicator!A:B,2,FALSE)</f>
        <v>55</v>
      </c>
      <c r="B12" s="261" t="s">
        <v>1125</v>
      </c>
      <c r="C12" s="62" t="s">
        <v>1164</v>
      </c>
      <c r="D12" s="62" t="s">
        <v>1164</v>
      </c>
      <c r="G12" t="s">
        <v>1001</v>
      </c>
    </row>
    <row r="13" spans="1:7" x14ac:dyDescent="0.25">
      <c r="A13">
        <f>VLOOKUP(B13,Indicator!A:B,2,FALSE)</f>
        <v>58</v>
      </c>
      <c r="B13" s="21" t="s">
        <v>1127</v>
      </c>
      <c r="D13" s="64" t="s">
        <v>1165</v>
      </c>
      <c r="G13" t="s">
        <v>964</v>
      </c>
    </row>
    <row r="14" spans="1:7" x14ac:dyDescent="0.25">
      <c r="A14">
        <f>VLOOKUP(B14,Indicator!A:B,2,FALSE)</f>
        <v>60</v>
      </c>
      <c r="B14" s="261" t="s">
        <v>1407</v>
      </c>
      <c r="D14" s="264" t="s">
        <v>1168</v>
      </c>
      <c r="G14" t="s">
        <v>967</v>
      </c>
    </row>
    <row r="15" spans="1:7" x14ac:dyDescent="0.25">
      <c r="A15">
        <f>VLOOKUP(B15,Indicator!A:B,2,FALSE)</f>
        <v>172</v>
      </c>
      <c r="B15" s="261" t="s">
        <v>1113</v>
      </c>
      <c r="D15" s="264" t="s">
        <v>1168</v>
      </c>
      <c r="G15" t="s">
        <v>916</v>
      </c>
    </row>
    <row r="16" spans="1:7" x14ac:dyDescent="0.25">
      <c r="A16">
        <f>VLOOKUP(B16,Indicator!A:B,2,FALSE)</f>
        <v>175</v>
      </c>
      <c r="B16" s="261" t="s">
        <v>1962</v>
      </c>
      <c r="D16" s="264" t="s">
        <v>1168</v>
      </c>
      <c r="G16" t="s">
        <v>940</v>
      </c>
    </row>
    <row r="17" spans="1:7" x14ac:dyDescent="0.25">
      <c r="A17">
        <f>VLOOKUP(B17,Indicator!A:B,2,FALSE)</f>
        <v>182</v>
      </c>
      <c r="B17" s="261" t="s">
        <v>1963</v>
      </c>
      <c r="D17" s="264" t="s">
        <v>1168</v>
      </c>
      <c r="G17" t="s">
        <v>951</v>
      </c>
    </row>
    <row r="18" spans="1:7" x14ac:dyDescent="0.25">
      <c r="A18">
        <f>VLOOKUP(B18,Indicator!A:B,2,FALSE)</f>
        <v>194</v>
      </c>
      <c r="B18" s="261" t="s">
        <v>1964</v>
      </c>
      <c r="C18" s="64" t="s">
        <v>1165</v>
      </c>
      <c r="D18" s="64" t="s">
        <v>1165</v>
      </c>
      <c r="G18" t="s">
        <v>958</v>
      </c>
    </row>
    <row r="19" spans="1:7" x14ac:dyDescent="0.25">
      <c r="A19">
        <f>VLOOKUP(B19,Indicator!A:B,2,FALSE)</f>
        <v>195</v>
      </c>
      <c r="B19" s="261" t="s">
        <v>1965</v>
      </c>
      <c r="C19" s="64" t="s">
        <v>1165</v>
      </c>
      <c r="D19" s="64" t="s">
        <v>1165</v>
      </c>
      <c r="G19" t="s">
        <v>969</v>
      </c>
    </row>
    <row r="20" spans="1:7" x14ac:dyDescent="0.25">
      <c r="A20">
        <f>VLOOKUP(B20,Indicator!A:B,2,FALSE)</f>
        <v>196</v>
      </c>
      <c r="B20" s="261" t="s">
        <v>1966</v>
      </c>
      <c r="D20" s="64" t="s">
        <v>1165</v>
      </c>
      <c r="G20" t="s">
        <v>974</v>
      </c>
    </row>
    <row r="21" spans="1:7" x14ac:dyDescent="0.25">
      <c r="A21">
        <f>VLOOKUP(B21,Indicator!A:B,2,FALSE)</f>
        <v>211</v>
      </c>
      <c r="B21" s="261" t="s">
        <v>1967</v>
      </c>
      <c r="C21" s="64" t="s">
        <v>1165</v>
      </c>
      <c r="D21" s="64" t="s">
        <v>1165</v>
      </c>
      <c r="G21" t="s">
        <v>979</v>
      </c>
    </row>
    <row r="22" spans="1:7" x14ac:dyDescent="0.25">
      <c r="A22">
        <f>VLOOKUP(B22,Indicator!A:B,2,FALSE)</f>
        <v>214</v>
      </c>
      <c r="B22" s="261" t="s">
        <v>1968</v>
      </c>
      <c r="D22" s="264" t="s">
        <v>1168</v>
      </c>
      <c r="G22" t="s">
        <v>984</v>
      </c>
    </row>
    <row r="23" spans="1:7" x14ac:dyDescent="0.25">
      <c r="A23">
        <f>VLOOKUP(B23,Indicator!A:B,2,FALSE)</f>
        <v>219</v>
      </c>
      <c r="B23" s="261" t="s">
        <v>1148</v>
      </c>
      <c r="C23" s="61" t="s">
        <v>1166</v>
      </c>
      <c r="G23" t="s">
        <v>989</v>
      </c>
    </row>
    <row r="24" spans="1:7" x14ac:dyDescent="0.25">
      <c r="A24">
        <f>VLOOKUP(B24,Indicator!A:B,2,FALSE)</f>
        <v>220</v>
      </c>
      <c r="B24" s="261" t="s">
        <v>1421</v>
      </c>
      <c r="C24" s="62" t="s">
        <v>1164</v>
      </c>
      <c r="D24" s="62" t="s">
        <v>1164</v>
      </c>
      <c r="G24" t="s">
        <v>994</v>
      </c>
    </row>
    <row r="25" spans="1:7" x14ac:dyDescent="0.25">
      <c r="A25">
        <f>VLOOKUP(B25,Indicator!A:B,2,FALSE)</f>
        <v>221</v>
      </c>
      <c r="B25" s="261" t="s">
        <v>1512</v>
      </c>
      <c r="C25" s="272" t="s">
        <v>1167</v>
      </c>
      <c r="G25" t="s">
        <v>997</v>
      </c>
    </row>
    <row r="26" spans="1:7" x14ac:dyDescent="0.25">
      <c r="A26">
        <f>VLOOKUP(B26,Indicator!A:B,2,FALSE)</f>
        <v>225</v>
      </c>
      <c r="B26" s="261" t="s">
        <v>1513</v>
      </c>
      <c r="C26" s="272" t="s">
        <v>1167</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61"/>
      <c r="G31" t="s">
        <v>932</v>
      </c>
    </row>
    <row r="32" spans="1:7" x14ac:dyDescent="0.25">
      <c r="B32" s="261"/>
      <c r="G32" t="s">
        <v>775</v>
      </c>
    </row>
    <row r="33" spans="2:7" x14ac:dyDescent="0.25">
      <c r="B33" s="261"/>
      <c r="G33" t="s">
        <v>780</v>
      </c>
    </row>
    <row r="34" spans="2:7" x14ac:dyDescent="0.25">
      <c r="B34" s="261"/>
      <c r="G34" t="s">
        <v>784</v>
      </c>
    </row>
    <row r="35" spans="2:7" x14ac:dyDescent="0.25">
      <c r="B35" s="261"/>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37" workbookViewId="0">
      <selection activeCell="F37" sqref="F37"/>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2001</v>
      </c>
      <c r="C1" s="262" t="s">
        <v>2000</v>
      </c>
      <c r="D1" s="55"/>
      <c r="E1" s="55" t="s">
        <v>6</v>
      </c>
    </row>
    <row r="2" spans="1:5" x14ac:dyDescent="0.25">
      <c r="A2">
        <f>VLOOKUP(B2,Indicator!A:B,2,FALSE)</f>
        <v>1</v>
      </c>
      <c r="B2" s="21" t="s">
        <v>1145</v>
      </c>
      <c r="C2" s="64" t="s">
        <v>1165</v>
      </c>
      <c r="E2" t="s">
        <v>951</v>
      </c>
    </row>
    <row r="3" spans="1:5" x14ac:dyDescent="0.25">
      <c r="A3">
        <f>VLOOKUP(B3,Indicator!A:B,2,FALSE)</f>
        <v>2</v>
      </c>
      <c r="B3" s="21" t="s">
        <v>1116</v>
      </c>
      <c r="C3" s="62" t="s">
        <v>1164</v>
      </c>
      <c r="E3" t="s">
        <v>958</v>
      </c>
    </row>
    <row r="4" spans="1:5" x14ac:dyDescent="0.25">
      <c r="A4">
        <f>VLOOKUP(B4,Indicator!A:B,2,FALSE)</f>
        <v>7</v>
      </c>
      <c r="B4" s="21" t="s">
        <v>1989</v>
      </c>
      <c r="C4" s="64" t="s">
        <v>1165</v>
      </c>
      <c r="E4" t="s">
        <v>963</v>
      </c>
    </row>
    <row r="5" spans="1:5" x14ac:dyDescent="0.25">
      <c r="A5">
        <f>VLOOKUP(B5,Indicator!A:B,2,FALSE)</f>
        <v>8</v>
      </c>
      <c r="B5" s="21" t="s">
        <v>1128</v>
      </c>
      <c r="C5" s="264" t="s">
        <v>1168</v>
      </c>
      <c r="E5" t="s">
        <v>966</v>
      </c>
    </row>
    <row r="6" spans="1:5" x14ac:dyDescent="0.25">
      <c r="A6">
        <f>VLOOKUP(B6,Indicator!A:B,2,FALSE)</f>
        <v>9</v>
      </c>
      <c r="B6" s="21" t="s">
        <v>1129</v>
      </c>
      <c r="C6" s="61" t="s">
        <v>1166</v>
      </c>
      <c r="E6" t="s">
        <v>969</v>
      </c>
    </row>
    <row r="7" spans="1:5" x14ac:dyDescent="0.25">
      <c r="A7">
        <f>VLOOKUP(B7,Indicator!A:B,2,FALSE)</f>
        <v>13</v>
      </c>
      <c r="B7" s="21" t="s">
        <v>1112</v>
      </c>
      <c r="C7" s="264" t="s">
        <v>1168</v>
      </c>
      <c r="E7" t="s">
        <v>974</v>
      </c>
    </row>
    <row r="8" spans="1:5" x14ac:dyDescent="0.25">
      <c r="A8">
        <f>VLOOKUP(B8,Indicator!A:B,2,FALSE)</f>
        <v>17</v>
      </c>
      <c r="B8" s="21" t="s">
        <v>1960</v>
      </c>
      <c r="C8" s="62" t="s">
        <v>1164</v>
      </c>
      <c r="E8" t="s">
        <v>979</v>
      </c>
    </row>
    <row r="9" spans="1:5" x14ac:dyDescent="0.25">
      <c r="A9">
        <f>VLOOKUP(B9,Indicator!A:B,2,FALSE)</f>
        <v>34</v>
      </c>
      <c r="B9" s="21" t="s">
        <v>1990</v>
      </c>
      <c r="C9" s="121" t="s">
        <v>1999</v>
      </c>
      <c r="E9" t="s">
        <v>984</v>
      </c>
    </row>
    <row r="10" spans="1:5" x14ac:dyDescent="0.25">
      <c r="A10">
        <f>VLOOKUP(B10,Indicator!A:B,2,FALSE)</f>
        <v>35</v>
      </c>
      <c r="B10" s="21" t="s">
        <v>1123</v>
      </c>
      <c r="C10" s="61" t="s">
        <v>1166</v>
      </c>
      <c r="E10" t="s">
        <v>989</v>
      </c>
    </row>
    <row r="11" spans="1:5" x14ac:dyDescent="0.25">
      <c r="A11">
        <f>VLOOKUP(B11,Indicator!A:B,2,FALSE)</f>
        <v>44</v>
      </c>
      <c r="B11" s="21" t="s">
        <v>1124</v>
      </c>
      <c r="C11" s="64" t="s">
        <v>1165</v>
      </c>
      <c r="E11" t="s">
        <v>994</v>
      </c>
    </row>
    <row r="12" spans="1:5" x14ac:dyDescent="0.25">
      <c r="A12">
        <f>VLOOKUP(B12,Indicator!A:B,2,FALSE)</f>
        <v>49</v>
      </c>
      <c r="B12" s="261" t="s">
        <v>1398</v>
      </c>
      <c r="C12" s="62" t="s">
        <v>1164</v>
      </c>
      <c r="E12" t="s">
        <v>997</v>
      </c>
    </row>
    <row r="13" spans="1:5" x14ac:dyDescent="0.25">
      <c r="A13">
        <f>VLOOKUP(B13,Indicator!A:B,2,FALSE)</f>
        <v>52</v>
      </c>
      <c r="B13" s="21" t="s">
        <v>1991</v>
      </c>
      <c r="C13" s="61" t="s">
        <v>1166</v>
      </c>
      <c r="E13" t="s">
        <v>1000</v>
      </c>
    </row>
    <row r="14" spans="1:5" x14ac:dyDescent="0.25">
      <c r="A14">
        <f>VLOOKUP(B14,Indicator!A:B,2,FALSE)</f>
        <v>55</v>
      </c>
      <c r="B14" s="261" t="s">
        <v>1125</v>
      </c>
      <c r="C14" s="62" t="s">
        <v>1164</v>
      </c>
      <c r="E14" t="s">
        <v>902</v>
      </c>
    </row>
    <row r="15" spans="1:5" x14ac:dyDescent="0.25">
      <c r="A15">
        <f>VLOOKUP(B15,Indicator!A:B,2,FALSE)</f>
        <v>56</v>
      </c>
      <c r="B15" s="261" t="s">
        <v>1126</v>
      </c>
      <c r="C15" s="64" t="s">
        <v>1165</v>
      </c>
      <c r="E15" t="s">
        <v>926</v>
      </c>
    </row>
    <row r="16" spans="1:5" x14ac:dyDescent="0.25">
      <c r="A16">
        <f>VLOOKUP(B16,Indicator!A:B,2,FALSE)</f>
        <v>60</v>
      </c>
      <c r="B16" s="261" t="s">
        <v>1407</v>
      </c>
      <c r="C16" s="264" t="s">
        <v>1168</v>
      </c>
      <c r="E16" t="s">
        <v>949</v>
      </c>
    </row>
    <row r="17" spans="1:5" x14ac:dyDescent="0.25">
      <c r="A17">
        <f>VLOOKUP(B17,Indicator!A:B,2,FALSE)</f>
        <v>69</v>
      </c>
      <c r="B17" s="261" t="s">
        <v>1992</v>
      </c>
      <c r="C17" s="121" t="s">
        <v>1999</v>
      </c>
      <c r="E17" t="s">
        <v>903</v>
      </c>
    </row>
    <row r="18" spans="1:5" x14ac:dyDescent="0.25">
      <c r="A18">
        <f>VLOOKUP(B18,Indicator!A:B,2,FALSE)</f>
        <v>72</v>
      </c>
      <c r="B18" s="261" t="s">
        <v>1993</v>
      </c>
      <c r="C18" s="121" t="s">
        <v>1999</v>
      </c>
      <c r="E18" t="s">
        <v>927</v>
      </c>
    </row>
    <row r="19" spans="1:5" x14ac:dyDescent="0.25">
      <c r="A19">
        <f>VLOOKUP(B19,Indicator!A:B,2,FALSE)</f>
        <v>73</v>
      </c>
      <c r="B19" s="261" t="s">
        <v>1994</v>
      </c>
      <c r="C19" s="121" t="s">
        <v>1999</v>
      </c>
      <c r="E19" t="s">
        <v>817</v>
      </c>
    </row>
    <row r="20" spans="1:5" x14ac:dyDescent="0.25">
      <c r="A20">
        <f>VLOOKUP(B20,Indicator!A:B,2,FALSE)</f>
        <v>80</v>
      </c>
      <c r="B20" s="261" t="s">
        <v>1995</v>
      </c>
      <c r="C20" s="121" t="s">
        <v>1999</v>
      </c>
      <c r="E20" t="s">
        <v>800</v>
      </c>
    </row>
    <row r="21" spans="1:5" x14ac:dyDescent="0.25">
      <c r="A21">
        <f>VLOOKUP(B21,Indicator!A:B,2,FALSE)</f>
        <v>94</v>
      </c>
      <c r="B21" s="261" t="s">
        <v>1996</v>
      </c>
      <c r="C21" s="121" t="s">
        <v>1999</v>
      </c>
      <c r="E21" t="s">
        <v>905</v>
      </c>
    </row>
    <row r="22" spans="1:5" x14ac:dyDescent="0.25">
      <c r="A22">
        <f>VLOOKUP(B22,Indicator!A:B,2,FALSE)</f>
        <v>95</v>
      </c>
      <c r="B22" s="261" t="s">
        <v>1997</v>
      </c>
      <c r="C22" s="121" t="s">
        <v>1999</v>
      </c>
      <c r="E22" t="s">
        <v>928</v>
      </c>
    </row>
    <row r="23" spans="1:5" x14ac:dyDescent="0.25">
      <c r="A23">
        <f>VLOOKUP(B23,Indicator!A:B,2,FALSE)</f>
        <v>132</v>
      </c>
      <c r="B23" s="261" t="s">
        <v>1998</v>
      </c>
      <c r="C23" s="121" t="s">
        <v>1999</v>
      </c>
      <c r="E23" t="s">
        <v>906</v>
      </c>
    </row>
    <row r="24" spans="1:5" x14ac:dyDescent="0.25">
      <c r="A24">
        <f>VLOOKUP(B24,Indicator!A:B,2,FALSE)</f>
        <v>174</v>
      </c>
      <c r="B24" s="261" t="s">
        <v>1114</v>
      </c>
      <c r="C24" s="264" t="s">
        <v>1168</v>
      </c>
      <c r="E24" t="s">
        <v>929</v>
      </c>
    </row>
    <row r="25" spans="1:5" x14ac:dyDescent="0.25">
      <c r="A25">
        <f>VLOOKUP(B25,Indicator!A:B,2,FALSE)</f>
        <v>175</v>
      </c>
      <c r="B25" s="261" t="s">
        <v>1962</v>
      </c>
      <c r="C25" s="264" t="s">
        <v>1168</v>
      </c>
      <c r="E25" t="s">
        <v>747</v>
      </c>
    </row>
    <row r="26" spans="1:5" x14ac:dyDescent="0.25">
      <c r="A26">
        <f>VLOOKUP(B26,Indicator!A:B,2,FALSE)</f>
        <v>201</v>
      </c>
      <c r="B26" s="261" t="s">
        <v>1517</v>
      </c>
      <c r="C26" s="64" t="s">
        <v>1165</v>
      </c>
      <c r="E26" t="s">
        <v>838</v>
      </c>
    </row>
    <row r="27" spans="1:5" x14ac:dyDescent="0.25">
      <c r="A27">
        <f>VLOOKUP(B27,Indicator!A:B,2,FALSE)</f>
        <v>209</v>
      </c>
      <c r="B27" s="261" t="s">
        <v>1405</v>
      </c>
      <c r="C27" s="64" t="s">
        <v>1165</v>
      </c>
      <c r="E27" t="s">
        <v>932</v>
      </c>
    </row>
    <row r="28" spans="1:5" x14ac:dyDescent="0.25">
      <c r="A28">
        <f>VLOOKUP(B28,Indicator!A:B,2,FALSE)</f>
        <v>211</v>
      </c>
      <c r="B28" s="261" t="s">
        <v>1967</v>
      </c>
      <c r="C28" s="64" t="s">
        <v>1165</v>
      </c>
      <c r="E28" t="s">
        <v>815</v>
      </c>
    </row>
    <row r="29" spans="1:5" x14ac:dyDescent="0.25">
      <c r="A29">
        <f>VLOOKUP(B29,Indicator!A:B,2,FALSE)</f>
        <v>213</v>
      </c>
      <c r="B29" s="261" t="s">
        <v>1120</v>
      </c>
      <c r="C29" s="64" t="s">
        <v>1165</v>
      </c>
      <c r="E29" t="s">
        <v>814</v>
      </c>
    </row>
    <row r="30" spans="1:5" x14ac:dyDescent="0.25">
      <c r="A30">
        <f>VLOOKUP(B30,Indicator!A:B,2,FALSE)</f>
        <v>220</v>
      </c>
      <c r="B30" s="261" t="s">
        <v>1421</v>
      </c>
      <c r="C30" s="62" t="s">
        <v>1164</v>
      </c>
      <c r="E30" t="s">
        <v>780</v>
      </c>
    </row>
    <row r="31" spans="1:5" x14ac:dyDescent="0.25">
      <c r="A31">
        <f>VLOOKUP(B31,Indicator!A:B,2,FALSE)</f>
        <v>221</v>
      </c>
      <c r="B31" s="261" t="s">
        <v>1512</v>
      </c>
      <c r="C31" s="272" t="s">
        <v>1167</v>
      </c>
      <c r="E31" t="s">
        <v>782</v>
      </c>
    </row>
    <row r="32" spans="1:5" x14ac:dyDescent="0.25">
      <c r="A32">
        <f>VLOOKUP(B32,Indicator!A:B,2,FALSE)</f>
        <v>225</v>
      </c>
      <c r="B32" s="261" t="s">
        <v>1513</v>
      </c>
      <c r="C32" s="272" t="s">
        <v>1167</v>
      </c>
      <c r="E32" t="s">
        <v>1449</v>
      </c>
    </row>
    <row r="33" spans="2:5" x14ac:dyDescent="0.25">
      <c r="B33" s="261"/>
      <c r="E33" t="s">
        <v>754</v>
      </c>
    </row>
    <row r="34" spans="2:5" ht="31.5" x14ac:dyDescent="0.25">
      <c r="B34" s="261"/>
      <c r="E34" s="97" t="s">
        <v>1413</v>
      </c>
    </row>
    <row r="35" spans="2:5" x14ac:dyDescent="0.25">
      <c r="B35" s="261"/>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7"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7" workbookViewId="0">
      <selection activeCell="E31" sqref="E31"/>
    </sheetView>
  </sheetViews>
  <sheetFormatPr defaultRowHeight="15.75" x14ac:dyDescent="0.25"/>
  <cols>
    <col min="2" max="2" width="122.25" customWidth="1"/>
    <col min="3" max="3" width="11.5" bestFit="1" customWidth="1"/>
    <col min="5" max="5" width="29.875" bestFit="1" customWidth="1"/>
  </cols>
  <sheetData>
    <row r="1" spans="1:5" x14ac:dyDescent="0.25">
      <c r="A1" t="s">
        <v>1155</v>
      </c>
      <c r="B1" t="s">
        <v>2001</v>
      </c>
      <c r="C1" s="262" t="s">
        <v>2000</v>
      </c>
      <c r="D1" s="55"/>
      <c r="E1" s="55" t="s">
        <v>6</v>
      </c>
    </row>
    <row r="2" spans="1:5" x14ac:dyDescent="0.25">
      <c r="A2">
        <f>VLOOKUP(B2,Indicator!A:B,2,FALSE)</f>
        <v>1</v>
      </c>
      <c r="B2" s="21" t="s">
        <v>1145</v>
      </c>
      <c r="C2" s="111" t="s">
        <v>1984</v>
      </c>
      <c r="E2" t="s">
        <v>747</v>
      </c>
    </row>
    <row r="3" spans="1:5" x14ac:dyDescent="0.25">
      <c r="A3">
        <f>VLOOKUP(B3,Indicator!A:B,2,FALSE)</f>
        <v>2</v>
      </c>
      <c r="B3" s="21" t="s">
        <v>1116</v>
      </c>
      <c r="C3" s="62" t="s">
        <v>1164</v>
      </c>
      <c r="E3" t="s">
        <v>748</v>
      </c>
    </row>
    <row r="4" spans="1:5" x14ac:dyDescent="0.25">
      <c r="A4">
        <f>VLOOKUP(B4,Indicator!A:B,2,FALSE)</f>
        <v>3</v>
      </c>
      <c r="B4" s="361" t="s">
        <v>1122</v>
      </c>
      <c r="C4" s="64" t="s">
        <v>1165</v>
      </c>
      <c r="E4" t="s">
        <v>750</v>
      </c>
    </row>
    <row r="5" spans="1:5" x14ac:dyDescent="0.25">
      <c r="A5">
        <f>VLOOKUP(B5,Indicator!A:B,2,FALSE)</f>
        <v>8</v>
      </c>
      <c r="B5" s="21" t="s">
        <v>1128</v>
      </c>
      <c r="C5" s="264" t="s">
        <v>1168</v>
      </c>
      <c r="E5" t="s">
        <v>952</v>
      </c>
    </row>
    <row r="6" spans="1:5" x14ac:dyDescent="0.25">
      <c r="A6">
        <f>VLOOKUP(B6,Indicator!A:B,2,FALSE)</f>
        <v>9</v>
      </c>
      <c r="B6" s="21" t="s">
        <v>1129</v>
      </c>
      <c r="C6" s="61" t="s">
        <v>1166</v>
      </c>
      <c r="E6" t="s">
        <v>959</v>
      </c>
    </row>
    <row r="7" spans="1:5" x14ac:dyDescent="0.25">
      <c r="A7">
        <f>VLOOKUP(B7,Indicator!A:B,2,FALSE)</f>
        <v>17</v>
      </c>
      <c r="B7" s="21" t="s">
        <v>1960</v>
      </c>
      <c r="C7" s="62" t="s">
        <v>1164</v>
      </c>
      <c r="E7" t="s">
        <v>970</v>
      </c>
    </row>
    <row r="8" spans="1:5" x14ac:dyDescent="0.25">
      <c r="A8">
        <f>VLOOKUP(B8,Indicator!A:B,2,FALSE)</f>
        <v>35</v>
      </c>
      <c r="B8" s="21" t="s">
        <v>1123</v>
      </c>
      <c r="C8" s="61" t="s">
        <v>1166</v>
      </c>
      <c r="E8" t="s">
        <v>975</v>
      </c>
    </row>
    <row r="9" spans="1:5" ht="15" customHeight="1" x14ac:dyDescent="0.25">
      <c r="A9">
        <f>VLOOKUP(B9,Indicator!A:B,2,FALSE)</f>
        <v>44</v>
      </c>
      <c r="B9" s="21" t="s">
        <v>1124</v>
      </c>
      <c r="C9" s="64" t="s">
        <v>1165</v>
      </c>
      <c r="E9" s="97" t="s">
        <v>980</v>
      </c>
    </row>
    <row r="10" spans="1:5" ht="15" customHeight="1" x14ac:dyDescent="0.25">
      <c r="A10">
        <f>VLOOKUP(B10,Indicator!A:B,2,FALSE)</f>
        <v>51</v>
      </c>
      <c r="B10" s="362" t="s">
        <v>1404</v>
      </c>
      <c r="C10" s="61" t="s">
        <v>1166</v>
      </c>
      <c r="E10" t="s">
        <v>985</v>
      </c>
    </row>
    <row r="11" spans="1:5" x14ac:dyDescent="0.25">
      <c r="A11">
        <f>VLOOKUP(B11,Indicator!A:B,2,FALSE)</f>
        <v>55</v>
      </c>
      <c r="B11" s="261" t="s">
        <v>1125</v>
      </c>
      <c r="C11" s="62" t="s">
        <v>1164</v>
      </c>
      <c r="E11" t="s">
        <v>990</v>
      </c>
    </row>
    <row r="12" spans="1:5" x14ac:dyDescent="0.25">
      <c r="A12">
        <f>VLOOKUP(B12,Indicator!A:B,2,FALSE)</f>
        <v>58</v>
      </c>
      <c r="B12" s="261" t="s">
        <v>1127</v>
      </c>
      <c r="C12" s="64" t="s">
        <v>1165</v>
      </c>
      <c r="E12" t="s">
        <v>995</v>
      </c>
    </row>
    <row r="13" spans="1:5" x14ac:dyDescent="0.25">
      <c r="A13">
        <f>VLOOKUP(B13,Indicator!A:B,2,FALSE)</f>
        <v>60</v>
      </c>
      <c r="B13" s="261" t="s">
        <v>1407</v>
      </c>
      <c r="C13" s="264" t="s">
        <v>1168</v>
      </c>
      <c r="E13" t="s">
        <v>998</v>
      </c>
    </row>
    <row r="14" spans="1:5" x14ac:dyDescent="0.25">
      <c r="A14" s="269">
        <f>VLOOKUP(B14,Indicator!A:B,2)</f>
        <v>177</v>
      </c>
      <c r="B14" s="362" t="s">
        <v>2133</v>
      </c>
      <c r="C14" s="264" t="s">
        <v>1168</v>
      </c>
      <c r="E14" t="s">
        <v>1001</v>
      </c>
    </row>
    <row r="15" spans="1:5" x14ac:dyDescent="0.25">
      <c r="A15">
        <f>VLOOKUP(B15,Indicator!A:B,2,FALSE)</f>
        <v>209</v>
      </c>
      <c r="B15" s="261" t="s">
        <v>1405</v>
      </c>
      <c r="C15" s="64" t="s">
        <v>1165</v>
      </c>
      <c r="E15" t="s">
        <v>964</v>
      </c>
    </row>
    <row r="16" spans="1:5" ht="17.45" customHeight="1" x14ac:dyDescent="0.25">
      <c r="A16">
        <f>VLOOKUP(B16,Indicator!A:B,2,FALSE)</f>
        <v>216</v>
      </c>
      <c r="B16" s="362" t="s">
        <v>1121</v>
      </c>
      <c r="C16" s="264" t="s">
        <v>1168</v>
      </c>
      <c r="E16" t="s">
        <v>967</v>
      </c>
    </row>
    <row r="17" spans="1:5" x14ac:dyDescent="0.25">
      <c r="A17">
        <f>VLOOKUP(B17,Indicator!A:B,2,FALSE)</f>
        <v>220</v>
      </c>
      <c r="B17" s="261" t="s">
        <v>1421</v>
      </c>
      <c r="C17" s="62" t="s">
        <v>1164</v>
      </c>
      <c r="E17" t="s">
        <v>916</v>
      </c>
    </row>
    <row r="18" spans="1:5" x14ac:dyDescent="0.25">
      <c r="A18">
        <f>VLOOKUP(B18,Indicator!A:B,2,FALSE)</f>
        <v>221</v>
      </c>
      <c r="B18" s="261" t="s">
        <v>1512</v>
      </c>
      <c r="C18" s="272" t="s">
        <v>1167</v>
      </c>
      <c r="E18" t="s">
        <v>940</v>
      </c>
    </row>
    <row r="19" spans="1:5" x14ac:dyDescent="0.25">
      <c r="A19">
        <f>VLOOKUP(B19,Indicator!A:B,2,FALSE)</f>
        <v>225</v>
      </c>
      <c r="B19" s="261" t="s">
        <v>1513</v>
      </c>
      <c r="C19" s="272" t="s">
        <v>1167</v>
      </c>
      <c r="E19" t="s">
        <v>838</v>
      </c>
    </row>
    <row r="20" spans="1:5" x14ac:dyDescent="0.25">
      <c r="E20" t="s">
        <v>932</v>
      </c>
    </row>
    <row r="21" spans="1:5" x14ac:dyDescent="0.25">
      <c r="E21" t="s">
        <v>776</v>
      </c>
    </row>
    <row r="22" spans="1:5" x14ac:dyDescent="0.25">
      <c r="E22" t="s">
        <v>955</v>
      </c>
    </row>
    <row r="23" spans="1:5" x14ac:dyDescent="0.25">
      <c r="E23" t="s">
        <v>785</v>
      </c>
    </row>
    <row r="24" spans="1:5" x14ac:dyDescent="0.25">
      <c r="C24" s="363"/>
      <c r="E24" t="s">
        <v>786</v>
      </c>
    </row>
    <row r="25" spans="1:5" x14ac:dyDescent="0.25">
      <c r="B25" s="363"/>
      <c r="E25" t="s">
        <v>740</v>
      </c>
    </row>
    <row r="26" spans="1:5" x14ac:dyDescent="0.25">
      <c r="B26" s="363"/>
      <c r="E26" t="s">
        <v>794</v>
      </c>
    </row>
    <row r="27" spans="1:5" x14ac:dyDescent="0.25">
      <c r="E27" t="s">
        <v>801</v>
      </c>
    </row>
    <row r="28" spans="1:5" x14ac:dyDescent="0.25">
      <c r="E28" t="s">
        <v>1413</v>
      </c>
    </row>
    <row r="29" spans="1:5" x14ac:dyDescent="0.25">
      <c r="E29" t="s">
        <v>1442</v>
      </c>
    </row>
    <row r="30" spans="1:5" x14ac:dyDescent="0.25">
      <c r="E30" s="364"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B1" zoomScale="90" zoomScaleNormal="90" zoomScalePageLayoutView="90" workbookViewId="0">
      <selection activeCell="G12" sqref="G12"/>
    </sheetView>
  </sheetViews>
  <sheetFormatPr defaultColWidth="8.875" defaultRowHeight="15.75" x14ac:dyDescent="0.25"/>
  <cols>
    <col min="1" max="3" width="8.875" style="112"/>
    <col min="4" max="4" width="10.5" style="112" bestFit="1" customWidth="1"/>
    <col min="5" max="5" width="9.375" style="112" bestFit="1" customWidth="1"/>
    <col min="6" max="6" width="11.625" style="112" bestFit="1" customWidth="1"/>
    <col min="7" max="7" width="11.625" style="112" customWidth="1"/>
    <col min="8" max="8" width="67.875" bestFit="1" customWidth="1"/>
    <col min="9" max="9" width="14" customWidth="1"/>
    <col min="10" max="10" width="11.375" customWidth="1"/>
    <col min="11" max="11" width="36.5" bestFit="1" customWidth="1"/>
    <col min="12" max="12" width="24.625" customWidth="1"/>
    <col min="13" max="14" width="19.25" bestFit="1" customWidth="1"/>
  </cols>
  <sheetData>
    <row r="1" spans="1:14" x14ac:dyDescent="0.25">
      <c r="H1" s="140" t="s">
        <v>1523</v>
      </c>
    </row>
    <row r="2" spans="1:14" x14ac:dyDescent="0.25">
      <c r="H2" s="57" t="s">
        <v>1524</v>
      </c>
    </row>
    <row r="5" spans="1:14" x14ac:dyDescent="0.25">
      <c r="A5" s="155" t="s">
        <v>831</v>
      </c>
      <c r="B5" s="155" t="s">
        <v>1452</v>
      </c>
      <c r="C5" s="155" t="s">
        <v>1209</v>
      </c>
      <c r="D5" s="155" t="s">
        <v>1521</v>
      </c>
      <c r="E5" s="155" t="s">
        <v>2002</v>
      </c>
      <c r="F5" s="155" t="s">
        <v>2003</v>
      </c>
      <c r="G5" s="155" t="s">
        <v>2122</v>
      </c>
      <c r="H5" s="141" t="s">
        <v>1525</v>
      </c>
      <c r="I5" s="142" t="s">
        <v>1526</v>
      </c>
      <c r="J5" s="142" t="s">
        <v>1527</v>
      </c>
      <c r="K5" s="142" t="s">
        <v>1528</v>
      </c>
      <c r="L5" s="428" t="s">
        <v>1529</v>
      </c>
      <c r="M5" s="429"/>
      <c r="N5" s="429"/>
    </row>
    <row r="6" spans="1:14" x14ac:dyDescent="0.25">
      <c r="A6" s="112">
        <v>1</v>
      </c>
      <c r="B6" s="112">
        <v>1</v>
      </c>
      <c r="C6" s="112">
        <v>1</v>
      </c>
      <c r="D6" s="112">
        <v>1</v>
      </c>
      <c r="E6" s="112">
        <v>1</v>
      </c>
      <c r="F6" s="112">
        <v>1</v>
      </c>
      <c r="G6" s="112">
        <v>1</v>
      </c>
      <c r="H6" t="s">
        <v>2144</v>
      </c>
      <c r="I6" s="154" t="s">
        <v>1007</v>
      </c>
      <c r="J6" s="154" t="s">
        <v>1007</v>
      </c>
      <c r="K6" s="154" t="s">
        <v>1538</v>
      </c>
      <c r="L6" s="353"/>
      <c r="M6" s="356"/>
    </row>
    <row r="7" spans="1:14" x14ac:dyDescent="0.25">
      <c r="A7" s="112">
        <v>1</v>
      </c>
      <c r="B7" s="112">
        <v>1</v>
      </c>
      <c r="C7" s="112">
        <v>1</v>
      </c>
      <c r="E7" s="112">
        <v>1</v>
      </c>
      <c r="F7" s="112">
        <v>1</v>
      </c>
      <c r="G7" s="112">
        <v>1</v>
      </c>
      <c r="H7" t="s">
        <v>2145</v>
      </c>
      <c r="I7" s="154" t="s">
        <v>1007</v>
      </c>
      <c r="J7" s="154" t="s">
        <v>1007</v>
      </c>
      <c r="K7" s="154" t="s">
        <v>1539</v>
      </c>
      <c r="L7" s="353"/>
      <c r="M7" s="356"/>
    </row>
    <row r="8" spans="1:14" x14ac:dyDescent="0.25">
      <c r="A8" s="112">
        <v>1</v>
      </c>
      <c r="C8" s="112">
        <v>1</v>
      </c>
      <c r="H8" t="s">
        <v>2146</v>
      </c>
      <c r="I8" s="154" t="s">
        <v>1007</v>
      </c>
      <c r="J8" s="154" t="s">
        <v>1007</v>
      </c>
      <c r="K8" s="154" t="s">
        <v>1540</v>
      </c>
      <c r="L8" s="353"/>
      <c r="M8" s="356"/>
    </row>
    <row r="9" spans="1:14" x14ac:dyDescent="0.25">
      <c r="A9" s="112">
        <v>1</v>
      </c>
      <c r="C9" s="112">
        <v>1</v>
      </c>
      <c r="E9" s="112">
        <v>1</v>
      </c>
      <c r="H9" t="s">
        <v>2147</v>
      </c>
      <c r="I9" s="154" t="s">
        <v>1007</v>
      </c>
      <c r="J9" s="154" t="s">
        <v>1007</v>
      </c>
      <c r="K9" s="154" t="s">
        <v>1541</v>
      </c>
      <c r="L9" s="354" t="s">
        <v>1546</v>
      </c>
      <c r="M9" s="356"/>
    </row>
    <row r="10" spans="1:14" x14ac:dyDescent="0.25">
      <c r="A10" s="112">
        <v>1</v>
      </c>
      <c r="C10" s="112">
        <v>1</v>
      </c>
      <c r="E10" s="112">
        <v>1</v>
      </c>
      <c r="F10" s="112">
        <v>1</v>
      </c>
      <c r="G10" s="112">
        <v>1</v>
      </c>
      <c r="H10" t="s">
        <v>2148</v>
      </c>
      <c r="I10" s="154" t="s">
        <v>1007</v>
      </c>
      <c r="J10" s="154" t="s">
        <v>1007</v>
      </c>
      <c r="K10" s="154" t="s">
        <v>1542</v>
      </c>
      <c r="L10" s="354" t="s">
        <v>1547</v>
      </c>
      <c r="M10" s="357" t="s">
        <v>2126</v>
      </c>
      <c r="N10" s="156" t="s">
        <v>2124</v>
      </c>
    </row>
    <row r="11" spans="1:14" x14ac:dyDescent="0.25">
      <c r="A11" s="112">
        <v>1</v>
      </c>
      <c r="C11" s="112">
        <v>1</v>
      </c>
      <c r="E11" s="112">
        <v>1</v>
      </c>
      <c r="F11" s="112">
        <v>1</v>
      </c>
      <c r="G11" s="112">
        <v>1</v>
      </c>
      <c r="H11" t="s">
        <v>2149</v>
      </c>
      <c r="I11" s="154" t="s">
        <v>1007</v>
      </c>
      <c r="J11" s="154" t="s">
        <v>1007</v>
      </c>
      <c r="K11" s="154" t="s">
        <v>1543</v>
      </c>
      <c r="L11" s="354" t="s">
        <v>1548</v>
      </c>
      <c r="M11" s="357" t="s">
        <v>2127</v>
      </c>
      <c r="N11" s="156" t="s">
        <v>2125</v>
      </c>
    </row>
    <row r="12" spans="1:14" x14ac:dyDescent="0.25">
      <c r="C12" s="112">
        <v>1</v>
      </c>
      <c r="H12" t="s">
        <v>2150</v>
      </c>
      <c r="I12" s="154" t="s">
        <v>1007</v>
      </c>
      <c r="J12" s="154" t="s">
        <v>1007</v>
      </c>
      <c r="K12" s="157" t="s">
        <v>1549</v>
      </c>
      <c r="L12" s="355"/>
      <c r="M12" s="356"/>
    </row>
    <row r="13" spans="1:14" x14ac:dyDescent="0.25">
      <c r="B13" s="112">
        <v>1</v>
      </c>
      <c r="C13" s="112">
        <v>1</v>
      </c>
      <c r="D13" s="112">
        <v>1</v>
      </c>
      <c r="E13" s="112">
        <v>1</v>
      </c>
      <c r="F13" s="112">
        <v>1</v>
      </c>
      <c r="G13" s="112">
        <v>1</v>
      </c>
      <c r="H13" t="s">
        <v>2151</v>
      </c>
      <c r="I13" s="154" t="s">
        <v>1007</v>
      </c>
      <c r="J13" s="154" t="s">
        <v>1007</v>
      </c>
      <c r="K13" s="154" t="s">
        <v>1544</v>
      </c>
      <c r="L13" s="353"/>
      <c r="M13" s="356"/>
    </row>
    <row r="14" spans="1:14" x14ac:dyDescent="0.25">
      <c r="C14" s="112">
        <v>1</v>
      </c>
      <c r="E14" s="112">
        <v>1</v>
      </c>
      <c r="F14" s="112">
        <v>1</v>
      </c>
      <c r="H14" t="s">
        <v>1550</v>
      </c>
      <c r="I14" s="154" t="s">
        <v>1007</v>
      </c>
      <c r="J14" s="154" t="s">
        <v>1007</v>
      </c>
      <c r="K14" s="154" t="s">
        <v>1551</v>
      </c>
      <c r="L14" s="353"/>
      <c r="M14" s="356"/>
    </row>
    <row r="15" spans="1:14" x14ac:dyDescent="0.25">
      <c r="C15" s="112">
        <v>1</v>
      </c>
      <c r="H15" t="s">
        <v>1552</v>
      </c>
      <c r="I15" s="154" t="s">
        <v>1007</v>
      </c>
      <c r="J15" s="154" t="s">
        <v>1007</v>
      </c>
      <c r="K15" s="154" t="s">
        <v>1555</v>
      </c>
      <c r="L15" s="353"/>
      <c r="M15" s="356"/>
    </row>
    <row r="16" spans="1:14" x14ac:dyDescent="0.25">
      <c r="C16" s="112">
        <v>1</v>
      </c>
      <c r="H16" t="s">
        <v>1553</v>
      </c>
      <c r="I16" s="154" t="s">
        <v>1007</v>
      </c>
      <c r="J16" s="154" t="s">
        <v>1007</v>
      </c>
      <c r="K16" s="154" t="s">
        <v>1554</v>
      </c>
      <c r="L16" s="353"/>
      <c r="M16" s="356"/>
    </row>
    <row r="17" spans="1:13" x14ac:dyDescent="0.25">
      <c r="C17" s="112">
        <v>1</v>
      </c>
      <c r="D17" s="112">
        <v>1</v>
      </c>
      <c r="G17" s="112">
        <v>1</v>
      </c>
      <c r="H17" t="s">
        <v>2152</v>
      </c>
      <c r="I17" s="154" t="s">
        <v>1007</v>
      </c>
      <c r="J17" s="154" t="s">
        <v>1007</v>
      </c>
      <c r="K17" s="154" t="s">
        <v>1556</v>
      </c>
      <c r="L17" s="353"/>
      <c r="M17" s="356"/>
    </row>
    <row r="18" spans="1:13" x14ac:dyDescent="0.25">
      <c r="C18" s="112">
        <v>1</v>
      </c>
      <c r="H18" t="s">
        <v>1557</v>
      </c>
      <c r="I18" s="154" t="s">
        <v>1007</v>
      </c>
      <c r="J18" s="154" t="s">
        <v>1007</v>
      </c>
      <c r="K18" s="154" t="s">
        <v>1558</v>
      </c>
      <c r="L18" s="353"/>
      <c r="M18" s="356"/>
    </row>
    <row r="19" spans="1:13" x14ac:dyDescent="0.25">
      <c r="C19" s="112">
        <v>1</v>
      </c>
      <c r="E19" s="112">
        <v>1</v>
      </c>
      <c r="H19" t="s">
        <v>1559</v>
      </c>
      <c r="I19" s="154" t="s">
        <v>1007</v>
      </c>
      <c r="J19" s="154" t="s">
        <v>1007</v>
      </c>
      <c r="K19" s="154" t="s">
        <v>1560</v>
      </c>
      <c r="L19" s="353"/>
      <c r="M19" s="356"/>
    </row>
    <row r="20" spans="1:13" x14ac:dyDescent="0.25">
      <c r="A20" s="112">
        <v>1</v>
      </c>
      <c r="B20" s="112">
        <v>1</v>
      </c>
      <c r="C20" s="112">
        <v>1</v>
      </c>
      <c r="D20" s="112">
        <v>1</v>
      </c>
      <c r="E20" s="112">
        <v>1</v>
      </c>
      <c r="F20" s="112">
        <v>1</v>
      </c>
      <c r="G20" s="112">
        <v>1</v>
      </c>
      <c r="H20" t="s">
        <v>2153</v>
      </c>
      <c r="I20" s="154" t="s">
        <v>1007</v>
      </c>
      <c r="J20" s="154" t="s">
        <v>1007</v>
      </c>
      <c r="K20" s="154" t="s">
        <v>1561</v>
      </c>
      <c r="L20" s="353"/>
      <c r="M20" s="356"/>
    </row>
    <row r="21" spans="1:13" x14ac:dyDescent="0.25">
      <c r="A21" s="112">
        <v>1</v>
      </c>
      <c r="B21" s="112">
        <v>1</v>
      </c>
      <c r="C21" s="112">
        <v>1</v>
      </c>
      <c r="D21" s="112">
        <v>1</v>
      </c>
      <c r="E21" s="112">
        <v>1</v>
      </c>
      <c r="F21" s="112">
        <v>1</v>
      </c>
      <c r="G21" s="112">
        <v>1</v>
      </c>
      <c r="H21" t="s">
        <v>2154</v>
      </c>
      <c r="I21" s="154" t="s">
        <v>1007</v>
      </c>
      <c r="J21" s="154" t="s">
        <v>1007</v>
      </c>
      <c r="K21" s="154" t="s">
        <v>1562</v>
      </c>
      <c r="L21" s="353"/>
      <c r="M21" s="356"/>
    </row>
    <row r="22" spans="1:13" x14ac:dyDescent="0.25">
      <c r="B22" s="112">
        <v>1</v>
      </c>
      <c r="G22" s="112">
        <v>1</v>
      </c>
      <c r="H22" s="57" t="s">
        <v>2155</v>
      </c>
      <c r="I22" s="154" t="s">
        <v>1007</v>
      </c>
      <c r="J22" s="154" t="s">
        <v>1007</v>
      </c>
      <c r="K22" s="154" t="s">
        <v>1545</v>
      </c>
      <c r="L22" s="354" t="s">
        <v>2123</v>
      </c>
      <c r="M22" s="356"/>
    </row>
    <row r="23" spans="1:13" x14ac:dyDescent="0.25">
      <c r="E23" s="112">
        <v>1</v>
      </c>
      <c r="F23" s="112">
        <v>1</v>
      </c>
      <c r="G23" s="112">
        <v>1</v>
      </c>
      <c r="H23" s="57" t="s">
        <v>2156</v>
      </c>
      <c r="I23" s="154" t="s">
        <v>1007</v>
      </c>
      <c r="K23" s="307" t="s">
        <v>2005</v>
      </c>
      <c r="L23" s="353"/>
      <c r="M23" s="356"/>
    </row>
    <row r="24" spans="1:13" x14ac:dyDescent="0.25">
      <c r="E24" s="112">
        <v>1</v>
      </c>
      <c r="H24" s="57" t="s">
        <v>2157</v>
      </c>
      <c r="I24" s="154" t="s">
        <v>1007</v>
      </c>
      <c r="K24" s="307" t="s">
        <v>2004</v>
      </c>
      <c r="L24" s="353"/>
      <c r="M24" s="356"/>
    </row>
    <row r="25" spans="1:13" x14ac:dyDescent="0.25">
      <c r="F25" s="112">
        <v>1</v>
      </c>
      <c r="H25" s="57" t="s">
        <v>2158</v>
      </c>
      <c r="I25" s="154" t="s">
        <v>1007</v>
      </c>
      <c r="K25" s="307" t="s">
        <v>2006</v>
      </c>
      <c r="L25" s="353"/>
      <c r="M25" s="356"/>
    </row>
    <row r="26" spans="1:13" x14ac:dyDescent="0.25">
      <c r="H26" s="269"/>
      <c r="I26" s="269"/>
      <c r="J26" s="269"/>
      <c r="K26" s="349"/>
    </row>
  </sheetData>
  <mergeCells count="1">
    <mergeCell ref="L5:N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7" sqref="D17"/>
    </sheetView>
  </sheetViews>
  <sheetFormatPr defaultRowHeight="15.75" x14ac:dyDescent="0.25"/>
  <cols>
    <col min="1" max="1" width="9" style="112"/>
    <col min="2" max="2" width="21.75" style="320" customWidth="1"/>
    <col min="3" max="3" width="26.25" style="320" customWidth="1"/>
    <col min="4" max="4" width="24.125" style="320" bestFit="1" customWidth="1"/>
    <col min="5" max="5" width="27.125" customWidth="1"/>
  </cols>
  <sheetData>
    <row r="1" spans="1:5" x14ac:dyDescent="0.25">
      <c r="B1" s="324" t="s">
        <v>1592</v>
      </c>
      <c r="C1" s="323" t="s">
        <v>2021</v>
      </c>
      <c r="D1" s="323" t="s">
        <v>2022</v>
      </c>
    </row>
    <row r="2" spans="1:5" ht="78.75" x14ac:dyDescent="0.25">
      <c r="A2" s="438" t="s">
        <v>831</v>
      </c>
      <c r="B2" s="321" t="s">
        <v>1169</v>
      </c>
      <c r="C2" s="322" t="s">
        <v>2083</v>
      </c>
      <c r="D2" s="322" t="s">
        <v>2084</v>
      </c>
    </row>
    <row r="3" spans="1:5" ht="78.75" x14ac:dyDescent="0.25">
      <c r="A3" s="438"/>
      <c r="B3" s="321" t="s">
        <v>1170</v>
      </c>
      <c r="C3" s="322" t="s">
        <v>2085</v>
      </c>
      <c r="D3" s="322" t="s">
        <v>2086</v>
      </c>
    </row>
    <row r="4" spans="1:5" ht="78.75" x14ac:dyDescent="0.25">
      <c r="A4" s="438" t="s">
        <v>1452</v>
      </c>
      <c r="B4" s="321" t="s">
        <v>1169</v>
      </c>
      <c r="C4" s="322" t="s">
        <v>2087</v>
      </c>
      <c r="D4" s="322" t="s">
        <v>2023</v>
      </c>
    </row>
    <row r="5" spans="1:5" ht="78.75" x14ac:dyDescent="0.25">
      <c r="A5" s="438"/>
      <c r="B5" s="321" t="s">
        <v>1170</v>
      </c>
      <c r="C5" s="322" t="s">
        <v>2088</v>
      </c>
      <c r="D5" s="322" t="s">
        <v>2023</v>
      </c>
    </row>
    <row r="6" spans="1:5" ht="78.75" x14ac:dyDescent="0.25">
      <c r="A6" s="438" t="s">
        <v>1209</v>
      </c>
      <c r="B6" s="321" t="s">
        <v>1169</v>
      </c>
      <c r="C6" s="322" t="s">
        <v>2089</v>
      </c>
      <c r="D6" s="322" t="s">
        <v>2090</v>
      </c>
    </row>
    <row r="7" spans="1:5" ht="78.75" x14ac:dyDescent="0.25">
      <c r="A7" s="438"/>
      <c r="B7" s="321" t="s">
        <v>1214</v>
      </c>
      <c r="C7" s="322" t="s">
        <v>2091</v>
      </c>
      <c r="D7" s="322" t="s">
        <v>2086</v>
      </c>
    </row>
    <row r="8" spans="1:5" ht="78.75" x14ac:dyDescent="0.25">
      <c r="A8" s="438" t="s">
        <v>1521</v>
      </c>
      <c r="B8" s="321" t="s">
        <v>1169</v>
      </c>
      <c r="C8" s="322" t="s">
        <v>2092</v>
      </c>
      <c r="D8" s="322" t="s">
        <v>2023</v>
      </c>
    </row>
    <row r="9" spans="1:5" ht="78.75" x14ac:dyDescent="0.25">
      <c r="A9" s="438"/>
      <c r="B9" s="321" t="s">
        <v>1511</v>
      </c>
      <c r="C9" s="322" t="s">
        <v>2093</v>
      </c>
      <c r="D9" s="322" t="s">
        <v>2023</v>
      </c>
    </row>
    <row r="10" spans="1:5" ht="78.75" x14ac:dyDescent="0.25">
      <c r="A10" s="438" t="s">
        <v>1646</v>
      </c>
      <c r="B10" s="321" t="s">
        <v>1169</v>
      </c>
      <c r="C10" s="322" t="s">
        <v>2094</v>
      </c>
      <c r="D10" s="322" t="s">
        <v>2023</v>
      </c>
    </row>
    <row r="11" spans="1:5" ht="78.75" x14ac:dyDescent="0.25">
      <c r="A11" s="438"/>
      <c r="B11" s="321" t="s">
        <v>2014</v>
      </c>
      <c r="C11" s="322" t="s">
        <v>2095</v>
      </c>
      <c r="D11" s="322" t="s">
        <v>2023</v>
      </c>
    </row>
    <row r="12" spans="1:5" ht="78.75" x14ac:dyDescent="0.25">
      <c r="A12" s="438" t="s">
        <v>1986</v>
      </c>
      <c r="B12" s="439" t="s">
        <v>2138</v>
      </c>
      <c r="C12" s="322" t="s">
        <v>2096</v>
      </c>
      <c r="D12" s="432" t="s">
        <v>2023</v>
      </c>
      <c r="E12" s="443" t="s">
        <v>2097</v>
      </c>
    </row>
    <row r="13" spans="1:5" ht="78.75" x14ac:dyDescent="0.25">
      <c r="A13" s="438"/>
      <c r="B13" s="440"/>
      <c r="C13" s="322" t="s">
        <v>2098</v>
      </c>
      <c r="D13" s="441"/>
      <c r="E13" s="443"/>
    </row>
    <row r="14" spans="1:5" ht="78.75" x14ac:dyDescent="0.25">
      <c r="A14" s="438"/>
      <c r="B14" s="440"/>
      <c r="C14" s="322" t="s">
        <v>2099</v>
      </c>
      <c r="D14" s="442"/>
      <c r="E14" s="443"/>
    </row>
    <row r="15" spans="1:5" ht="78.75" x14ac:dyDescent="0.25">
      <c r="A15" s="430" t="s">
        <v>2117</v>
      </c>
      <c r="B15" s="432" t="s">
        <v>2138</v>
      </c>
      <c r="C15" s="345" t="s">
        <v>2129</v>
      </c>
      <c r="D15" s="434" t="s">
        <v>2023</v>
      </c>
      <c r="E15" s="436" t="s">
        <v>2131</v>
      </c>
    </row>
    <row r="16" spans="1:5" ht="78.75" x14ac:dyDescent="0.25">
      <c r="A16" s="431"/>
      <c r="B16" s="433"/>
      <c r="C16" s="345" t="s">
        <v>2130</v>
      </c>
      <c r="D16" s="435"/>
      <c r="E16" s="437"/>
    </row>
    <row r="17" spans="4:5" x14ac:dyDescent="0.25">
      <c r="D17" s="358"/>
      <c r="E17" s="359"/>
    </row>
  </sheetData>
  <mergeCells count="13">
    <mergeCell ref="A2:A3"/>
    <mergeCell ref="A4:A5"/>
    <mergeCell ref="A6:A7"/>
    <mergeCell ref="A8:A9"/>
    <mergeCell ref="A10:A11"/>
    <mergeCell ref="A15:A16"/>
    <mergeCell ref="B15:B16"/>
    <mergeCell ref="D15:D16"/>
    <mergeCell ref="E15:E16"/>
    <mergeCell ref="A12:A14"/>
    <mergeCell ref="B12:B14"/>
    <mergeCell ref="D12:D14"/>
    <mergeCell ref="E12:E1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0" workbookViewId="0">
      <selection activeCell="C14" sqref="C14:C16"/>
    </sheetView>
  </sheetViews>
  <sheetFormatPr defaultColWidth="8.875" defaultRowHeight="15.75" x14ac:dyDescent="0.25"/>
  <cols>
    <col min="1" max="1" width="12.375" customWidth="1"/>
    <col min="2" max="2" width="15.625" bestFit="1" customWidth="1"/>
    <col min="3" max="3" width="12.25" bestFit="1"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43"/>
      <c r="B2" s="143"/>
      <c r="C2" s="144"/>
      <c r="D2" s="144"/>
      <c r="E2" s="144"/>
      <c r="F2" s="144"/>
    </row>
    <row r="3" spans="1:10" ht="20.100000000000001" customHeight="1" x14ac:dyDescent="0.25">
      <c r="A3" s="145" t="s">
        <v>1563</v>
      </c>
      <c r="B3" s="145" t="s">
        <v>1530</v>
      </c>
      <c r="C3" s="146" t="s">
        <v>1531</v>
      </c>
      <c r="D3" s="147" t="s">
        <v>1532</v>
      </c>
      <c r="E3" s="148" t="s">
        <v>1533</v>
      </c>
      <c r="F3" s="149" t="s">
        <v>1534</v>
      </c>
      <c r="G3" s="150" t="s">
        <v>1535</v>
      </c>
      <c r="H3" s="151" t="s">
        <v>1536</v>
      </c>
      <c r="J3" s="152" t="s">
        <v>1537</v>
      </c>
    </row>
    <row r="4" spans="1:10" x14ac:dyDescent="0.25">
      <c r="A4" s="444" t="s">
        <v>831</v>
      </c>
      <c r="B4" s="158" t="s">
        <v>1565</v>
      </c>
      <c r="C4" s="161" t="s">
        <v>1571</v>
      </c>
      <c r="D4" s="153"/>
      <c r="E4" s="153"/>
      <c r="F4" s="144"/>
    </row>
    <row r="5" spans="1:10" x14ac:dyDescent="0.25">
      <c r="A5" s="444"/>
      <c r="B5" s="158" t="s">
        <v>1566</v>
      </c>
      <c r="C5" s="161" t="s">
        <v>1571</v>
      </c>
      <c r="D5" s="153"/>
      <c r="E5" s="153"/>
      <c r="F5" s="144"/>
    </row>
    <row r="6" spans="1:10" ht="31.5" x14ac:dyDescent="0.25">
      <c r="A6" s="444" t="s">
        <v>1452</v>
      </c>
      <c r="B6" s="158" t="s">
        <v>1564</v>
      </c>
      <c r="C6" s="161" t="s">
        <v>1569</v>
      </c>
      <c r="D6" s="153"/>
      <c r="E6" s="153"/>
      <c r="F6" s="153"/>
    </row>
    <row r="7" spans="1:10" ht="31.5" x14ac:dyDescent="0.25">
      <c r="A7" s="444"/>
      <c r="B7" s="158" t="s">
        <v>1567</v>
      </c>
      <c r="C7" s="161" t="s">
        <v>1569</v>
      </c>
      <c r="D7" s="153"/>
      <c r="E7" s="153"/>
      <c r="F7" s="144"/>
    </row>
    <row r="8" spans="1:10" ht="47.25" x14ac:dyDescent="0.25">
      <c r="A8" s="444" t="s">
        <v>1209</v>
      </c>
      <c r="B8" s="158" t="s">
        <v>1565</v>
      </c>
      <c r="C8" s="161" t="s">
        <v>1570</v>
      </c>
      <c r="D8" s="153"/>
      <c r="E8" s="153"/>
      <c r="F8" s="144"/>
    </row>
    <row r="9" spans="1:10" ht="47.25" x14ac:dyDescent="0.25">
      <c r="A9" s="444"/>
      <c r="B9" s="159" t="s">
        <v>1568</v>
      </c>
      <c r="C9" s="161" t="s">
        <v>1570</v>
      </c>
      <c r="D9" s="153"/>
      <c r="E9" s="144"/>
      <c r="F9" s="144"/>
    </row>
    <row r="10" spans="1:10" x14ac:dyDescent="0.25">
      <c r="A10" s="444" t="s">
        <v>1521</v>
      </c>
      <c r="B10" s="158" t="s">
        <v>1565</v>
      </c>
      <c r="C10" s="160" t="s">
        <v>1610</v>
      </c>
    </row>
    <row r="11" spans="1:10" x14ac:dyDescent="0.25">
      <c r="A11" s="444"/>
      <c r="B11" s="158" t="s">
        <v>1566</v>
      </c>
      <c r="C11" s="160" t="s">
        <v>1610</v>
      </c>
    </row>
    <row r="12" spans="1:10" ht="63" x14ac:dyDescent="0.25">
      <c r="A12" s="444" t="s">
        <v>1646</v>
      </c>
      <c r="B12" s="158" t="s">
        <v>1565</v>
      </c>
      <c r="C12" s="308" t="s">
        <v>2008</v>
      </c>
    </row>
    <row r="13" spans="1:10" ht="63" x14ac:dyDescent="0.25">
      <c r="A13" s="444"/>
      <c r="B13" s="158" t="s">
        <v>2009</v>
      </c>
      <c r="C13" s="308" t="s">
        <v>2008</v>
      </c>
    </row>
    <row r="14" spans="1:10" x14ac:dyDescent="0.25">
      <c r="A14" s="448" t="s">
        <v>1986</v>
      </c>
      <c r="B14" s="451" t="s">
        <v>1565</v>
      </c>
      <c r="C14" s="445" t="s">
        <v>2142</v>
      </c>
    </row>
    <row r="15" spans="1:10" x14ac:dyDescent="0.25">
      <c r="A15" s="449"/>
      <c r="B15" s="451"/>
      <c r="C15" s="446"/>
    </row>
    <row r="16" spans="1:10" ht="36" customHeight="1" x14ac:dyDescent="0.25">
      <c r="A16" s="450"/>
      <c r="B16" s="451"/>
      <c r="C16" s="447"/>
    </row>
    <row r="17" spans="1:3" x14ac:dyDescent="0.25">
      <c r="A17" s="448" t="s">
        <v>2117</v>
      </c>
      <c r="B17" s="451" t="s">
        <v>1565</v>
      </c>
      <c r="C17" s="445" t="s">
        <v>2008</v>
      </c>
    </row>
    <row r="18" spans="1:3" x14ac:dyDescent="0.25">
      <c r="A18" s="449"/>
      <c r="B18" s="451"/>
      <c r="C18" s="446"/>
    </row>
    <row r="19" spans="1:3" ht="37.5" customHeight="1" x14ac:dyDescent="0.25">
      <c r="A19" s="450"/>
      <c r="B19" s="451"/>
      <c r="C19" s="447"/>
    </row>
  </sheetData>
  <mergeCells count="11">
    <mergeCell ref="C14:C16"/>
    <mergeCell ref="A17:A19"/>
    <mergeCell ref="B17:B19"/>
    <mergeCell ref="C17:C19"/>
    <mergeCell ref="A14:A16"/>
    <mergeCell ref="B14:B16"/>
    <mergeCell ref="A4:A5"/>
    <mergeCell ref="A6:A7"/>
    <mergeCell ref="A8:A9"/>
    <mergeCell ref="A10:A11"/>
    <mergeCell ref="A12:A1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2"/>
  <sheetViews>
    <sheetView workbookViewId="0">
      <selection activeCell="L12" sqref="L12"/>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0" width="11.375" customWidth="1"/>
    <col min="11" max="11" width="18.25" style="370" bestFit="1" customWidth="1"/>
    <col min="12" max="12" width="18.25" style="372" bestFit="1" customWidth="1"/>
    <col min="13" max="13" width="47.5" customWidth="1"/>
    <col min="14" max="14" width="35.25" bestFit="1" customWidth="1"/>
    <col min="15" max="15" width="20.75" bestFit="1" customWidth="1"/>
  </cols>
  <sheetData>
    <row r="2" spans="1:15" x14ac:dyDescent="0.25">
      <c r="A2" s="444" t="s">
        <v>831</v>
      </c>
      <c r="B2" s="444"/>
      <c r="C2" s="444" t="s">
        <v>1452</v>
      </c>
      <c r="D2" s="444"/>
      <c r="E2" s="444" t="s">
        <v>1209</v>
      </c>
      <c r="F2" s="444"/>
      <c r="G2" s="444" t="s">
        <v>1611</v>
      </c>
      <c r="H2" s="444"/>
      <c r="I2" s="444" t="s">
        <v>1646</v>
      </c>
      <c r="J2" s="444"/>
      <c r="K2" s="367" t="s">
        <v>1986</v>
      </c>
      <c r="L2" s="367" t="s">
        <v>2117</v>
      </c>
      <c r="M2" s="248" t="s">
        <v>1593</v>
      </c>
      <c r="N2" s="310" t="s">
        <v>1537</v>
      </c>
    </row>
    <row r="3" spans="1:15" x14ac:dyDescent="0.25">
      <c r="A3" s="230" t="s">
        <v>1565</v>
      </c>
      <c r="B3" s="230" t="s">
        <v>1566</v>
      </c>
      <c r="C3" s="230" t="s">
        <v>1565</v>
      </c>
      <c r="D3" s="230" t="s">
        <v>1519</v>
      </c>
      <c r="E3" s="230" t="s">
        <v>1565</v>
      </c>
      <c r="F3" s="230" t="s">
        <v>1609</v>
      </c>
      <c r="G3" s="231" t="s">
        <v>1565</v>
      </c>
      <c r="H3" s="231" t="s">
        <v>1609</v>
      </c>
      <c r="I3" s="311" t="s">
        <v>1565</v>
      </c>
      <c r="J3" s="311" t="s">
        <v>2009</v>
      </c>
      <c r="K3" s="367" t="s">
        <v>2138</v>
      </c>
      <c r="L3" s="367" t="s">
        <v>2138</v>
      </c>
    </row>
    <row r="4" spans="1:15" x14ac:dyDescent="0.25">
      <c r="A4" s="78">
        <v>1</v>
      </c>
      <c r="B4" s="78">
        <v>1</v>
      </c>
      <c r="C4" s="78">
        <v>1</v>
      </c>
      <c r="D4" s="78">
        <v>1</v>
      </c>
      <c r="E4" s="78">
        <v>1</v>
      </c>
      <c r="F4" s="78">
        <v>1</v>
      </c>
      <c r="G4" s="244">
        <v>1</v>
      </c>
      <c r="H4" s="244">
        <v>1</v>
      </c>
      <c r="I4" s="312">
        <v>1</v>
      </c>
      <c r="J4" s="312">
        <v>1</v>
      </c>
      <c r="K4" s="366">
        <v>1</v>
      </c>
      <c r="L4" s="366">
        <v>1</v>
      </c>
      <c r="M4" s="249" t="s">
        <v>1595</v>
      </c>
    </row>
    <row r="5" spans="1:15" x14ac:dyDescent="0.25">
      <c r="A5" s="78">
        <v>1</v>
      </c>
      <c r="B5" s="78">
        <v>1</v>
      </c>
      <c r="C5" s="250"/>
      <c r="D5" s="78"/>
      <c r="E5" s="78">
        <v>1</v>
      </c>
      <c r="F5" s="78">
        <v>1</v>
      </c>
      <c r="G5" s="244"/>
      <c r="H5" s="244"/>
      <c r="I5" s="312"/>
      <c r="J5" s="312"/>
      <c r="K5" s="366"/>
      <c r="L5" s="366"/>
      <c r="M5" s="160" t="s">
        <v>1598</v>
      </c>
    </row>
    <row r="6" spans="1:15" x14ac:dyDescent="0.25">
      <c r="A6" s="78">
        <v>1</v>
      </c>
      <c r="B6" s="78">
        <v>1</v>
      </c>
      <c r="C6" s="78"/>
      <c r="D6" s="78"/>
      <c r="E6" s="250">
        <v>1</v>
      </c>
      <c r="F6" s="250">
        <v>1</v>
      </c>
      <c r="G6" s="309"/>
      <c r="H6" s="309"/>
      <c r="I6" s="309">
        <v>1</v>
      </c>
      <c r="J6" s="309">
        <v>1</v>
      </c>
      <c r="K6" s="309">
        <v>1</v>
      </c>
      <c r="L6" s="309">
        <v>1</v>
      </c>
      <c r="M6" s="160" t="s">
        <v>2136</v>
      </c>
      <c r="N6" t="s">
        <v>2010</v>
      </c>
      <c r="O6" s="111"/>
    </row>
    <row r="7" spans="1:15" x14ac:dyDescent="0.25">
      <c r="A7" s="351"/>
      <c r="B7" s="351"/>
      <c r="C7" s="351"/>
      <c r="D7" s="351"/>
      <c r="E7" s="352"/>
      <c r="F7" s="352"/>
      <c r="G7" s="309">
        <v>1</v>
      </c>
      <c r="H7" s="309">
        <v>1</v>
      </c>
      <c r="I7" s="309"/>
      <c r="J7" s="309"/>
      <c r="K7" s="309"/>
      <c r="L7" s="309"/>
      <c r="M7" s="160" t="s">
        <v>2134</v>
      </c>
      <c r="O7" s="111"/>
    </row>
    <row r="8" spans="1:15" x14ac:dyDescent="0.25">
      <c r="A8" s="251"/>
      <c r="B8" s="251"/>
      <c r="C8" s="251">
        <v>1</v>
      </c>
      <c r="D8" s="251">
        <v>1</v>
      </c>
      <c r="E8" s="250"/>
      <c r="F8" s="250"/>
      <c r="G8" s="250"/>
      <c r="H8" s="250"/>
      <c r="I8" s="250"/>
      <c r="J8" s="250"/>
      <c r="K8" s="309"/>
      <c r="L8" s="309"/>
      <c r="M8" s="160" t="s">
        <v>1613</v>
      </c>
    </row>
    <row r="9" spans="1:15" x14ac:dyDescent="0.25">
      <c r="A9" s="78"/>
      <c r="B9" s="78"/>
      <c r="C9" s="78"/>
      <c r="D9" s="78"/>
      <c r="E9" s="78">
        <v>1</v>
      </c>
      <c r="F9" s="78"/>
      <c r="G9" s="244"/>
      <c r="H9" s="244"/>
      <c r="I9" s="312">
        <v>1</v>
      </c>
      <c r="J9" s="312"/>
      <c r="K9" s="366"/>
      <c r="L9" s="366"/>
      <c r="M9" s="160" t="s">
        <v>1605</v>
      </c>
    </row>
    <row r="10" spans="1:15" x14ac:dyDescent="0.25">
      <c r="A10" s="347"/>
      <c r="B10" s="347"/>
      <c r="C10" s="347"/>
      <c r="D10" s="347"/>
      <c r="E10" s="347"/>
      <c r="F10" s="347">
        <v>1</v>
      </c>
      <c r="G10" s="347"/>
      <c r="H10" s="347"/>
      <c r="I10" s="347"/>
      <c r="J10" s="347"/>
      <c r="K10" s="368"/>
      <c r="L10" s="368"/>
      <c r="M10" s="360" t="s">
        <v>1606</v>
      </c>
    </row>
    <row r="11" spans="1:15" x14ac:dyDescent="0.25">
      <c r="A11" s="160"/>
      <c r="B11" s="160"/>
      <c r="C11" s="160"/>
      <c r="D11" s="160"/>
      <c r="E11" s="160"/>
      <c r="F11" s="160"/>
      <c r="G11" s="160"/>
      <c r="H11" s="160"/>
      <c r="I11" s="160"/>
      <c r="J11" s="160"/>
      <c r="K11" s="369"/>
      <c r="L11" s="371"/>
      <c r="M11" s="365" t="s">
        <v>2132</v>
      </c>
      <c r="N11" s="94"/>
    </row>
    <row r="12" spans="1:15" x14ac:dyDescent="0.25">
      <c r="A12" s="160"/>
      <c r="B12" s="160"/>
      <c r="C12" s="160"/>
      <c r="D12" s="160"/>
      <c r="E12" s="160"/>
      <c r="F12" s="160"/>
      <c r="G12" s="160"/>
      <c r="H12" s="160"/>
      <c r="I12" s="160"/>
      <c r="J12" s="160"/>
      <c r="K12" s="369"/>
      <c r="L12" s="371">
        <v>1</v>
      </c>
      <c r="M12" s="365" t="s">
        <v>2139</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7" zoomScale="85" zoomScaleNormal="85" zoomScalePageLayoutView="85" workbookViewId="0">
      <selection activeCell="D47" sqref="D47"/>
    </sheetView>
  </sheetViews>
  <sheetFormatPr defaultColWidth="8.875" defaultRowHeight="15.75" x14ac:dyDescent="0.25"/>
  <cols>
    <col min="1" max="1" width="11" style="112" customWidth="1"/>
    <col min="2" max="2" width="18.125" style="112" bestFit="1" customWidth="1"/>
    <col min="3" max="3" width="47.375" bestFit="1" customWidth="1"/>
    <col min="4" max="4" width="49.5" style="112" bestFit="1" customWidth="1"/>
    <col min="5" max="5" width="11.125" customWidth="1"/>
    <col min="6" max="6" width="10.625" bestFit="1" customWidth="1"/>
    <col min="7" max="7" width="9.5" customWidth="1"/>
    <col min="8" max="8" width="10.875" customWidth="1"/>
  </cols>
  <sheetData>
    <row r="1" spans="1:9" x14ac:dyDescent="0.25">
      <c r="E1" s="460" t="s">
        <v>1596</v>
      </c>
      <c r="F1" s="460"/>
      <c r="G1" s="460"/>
      <c r="H1" s="460"/>
    </row>
    <row r="2" spans="1:9" x14ac:dyDescent="0.25">
      <c r="A2" s="248" t="s">
        <v>1591</v>
      </c>
      <c r="B2" s="248" t="s">
        <v>1592</v>
      </c>
      <c r="C2" s="248" t="s">
        <v>1593</v>
      </c>
      <c r="D2" s="248" t="s">
        <v>1594</v>
      </c>
      <c r="E2" s="234" t="s">
        <v>1533</v>
      </c>
      <c r="F2" s="238" t="s">
        <v>1534</v>
      </c>
      <c r="G2" s="235" t="s">
        <v>1597</v>
      </c>
      <c r="H2" s="236" t="s">
        <v>1536</v>
      </c>
    </row>
    <row r="3" spans="1:9" ht="16.5" thickBot="1" x14ac:dyDescent="0.3">
      <c r="A3" s="237"/>
      <c r="B3" s="237"/>
      <c r="C3" s="237"/>
      <c r="D3" s="237"/>
      <c r="E3" s="113"/>
      <c r="F3" s="113"/>
      <c r="G3" s="113"/>
      <c r="H3" s="113"/>
      <c r="I3" s="111"/>
    </row>
    <row r="4" spans="1:9" ht="17.25" thickTop="1" thickBot="1" x14ac:dyDescent="0.3">
      <c r="A4" s="452" t="s">
        <v>831</v>
      </c>
      <c r="B4" s="454" t="s">
        <v>1169</v>
      </c>
      <c r="C4" s="249" t="s">
        <v>1595</v>
      </c>
      <c r="D4" s="78" t="s">
        <v>1612</v>
      </c>
      <c r="E4" s="239" t="s">
        <v>1602</v>
      </c>
      <c r="F4" s="239" t="s">
        <v>1602</v>
      </c>
      <c r="G4" s="239" t="s">
        <v>1602</v>
      </c>
      <c r="H4" s="239" t="s">
        <v>1602</v>
      </c>
    </row>
    <row r="5" spans="1:9" ht="17.25" thickTop="1" thickBot="1" x14ac:dyDescent="0.3">
      <c r="A5" s="452"/>
      <c r="B5" s="459"/>
      <c r="C5" s="160" t="s">
        <v>1598</v>
      </c>
      <c r="D5" s="78">
        <v>3</v>
      </c>
      <c r="E5" s="240" t="s">
        <v>1533</v>
      </c>
      <c r="F5" s="240" t="s">
        <v>1533</v>
      </c>
      <c r="G5" s="241" t="s">
        <v>1597</v>
      </c>
      <c r="H5" s="242" t="s">
        <v>1536</v>
      </c>
    </row>
    <row r="6" spans="1:9" ht="17.25" thickTop="1" thickBot="1" x14ac:dyDescent="0.3">
      <c r="A6" s="452"/>
      <c r="B6" s="455"/>
      <c r="C6" s="160" t="s">
        <v>1599</v>
      </c>
      <c r="D6" s="78" t="s">
        <v>1601</v>
      </c>
      <c r="E6" s="239" t="s">
        <v>1602</v>
      </c>
      <c r="F6" s="240" t="s">
        <v>1533</v>
      </c>
      <c r="G6" s="243" t="s">
        <v>1534</v>
      </c>
      <c r="H6" s="241" t="s">
        <v>1597</v>
      </c>
    </row>
    <row r="7" spans="1:9" ht="17.25" thickTop="1" thickBot="1" x14ac:dyDescent="0.3">
      <c r="A7" s="452"/>
      <c r="B7" s="232"/>
      <c r="C7" s="245"/>
      <c r="D7" s="232"/>
      <c r="E7" s="246"/>
      <c r="F7" s="247"/>
      <c r="G7" s="247"/>
      <c r="H7" s="247"/>
    </row>
    <row r="8" spans="1:9" ht="17.25" thickTop="1" thickBot="1" x14ac:dyDescent="0.3">
      <c r="A8" s="452"/>
      <c r="B8" s="454" t="s">
        <v>1170</v>
      </c>
      <c r="C8" s="249" t="s">
        <v>1595</v>
      </c>
      <c r="D8" s="244" t="s">
        <v>1612</v>
      </c>
      <c r="E8" s="239" t="s">
        <v>1602</v>
      </c>
      <c r="F8" s="239" t="s">
        <v>1602</v>
      </c>
      <c r="G8" s="239" t="s">
        <v>1602</v>
      </c>
      <c r="H8" s="239" t="s">
        <v>1602</v>
      </c>
    </row>
    <row r="9" spans="1:9" ht="17.25" thickTop="1" thickBot="1" x14ac:dyDescent="0.3">
      <c r="A9" s="452"/>
      <c r="B9" s="459"/>
      <c r="C9" s="160" t="s">
        <v>1598</v>
      </c>
      <c r="D9" s="78">
        <v>3</v>
      </c>
      <c r="E9" s="240" t="s">
        <v>1533</v>
      </c>
      <c r="F9" s="240" t="s">
        <v>1533</v>
      </c>
      <c r="G9" s="241" t="s">
        <v>1597</v>
      </c>
      <c r="H9" s="242" t="s">
        <v>1536</v>
      </c>
    </row>
    <row r="10" spans="1:9" ht="17.25" thickTop="1" thickBot="1" x14ac:dyDescent="0.3">
      <c r="A10" s="452"/>
      <c r="B10" s="455"/>
      <c r="C10" s="160" t="s">
        <v>1599</v>
      </c>
      <c r="D10" s="78" t="s">
        <v>1601</v>
      </c>
      <c r="E10" s="239" t="s">
        <v>1602</v>
      </c>
      <c r="F10" s="240" t="s">
        <v>1533</v>
      </c>
      <c r="G10" s="243" t="s">
        <v>1534</v>
      </c>
      <c r="H10" s="241" t="s">
        <v>1597</v>
      </c>
    </row>
    <row r="11" spans="1:9" ht="16.5" thickTop="1" x14ac:dyDescent="0.25"/>
    <row r="12" spans="1:9" ht="16.5" thickBot="1" x14ac:dyDescent="0.3"/>
    <row r="13" spans="1:9" ht="17.25" thickTop="1" thickBot="1" x14ac:dyDescent="0.3">
      <c r="A13" s="452" t="s">
        <v>1452</v>
      </c>
      <c r="B13" s="454" t="s">
        <v>1169</v>
      </c>
      <c r="C13" s="249" t="s">
        <v>1595</v>
      </c>
      <c r="D13" s="244" t="s">
        <v>1612</v>
      </c>
      <c r="E13" s="239" t="s">
        <v>1602</v>
      </c>
      <c r="F13" s="239" t="s">
        <v>1602</v>
      </c>
      <c r="G13" s="239" t="s">
        <v>1602</v>
      </c>
      <c r="H13" s="239" t="s">
        <v>1602</v>
      </c>
    </row>
    <row r="14" spans="1:9" ht="17.25" thickTop="1" thickBot="1" x14ac:dyDescent="0.3">
      <c r="A14" s="452"/>
      <c r="B14" s="455"/>
      <c r="C14" s="160" t="s">
        <v>1614</v>
      </c>
      <c r="D14" s="78">
        <v>17</v>
      </c>
      <c r="E14" s="240" t="s">
        <v>1533</v>
      </c>
      <c r="F14" s="240" t="s">
        <v>1533</v>
      </c>
      <c r="G14" s="243" t="s">
        <v>1534</v>
      </c>
      <c r="H14" s="241" t="s">
        <v>1597</v>
      </c>
    </row>
    <row r="15" spans="1:9" ht="17.25" thickTop="1" thickBot="1" x14ac:dyDescent="0.3">
      <c r="A15" s="452"/>
      <c r="B15" s="232"/>
      <c r="C15" s="245"/>
      <c r="D15" s="232"/>
      <c r="E15" s="233"/>
      <c r="F15" s="233"/>
      <c r="G15" s="233"/>
      <c r="H15" s="233"/>
    </row>
    <row r="16" spans="1:9" ht="17.25" thickTop="1" thickBot="1" x14ac:dyDescent="0.3">
      <c r="A16" s="452"/>
      <c r="B16" s="454" t="s">
        <v>1511</v>
      </c>
      <c r="C16" s="249" t="s">
        <v>1595</v>
      </c>
      <c r="D16" s="78" t="s">
        <v>1600</v>
      </c>
      <c r="E16" s="239" t="s">
        <v>1602</v>
      </c>
      <c r="F16" s="239" t="s">
        <v>1602</v>
      </c>
      <c r="G16" s="239" t="s">
        <v>1602</v>
      </c>
      <c r="H16" s="239" t="s">
        <v>1602</v>
      </c>
    </row>
    <row r="17" spans="1:8" ht="17.25" thickTop="1" thickBot="1" x14ac:dyDescent="0.3">
      <c r="A17" s="452"/>
      <c r="B17" s="455"/>
      <c r="C17" s="160" t="s">
        <v>1614</v>
      </c>
      <c r="D17" s="78">
        <v>17</v>
      </c>
      <c r="E17" s="240" t="s">
        <v>1533</v>
      </c>
      <c r="F17" s="240" t="s">
        <v>1533</v>
      </c>
      <c r="G17" s="243" t="s">
        <v>1534</v>
      </c>
      <c r="H17" s="241" t="s">
        <v>1597</v>
      </c>
    </row>
    <row r="18" spans="1:8" ht="16.5" thickTop="1" x14ac:dyDescent="0.25"/>
    <row r="19" spans="1:8" ht="16.5" thickBot="1" x14ac:dyDescent="0.3"/>
    <row r="20" spans="1:8" ht="17.25" thickTop="1" thickBot="1" x14ac:dyDescent="0.3">
      <c r="A20" s="456" t="s">
        <v>1209</v>
      </c>
      <c r="B20" s="454" t="s">
        <v>1169</v>
      </c>
      <c r="C20" s="249" t="s">
        <v>1595</v>
      </c>
      <c r="D20" s="244" t="s">
        <v>1612</v>
      </c>
      <c r="E20" s="239" t="s">
        <v>1602</v>
      </c>
      <c r="F20" s="239" t="s">
        <v>1602</v>
      </c>
      <c r="G20" s="239" t="s">
        <v>1602</v>
      </c>
      <c r="H20" s="239" t="s">
        <v>1602</v>
      </c>
    </row>
    <row r="21" spans="1:8" ht="17.25" thickTop="1" thickBot="1" x14ac:dyDescent="0.3">
      <c r="A21" s="457"/>
      <c r="B21" s="459"/>
      <c r="C21" s="160" t="s">
        <v>1598</v>
      </c>
      <c r="D21" s="78">
        <v>3</v>
      </c>
      <c r="E21" s="240" t="s">
        <v>1533</v>
      </c>
      <c r="F21" s="240" t="s">
        <v>1533</v>
      </c>
      <c r="G21" s="241" t="s">
        <v>1597</v>
      </c>
      <c r="H21" s="242" t="s">
        <v>1536</v>
      </c>
    </row>
    <row r="22" spans="1:8" ht="17.25" thickTop="1" thickBot="1" x14ac:dyDescent="0.3">
      <c r="A22" s="457"/>
      <c r="B22" s="459"/>
      <c r="C22" s="160" t="s">
        <v>1599</v>
      </c>
      <c r="D22" s="78" t="s">
        <v>1603</v>
      </c>
      <c r="E22" s="239" t="s">
        <v>1602</v>
      </c>
      <c r="F22" s="240" t="s">
        <v>1533</v>
      </c>
      <c r="G22" s="243" t="s">
        <v>1534</v>
      </c>
      <c r="H22" s="241" t="s">
        <v>1597</v>
      </c>
    </row>
    <row r="23" spans="1:8" ht="17.25" thickTop="1" thickBot="1" x14ac:dyDescent="0.3">
      <c r="A23" s="457"/>
      <c r="B23" s="455"/>
      <c r="C23" s="160" t="s">
        <v>1605</v>
      </c>
      <c r="D23" s="78" t="s">
        <v>1604</v>
      </c>
      <c r="E23" s="240" t="s">
        <v>1533</v>
      </c>
      <c r="F23" s="240" t="s">
        <v>1533</v>
      </c>
      <c r="G23" s="243" t="s">
        <v>1534</v>
      </c>
      <c r="H23" s="241" t="s">
        <v>1597</v>
      </c>
    </row>
    <row r="24" spans="1:8" ht="17.25" thickTop="1" thickBot="1" x14ac:dyDescent="0.3">
      <c r="A24" s="457"/>
      <c r="B24" s="232"/>
      <c r="C24" s="245"/>
      <c r="D24" s="232"/>
      <c r="E24" s="233"/>
      <c r="F24" s="233"/>
      <c r="G24" s="233"/>
      <c r="H24" s="233"/>
    </row>
    <row r="25" spans="1:8" ht="17.25" thickTop="1" thickBot="1" x14ac:dyDescent="0.3">
      <c r="A25" s="457"/>
      <c r="B25" s="454" t="s">
        <v>1214</v>
      </c>
      <c r="C25" s="249" t="s">
        <v>1595</v>
      </c>
      <c r="D25" s="244" t="s">
        <v>1612</v>
      </c>
      <c r="E25" s="239" t="s">
        <v>1602</v>
      </c>
      <c r="F25" s="239" t="s">
        <v>1602</v>
      </c>
      <c r="G25" s="239" t="s">
        <v>1602</v>
      </c>
      <c r="H25" s="239" t="s">
        <v>1602</v>
      </c>
    </row>
    <row r="26" spans="1:8" ht="17.25" thickTop="1" thickBot="1" x14ac:dyDescent="0.3">
      <c r="A26" s="457"/>
      <c r="B26" s="459"/>
      <c r="C26" s="160" t="s">
        <v>1598</v>
      </c>
      <c r="D26" s="78">
        <v>3</v>
      </c>
      <c r="E26" s="240" t="s">
        <v>1533</v>
      </c>
      <c r="F26" s="243" t="s">
        <v>1534</v>
      </c>
      <c r="G26" s="241" t="s">
        <v>1597</v>
      </c>
      <c r="H26" s="242" t="s">
        <v>1536</v>
      </c>
    </row>
    <row r="27" spans="1:8" ht="17.25" thickTop="1" thickBot="1" x14ac:dyDescent="0.3">
      <c r="A27" s="457"/>
      <c r="B27" s="459"/>
      <c r="C27" s="160" t="s">
        <v>1599</v>
      </c>
      <c r="D27" s="78" t="s">
        <v>1607</v>
      </c>
      <c r="E27" s="239" t="s">
        <v>1602</v>
      </c>
      <c r="F27" s="240" t="s">
        <v>1533</v>
      </c>
      <c r="G27" s="243" t="s">
        <v>1534</v>
      </c>
      <c r="H27" s="241" t="s">
        <v>1597</v>
      </c>
    </row>
    <row r="28" spans="1:8" ht="17.25" thickTop="1" thickBot="1" x14ac:dyDescent="0.3">
      <c r="A28" s="458"/>
      <c r="B28" s="455"/>
      <c r="C28" s="160" t="s">
        <v>1606</v>
      </c>
      <c r="D28" s="78" t="s">
        <v>1608</v>
      </c>
      <c r="E28" s="240" t="s">
        <v>1533</v>
      </c>
      <c r="F28" s="240" t="s">
        <v>1533</v>
      </c>
      <c r="G28" s="243" t="s">
        <v>1534</v>
      </c>
      <c r="H28" s="241" t="s">
        <v>1597</v>
      </c>
    </row>
    <row r="29" spans="1:8" ht="16.5" thickTop="1" x14ac:dyDescent="0.25"/>
    <row r="30" spans="1:8" ht="16.5" thickBot="1" x14ac:dyDescent="0.3"/>
    <row r="31" spans="1:8" ht="17.25" thickTop="1" thickBot="1" x14ac:dyDescent="0.3">
      <c r="A31" s="452" t="s">
        <v>1521</v>
      </c>
      <c r="B31" s="454" t="s">
        <v>1169</v>
      </c>
      <c r="C31" s="249" t="s">
        <v>1595</v>
      </c>
      <c r="D31" s="244" t="s">
        <v>1612</v>
      </c>
      <c r="E31" s="239" t="s">
        <v>1602</v>
      </c>
      <c r="F31" s="239" t="s">
        <v>1602</v>
      </c>
      <c r="G31" s="239" t="s">
        <v>1602</v>
      </c>
      <c r="H31" s="239" t="s">
        <v>1602</v>
      </c>
    </row>
    <row r="32" spans="1:8" ht="17.25" thickTop="1" thickBot="1" x14ac:dyDescent="0.3">
      <c r="A32" s="452"/>
      <c r="B32" s="455"/>
      <c r="C32" s="160" t="s">
        <v>2135</v>
      </c>
      <c r="D32" s="244">
        <v>12</v>
      </c>
      <c r="E32" s="239" t="s">
        <v>1602</v>
      </c>
      <c r="F32" s="243" t="s">
        <v>1534</v>
      </c>
      <c r="G32" s="241" t="s">
        <v>1597</v>
      </c>
      <c r="H32" s="242" t="s">
        <v>1536</v>
      </c>
    </row>
    <row r="33" spans="1:8" ht="17.25" thickTop="1" thickBot="1" x14ac:dyDescent="0.3">
      <c r="A33" s="452"/>
      <c r="B33" s="232"/>
      <c r="C33" s="245"/>
      <c r="D33" s="232"/>
      <c r="E33" s="233"/>
      <c r="F33" s="233"/>
      <c r="G33" s="233"/>
      <c r="H33" s="233"/>
    </row>
    <row r="34" spans="1:8" ht="17.25" thickTop="1" thickBot="1" x14ac:dyDescent="0.3">
      <c r="A34" s="452"/>
      <c r="B34" s="454" t="s">
        <v>1511</v>
      </c>
      <c r="C34" s="249" t="s">
        <v>1595</v>
      </c>
      <c r="D34" s="244" t="s">
        <v>1612</v>
      </c>
      <c r="E34" s="239" t="s">
        <v>1602</v>
      </c>
      <c r="F34" s="239" t="s">
        <v>1602</v>
      </c>
      <c r="G34" s="239" t="s">
        <v>1602</v>
      </c>
      <c r="H34" s="239" t="s">
        <v>1602</v>
      </c>
    </row>
    <row r="35" spans="1:8" ht="17.25" thickTop="1" thickBot="1" x14ac:dyDescent="0.3">
      <c r="A35" s="452"/>
      <c r="B35" s="455"/>
      <c r="C35" s="160" t="s">
        <v>2135</v>
      </c>
      <c r="D35" s="244">
        <v>12</v>
      </c>
      <c r="E35" s="239" t="s">
        <v>1602</v>
      </c>
      <c r="F35" s="243" t="s">
        <v>1534</v>
      </c>
      <c r="G35" s="241" t="s">
        <v>1597</v>
      </c>
      <c r="H35" s="242" t="s">
        <v>1536</v>
      </c>
    </row>
    <row r="36" spans="1:8" ht="17.25" thickTop="1" thickBot="1" x14ac:dyDescent="0.3"/>
    <row r="37" spans="1:8" ht="17.25" thickTop="1" thickBot="1" x14ac:dyDescent="0.3">
      <c r="A37" s="456" t="s">
        <v>1646</v>
      </c>
      <c r="B37" s="454" t="s">
        <v>1169</v>
      </c>
      <c r="C37" s="249" t="s">
        <v>1595</v>
      </c>
      <c r="D37" s="306" t="s">
        <v>1612</v>
      </c>
      <c r="E37" s="239" t="s">
        <v>1602</v>
      </c>
      <c r="F37" s="239" t="s">
        <v>1602</v>
      </c>
      <c r="G37" s="239" t="s">
        <v>1602</v>
      </c>
      <c r="H37" s="239" t="s">
        <v>1602</v>
      </c>
    </row>
    <row r="38" spans="1:8" ht="17.25" thickTop="1" thickBot="1" x14ac:dyDescent="0.3">
      <c r="A38" s="457"/>
      <c r="B38" s="459"/>
      <c r="C38" s="160" t="s">
        <v>2011</v>
      </c>
      <c r="D38" s="306" t="s">
        <v>2137</v>
      </c>
      <c r="E38" s="239" t="s">
        <v>1602</v>
      </c>
      <c r="F38" s="243" t="s">
        <v>1534</v>
      </c>
      <c r="G38" s="241" t="s">
        <v>1597</v>
      </c>
      <c r="H38" s="242" t="s">
        <v>1536</v>
      </c>
    </row>
    <row r="39" spans="1:8" ht="17.25" thickTop="1" thickBot="1" x14ac:dyDescent="0.3">
      <c r="A39" s="457"/>
      <c r="B39" s="459"/>
      <c r="C39" s="160" t="s">
        <v>2012</v>
      </c>
      <c r="D39" s="306" t="s">
        <v>2013</v>
      </c>
      <c r="E39" s="240" t="s">
        <v>1533</v>
      </c>
      <c r="F39" s="240" t="s">
        <v>1533</v>
      </c>
      <c r="G39" s="243" t="s">
        <v>1534</v>
      </c>
      <c r="H39" s="241" t="s">
        <v>1597</v>
      </c>
    </row>
    <row r="40" spans="1:8" ht="17.25" thickTop="1" thickBot="1" x14ac:dyDescent="0.3">
      <c r="A40" s="457"/>
      <c r="B40" s="245"/>
      <c r="C40" s="245"/>
      <c r="D40" s="232"/>
      <c r="E40" s="233"/>
      <c r="F40" s="233"/>
      <c r="G40" s="233"/>
      <c r="H40" s="233"/>
    </row>
    <row r="41" spans="1:8" ht="17.25" thickTop="1" thickBot="1" x14ac:dyDescent="0.3">
      <c r="A41" s="457"/>
      <c r="B41" s="454" t="s">
        <v>2014</v>
      </c>
      <c r="C41" s="249" t="s">
        <v>1595</v>
      </c>
      <c r="D41" s="306" t="s">
        <v>1612</v>
      </c>
      <c r="E41" s="239" t="s">
        <v>1602</v>
      </c>
      <c r="F41" s="239" t="s">
        <v>1602</v>
      </c>
      <c r="G41" s="239" t="s">
        <v>1602</v>
      </c>
      <c r="H41" s="239" t="s">
        <v>1602</v>
      </c>
    </row>
    <row r="42" spans="1:8" ht="17.25" thickTop="1" thickBot="1" x14ac:dyDescent="0.3">
      <c r="A42" s="457"/>
      <c r="B42" s="459"/>
      <c r="C42" s="160" t="s">
        <v>2015</v>
      </c>
      <c r="D42" s="306" t="s">
        <v>2016</v>
      </c>
      <c r="E42" s="239" t="s">
        <v>1602</v>
      </c>
      <c r="F42" s="240" t="s">
        <v>1533</v>
      </c>
      <c r="G42" s="243" t="s">
        <v>1534</v>
      </c>
      <c r="H42" s="241" t="s">
        <v>1597</v>
      </c>
    </row>
    <row r="43" spans="1:8" ht="17.25" thickTop="1" thickBot="1" x14ac:dyDescent="0.3">
      <c r="A43" s="457"/>
      <c r="B43" s="459"/>
      <c r="C43" s="160" t="s">
        <v>2017</v>
      </c>
      <c r="D43" s="306" t="s">
        <v>2018</v>
      </c>
      <c r="E43" s="239" t="s">
        <v>1602</v>
      </c>
      <c r="F43" s="243" t="s">
        <v>1534</v>
      </c>
      <c r="G43" s="241" t="s">
        <v>1597</v>
      </c>
      <c r="H43" s="242" t="s">
        <v>1536</v>
      </c>
    </row>
    <row r="44" spans="1:8" ht="17.25" thickTop="1" thickBot="1" x14ac:dyDescent="0.3">
      <c r="A44" s="458"/>
      <c r="B44" s="455"/>
      <c r="C44" s="160" t="s">
        <v>2019</v>
      </c>
      <c r="D44" s="306" t="s">
        <v>2020</v>
      </c>
      <c r="E44" s="240" t="s">
        <v>1533</v>
      </c>
      <c r="F44" s="240" t="s">
        <v>1533</v>
      </c>
      <c r="G44" s="243" t="s">
        <v>1534</v>
      </c>
      <c r="H44" s="241" t="s">
        <v>1597</v>
      </c>
    </row>
    <row r="45" spans="1:8" ht="17.25" thickTop="1" thickBot="1" x14ac:dyDescent="0.3"/>
    <row r="46" spans="1:8" ht="17.25" thickTop="1" thickBot="1" x14ac:dyDescent="0.3">
      <c r="A46" s="456" t="s">
        <v>1986</v>
      </c>
      <c r="B46" s="454" t="s">
        <v>2138</v>
      </c>
      <c r="C46" s="249" t="s">
        <v>1595</v>
      </c>
      <c r="D46" s="351" t="s">
        <v>1612</v>
      </c>
      <c r="E46" s="338" t="s">
        <v>1602</v>
      </c>
      <c r="F46" s="239" t="s">
        <v>1602</v>
      </c>
      <c r="G46" s="239" t="s">
        <v>1602</v>
      </c>
      <c r="H46" s="239" t="s">
        <v>1602</v>
      </c>
    </row>
    <row r="47" spans="1:8" ht="17.25" thickTop="1" thickBot="1" x14ac:dyDescent="0.3">
      <c r="A47" s="458"/>
      <c r="B47" s="455"/>
      <c r="C47" s="160" t="s">
        <v>2011</v>
      </c>
      <c r="D47" s="319" t="s">
        <v>2140</v>
      </c>
      <c r="E47" s="338" t="s">
        <v>1602</v>
      </c>
      <c r="F47" s="240" t="s">
        <v>1533</v>
      </c>
      <c r="G47" s="243" t="s">
        <v>1534</v>
      </c>
      <c r="H47" s="241" t="s">
        <v>1597</v>
      </c>
    </row>
    <row r="48" spans="1:8" ht="17.25" thickTop="1" thickBot="1" x14ac:dyDescent="0.3"/>
    <row r="49" spans="1:8" ht="17.25" thickTop="1" thickBot="1" x14ac:dyDescent="0.3">
      <c r="A49" s="452" t="s">
        <v>2117</v>
      </c>
      <c r="B49" s="453" t="s">
        <v>2138</v>
      </c>
      <c r="C49" s="249" t="s">
        <v>1595</v>
      </c>
      <c r="D49" s="346" t="s">
        <v>1612</v>
      </c>
      <c r="E49" s="338" t="s">
        <v>1602</v>
      </c>
      <c r="F49" s="239" t="s">
        <v>1602</v>
      </c>
      <c r="G49" s="239" t="s">
        <v>1602</v>
      </c>
      <c r="H49" s="239" t="s">
        <v>1602</v>
      </c>
    </row>
    <row r="50" spans="1:8" ht="17.25" thickTop="1" thickBot="1" x14ac:dyDescent="0.3">
      <c r="A50" s="452"/>
      <c r="B50" s="453"/>
      <c r="C50" s="160" t="s">
        <v>2011</v>
      </c>
      <c r="D50" s="351" t="s">
        <v>2141</v>
      </c>
      <c r="E50" s="338" t="s">
        <v>1602</v>
      </c>
      <c r="F50" s="240" t="s">
        <v>1533</v>
      </c>
      <c r="G50" s="243" t="s">
        <v>1534</v>
      </c>
      <c r="H50" s="241" t="s">
        <v>1597</v>
      </c>
    </row>
    <row r="51" spans="1:8" ht="17.25" thickTop="1" thickBot="1" x14ac:dyDescent="0.3">
      <c r="A51" s="452"/>
      <c r="B51" s="453"/>
      <c r="C51" s="160" t="s">
        <v>2128</v>
      </c>
      <c r="D51" s="346">
        <v>17</v>
      </c>
      <c r="E51" s="339" t="s">
        <v>1533</v>
      </c>
      <c r="F51" s="240" t="s">
        <v>1533</v>
      </c>
      <c r="G51" s="243" t="s">
        <v>1534</v>
      </c>
      <c r="H51" s="241" t="s">
        <v>1597</v>
      </c>
    </row>
    <row r="52" spans="1:8" ht="16.5" thickTop="1" x14ac:dyDescent="0.25"/>
  </sheetData>
  <mergeCells count="20">
    <mergeCell ref="B16:B17"/>
    <mergeCell ref="B20:B23"/>
    <mergeCell ref="B25:B28"/>
    <mergeCell ref="A4:A10"/>
    <mergeCell ref="E1:H1"/>
    <mergeCell ref="A13:A17"/>
    <mergeCell ref="A20:A28"/>
    <mergeCell ref="B4:B6"/>
    <mergeCell ref="B8:B10"/>
    <mergeCell ref="B13:B14"/>
    <mergeCell ref="A49:A51"/>
    <mergeCell ref="B49:B51"/>
    <mergeCell ref="A31:A35"/>
    <mergeCell ref="B31:B32"/>
    <mergeCell ref="B34:B35"/>
    <mergeCell ref="A37:A44"/>
    <mergeCell ref="B37:B39"/>
    <mergeCell ref="B41:B44"/>
    <mergeCell ref="A46:A47"/>
    <mergeCell ref="B46:B4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C227"/>
  <sheetViews>
    <sheetView tabSelected="1" zoomScale="70" zoomScaleNormal="70" zoomScalePageLayoutView="90" workbookViewId="0">
      <pane xSplit="3" ySplit="2" topLeftCell="M216" activePane="bottomRight" state="frozen"/>
      <selection pane="topRight" activeCell="D1" sqref="D1"/>
      <selection pane="bottomLeft" activeCell="A3" sqref="A3"/>
      <selection pane="bottomRight" activeCell="M221" sqref="M221"/>
    </sheetView>
  </sheetViews>
  <sheetFormatPr defaultColWidth="8.625" defaultRowHeight="15.75" x14ac:dyDescent="0.25"/>
  <cols>
    <col min="1" max="1" width="42.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6" width="9.375" style="37" customWidth="1"/>
    <col min="27" max="27" width="9.375" style="343" customWidth="1"/>
    <col min="28" max="28" width="10.875" style="19" customWidth="1"/>
    <col min="29" max="29" width="10.5" style="26" customWidth="1"/>
    <col min="30" max="30" width="10.625" style="27" customWidth="1"/>
    <col min="31" max="31" width="11.625" style="27" customWidth="1"/>
    <col min="32" max="32" width="14.125" style="27" customWidth="1"/>
    <col min="33" max="33" width="35.875" style="27" customWidth="1"/>
    <col min="34" max="34" width="12.875" style="37" customWidth="1"/>
    <col min="35" max="37" width="8.125" style="47" customWidth="1"/>
    <col min="38" max="42" width="10.625" style="47" customWidth="1"/>
    <col min="43" max="45" width="8.125" style="47" customWidth="1"/>
    <col min="46" max="49" width="10.625" style="47" customWidth="1"/>
    <col min="50" max="50" width="12.125" style="47" customWidth="1"/>
    <col min="51" max="51" width="16" style="39" customWidth="1"/>
    <col min="52" max="52" width="15.875" style="40" customWidth="1"/>
    <col min="53" max="53" width="14.375" style="40" customWidth="1"/>
    <col min="54" max="54" width="13.625" style="60" customWidth="1"/>
    <col min="55" max="55" width="13.5" style="60" customWidth="1"/>
    <col min="56" max="56" width="24.125" style="60" customWidth="1"/>
    <col min="57" max="57" width="12.125" style="60" customWidth="1"/>
    <col min="58" max="58" width="21.625" style="60" customWidth="1"/>
    <col min="59" max="59" width="12.125" style="74" customWidth="1"/>
    <col min="60" max="60" width="14.5" style="74" customWidth="1"/>
    <col min="61" max="61" width="13.375" style="74" customWidth="1"/>
    <col min="62" max="62" width="13.625" style="74" customWidth="1"/>
    <col min="63" max="63" width="19" style="74" customWidth="1"/>
    <col min="64" max="64" width="20.5" style="74" customWidth="1"/>
    <col min="65" max="65" width="20.625" style="74" customWidth="1"/>
    <col min="66" max="67" width="21.125" style="74" customWidth="1"/>
    <col min="68" max="68" width="14.125" style="74" customWidth="1"/>
    <col min="69" max="69" width="10" style="74" customWidth="1"/>
    <col min="70" max="70" width="20.125" style="74" customWidth="1"/>
    <col min="71" max="71" width="13.5" style="229" customWidth="1"/>
    <col min="72" max="72" width="17.5" style="229" customWidth="1"/>
    <col min="73" max="73" width="13.5" style="229" customWidth="1"/>
    <col min="74" max="74" width="15" style="229" customWidth="1"/>
    <col min="75" max="75" width="8.625" style="16" customWidth="1"/>
    <col min="76" max="76" width="17.625" style="16" customWidth="1"/>
    <col min="77" max="77" width="16.5" style="16" customWidth="1"/>
    <col min="78" max="78" width="8.625" style="20" customWidth="1"/>
    <col min="79" max="79" width="14.5" style="20" customWidth="1"/>
    <col min="80" max="80" width="19.625" style="20" customWidth="1"/>
    <col min="81" max="81" width="19.125" style="20" customWidth="1"/>
    <col min="82" max="82" width="21" style="20" customWidth="1"/>
    <col min="83" max="83" width="8.625" style="16" customWidth="1"/>
    <col min="84" max="84" width="17.625" style="16" customWidth="1"/>
    <col min="85" max="85" width="8.625" style="20" customWidth="1"/>
    <col min="86" max="86" width="14.5" style="20" customWidth="1"/>
    <col min="87" max="87" width="19.625" style="20" customWidth="1"/>
    <col min="88" max="88" width="8.625" style="74" customWidth="1"/>
    <col min="89" max="89" width="17.875" style="74" customWidth="1"/>
    <col min="90" max="90" width="12.125" style="343" bestFit="1" customWidth="1"/>
    <col min="91" max="91" width="14.5" style="343" bestFit="1" customWidth="1"/>
    <col min="92" max="92" width="19.625" style="343" bestFit="1" customWidth="1"/>
    <col min="93" max="16384" width="8.625" style="16"/>
  </cols>
  <sheetData>
    <row r="1" spans="1:93" ht="32.1" customHeight="1" thickBot="1" x14ac:dyDescent="0.3">
      <c r="AH1" s="38"/>
      <c r="AI1" s="382" t="s">
        <v>1087</v>
      </c>
      <c r="AJ1" s="383"/>
      <c r="AK1" s="383"/>
      <c r="AL1" s="384"/>
      <c r="AM1" s="382" t="s">
        <v>1088</v>
      </c>
      <c r="AN1" s="383"/>
      <c r="AO1" s="383"/>
      <c r="AP1" s="384"/>
      <c r="AQ1" s="382" t="s">
        <v>1089</v>
      </c>
      <c r="AR1" s="383"/>
      <c r="AS1" s="383"/>
      <c r="AT1" s="384"/>
      <c r="AU1" s="382" t="s">
        <v>1090</v>
      </c>
      <c r="AV1" s="383"/>
      <c r="AW1" s="383"/>
      <c r="AX1" s="383"/>
      <c r="AY1" s="387" t="s">
        <v>831</v>
      </c>
      <c r="AZ1" s="387"/>
      <c r="BA1" s="387"/>
      <c r="BB1" s="387"/>
      <c r="BC1" s="386" t="s">
        <v>1582</v>
      </c>
      <c r="BD1" s="386"/>
      <c r="BE1" s="386" t="s">
        <v>1583</v>
      </c>
      <c r="BF1" s="386"/>
      <c r="BG1" s="375" t="s">
        <v>1209</v>
      </c>
      <c r="BH1" s="376"/>
      <c r="BI1" s="376"/>
      <c r="BJ1" s="377"/>
      <c r="BK1" s="385" t="s">
        <v>1584</v>
      </c>
      <c r="BL1" s="385"/>
      <c r="BM1" s="385" t="s">
        <v>1585</v>
      </c>
      <c r="BN1" s="385"/>
      <c r="BO1" s="375" t="s">
        <v>1521</v>
      </c>
      <c r="BP1" s="376"/>
      <c r="BQ1" s="376"/>
      <c r="BR1" s="377"/>
      <c r="BS1" s="380" t="s">
        <v>1586</v>
      </c>
      <c r="BT1" s="381"/>
      <c r="BU1" s="373" t="s">
        <v>1587</v>
      </c>
      <c r="BV1" s="374"/>
      <c r="BW1" s="375" t="s">
        <v>1980</v>
      </c>
      <c r="BX1" s="376"/>
      <c r="BY1" s="376"/>
      <c r="BZ1" s="377"/>
      <c r="CA1" s="380" t="s">
        <v>1975</v>
      </c>
      <c r="CB1" s="381"/>
      <c r="CC1" s="373" t="s">
        <v>1976</v>
      </c>
      <c r="CD1" s="374"/>
      <c r="CE1" s="375" t="s">
        <v>1988</v>
      </c>
      <c r="CF1" s="376"/>
      <c r="CG1" s="377"/>
      <c r="CH1" s="380" t="s">
        <v>1988</v>
      </c>
      <c r="CI1" s="381"/>
      <c r="CJ1" s="375" t="s">
        <v>2119</v>
      </c>
      <c r="CK1" s="376"/>
      <c r="CL1" s="377"/>
      <c r="CM1" s="378" t="s">
        <v>2119</v>
      </c>
      <c r="CN1" s="379"/>
    </row>
    <row r="2" spans="1:93" s="162" customFormat="1" ht="66" customHeight="1" thickBot="1" x14ac:dyDescent="0.3">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1646</v>
      </c>
      <c r="W2" s="281" t="s">
        <v>1956</v>
      </c>
      <c r="X2" s="23" t="s">
        <v>1986</v>
      </c>
      <c r="Y2" s="23" t="s">
        <v>1987</v>
      </c>
      <c r="Z2" s="23" t="s">
        <v>2117</v>
      </c>
      <c r="AA2" s="344" t="s">
        <v>2118</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1" t="s">
        <v>1095</v>
      </c>
      <c r="AY2" s="23" t="s">
        <v>1096</v>
      </c>
      <c r="AZ2" s="23" t="s">
        <v>1104</v>
      </c>
      <c r="BA2" s="23" t="s">
        <v>1105</v>
      </c>
      <c r="BB2" s="292" t="s">
        <v>1160</v>
      </c>
      <c r="BC2" s="67" t="s">
        <v>1580</v>
      </c>
      <c r="BD2" s="67" t="s">
        <v>1581</v>
      </c>
      <c r="BE2" s="67" t="s">
        <v>1580</v>
      </c>
      <c r="BF2" s="67" t="s">
        <v>1581</v>
      </c>
      <c r="BG2" s="277" t="s">
        <v>1207</v>
      </c>
      <c r="BH2" s="67" t="s">
        <v>1104</v>
      </c>
      <c r="BI2" s="67" t="s">
        <v>1208</v>
      </c>
      <c r="BJ2" s="67" t="s">
        <v>1160</v>
      </c>
      <c r="BK2" s="67" t="s">
        <v>1580</v>
      </c>
      <c r="BL2" s="67" t="s">
        <v>1581</v>
      </c>
      <c r="BM2" s="67" t="s">
        <v>1580</v>
      </c>
      <c r="BN2" s="67" t="s">
        <v>1581</v>
      </c>
      <c r="BO2" s="67" t="s">
        <v>1977</v>
      </c>
      <c r="BP2" s="67" t="s">
        <v>1579</v>
      </c>
      <c r="BQ2" s="67" t="s">
        <v>1519</v>
      </c>
      <c r="BR2" s="67" t="s">
        <v>1160</v>
      </c>
      <c r="BS2" s="226" t="s">
        <v>1580</v>
      </c>
      <c r="BT2" s="226" t="s">
        <v>1581</v>
      </c>
      <c r="BU2" s="226" t="s">
        <v>1580</v>
      </c>
      <c r="BV2" s="227" t="s">
        <v>1581</v>
      </c>
      <c r="BW2" s="67" t="s">
        <v>1977</v>
      </c>
      <c r="BX2" s="67" t="s">
        <v>1978</v>
      </c>
      <c r="BY2" s="67" t="s">
        <v>1979</v>
      </c>
      <c r="BZ2" s="67" t="s">
        <v>1160</v>
      </c>
      <c r="CA2" s="226" t="s">
        <v>1580</v>
      </c>
      <c r="CB2" s="226" t="s">
        <v>1581</v>
      </c>
      <c r="CC2" s="226" t="s">
        <v>1580</v>
      </c>
      <c r="CD2" s="270" t="s">
        <v>1581</v>
      </c>
      <c r="CE2" s="67" t="s">
        <v>1977</v>
      </c>
      <c r="CF2" s="67" t="s">
        <v>1099</v>
      </c>
      <c r="CG2" s="67" t="s">
        <v>1160</v>
      </c>
      <c r="CH2" s="226" t="s">
        <v>1580</v>
      </c>
      <c r="CI2" s="226" t="s">
        <v>1581</v>
      </c>
      <c r="CJ2" s="67" t="s">
        <v>1977</v>
      </c>
      <c r="CK2" s="67" t="s">
        <v>1099</v>
      </c>
      <c r="CL2" s="341" t="s">
        <v>1160</v>
      </c>
      <c r="CM2" s="342" t="s">
        <v>1580</v>
      </c>
      <c r="CN2" s="342" t="s">
        <v>1581</v>
      </c>
    </row>
    <row r="3" spans="1:93" s="4" customFormat="1" ht="29.45" customHeight="1" thickBot="1" x14ac:dyDescent="0.3">
      <c r="A3" s="21" t="str">
        <f t="shared" ref="A3:A34" si="0">CONCATENATE(C$2," ",B3," - ",C3)</f>
        <v>Indicator 1 - Days past due</v>
      </c>
      <c r="B3" s="273">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60">
        <v>1</v>
      </c>
      <c r="W3" s="171">
        <v>1</v>
      </c>
      <c r="X3" s="260">
        <v>1</v>
      </c>
      <c r="Y3" s="171">
        <v>1</v>
      </c>
      <c r="Z3" s="37">
        <v>1</v>
      </c>
      <c r="AA3" s="171">
        <v>1</v>
      </c>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3">
        <v>0</v>
      </c>
      <c r="AZ3" s="294" t="s">
        <v>1098</v>
      </c>
      <c r="BA3" s="294" t="s">
        <v>1098</v>
      </c>
      <c r="BB3" s="283" t="s">
        <v>1162</v>
      </c>
      <c r="BC3" s="283"/>
      <c r="BD3" s="283"/>
      <c r="BE3" s="283"/>
      <c r="BF3" s="283"/>
      <c r="BG3" s="288">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60" t="s">
        <v>1161</v>
      </c>
      <c r="CA3" s="260" t="s">
        <v>1162</v>
      </c>
      <c r="CB3" s="260">
        <v>90</v>
      </c>
      <c r="CC3" s="278" t="s">
        <v>1162</v>
      </c>
      <c r="CD3" s="278">
        <v>90</v>
      </c>
      <c r="CE3" s="260">
        <v>0</v>
      </c>
      <c r="CF3" s="260">
        <v>0</v>
      </c>
      <c r="CG3" s="260" t="s">
        <v>1161</v>
      </c>
      <c r="CH3" s="260" t="s">
        <v>1162</v>
      </c>
      <c r="CI3" s="260">
        <v>90</v>
      </c>
      <c r="CJ3" s="260">
        <v>0</v>
      </c>
      <c r="CK3" s="260">
        <v>0</v>
      </c>
      <c r="CL3" s="260" t="s">
        <v>1161</v>
      </c>
      <c r="CM3" s="260" t="s">
        <v>1162</v>
      </c>
      <c r="CN3" s="260">
        <v>90</v>
      </c>
    </row>
    <row r="4" spans="1:93" s="4" customFormat="1" ht="44.1" customHeight="1" thickBot="1" x14ac:dyDescent="0.3">
      <c r="A4" s="21" t="str">
        <f t="shared" si="0"/>
        <v>Indicator 2 - Past Due &gt; 90</v>
      </c>
      <c r="B4" s="274">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60">
        <v>1</v>
      </c>
      <c r="W4" s="171">
        <v>1</v>
      </c>
      <c r="X4" s="260">
        <v>1</v>
      </c>
      <c r="Y4" s="171">
        <v>1</v>
      </c>
      <c r="Z4" s="37">
        <v>1</v>
      </c>
      <c r="AA4" s="171">
        <v>1</v>
      </c>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3"/>
      <c r="AZ4" s="294" t="s">
        <v>1098</v>
      </c>
      <c r="BA4" s="294" t="s">
        <v>1098</v>
      </c>
      <c r="BB4" s="283"/>
      <c r="BC4" s="283"/>
      <c r="BD4" s="283"/>
      <c r="BE4" s="283"/>
      <c r="BF4" s="283"/>
      <c r="BG4" s="289"/>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60" t="s">
        <v>1162</v>
      </c>
      <c r="CA4" s="260" t="s">
        <v>1213</v>
      </c>
      <c r="CB4" s="260" t="s">
        <v>1213</v>
      </c>
      <c r="CC4" s="278" t="s">
        <v>1213</v>
      </c>
      <c r="CD4" s="278" t="s">
        <v>1213</v>
      </c>
      <c r="CE4" s="260">
        <v>0</v>
      </c>
      <c r="CF4" s="260">
        <v>0</v>
      </c>
      <c r="CG4" s="260" t="s">
        <v>1162</v>
      </c>
      <c r="CH4" s="260" t="s">
        <v>1162</v>
      </c>
      <c r="CI4" s="260" t="s">
        <v>1162</v>
      </c>
      <c r="CJ4" s="260">
        <v>0</v>
      </c>
      <c r="CK4" s="260">
        <v>0</v>
      </c>
      <c r="CL4" s="260" t="s">
        <v>1162</v>
      </c>
      <c r="CM4" s="260" t="s">
        <v>1213</v>
      </c>
      <c r="CN4" s="260" t="s">
        <v>1213</v>
      </c>
    </row>
    <row r="5" spans="1:93" s="4" customFormat="1" ht="44.1" customHeight="1" thickBot="1" x14ac:dyDescent="0.3">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60">
        <v>1</v>
      </c>
      <c r="W5" s="171"/>
      <c r="X5" s="260">
        <v>1</v>
      </c>
      <c r="Y5" s="171"/>
      <c r="Z5" s="37">
        <v>1</v>
      </c>
      <c r="AA5" s="171">
        <v>1</v>
      </c>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3"/>
      <c r="AZ5" s="294" t="s">
        <v>1098</v>
      </c>
      <c r="BA5" s="294" t="s">
        <v>1098</v>
      </c>
      <c r="BB5" s="283" t="s">
        <v>1162</v>
      </c>
      <c r="BC5" s="283"/>
      <c r="BD5" s="283"/>
      <c r="BE5" s="283"/>
      <c r="BF5" s="283"/>
      <c r="BG5" s="289"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60" t="s">
        <v>1162</v>
      </c>
      <c r="CA5" s="260" t="s">
        <v>1213</v>
      </c>
      <c r="CB5" s="260" t="s">
        <v>1213</v>
      </c>
      <c r="CC5" s="278" t="s">
        <v>1213</v>
      </c>
      <c r="CD5" s="278" t="s">
        <v>1213</v>
      </c>
      <c r="CE5" s="260">
        <v>0</v>
      </c>
      <c r="CF5" s="260">
        <v>0</v>
      </c>
      <c r="CG5" s="260" t="s">
        <v>1162</v>
      </c>
      <c r="CH5" s="260" t="s">
        <v>1162</v>
      </c>
      <c r="CI5" s="260" t="s">
        <v>1162</v>
      </c>
      <c r="CJ5" s="260">
        <v>0</v>
      </c>
      <c r="CK5" s="260">
        <v>0</v>
      </c>
      <c r="CL5" s="260" t="s">
        <v>1162</v>
      </c>
      <c r="CM5" s="260" t="s">
        <v>1213</v>
      </c>
      <c r="CN5" s="260" t="s">
        <v>1213</v>
      </c>
    </row>
    <row r="6" spans="1:93" s="5" customFormat="1" ht="47.45" hidden="1"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60"/>
      <c r="W6" s="171"/>
      <c r="X6" s="260">
        <v>1</v>
      </c>
      <c r="Y6" s="171"/>
      <c r="Z6" s="37"/>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5" t="s">
        <v>1098</v>
      </c>
      <c r="AZ6" s="294" t="s">
        <v>1098</v>
      </c>
      <c r="BA6" s="294" t="s">
        <v>1098</v>
      </c>
      <c r="BB6" s="284"/>
      <c r="BC6" s="284"/>
      <c r="BD6" s="284"/>
      <c r="BE6" s="284"/>
      <c r="BF6" s="284"/>
      <c r="BG6" s="289"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60"/>
      <c r="CA6" s="260"/>
      <c r="CB6" s="260"/>
      <c r="CC6" s="278"/>
      <c r="CD6" s="278"/>
      <c r="CE6" s="260">
        <v>0</v>
      </c>
      <c r="CF6" s="260">
        <v>0</v>
      </c>
      <c r="CG6" s="260" t="s">
        <v>1162</v>
      </c>
      <c r="CH6" s="260" t="s">
        <v>1162</v>
      </c>
      <c r="CI6" s="260" t="s">
        <v>1162</v>
      </c>
      <c r="CJ6" s="260">
        <v>0</v>
      </c>
      <c r="CK6" s="260">
        <v>0</v>
      </c>
      <c r="CL6" s="260"/>
      <c r="CM6" s="260"/>
      <c r="CN6" s="260"/>
    </row>
    <row r="7" spans="1:93" s="5" customFormat="1" ht="44.1" hidden="1" customHeight="1" thickBot="1" x14ac:dyDescent="0.2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60"/>
      <c r="W7" s="171"/>
      <c r="X7" s="260">
        <v>1</v>
      </c>
      <c r="Y7" s="171"/>
      <c r="Z7" s="37"/>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3" t="s">
        <v>1098</v>
      </c>
      <c r="AZ7" s="294" t="s">
        <v>1098</v>
      </c>
      <c r="BA7" s="294" t="s">
        <v>1098</v>
      </c>
      <c r="BB7" s="284"/>
      <c r="BC7" s="284"/>
      <c r="BD7" s="284"/>
      <c r="BE7" s="284"/>
      <c r="BF7" s="284"/>
      <c r="BG7" s="289"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60"/>
      <c r="CA7" s="260"/>
      <c r="CB7" s="260"/>
      <c r="CC7" s="278"/>
      <c r="CD7" s="278"/>
      <c r="CE7" s="260">
        <v>0</v>
      </c>
      <c r="CF7" s="260">
        <v>0</v>
      </c>
      <c r="CG7" s="260" t="s">
        <v>1162</v>
      </c>
      <c r="CH7" s="260" t="s">
        <v>1162</v>
      </c>
      <c r="CI7" s="260" t="s">
        <v>1162</v>
      </c>
      <c r="CJ7" s="260">
        <v>0</v>
      </c>
      <c r="CK7" s="260">
        <v>0</v>
      </c>
      <c r="CL7" s="260"/>
      <c r="CM7" s="260"/>
      <c r="CN7" s="260"/>
    </row>
    <row r="8" spans="1:93" s="5" customFormat="1" ht="44.1" hidden="1" customHeight="1" thickBot="1" x14ac:dyDescent="0.2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60">
        <v>1</v>
      </c>
      <c r="W8" s="171"/>
      <c r="X8" s="260"/>
      <c r="Y8" s="171"/>
      <c r="Z8" s="37"/>
      <c r="AA8" s="171"/>
      <c r="AB8" s="198" t="s">
        <v>12</v>
      </c>
      <c r="AC8" s="199" t="s">
        <v>1153</v>
      </c>
      <c r="AD8" s="172" t="s">
        <v>12</v>
      </c>
      <c r="AE8" s="172" t="s">
        <v>12</v>
      </c>
      <c r="AF8" s="172" t="s">
        <v>837</v>
      </c>
      <c r="AG8" s="299"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3" t="s">
        <v>1098</v>
      </c>
      <c r="AZ8" s="294" t="s">
        <v>1098</v>
      </c>
      <c r="BA8" s="294" t="s">
        <v>1098</v>
      </c>
      <c r="BB8" s="284"/>
      <c r="BC8" s="284"/>
      <c r="BD8" s="284"/>
      <c r="BE8" s="284"/>
      <c r="BF8" s="284"/>
      <c r="BG8" s="289"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60" t="s">
        <v>1162</v>
      </c>
      <c r="CA8" s="260" t="s">
        <v>1213</v>
      </c>
      <c r="CB8" s="260" t="s">
        <v>1213</v>
      </c>
      <c r="CC8" s="278" t="s">
        <v>1213</v>
      </c>
      <c r="CD8" s="278" t="s">
        <v>1213</v>
      </c>
      <c r="CE8" s="260">
        <v>0</v>
      </c>
      <c r="CF8" s="260">
        <v>0</v>
      </c>
      <c r="CG8" s="260" t="e">
        <v>#N/A</v>
      </c>
      <c r="CH8" s="260" t="e">
        <v>#N/A</v>
      </c>
      <c r="CI8" s="260" t="e">
        <v>#N/A</v>
      </c>
      <c r="CJ8" s="260">
        <v>0</v>
      </c>
      <c r="CK8" s="260">
        <v>0</v>
      </c>
      <c r="CL8" s="260"/>
      <c r="CM8" s="260"/>
      <c r="CN8" s="260"/>
    </row>
    <row r="9" spans="1:93" s="5" customFormat="1" ht="130.35" customHeight="1" thickBot="1" x14ac:dyDescent="0.25">
      <c r="A9" s="21" t="str">
        <f t="shared" si="0"/>
        <v>Indicator 7 - Overdue amount/exposure amount</v>
      </c>
      <c r="B9" s="274">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60">
        <v>1</v>
      </c>
      <c r="W9" s="171"/>
      <c r="X9" s="260">
        <v>1</v>
      </c>
      <c r="Y9" s="171">
        <v>1</v>
      </c>
      <c r="Z9" s="37">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3">
        <v>0</v>
      </c>
      <c r="AZ9" s="294" t="s">
        <v>1098</v>
      </c>
      <c r="BA9" s="294" t="s">
        <v>1098</v>
      </c>
      <c r="BB9" s="284"/>
      <c r="BC9" s="284"/>
      <c r="BD9" s="284"/>
      <c r="BE9" s="284"/>
      <c r="BF9" s="284"/>
      <c r="BG9" s="289">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60" t="s">
        <v>1161</v>
      </c>
      <c r="CA9" s="260" t="s">
        <v>1162</v>
      </c>
      <c r="CB9" s="260">
        <v>29.223549999999999</v>
      </c>
      <c r="CC9" s="278" t="s">
        <v>1162</v>
      </c>
      <c r="CD9" s="278">
        <v>0</v>
      </c>
      <c r="CE9" s="260">
        <v>0</v>
      </c>
      <c r="CF9" s="260">
        <v>0</v>
      </c>
      <c r="CG9" s="260" t="s">
        <v>1161</v>
      </c>
      <c r="CH9" s="260" t="s">
        <v>1162</v>
      </c>
      <c r="CI9" s="260">
        <v>6.5846000000000003E-3</v>
      </c>
      <c r="CJ9" s="260">
        <v>0</v>
      </c>
      <c r="CK9" s="260">
        <v>0</v>
      </c>
      <c r="CL9" s="260"/>
      <c r="CM9" s="260"/>
      <c r="CN9" s="260"/>
    </row>
    <row r="10" spans="1:93" s="5" customFormat="1" ht="166.35" customHeight="1" thickBot="1" x14ac:dyDescent="0.2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60">
        <v>1</v>
      </c>
      <c r="W10" s="171">
        <v>1</v>
      </c>
      <c r="X10" s="260">
        <v>1</v>
      </c>
      <c r="Y10" s="171">
        <v>1</v>
      </c>
      <c r="Z10" s="37">
        <v>1</v>
      </c>
      <c r="AA10" s="171">
        <v>1</v>
      </c>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3">
        <v>1</v>
      </c>
      <c r="AZ10" s="294" t="s">
        <v>1098</v>
      </c>
      <c r="BA10" s="294" t="s">
        <v>1098</v>
      </c>
      <c r="BB10" s="283" t="s">
        <v>1161</v>
      </c>
      <c r="BC10" s="283" t="s">
        <v>1163</v>
      </c>
      <c r="BD10" s="283">
        <v>1.6709609999999999</v>
      </c>
      <c r="BE10" s="283" t="s">
        <v>1163</v>
      </c>
      <c r="BF10" s="283">
        <v>1.958556</v>
      </c>
      <c r="BG10" s="289">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60" t="s">
        <v>1162</v>
      </c>
      <c r="CA10" s="260" t="s">
        <v>1213</v>
      </c>
      <c r="CB10" s="260" t="s">
        <v>1213</v>
      </c>
      <c r="CC10" s="278" t="s">
        <v>1213</v>
      </c>
      <c r="CD10" s="278" t="s">
        <v>1213</v>
      </c>
      <c r="CE10" s="260">
        <v>1</v>
      </c>
      <c r="CF10" s="260">
        <v>0</v>
      </c>
      <c r="CG10" s="260" t="s">
        <v>1162</v>
      </c>
      <c r="CH10" s="260" t="s">
        <v>1162</v>
      </c>
      <c r="CI10" s="260" t="s">
        <v>1162</v>
      </c>
      <c r="CJ10" s="260">
        <v>1</v>
      </c>
      <c r="CK10" s="260">
        <v>0</v>
      </c>
      <c r="CL10" s="260" t="s">
        <v>1162</v>
      </c>
      <c r="CM10" s="260" t="s">
        <v>1213</v>
      </c>
      <c r="CN10" s="260" t="s">
        <v>1213</v>
      </c>
    </row>
    <row r="11" spans="1:93"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60">
        <v>1</v>
      </c>
      <c r="W11" s="171">
        <v>1</v>
      </c>
      <c r="X11" s="260">
        <v>1</v>
      </c>
      <c r="Y11" s="171">
        <v>1</v>
      </c>
      <c r="Z11" s="37">
        <v>1</v>
      </c>
      <c r="AA11" s="171">
        <v>1</v>
      </c>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3">
        <v>0</v>
      </c>
      <c r="AZ11" s="294" t="s">
        <v>1098</v>
      </c>
      <c r="BA11" s="294" t="s">
        <v>1098</v>
      </c>
      <c r="BB11" s="283"/>
      <c r="BC11" s="284"/>
      <c r="BD11" s="284"/>
      <c r="BE11" s="284"/>
      <c r="BF11" s="284"/>
      <c r="BG11" s="289">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60" t="s">
        <v>1161</v>
      </c>
      <c r="CA11" s="260">
        <v>-0.82407589999999997</v>
      </c>
      <c r="CB11" s="260">
        <v>4.6343120000000004</v>
      </c>
      <c r="CC11" s="278">
        <v>-0.92845180000000005</v>
      </c>
      <c r="CD11" s="278">
        <v>7.055777</v>
      </c>
      <c r="CE11" s="260">
        <v>0</v>
      </c>
      <c r="CF11" s="260">
        <v>0</v>
      </c>
      <c r="CG11" s="260" t="s">
        <v>1161</v>
      </c>
      <c r="CH11" s="260">
        <v>-1</v>
      </c>
      <c r="CI11" s="260">
        <v>1.5309060000000001</v>
      </c>
      <c r="CJ11" s="260">
        <v>0</v>
      </c>
      <c r="CK11" s="260">
        <v>0</v>
      </c>
      <c r="CL11" s="260" t="s">
        <v>1161</v>
      </c>
      <c r="CM11" s="260">
        <v>-1</v>
      </c>
      <c r="CN11" s="260">
        <v>139.0573</v>
      </c>
    </row>
    <row r="12" spans="1:93" s="4" customFormat="1" ht="44.1" hidden="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60">
        <v>1</v>
      </c>
      <c r="W12" s="171"/>
      <c r="X12" s="260">
        <v>1</v>
      </c>
      <c r="Y12" s="171"/>
      <c r="Z12" s="37"/>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3" t="s">
        <v>1098</v>
      </c>
      <c r="AZ12" s="294" t="s">
        <v>1098</v>
      </c>
      <c r="BA12" s="294" t="s">
        <v>1098</v>
      </c>
      <c r="BB12" s="283"/>
      <c r="BC12" s="283"/>
      <c r="BD12" s="283"/>
      <c r="BE12" s="283"/>
      <c r="BF12" s="283"/>
      <c r="BG12" s="289"/>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60" t="s">
        <v>1162</v>
      </c>
      <c r="CA12" s="260" t="s">
        <v>1213</v>
      </c>
      <c r="CB12" s="260" t="s">
        <v>1213</v>
      </c>
      <c r="CC12" s="278" t="s">
        <v>1213</v>
      </c>
      <c r="CD12" s="278" t="s">
        <v>1213</v>
      </c>
      <c r="CE12" s="260">
        <v>0</v>
      </c>
      <c r="CF12" s="260">
        <v>0</v>
      </c>
      <c r="CG12" s="260" t="s">
        <v>1162</v>
      </c>
      <c r="CH12" s="260" t="s">
        <v>1162</v>
      </c>
      <c r="CI12" s="260" t="s">
        <v>1162</v>
      </c>
      <c r="CJ12" s="260">
        <v>0</v>
      </c>
      <c r="CK12" s="260">
        <v>0</v>
      </c>
      <c r="CL12" s="260"/>
      <c r="CM12" s="260"/>
      <c r="CN12" s="260"/>
    </row>
    <row r="13" spans="1:93" s="4" customFormat="1" ht="58.35" hidden="1"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60">
        <v>1</v>
      </c>
      <c r="W13" s="171"/>
      <c r="X13" s="260"/>
      <c r="Y13" s="171"/>
      <c r="Z13" s="37"/>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3">
        <v>0</v>
      </c>
      <c r="AZ13" s="294" t="s">
        <v>1098</v>
      </c>
      <c r="BA13" s="294" t="s">
        <v>1098</v>
      </c>
      <c r="BB13" s="283"/>
      <c r="BC13" s="283"/>
      <c r="BD13" s="283"/>
      <c r="BE13" s="283"/>
      <c r="BF13" s="283"/>
      <c r="BG13" s="289">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60" t="s">
        <v>1162</v>
      </c>
      <c r="CA13" s="260" t="s">
        <v>1213</v>
      </c>
      <c r="CB13" s="260" t="s">
        <v>1213</v>
      </c>
      <c r="CC13" s="278" t="s">
        <v>1213</v>
      </c>
      <c r="CD13" s="278" t="s">
        <v>1213</v>
      </c>
      <c r="CE13" s="260">
        <v>0</v>
      </c>
      <c r="CF13" s="260">
        <v>0</v>
      </c>
      <c r="CG13" s="260" t="e">
        <v>#N/A</v>
      </c>
      <c r="CH13" s="260" t="e">
        <v>#N/A</v>
      </c>
      <c r="CI13" s="260" t="e">
        <v>#N/A</v>
      </c>
      <c r="CJ13" s="260">
        <v>0</v>
      </c>
      <c r="CK13" s="260">
        <v>0</v>
      </c>
      <c r="CL13" s="260"/>
      <c r="CM13" s="260"/>
      <c r="CN13" s="260"/>
      <c r="CO13" s="4" t="s">
        <v>2120</v>
      </c>
    </row>
    <row r="14" spans="1:93" s="4" customFormat="1" ht="32.1" hidden="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60">
        <v>1</v>
      </c>
      <c r="W14" s="171"/>
      <c r="X14" s="260"/>
      <c r="Y14" s="171"/>
      <c r="Z14" s="37"/>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3" t="s">
        <v>1098</v>
      </c>
      <c r="AZ14" s="294" t="s">
        <v>1098</v>
      </c>
      <c r="BA14" s="294" t="s">
        <v>1098</v>
      </c>
      <c r="BB14" s="283"/>
      <c r="BC14" s="283"/>
      <c r="BD14" s="283"/>
      <c r="BE14" s="283"/>
      <c r="BF14" s="283"/>
      <c r="BG14" s="289"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60" t="s">
        <v>1162</v>
      </c>
      <c r="CA14" s="260" t="s">
        <v>1213</v>
      </c>
      <c r="CB14" s="260" t="s">
        <v>1213</v>
      </c>
      <c r="CC14" s="278" t="s">
        <v>1213</v>
      </c>
      <c r="CD14" s="278" t="s">
        <v>1213</v>
      </c>
      <c r="CE14" s="260">
        <v>0</v>
      </c>
      <c r="CF14" s="260">
        <v>0</v>
      </c>
      <c r="CG14" s="260" t="e">
        <v>#N/A</v>
      </c>
      <c r="CH14" s="260" t="e">
        <v>#N/A</v>
      </c>
      <c r="CI14" s="260" t="e">
        <v>#N/A</v>
      </c>
      <c r="CJ14" s="260">
        <v>0</v>
      </c>
      <c r="CK14" s="260">
        <v>0</v>
      </c>
      <c r="CL14" s="260"/>
      <c r="CM14" s="260"/>
      <c r="CN14" s="260"/>
      <c r="CO14" s="4" t="s">
        <v>2120</v>
      </c>
    </row>
    <row r="15" spans="1:93"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60">
        <v>1</v>
      </c>
      <c r="W15" s="171">
        <v>1</v>
      </c>
      <c r="X15" s="260">
        <v>1</v>
      </c>
      <c r="Y15" s="171">
        <v>1</v>
      </c>
      <c r="Z15" s="37">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3" t="s">
        <v>1099</v>
      </c>
      <c r="AZ15" s="294">
        <v>6058.6854999999996</v>
      </c>
      <c r="BA15" s="294">
        <v>145.21431000000001</v>
      </c>
      <c r="BB15" s="283" t="s">
        <v>1161</v>
      </c>
      <c r="BC15" s="283">
        <v>48.168900000000001</v>
      </c>
      <c r="BD15" s="283">
        <v>221617.1</v>
      </c>
      <c r="BE15" s="283" t="s">
        <v>1163</v>
      </c>
      <c r="BF15" s="283">
        <v>29135.72</v>
      </c>
      <c r="BG15" s="289"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60" t="s">
        <v>1161</v>
      </c>
      <c r="CA15" s="260">
        <v>-237000000</v>
      </c>
      <c r="CB15" s="260">
        <v>99400000</v>
      </c>
      <c r="CC15" s="278">
        <v>-11800000</v>
      </c>
      <c r="CD15" s="278">
        <v>19200000</v>
      </c>
      <c r="CE15" s="260" t="s">
        <v>1099</v>
      </c>
      <c r="CF15" s="260">
        <v>3395.85</v>
      </c>
      <c r="CG15" s="260" t="s">
        <v>1161</v>
      </c>
      <c r="CH15" s="260" t="s">
        <v>1162</v>
      </c>
      <c r="CI15" s="260">
        <v>815891.3</v>
      </c>
      <c r="CJ15" s="260" t="s">
        <v>1099</v>
      </c>
      <c r="CK15" s="260">
        <v>33833.22</v>
      </c>
      <c r="CL15" s="260"/>
      <c r="CM15" s="260"/>
      <c r="CN15" s="260"/>
      <c r="CO15" s="4" t="s">
        <v>2120</v>
      </c>
    </row>
    <row r="16" spans="1:93" s="4" customFormat="1" ht="29.45" customHeight="1" thickBot="1" x14ac:dyDescent="0.3">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60">
        <v>1</v>
      </c>
      <c r="W16" s="171"/>
      <c r="X16" s="260">
        <v>1</v>
      </c>
      <c r="Y16" s="171"/>
      <c r="Z16" s="37">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3">
        <v>1</v>
      </c>
      <c r="AZ16" s="294" t="s">
        <v>1098</v>
      </c>
      <c r="BA16" s="294" t="s">
        <v>1098</v>
      </c>
      <c r="BB16" s="283"/>
      <c r="BC16" s="283"/>
      <c r="BD16" s="283"/>
      <c r="BE16" s="283"/>
      <c r="BF16" s="283"/>
      <c r="BG16" s="289">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60" t="s">
        <v>1161</v>
      </c>
      <c r="CA16" s="260" t="s">
        <v>1162</v>
      </c>
      <c r="CB16" s="260">
        <v>20</v>
      </c>
      <c r="CC16" s="278" t="s">
        <v>1213</v>
      </c>
      <c r="CD16" s="278" t="s">
        <v>1213</v>
      </c>
      <c r="CE16" s="260">
        <v>1</v>
      </c>
      <c r="CF16" s="260">
        <v>0</v>
      </c>
      <c r="CG16" s="260" t="s">
        <v>1162</v>
      </c>
      <c r="CH16" s="260" t="s">
        <v>1162</v>
      </c>
      <c r="CI16" s="260" t="s">
        <v>1162</v>
      </c>
      <c r="CJ16" s="260">
        <v>1</v>
      </c>
      <c r="CK16" s="260">
        <v>0</v>
      </c>
      <c r="CL16" s="260"/>
      <c r="CM16" s="260"/>
      <c r="CN16" s="260"/>
    </row>
    <row r="17" spans="1:92" s="4" customFormat="1" ht="179.25" thickBot="1" x14ac:dyDescent="0.3">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60">
        <v>1</v>
      </c>
      <c r="W17" s="171"/>
      <c r="X17" s="260">
        <v>1</v>
      </c>
      <c r="Y17" s="171"/>
      <c r="Z17" s="37">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3">
        <v>0</v>
      </c>
      <c r="AZ17" s="294" t="s">
        <v>1098</v>
      </c>
      <c r="BA17" s="294" t="s">
        <v>1098</v>
      </c>
      <c r="BB17" s="283"/>
      <c r="BC17" s="283"/>
      <c r="BD17" s="283"/>
      <c r="BE17" s="283"/>
      <c r="BF17" s="283"/>
      <c r="BG17" s="289"/>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60" t="s">
        <v>1162</v>
      </c>
      <c r="CA17" s="260" t="s">
        <v>1213</v>
      </c>
      <c r="CB17" s="260" t="s">
        <v>1213</v>
      </c>
      <c r="CC17" s="278" t="s">
        <v>1213</v>
      </c>
      <c r="CD17" s="278" t="s">
        <v>1213</v>
      </c>
      <c r="CE17" s="260">
        <v>0</v>
      </c>
      <c r="CF17" s="260">
        <v>0</v>
      </c>
      <c r="CG17" s="260" t="s">
        <v>1162</v>
      </c>
      <c r="CH17" s="260" t="s">
        <v>1162</v>
      </c>
      <c r="CI17" s="260" t="s">
        <v>1162</v>
      </c>
      <c r="CJ17" s="260">
        <v>0</v>
      </c>
      <c r="CK17" s="260">
        <v>0</v>
      </c>
      <c r="CL17" s="260"/>
      <c r="CM17" s="260"/>
      <c r="CN17" s="260"/>
    </row>
    <row r="18" spans="1:92" s="4" customFormat="1" ht="101.45" customHeight="1" thickBot="1" x14ac:dyDescent="0.3">
      <c r="A18" s="21" t="str">
        <f t="shared" si="0"/>
        <v>Indicator 16 - Default</v>
      </c>
      <c r="B18" s="274">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60">
        <v>1</v>
      </c>
      <c r="W18" s="171"/>
      <c r="X18" s="260">
        <v>1</v>
      </c>
      <c r="Y18" s="171"/>
      <c r="Z18" s="37">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6"/>
      <c r="AZ18" s="294" t="s">
        <v>1098</v>
      </c>
      <c r="BA18" s="294" t="s">
        <v>1098</v>
      </c>
      <c r="BB18" s="283"/>
      <c r="BC18" s="283"/>
      <c r="BD18" s="283"/>
      <c r="BE18" s="283"/>
      <c r="BF18" s="283"/>
      <c r="BG18" s="289"/>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60" t="s">
        <v>1162</v>
      </c>
      <c r="CA18" s="260" t="s">
        <v>1213</v>
      </c>
      <c r="CB18" s="260" t="s">
        <v>1213</v>
      </c>
      <c r="CC18" s="278" t="s">
        <v>1213</v>
      </c>
      <c r="CD18" s="278" t="s">
        <v>1213</v>
      </c>
      <c r="CE18" s="260" t="s">
        <v>1213</v>
      </c>
      <c r="CF18" s="260">
        <v>0</v>
      </c>
      <c r="CG18" s="260" t="s">
        <v>1162</v>
      </c>
      <c r="CH18" s="260" t="s">
        <v>1162</v>
      </c>
      <c r="CI18" s="260" t="s">
        <v>1162</v>
      </c>
      <c r="CJ18" s="260" t="s">
        <v>1213</v>
      </c>
      <c r="CK18" s="260">
        <v>0</v>
      </c>
      <c r="CL18" s="260"/>
      <c r="CM18" s="260"/>
      <c r="CN18" s="260"/>
    </row>
    <row r="19" spans="1:92" s="4" customFormat="1" ht="44.1" customHeight="1" thickBot="1" x14ac:dyDescent="0.3">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60">
        <v>1</v>
      </c>
      <c r="W19" s="171">
        <v>1</v>
      </c>
      <c r="X19" s="260">
        <v>1</v>
      </c>
      <c r="Y19" s="171">
        <v>1</v>
      </c>
      <c r="Z19" s="37">
        <v>1</v>
      </c>
      <c r="AA19" s="171">
        <v>1</v>
      </c>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3" t="s">
        <v>1098</v>
      </c>
      <c r="AZ19" s="294" t="s">
        <v>1098</v>
      </c>
      <c r="BA19" s="294" t="s">
        <v>1098</v>
      </c>
      <c r="BB19" s="283"/>
      <c r="BC19" s="283"/>
      <c r="BD19" s="283"/>
      <c r="BE19" s="283"/>
      <c r="BF19" s="283"/>
      <c r="BG19" s="289"/>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60" t="s">
        <v>1162</v>
      </c>
      <c r="CA19" s="260" t="s">
        <v>1213</v>
      </c>
      <c r="CB19" s="260" t="s">
        <v>1213</v>
      </c>
      <c r="CC19" s="278" t="s">
        <v>1213</v>
      </c>
      <c r="CD19" s="278" t="s">
        <v>1213</v>
      </c>
      <c r="CE19" s="260">
        <v>0</v>
      </c>
      <c r="CF19" s="260">
        <v>0</v>
      </c>
      <c r="CG19" s="260" t="s">
        <v>1162</v>
      </c>
      <c r="CH19" s="260" t="s">
        <v>1162</v>
      </c>
      <c r="CI19" s="260" t="s">
        <v>1162</v>
      </c>
      <c r="CJ19" s="260">
        <v>0</v>
      </c>
      <c r="CK19" s="260">
        <v>0</v>
      </c>
      <c r="CL19" s="260" t="s">
        <v>1162</v>
      </c>
      <c r="CM19" s="260" t="s">
        <v>1213</v>
      </c>
      <c r="CN19" s="260" t="s">
        <v>1213</v>
      </c>
    </row>
    <row r="20" spans="1:92" s="4" customFormat="1" ht="44.1" hidden="1" customHeight="1" thickBot="1" x14ac:dyDescent="0.3">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60"/>
      <c r="W20" s="171"/>
      <c r="X20" s="260"/>
      <c r="Y20" s="171"/>
      <c r="Z20" s="37"/>
      <c r="AA20" s="171"/>
      <c r="AB20" s="196" t="s">
        <v>12</v>
      </c>
      <c r="AC20" s="197" t="s">
        <v>1153</v>
      </c>
      <c r="AD20" s="172" t="s">
        <v>837</v>
      </c>
      <c r="AE20" s="172" t="s">
        <v>1098</v>
      </c>
      <c r="AF20" s="172" t="s">
        <v>837</v>
      </c>
      <c r="AG20" s="302"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3" t="s">
        <v>1098</v>
      </c>
      <c r="AZ20" s="294" t="s">
        <v>1098</v>
      </c>
      <c r="BA20" s="294" t="s">
        <v>1098</v>
      </c>
      <c r="BB20" s="283"/>
      <c r="BC20" s="283"/>
      <c r="BD20" s="283"/>
      <c r="BE20" s="283"/>
      <c r="BF20" s="283"/>
      <c r="BG20" s="289"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60"/>
      <c r="CA20" s="260"/>
      <c r="CB20" s="260"/>
      <c r="CC20" s="278"/>
      <c r="CD20" s="278"/>
      <c r="CE20" s="260">
        <v>0</v>
      </c>
      <c r="CF20" s="260">
        <v>0</v>
      </c>
      <c r="CG20" s="260" t="e">
        <v>#N/A</v>
      </c>
      <c r="CH20" s="260" t="e">
        <v>#N/A</v>
      </c>
      <c r="CI20" s="260" t="e">
        <v>#N/A</v>
      </c>
      <c r="CJ20" s="260">
        <v>0</v>
      </c>
      <c r="CK20" s="260">
        <v>0</v>
      </c>
      <c r="CL20" s="260"/>
      <c r="CM20" s="260"/>
      <c r="CN20" s="260"/>
    </row>
    <row r="21" spans="1:92" s="4" customFormat="1" ht="44.1" hidden="1" customHeight="1" thickBot="1" x14ac:dyDescent="0.3">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60"/>
      <c r="W21" s="171"/>
      <c r="X21" s="260">
        <v>1</v>
      </c>
      <c r="Y21" s="171"/>
      <c r="Z21" s="37"/>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3" t="s">
        <v>1098</v>
      </c>
      <c r="AZ21" s="294" t="s">
        <v>1098</v>
      </c>
      <c r="BA21" s="294" t="s">
        <v>1098</v>
      </c>
      <c r="BB21" s="283"/>
      <c r="BC21" s="283"/>
      <c r="BD21" s="283"/>
      <c r="BE21" s="283"/>
      <c r="BF21" s="283"/>
      <c r="BG21" s="289"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60"/>
      <c r="CA21" s="260"/>
      <c r="CB21" s="260"/>
      <c r="CC21" s="278"/>
      <c r="CD21" s="278"/>
      <c r="CE21" s="260">
        <v>0</v>
      </c>
      <c r="CF21" s="260">
        <v>0</v>
      </c>
      <c r="CG21" s="260" t="s">
        <v>1162</v>
      </c>
      <c r="CH21" s="260" t="s">
        <v>1162</v>
      </c>
      <c r="CI21" s="260" t="s">
        <v>1162</v>
      </c>
      <c r="CJ21" s="260">
        <v>0</v>
      </c>
      <c r="CK21" s="260">
        <v>0</v>
      </c>
      <c r="CL21" s="260"/>
      <c r="CM21" s="260"/>
      <c r="CN21" s="260"/>
    </row>
    <row r="22" spans="1:92" s="17" customFormat="1" ht="58.35" hidden="1" customHeight="1" thickBot="1" x14ac:dyDescent="0.3">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60">
        <v>1</v>
      </c>
      <c r="W22" s="171"/>
      <c r="X22" s="260">
        <v>1</v>
      </c>
      <c r="Y22" s="171"/>
      <c r="Z22" s="37"/>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3"/>
      <c r="AZ22" s="294" t="s">
        <v>1098</v>
      </c>
      <c r="BA22" s="294" t="s">
        <v>1098</v>
      </c>
      <c r="BB22" s="283"/>
      <c r="BC22" s="285"/>
      <c r="BD22" s="285"/>
      <c r="BE22" s="285"/>
      <c r="BF22" s="285"/>
      <c r="BG22" s="289"/>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9">
        <v>0</v>
      </c>
      <c r="BY22" s="279">
        <v>0</v>
      </c>
      <c r="BZ22" s="260" t="s">
        <v>1162</v>
      </c>
      <c r="CA22" s="280" t="s">
        <v>1213</v>
      </c>
      <c r="CB22" s="280" t="s">
        <v>1213</v>
      </c>
      <c r="CC22" s="278" t="s">
        <v>1213</v>
      </c>
      <c r="CD22" s="278" t="s">
        <v>1213</v>
      </c>
      <c r="CE22" s="260">
        <v>0</v>
      </c>
      <c r="CF22" s="260">
        <v>0</v>
      </c>
      <c r="CG22" s="260" t="s">
        <v>1162</v>
      </c>
      <c r="CH22" s="260" t="s">
        <v>1162</v>
      </c>
      <c r="CI22" s="260" t="s">
        <v>1162</v>
      </c>
      <c r="CJ22" s="260">
        <v>0</v>
      </c>
      <c r="CK22" s="260">
        <v>0</v>
      </c>
      <c r="CL22" s="260"/>
      <c r="CM22" s="260"/>
      <c r="CN22" s="260"/>
    </row>
    <row r="23" spans="1:92" s="4" customFormat="1" ht="44.1" hidden="1" customHeight="1" thickBot="1" x14ac:dyDescent="0.3">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60"/>
      <c r="W23" s="171"/>
      <c r="X23" s="260"/>
      <c r="Y23" s="171"/>
      <c r="Z23" s="37"/>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3" t="s">
        <v>1098</v>
      </c>
      <c r="AZ23" s="294" t="s">
        <v>1098</v>
      </c>
      <c r="BA23" s="294" t="s">
        <v>1098</v>
      </c>
      <c r="BB23" s="283"/>
      <c r="BC23" s="283"/>
      <c r="BD23" s="283"/>
      <c r="BE23" s="283"/>
      <c r="BF23" s="283"/>
      <c r="BG23" s="289"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60"/>
      <c r="CA23" s="260"/>
      <c r="CB23" s="260"/>
      <c r="CC23" s="278"/>
      <c r="CD23" s="278"/>
      <c r="CE23" s="260">
        <v>0</v>
      </c>
      <c r="CF23" s="260">
        <v>0</v>
      </c>
      <c r="CG23" s="260" t="e">
        <v>#N/A</v>
      </c>
      <c r="CH23" s="260" t="e">
        <v>#N/A</v>
      </c>
      <c r="CI23" s="260" t="e">
        <v>#N/A</v>
      </c>
      <c r="CJ23" s="260">
        <v>0</v>
      </c>
      <c r="CK23" s="260">
        <v>0</v>
      </c>
      <c r="CL23" s="260"/>
      <c r="CM23" s="260"/>
      <c r="CN23" s="260"/>
    </row>
    <row r="24" spans="1:92" s="4" customFormat="1" ht="58.35" hidden="1" customHeight="1" thickBot="1" x14ac:dyDescent="0.3">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60"/>
      <c r="W24" s="171"/>
      <c r="X24" s="260"/>
      <c r="Y24" s="171"/>
      <c r="Z24" s="37"/>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3" t="s">
        <v>1098</v>
      </c>
      <c r="AZ24" s="294" t="s">
        <v>1098</v>
      </c>
      <c r="BA24" s="294" t="s">
        <v>1098</v>
      </c>
      <c r="BB24" s="283"/>
      <c r="BC24" s="283"/>
      <c r="BD24" s="283"/>
      <c r="BE24" s="283"/>
      <c r="BF24" s="283"/>
      <c r="BG24" s="289"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60"/>
      <c r="CA24" s="260"/>
      <c r="CB24" s="260"/>
      <c r="CC24" s="278"/>
      <c r="CD24" s="278"/>
      <c r="CE24" s="260">
        <v>0</v>
      </c>
      <c r="CF24" s="260">
        <v>0</v>
      </c>
      <c r="CG24" s="260" t="e">
        <v>#N/A</v>
      </c>
      <c r="CH24" s="260" t="e">
        <v>#N/A</v>
      </c>
      <c r="CI24" s="260" t="e">
        <v>#N/A</v>
      </c>
      <c r="CJ24" s="260">
        <v>0</v>
      </c>
      <c r="CK24" s="260">
        <v>0</v>
      </c>
      <c r="CL24" s="260"/>
      <c r="CM24" s="260"/>
      <c r="CN24" s="260"/>
    </row>
    <row r="25" spans="1:92" s="4" customFormat="1" ht="47.45" hidden="1" customHeight="1" thickBot="1" x14ac:dyDescent="0.3">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60">
        <v>1</v>
      </c>
      <c r="W25" s="171"/>
      <c r="X25" s="260">
        <v>1</v>
      </c>
      <c r="Y25" s="171"/>
      <c r="Z25" s="37"/>
      <c r="AA25" s="171"/>
      <c r="AB25" s="196" t="s">
        <v>12</v>
      </c>
      <c r="AC25" s="197" t="s">
        <v>1153</v>
      </c>
      <c r="AD25" s="172" t="s">
        <v>12</v>
      </c>
      <c r="AE25" s="172" t="s">
        <v>12</v>
      </c>
      <c r="AF25" s="172" t="s">
        <v>837</v>
      </c>
      <c r="AG25" s="197"/>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3" t="s">
        <v>1098</v>
      </c>
      <c r="AZ25" s="294" t="s">
        <v>1098</v>
      </c>
      <c r="BA25" s="294" t="s">
        <v>1098</v>
      </c>
      <c r="BB25" s="283"/>
      <c r="BC25" s="283"/>
      <c r="BD25" s="283"/>
      <c r="BE25" s="283"/>
      <c r="BF25" s="283"/>
      <c r="BG25" s="289"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60" t="s">
        <v>1162</v>
      </c>
      <c r="CA25" s="260" t="s">
        <v>1213</v>
      </c>
      <c r="CB25" s="260" t="s">
        <v>1213</v>
      </c>
      <c r="CC25" s="278" t="s">
        <v>1213</v>
      </c>
      <c r="CD25" s="278" t="s">
        <v>1213</v>
      </c>
      <c r="CE25" s="260">
        <v>0</v>
      </c>
      <c r="CF25" s="260">
        <v>0</v>
      </c>
      <c r="CG25" s="260" t="s">
        <v>1162</v>
      </c>
      <c r="CH25" s="260" t="s">
        <v>1162</v>
      </c>
      <c r="CI25" s="260" t="s">
        <v>1162</v>
      </c>
      <c r="CJ25" s="260">
        <v>0</v>
      </c>
      <c r="CK25" s="260">
        <v>0</v>
      </c>
      <c r="CL25" s="260"/>
      <c r="CM25" s="260"/>
      <c r="CN25" s="260"/>
    </row>
    <row r="26" spans="1:92" s="4" customFormat="1" ht="44.1" customHeight="1" thickBot="1" x14ac:dyDescent="0.3">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60">
        <v>1</v>
      </c>
      <c r="W26" s="171"/>
      <c r="X26" s="260">
        <v>1</v>
      </c>
      <c r="Y26" s="171"/>
      <c r="Z26" s="37">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3" t="s">
        <v>1098</v>
      </c>
      <c r="AZ26" s="294" t="s">
        <v>1098</v>
      </c>
      <c r="BA26" s="294" t="s">
        <v>1098</v>
      </c>
      <c r="BB26" s="283"/>
      <c r="BC26" s="283"/>
      <c r="BD26" s="283"/>
      <c r="BE26" s="283"/>
      <c r="BF26" s="283"/>
      <c r="BG26" s="289"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60" t="s">
        <v>1162</v>
      </c>
      <c r="CA26" s="260" t="s">
        <v>1213</v>
      </c>
      <c r="CB26" s="260" t="s">
        <v>1213</v>
      </c>
      <c r="CC26" s="278" t="s">
        <v>1213</v>
      </c>
      <c r="CD26" s="278" t="s">
        <v>1213</v>
      </c>
      <c r="CE26" s="260">
        <v>0</v>
      </c>
      <c r="CF26" s="260">
        <v>0</v>
      </c>
      <c r="CG26" s="260" t="s">
        <v>1162</v>
      </c>
      <c r="CH26" s="260" t="s">
        <v>1162</v>
      </c>
      <c r="CI26" s="260" t="s">
        <v>1162</v>
      </c>
      <c r="CJ26" s="260">
        <v>0</v>
      </c>
      <c r="CK26" s="260">
        <v>0</v>
      </c>
      <c r="CL26" s="260"/>
      <c r="CM26" s="260"/>
      <c r="CN26" s="260"/>
    </row>
    <row r="27" spans="1:92" s="4" customFormat="1" ht="44.1" hidden="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60"/>
      <c r="W27" s="171"/>
      <c r="X27" s="260"/>
      <c r="Y27" s="171"/>
      <c r="Z27" s="37"/>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3" t="s">
        <v>1098</v>
      </c>
      <c r="AZ27" s="294" t="s">
        <v>1098</v>
      </c>
      <c r="BA27" s="294" t="s">
        <v>1098</v>
      </c>
      <c r="BB27" s="283"/>
      <c r="BC27" s="283"/>
      <c r="BD27" s="283"/>
      <c r="BE27" s="283"/>
      <c r="BF27" s="283"/>
      <c r="BG27" s="289"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60"/>
      <c r="CA27" s="260"/>
      <c r="CB27" s="260"/>
      <c r="CC27" s="278"/>
      <c r="CD27" s="278"/>
      <c r="CE27" s="260">
        <v>0</v>
      </c>
      <c r="CF27" s="260">
        <v>0</v>
      </c>
      <c r="CG27" s="260" t="e">
        <v>#N/A</v>
      </c>
      <c r="CH27" s="260" t="e">
        <v>#N/A</v>
      </c>
      <c r="CI27" s="260" t="e">
        <v>#N/A</v>
      </c>
      <c r="CJ27" s="260">
        <v>0</v>
      </c>
      <c r="CK27" s="260">
        <v>0</v>
      </c>
      <c r="CL27" s="260"/>
      <c r="CM27" s="260"/>
      <c r="CN27" s="260"/>
    </row>
    <row r="28" spans="1:92" s="4" customFormat="1" ht="44.1" hidden="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60"/>
      <c r="W28" s="171"/>
      <c r="X28" s="260"/>
      <c r="Y28" s="171"/>
      <c r="Z28" s="37"/>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3" t="s">
        <v>1098</v>
      </c>
      <c r="AZ28" s="294" t="s">
        <v>1098</v>
      </c>
      <c r="BA28" s="294" t="s">
        <v>1098</v>
      </c>
      <c r="BB28" s="283"/>
      <c r="BC28" s="283"/>
      <c r="BD28" s="283"/>
      <c r="BE28" s="283"/>
      <c r="BF28" s="283"/>
      <c r="BG28" s="289"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60"/>
      <c r="CA28" s="260"/>
      <c r="CB28" s="260"/>
      <c r="CC28" s="278"/>
      <c r="CD28" s="278"/>
      <c r="CE28" s="260">
        <v>0</v>
      </c>
      <c r="CF28" s="260">
        <v>0</v>
      </c>
      <c r="CG28" s="260" t="e">
        <v>#N/A</v>
      </c>
      <c r="CH28" s="260" t="e">
        <v>#N/A</v>
      </c>
      <c r="CI28" s="260" t="e">
        <v>#N/A</v>
      </c>
      <c r="CJ28" s="260">
        <v>0</v>
      </c>
      <c r="CK28" s="260">
        <v>0</v>
      </c>
      <c r="CL28" s="260"/>
      <c r="CM28" s="260"/>
      <c r="CN28" s="260"/>
    </row>
    <row r="29" spans="1:92" s="4" customFormat="1" ht="44.1" hidden="1" customHeight="1" thickBot="1" x14ac:dyDescent="0.3">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60">
        <v>1</v>
      </c>
      <c r="W29" s="171"/>
      <c r="X29" s="260"/>
      <c r="Y29" s="171"/>
      <c r="Z29" s="37"/>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3" t="s">
        <v>1098</v>
      </c>
      <c r="AZ29" s="294" t="s">
        <v>1098</v>
      </c>
      <c r="BA29" s="294" t="s">
        <v>1098</v>
      </c>
      <c r="BB29" s="283"/>
      <c r="BC29" s="283"/>
      <c r="BD29" s="283"/>
      <c r="BE29" s="283"/>
      <c r="BF29" s="283"/>
      <c r="BG29" s="289"/>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60" t="s">
        <v>1162</v>
      </c>
      <c r="CA29" s="260" t="s">
        <v>1213</v>
      </c>
      <c r="CB29" s="260" t="s">
        <v>1213</v>
      </c>
      <c r="CC29" s="278" t="s">
        <v>1213</v>
      </c>
      <c r="CD29" s="278" t="s">
        <v>1213</v>
      </c>
      <c r="CE29" s="260">
        <v>0</v>
      </c>
      <c r="CF29" s="260">
        <v>0</v>
      </c>
      <c r="CG29" s="260" t="e">
        <v>#N/A</v>
      </c>
      <c r="CH29" s="260" t="e">
        <v>#N/A</v>
      </c>
      <c r="CI29" s="260" t="e">
        <v>#N/A</v>
      </c>
      <c r="CJ29" s="260">
        <v>0</v>
      </c>
      <c r="CK29" s="260">
        <v>0</v>
      </c>
      <c r="CL29" s="260"/>
      <c r="CM29" s="260"/>
      <c r="CN29" s="260"/>
    </row>
    <row r="30" spans="1:92" s="4" customFormat="1" ht="44.1" hidden="1" customHeight="1" thickBot="1" x14ac:dyDescent="0.3">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60">
        <v>1</v>
      </c>
      <c r="W30" s="171"/>
      <c r="X30" s="260"/>
      <c r="Y30" s="171"/>
      <c r="Z30" s="37"/>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3" t="s">
        <v>1098</v>
      </c>
      <c r="AZ30" s="294" t="s">
        <v>1098</v>
      </c>
      <c r="BA30" s="294" t="s">
        <v>1098</v>
      </c>
      <c r="BB30" s="283"/>
      <c r="BC30" s="283"/>
      <c r="BD30" s="283"/>
      <c r="BE30" s="283"/>
      <c r="BF30" s="283"/>
      <c r="BG30" s="289"/>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60" t="s">
        <v>1162</v>
      </c>
      <c r="CA30" s="260" t="s">
        <v>1213</v>
      </c>
      <c r="CB30" s="260" t="s">
        <v>1213</v>
      </c>
      <c r="CC30" s="278" t="s">
        <v>1213</v>
      </c>
      <c r="CD30" s="278" t="s">
        <v>1213</v>
      </c>
      <c r="CE30" s="260">
        <v>0</v>
      </c>
      <c r="CF30" s="260">
        <v>0</v>
      </c>
      <c r="CG30" s="260" t="e">
        <v>#N/A</v>
      </c>
      <c r="CH30" s="260" t="e">
        <v>#N/A</v>
      </c>
      <c r="CI30" s="260" t="e">
        <v>#N/A</v>
      </c>
      <c r="CJ30" s="260">
        <v>0</v>
      </c>
      <c r="CK30" s="260">
        <v>0</v>
      </c>
      <c r="CL30" s="260"/>
      <c r="CM30" s="260"/>
      <c r="CN30" s="260"/>
    </row>
    <row r="31" spans="1:92" s="4" customFormat="1" ht="44.1" hidden="1" customHeight="1" thickBot="1" x14ac:dyDescent="0.3">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60">
        <v>1</v>
      </c>
      <c r="W31" s="171"/>
      <c r="X31" s="260"/>
      <c r="Y31" s="171"/>
      <c r="Z31" s="37"/>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3" t="s">
        <v>1098</v>
      </c>
      <c r="AZ31" s="294" t="s">
        <v>1098</v>
      </c>
      <c r="BA31" s="294" t="s">
        <v>1098</v>
      </c>
      <c r="BB31" s="283"/>
      <c r="BC31" s="283"/>
      <c r="BD31" s="283"/>
      <c r="BE31" s="283"/>
      <c r="BF31" s="283"/>
      <c r="BG31" s="289"/>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60" t="s">
        <v>1162</v>
      </c>
      <c r="CA31" s="260" t="s">
        <v>1213</v>
      </c>
      <c r="CB31" s="260" t="s">
        <v>1213</v>
      </c>
      <c r="CC31" s="278" t="s">
        <v>1213</v>
      </c>
      <c r="CD31" s="278" t="s">
        <v>1213</v>
      </c>
      <c r="CE31" s="260">
        <v>0</v>
      </c>
      <c r="CF31" s="260">
        <v>0</v>
      </c>
      <c r="CG31" s="260" t="e">
        <v>#N/A</v>
      </c>
      <c r="CH31" s="260" t="e">
        <v>#N/A</v>
      </c>
      <c r="CI31" s="260" t="e">
        <v>#N/A</v>
      </c>
      <c r="CJ31" s="260">
        <v>0</v>
      </c>
      <c r="CK31" s="260">
        <v>0</v>
      </c>
      <c r="CL31" s="260"/>
      <c r="CM31" s="260"/>
      <c r="CN31" s="260"/>
    </row>
    <row r="32" spans="1:92" s="4" customFormat="1" ht="44.1" hidden="1" customHeight="1" thickBot="1" x14ac:dyDescent="0.3">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60">
        <v>1</v>
      </c>
      <c r="W32" s="171"/>
      <c r="X32" s="260"/>
      <c r="Y32" s="171"/>
      <c r="Z32" s="37"/>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3" t="s">
        <v>1098</v>
      </c>
      <c r="AZ32" s="294" t="s">
        <v>1098</v>
      </c>
      <c r="BA32" s="294" t="s">
        <v>1098</v>
      </c>
      <c r="BB32" s="283"/>
      <c r="BC32" s="283"/>
      <c r="BD32" s="283"/>
      <c r="BE32" s="283"/>
      <c r="BF32" s="283"/>
      <c r="BG32" s="289"/>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60" t="s">
        <v>1162</v>
      </c>
      <c r="CA32" s="260" t="s">
        <v>1213</v>
      </c>
      <c r="CB32" s="260" t="s">
        <v>1213</v>
      </c>
      <c r="CC32" s="278" t="s">
        <v>1213</v>
      </c>
      <c r="CD32" s="278" t="s">
        <v>1213</v>
      </c>
      <c r="CE32" s="260">
        <v>0</v>
      </c>
      <c r="CF32" s="260">
        <v>0</v>
      </c>
      <c r="CG32" s="260" t="e">
        <v>#N/A</v>
      </c>
      <c r="CH32" s="260" t="e">
        <v>#N/A</v>
      </c>
      <c r="CI32" s="260" t="e">
        <v>#N/A</v>
      </c>
      <c r="CJ32" s="260">
        <v>0</v>
      </c>
      <c r="CK32" s="260">
        <v>0</v>
      </c>
      <c r="CL32" s="260"/>
      <c r="CM32" s="260"/>
      <c r="CN32" s="260"/>
    </row>
    <row r="33" spans="1:92" s="4" customFormat="1" ht="72.599999999999994" customHeight="1" thickBot="1" x14ac:dyDescent="0.3">
      <c r="A33" s="21" t="str">
        <f t="shared" si="0"/>
        <v>Indicator 31 - Cash or non-cash collaterals expiring within 90 days</v>
      </c>
      <c r="B33" s="274">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60">
        <v>1</v>
      </c>
      <c r="W33" s="171"/>
      <c r="X33" s="260">
        <v>1</v>
      </c>
      <c r="Y33" s="171"/>
      <c r="Z33" s="37">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3" t="s">
        <v>1098</v>
      </c>
      <c r="AZ33" s="294" t="s">
        <v>1098</v>
      </c>
      <c r="BA33" s="294" t="s">
        <v>1098</v>
      </c>
      <c r="BB33" s="283"/>
      <c r="BC33" s="283"/>
      <c r="BD33" s="283"/>
      <c r="BE33" s="283"/>
      <c r="BF33" s="283"/>
      <c r="BG33" s="289"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60" t="s">
        <v>1162</v>
      </c>
      <c r="CA33" s="260" t="s">
        <v>1213</v>
      </c>
      <c r="CB33" s="260" t="s">
        <v>1213</v>
      </c>
      <c r="CC33" s="278" t="s">
        <v>1213</v>
      </c>
      <c r="CD33" s="278" t="s">
        <v>1213</v>
      </c>
      <c r="CE33" s="260">
        <v>0</v>
      </c>
      <c r="CF33" s="260">
        <v>0</v>
      </c>
      <c r="CG33" s="260" t="s">
        <v>1162</v>
      </c>
      <c r="CH33" s="260" t="s">
        <v>1162</v>
      </c>
      <c r="CI33" s="260" t="s">
        <v>1162</v>
      </c>
      <c r="CJ33" s="260">
        <v>0</v>
      </c>
      <c r="CK33" s="260">
        <v>0</v>
      </c>
      <c r="CL33" s="260"/>
      <c r="CM33" s="260"/>
      <c r="CN33" s="260"/>
    </row>
    <row r="34" spans="1:92" s="4" customFormat="1" ht="44.1" hidden="1" customHeight="1" thickBot="1" x14ac:dyDescent="0.3">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60">
        <v>1</v>
      </c>
      <c r="W34" s="171"/>
      <c r="X34" s="260"/>
      <c r="Y34" s="171"/>
      <c r="Z34" s="37"/>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3" t="s">
        <v>1098</v>
      </c>
      <c r="AZ34" s="294" t="s">
        <v>1098</v>
      </c>
      <c r="BA34" s="294" t="s">
        <v>1098</v>
      </c>
      <c r="BB34" s="283"/>
      <c r="BC34" s="283"/>
      <c r="BD34" s="283"/>
      <c r="BE34" s="283"/>
      <c r="BF34" s="283"/>
      <c r="BG34" s="289"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60" t="s">
        <v>1162</v>
      </c>
      <c r="CA34" s="260" t="s">
        <v>1213</v>
      </c>
      <c r="CB34" s="260" t="s">
        <v>1213</v>
      </c>
      <c r="CC34" s="278" t="s">
        <v>1213</v>
      </c>
      <c r="CD34" s="278" t="s">
        <v>1213</v>
      </c>
      <c r="CE34" s="260">
        <v>0</v>
      </c>
      <c r="CF34" s="260">
        <v>0</v>
      </c>
      <c r="CG34" s="260" t="e">
        <v>#N/A</v>
      </c>
      <c r="CH34" s="260" t="e">
        <v>#N/A</v>
      </c>
      <c r="CI34" s="260" t="e">
        <v>#N/A</v>
      </c>
      <c r="CJ34" s="260">
        <v>0</v>
      </c>
      <c r="CK34" s="260">
        <v>0</v>
      </c>
      <c r="CL34" s="260"/>
      <c r="CM34" s="260"/>
      <c r="CN34" s="260"/>
    </row>
    <row r="35" spans="1:92" s="4" customFormat="1" ht="44.1" hidden="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60"/>
      <c r="W35" s="171"/>
      <c r="X35" s="260"/>
      <c r="Y35" s="171"/>
      <c r="Z35" s="37"/>
      <c r="AA35" s="171"/>
      <c r="AB35" s="196" t="s">
        <v>12</v>
      </c>
      <c r="AC35" s="197" t="s">
        <v>1153</v>
      </c>
      <c r="AD35" s="172" t="s">
        <v>837</v>
      </c>
      <c r="AE35" s="172" t="s">
        <v>1098</v>
      </c>
      <c r="AF35" s="172" t="s">
        <v>837</v>
      </c>
      <c r="AG35" s="299"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3" t="s">
        <v>1098</v>
      </c>
      <c r="AZ35" s="294" t="s">
        <v>1098</v>
      </c>
      <c r="BA35" s="294" t="s">
        <v>1098</v>
      </c>
      <c r="BB35" s="283"/>
      <c r="BC35" s="283"/>
      <c r="BD35" s="283"/>
      <c r="BE35" s="283"/>
      <c r="BF35" s="283"/>
      <c r="BG35" s="289"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60"/>
      <c r="CA35" s="260"/>
      <c r="CB35" s="260"/>
      <c r="CC35" s="278"/>
      <c r="CD35" s="278"/>
      <c r="CE35" s="260">
        <v>0</v>
      </c>
      <c r="CF35" s="260">
        <v>0</v>
      </c>
      <c r="CG35" s="260" t="e">
        <v>#N/A</v>
      </c>
      <c r="CH35" s="260" t="e">
        <v>#N/A</v>
      </c>
      <c r="CI35" s="260" t="e">
        <v>#N/A</v>
      </c>
      <c r="CJ35" s="260">
        <v>0</v>
      </c>
      <c r="CK35" s="260">
        <v>0</v>
      </c>
      <c r="CL35" s="260"/>
      <c r="CM35" s="260"/>
      <c r="CN35" s="260"/>
    </row>
    <row r="36" spans="1:92"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60">
        <v>1</v>
      </c>
      <c r="W36" s="171"/>
      <c r="X36" s="260">
        <v>1</v>
      </c>
      <c r="Y36" s="171">
        <v>1</v>
      </c>
      <c r="Z36" s="37">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3"/>
      <c r="AZ36" s="294" t="s">
        <v>1098</v>
      </c>
      <c r="BA36" s="294" t="s">
        <v>1098</v>
      </c>
      <c r="BB36" s="285"/>
      <c r="BC36" s="285"/>
      <c r="BD36" s="285"/>
      <c r="BE36" s="285"/>
      <c r="BF36" s="285"/>
      <c r="BG36" s="289"/>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9">
        <v>0</v>
      </c>
      <c r="BY36" s="279">
        <v>0</v>
      </c>
      <c r="BZ36" s="260" t="s">
        <v>1162</v>
      </c>
      <c r="CA36" s="280" t="s">
        <v>1213</v>
      </c>
      <c r="CB36" s="280" t="s">
        <v>1213</v>
      </c>
      <c r="CC36" s="278" t="s">
        <v>1213</v>
      </c>
      <c r="CD36" s="278" t="s">
        <v>1213</v>
      </c>
      <c r="CE36" s="260">
        <v>0</v>
      </c>
      <c r="CF36" s="260">
        <v>0</v>
      </c>
      <c r="CG36" s="260" t="s">
        <v>1162</v>
      </c>
      <c r="CH36" s="260" t="s">
        <v>1162</v>
      </c>
      <c r="CI36" s="260" t="s">
        <v>1162</v>
      </c>
      <c r="CJ36" s="260">
        <v>0</v>
      </c>
      <c r="CK36" s="260">
        <v>0</v>
      </c>
      <c r="CL36" s="260"/>
      <c r="CM36" s="260"/>
      <c r="CN36" s="260"/>
    </row>
    <row r="37" spans="1:92"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60">
        <v>1</v>
      </c>
      <c r="W37" s="171">
        <v>1</v>
      </c>
      <c r="X37" s="260">
        <v>1</v>
      </c>
      <c r="Y37" s="171">
        <v>1</v>
      </c>
      <c r="Z37" s="37">
        <v>1</v>
      </c>
      <c r="AA37" s="171">
        <v>1</v>
      </c>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3">
        <v>0</v>
      </c>
      <c r="AZ37" s="294" t="s">
        <v>1098</v>
      </c>
      <c r="BA37" s="294" t="s">
        <v>1098</v>
      </c>
      <c r="BB37" s="283"/>
      <c r="BC37" s="283"/>
      <c r="BD37" s="283"/>
      <c r="BE37" s="283"/>
      <c r="BF37" s="283"/>
      <c r="BG37" s="289">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60" t="s">
        <v>1161</v>
      </c>
      <c r="CA37" s="260">
        <v>-2.7739060000000002</v>
      </c>
      <c r="CB37" s="260">
        <v>6.1597629999999999</v>
      </c>
      <c r="CC37" s="278">
        <v>-5.2356109999999996</v>
      </c>
      <c r="CD37" s="278">
        <v>7</v>
      </c>
      <c r="CE37" s="260">
        <v>0</v>
      </c>
      <c r="CF37" s="260">
        <v>0</v>
      </c>
      <c r="CG37" s="260" t="s">
        <v>1161</v>
      </c>
      <c r="CH37" s="260">
        <v>-13.32818</v>
      </c>
      <c r="CI37" s="260">
        <v>13.62589</v>
      </c>
      <c r="CJ37" s="260">
        <v>0</v>
      </c>
      <c r="CK37" s="260">
        <v>0</v>
      </c>
      <c r="CL37" s="260" t="s">
        <v>1161</v>
      </c>
      <c r="CM37" s="260">
        <v>-4.4340419999999998</v>
      </c>
      <c r="CN37" s="260">
        <v>144.68350000000001</v>
      </c>
    </row>
    <row r="38" spans="1:92" s="4" customFormat="1" ht="58.35" hidden="1"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60">
        <v>1</v>
      </c>
      <c r="W38" s="171"/>
      <c r="X38" s="260"/>
      <c r="Y38" s="171"/>
      <c r="Z38" s="37"/>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3" t="s">
        <v>1098</v>
      </c>
      <c r="AZ38" s="294" t="s">
        <v>1098</v>
      </c>
      <c r="BA38" s="294" t="s">
        <v>1098</v>
      </c>
      <c r="BB38" s="283"/>
      <c r="BC38" s="283"/>
      <c r="BD38" s="283"/>
      <c r="BE38" s="283"/>
      <c r="BF38" s="283"/>
      <c r="BG38" s="289"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60" t="s">
        <v>1162</v>
      </c>
      <c r="CA38" s="260" t="s">
        <v>1213</v>
      </c>
      <c r="CB38" s="260" t="s">
        <v>1213</v>
      </c>
      <c r="CC38" s="278" t="s">
        <v>1213</v>
      </c>
      <c r="CD38" s="278" t="s">
        <v>1213</v>
      </c>
      <c r="CE38" s="260">
        <v>0</v>
      </c>
      <c r="CF38" s="260">
        <v>0</v>
      </c>
      <c r="CG38" s="260" t="e">
        <v>#N/A</v>
      </c>
      <c r="CH38" s="260" t="e">
        <v>#N/A</v>
      </c>
      <c r="CI38" s="260" t="e">
        <v>#N/A</v>
      </c>
      <c r="CJ38" s="260">
        <v>0</v>
      </c>
      <c r="CK38" s="260">
        <v>0</v>
      </c>
      <c r="CL38" s="260"/>
      <c r="CM38" s="260"/>
      <c r="CN38" s="260"/>
    </row>
    <row r="39" spans="1:92" s="4" customFormat="1" ht="58.35" hidden="1"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60">
        <v>1</v>
      </c>
      <c r="W39" s="171"/>
      <c r="X39" s="260"/>
      <c r="Y39" s="171"/>
      <c r="Z39" s="37"/>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3" t="s">
        <v>1098</v>
      </c>
      <c r="AZ39" s="294" t="s">
        <v>1098</v>
      </c>
      <c r="BA39" s="294" t="s">
        <v>1098</v>
      </c>
      <c r="BB39" s="283"/>
      <c r="BC39" s="283"/>
      <c r="BD39" s="283"/>
      <c r="BE39" s="283"/>
      <c r="BF39" s="283"/>
      <c r="BG39" s="289"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60" t="s">
        <v>1162</v>
      </c>
      <c r="CA39" s="260" t="s">
        <v>1213</v>
      </c>
      <c r="CB39" s="260" t="s">
        <v>1213</v>
      </c>
      <c r="CC39" s="278" t="s">
        <v>1213</v>
      </c>
      <c r="CD39" s="278" t="s">
        <v>1213</v>
      </c>
      <c r="CE39" s="260">
        <v>0</v>
      </c>
      <c r="CF39" s="260">
        <v>0</v>
      </c>
      <c r="CG39" s="260" t="e">
        <v>#N/A</v>
      </c>
      <c r="CH39" s="260" t="e">
        <v>#N/A</v>
      </c>
      <c r="CI39" s="260" t="e">
        <v>#N/A</v>
      </c>
      <c r="CJ39" s="260">
        <v>0</v>
      </c>
      <c r="CK39" s="260">
        <v>0</v>
      </c>
      <c r="CL39" s="260"/>
      <c r="CM39" s="260"/>
      <c r="CN39" s="260"/>
    </row>
    <row r="40" spans="1:92" s="4" customFormat="1" ht="29.45" hidden="1"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60">
        <v>1</v>
      </c>
      <c r="W40" s="171"/>
      <c r="X40" s="260"/>
      <c r="Y40" s="171"/>
      <c r="Z40" s="37"/>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3" t="s">
        <v>1098</v>
      </c>
      <c r="AZ40" s="294" t="s">
        <v>1098</v>
      </c>
      <c r="BA40" s="294" t="s">
        <v>1098</v>
      </c>
      <c r="BB40" s="283"/>
      <c r="BC40" s="283"/>
      <c r="BD40" s="283"/>
      <c r="BE40" s="283"/>
      <c r="BF40" s="283"/>
      <c r="BG40" s="289"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60" t="s">
        <v>1162</v>
      </c>
      <c r="CA40" s="260" t="s">
        <v>1213</v>
      </c>
      <c r="CB40" s="260" t="s">
        <v>1213</v>
      </c>
      <c r="CC40" s="278" t="s">
        <v>1213</v>
      </c>
      <c r="CD40" s="278" t="s">
        <v>1213</v>
      </c>
      <c r="CE40" s="260">
        <v>0</v>
      </c>
      <c r="CF40" s="260">
        <v>0</v>
      </c>
      <c r="CG40" s="260" t="e">
        <v>#N/A</v>
      </c>
      <c r="CH40" s="260" t="e">
        <v>#N/A</v>
      </c>
      <c r="CI40" s="260" t="e">
        <v>#N/A</v>
      </c>
      <c r="CJ40" s="260">
        <v>0</v>
      </c>
      <c r="CK40" s="260">
        <v>0</v>
      </c>
      <c r="CL40" s="260"/>
      <c r="CM40" s="260"/>
      <c r="CN40" s="260"/>
    </row>
    <row r="41" spans="1:92" s="4" customFormat="1" ht="44.1" hidden="1" customHeight="1" thickBot="1" x14ac:dyDescent="0.3">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60">
        <v>1</v>
      </c>
      <c r="W41" s="171"/>
      <c r="X41" s="260"/>
      <c r="Y41" s="171"/>
      <c r="Z41" s="37"/>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3" t="s">
        <v>1098</v>
      </c>
      <c r="AZ41" s="294" t="s">
        <v>1098</v>
      </c>
      <c r="BA41" s="294" t="s">
        <v>1098</v>
      </c>
      <c r="BB41" s="283"/>
      <c r="BC41" s="283"/>
      <c r="BD41" s="283"/>
      <c r="BE41" s="283"/>
      <c r="BF41" s="283"/>
      <c r="BG41" s="289"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60" t="s">
        <v>1162</v>
      </c>
      <c r="CA41" s="260" t="s">
        <v>1213</v>
      </c>
      <c r="CB41" s="260" t="s">
        <v>1213</v>
      </c>
      <c r="CC41" s="278" t="s">
        <v>1213</v>
      </c>
      <c r="CD41" s="278" t="s">
        <v>1213</v>
      </c>
      <c r="CE41" s="260">
        <v>0</v>
      </c>
      <c r="CF41" s="260">
        <v>0</v>
      </c>
      <c r="CG41" s="260" t="e">
        <v>#N/A</v>
      </c>
      <c r="CH41" s="260" t="e">
        <v>#N/A</v>
      </c>
      <c r="CI41" s="260" t="e">
        <v>#N/A</v>
      </c>
      <c r="CJ41" s="260">
        <v>0</v>
      </c>
      <c r="CK41" s="260">
        <v>0</v>
      </c>
      <c r="CL41" s="260"/>
      <c r="CM41" s="260"/>
      <c r="CN41" s="260"/>
    </row>
    <row r="42" spans="1:92" s="4" customFormat="1" ht="47.45" customHeight="1" thickBot="1" x14ac:dyDescent="0.3">
      <c r="A42" s="21" t="str">
        <f t="shared" si="3"/>
        <v>Indicator 40 - Loan to value ratio</v>
      </c>
      <c r="B42" s="274">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60">
        <v>1</v>
      </c>
      <c r="W42" s="171"/>
      <c r="X42" s="260">
        <v>1</v>
      </c>
      <c r="Y42" s="171"/>
      <c r="Z42" s="37">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3" t="s">
        <v>1099</v>
      </c>
      <c r="AZ42" s="294">
        <v>0.79426788999999998</v>
      </c>
      <c r="BA42" s="294">
        <v>0.58823532000000001</v>
      </c>
      <c r="BB42" s="283"/>
      <c r="BC42" s="283"/>
      <c r="BD42" s="283"/>
      <c r="BE42" s="283"/>
      <c r="BF42" s="283"/>
      <c r="BG42" s="289"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60" t="s">
        <v>1161</v>
      </c>
      <c r="CA42" s="260" t="s">
        <v>1162</v>
      </c>
      <c r="CB42" s="260">
        <v>10.91399</v>
      </c>
      <c r="CC42" s="278" t="s">
        <v>1162</v>
      </c>
      <c r="CD42" s="278">
        <v>15.12402</v>
      </c>
      <c r="CE42" s="260" t="s">
        <v>1099</v>
      </c>
      <c r="CF42" s="260">
        <v>0.5891864</v>
      </c>
      <c r="CG42" s="260" t="s">
        <v>1161</v>
      </c>
      <c r="CH42" s="260">
        <v>0</v>
      </c>
      <c r="CI42" s="260">
        <v>2.4533049999999998</v>
      </c>
      <c r="CJ42" s="260" t="s">
        <v>1099</v>
      </c>
      <c r="CK42" s="260">
        <v>0.4987105</v>
      </c>
      <c r="CL42" s="260"/>
      <c r="CM42" s="260"/>
      <c r="CN42" s="260"/>
    </row>
    <row r="43" spans="1:92" s="4" customFormat="1" ht="44.1" hidden="1" customHeight="1" thickBot="1" x14ac:dyDescent="0.3">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60">
        <v>1</v>
      </c>
      <c r="W43" s="171"/>
      <c r="X43" s="260"/>
      <c r="Y43" s="171"/>
      <c r="Z43" s="37"/>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3" t="s">
        <v>1098</v>
      </c>
      <c r="AZ43" s="294" t="s">
        <v>1098</v>
      </c>
      <c r="BA43" s="294" t="s">
        <v>1098</v>
      </c>
      <c r="BB43" s="283"/>
      <c r="BC43" s="283"/>
      <c r="BD43" s="283"/>
      <c r="BE43" s="283"/>
      <c r="BF43" s="283"/>
      <c r="BG43" s="289"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60" t="s">
        <v>1162</v>
      </c>
      <c r="CA43" s="260" t="s">
        <v>1213</v>
      </c>
      <c r="CB43" s="260" t="s">
        <v>1213</v>
      </c>
      <c r="CC43" s="278" t="s">
        <v>1213</v>
      </c>
      <c r="CD43" s="278" t="s">
        <v>1213</v>
      </c>
      <c r="CE43" s="260">
        <v>0</v>
      </c>
      <c r="CF43" s="260">
        <v>0</v>
      </c>
      <c r="CG43" s="260" t="e">
        <v>#N/A</v>
      </c>
      <c r="CH43" s="260" t="e">
        <v>#N/A</v>
      </c>
      <c r="CI43" s="260" t="e">
        <v>#N/A</v>
      </c>
      <c r="CJ43" s="260">
        <v>0</v>
      </c>
      <c r="CK43" s="260">
        <v>0</v>
      </c>
      <c r="CL43" s="260"/>
      <c r="CM43" s="260"/>
      <c r="CN43" s="260"/>
    </row>
    <row r="44" spans="1:92" s="4" customFormat="1" ht="44.1" hidden="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60">
        <v>1</v>
      </c>
      <c r="W44" s="171"/>
      <c r="X44" s="260"/>
      <c r="Y44" s="171"/>
      <c r="Z44" s="37"/>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3" t="s">
        <v>1098</v>
      </c>
      <c r="AZ44" s="294" t="s">
        <v>1098</v>
      </c>
      <c r="BA44" s="294" t="s">
        <v>1098</v>
      </c>
      <c r="BB44" s="283"/>
      <c r="BC44" s="283"/>
      <c r="BD44" s="283"/>
      <c r="BE44" s="283"/>
      <c r="BF44" s="283"/>
      <c r="BG44" s="289"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60" t="s">
        <v>1162</v>
      </c>
      <c r="CA44" s="260" t="s">
        <v>1213</v>
      </c>
      <c r="CB44" s="260" t="s">
        <v>1213</v>
      </c>
      <c r="CC44" s="278" t="s">
        <v>1213</v>
      </c>
      <c r="CD44" s="278" t="s">
        <v>1213</v>
      </c>
      <c r="CE44" s="260">
        <v>0</v>
      </c>
      <c r="CF44" s="260">
        <v>0</v>
      </c>
      <c r="CG44" s="260" t="e">
        <v>#N/A</v>
      </c>
      <c r="CH44" s="260" t="e">
        <v>#N/A</v>
      </c>
      <c r="CI44" s="260" t="e">
        <v>#N/A</v>
      </c>
      <c r="CJ44" s="260">
        <v>0</v>
      </c>
      <c r="CK44" s="260">
        <v>0</v>
      </c>
      <c r="CL44" s="260"/>
      <c r="CM44" s="260"/>
      <c r="CN44" s="260"/>
    </row>
    <row r="45" spans="1:92" s="4" customFormat="1" ht="47.45" hidden="1" customHeight="1" thickBot="1" x14ac:dyDescent="0.3">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60">
        <v>1</v>
      </c>
      <c r="W45" s="171">
        <v>1</v>
      </c>
      <c r="X45" s="260">
        <v>1</v>
      </c>
      <c r="Y45" s="171"/>
      <c r="Z45" s="37"/>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3" t="s">
        <v>1098</v>
      </c>
      <c r="AZ45" s="294" t="s">
        <v>1098</v>
      </c>
      <c r="BA45" s="294" t="s">
        <v>1098</v>
      </c>
      <c r="BB45" s="283"/>
      <c r="BC45" s="283"/>
      <c r="BD45" s="283"/>
      <c r="BE45" s="283"/>
      <c r="BF45" s="283"/>
      <c r="BG45" s="289"/>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60" t="s">
        <v>1162</v>
      </c>
      <c r="CA45" s="260" t="s">
        <v>1213</v>
      </c>
      <c r="CB45" s="260" t="s">
        <v>1213</v>
      </c>
      <c r="CC45" s="278" t="s">
        <v>1213</v>
      </c>
      <c r="CD45" s="278" t="s">
        <v>1213</v>
      </c>
      <c r="CE45" s="260">
        <v>0</v>
      </c>
      <c r="CF45" s="260">
        <v>0</v>
      </c>
      <c r="CG45" s="260" t="s">
        <v>1162</v>
      </c>
      <c r="CH45" s="260" t="s">
        <v>1162</v>
      </c>
      <c r="CI45" s="260" t="s">
        <v>1162</v>
      </c>
      <c r="CJ45" s="260">
        <v>0</v>
      </c>
      <c r="CK45" s="260">
        <v>0</v>
      </c>
      <c r="CL45" s="260"/>
      <c r="CM45" s="260"/>
      <c r="CN45" s="260"/>
    </row>
    <row r="46" spans="1:92" s="4" customFormat="1" ht="29.45" customHeight="1" thickBot="1" x14ac:dyDescent="0.3">
      <c r="A46" s="21" t="str">
        <f>CONCATENATE(C$2," ",B46," - ",C46)</f>
        <v>Indicator 44 - Past due amount</v>
      </c>
      <c r="B46" s="274">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60">
        <v>1</v>
      </c>
      <c r="W46" s="171"/>
      <c r="X46" s="260">
        <v>1</v>
      </c>
      <c r="Y46" s="171">
        <v>1</v>
      </c>
      <c r="Z46" s="37">
        <v>1</v>
      </c>
      <c r="AA46" s="171">
        <v>1</v>
      </c>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3">
        <v>0</v>
      </c>
      <c r="AZ46" s="294" t="s">
        <v>1098</v>
      </c>
      <c r="BA46" s="294" t="s">
        <v>1098</v>
      </c>
      <c r="BB46" s="283" t="s">
        <v>1161</v>
      </c>
      <c r="BC46" s="283" t="s">
        <v>1163</v>
      </c>
      <c r="BD46" s="283">
        <v>91717.19</v>
      </c>
      <c r="BE46" s="283"/>
      <c r="BF46" s="283"/>
      <c r="BG46" s="289">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60" t="s">
        <v>1161</v>
      </c>
      <c r="CA46" s="260" t="s">
        <v>1162</v>
      </c>
      <c r="CB46" s="260">
        <v>2839891</v>
      </c>
      <c r="CC46" s="278" t="s">
        <v>1162</v>
      </c>
      <c r="CD46" s="278">
        <v>547835.6</v>
      </c>
      <c r="CE46" s="260">
        <v>0</v>
      </c>
      <c r="CF46" s="260">
        <v>0</v>
      </c>
      <c r="CG46" s="260" t="s">
        <v>1161</v>
      </c>
      <c r="CH46" s="260">
        <v>0</v>
      </c>
      <c r="CI46" s="260">
        <v>71467.850000000006</v>
      </c>
      <c r="CJ46" s="260">
        <v>0</v>
      </c>
      <c r="CK46" s="260">
        <v>0</v>
      </c>
      <c r="CL46" s="260" t="s">
        <v>1161</v>
      </c>
      <c r="CM46" s="260" t="s">
        <v>1162</v>
      </c>
      <c r="CN46" s="260">
        <v>39100000</v>
      </c>
    </row>
    <row r="47" spans="1:92" s="4" customFormat="1" ht="44.1" hidden="1" customHeight="1" thickBot="1" x14ac:dyDescent="0.3">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60"/>
      <c r="W47" s="171"/>
      <c r="X47" s="260">
        <v>1</v>
      </c>
      <c r="Y47" s="171"/>
      <c r="Z47" s="37"/>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3" t="s">
        <v>1098</v>
      </c>
      <c r="AZ47" s="294" t="s">
        <v>1098</v>
      </c>
      <c r="BA47" s="294" t="s">
        <v>1098</v>
      </c>
      <c r="BB47" s="283"/>
      <c r="BC47" s="283"/>
      <c r="BD47" s="283"/>
      <c r="BE47" s="283"/>
      <c r="BF47" s="283"/>
      <c r="BG47" s="289"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60"/>
      <c r="CA47" s="260"/>
      <c r="CB47" s="260"/>
      <c r="CC47" s="278"/>
      <c r="CD47" s="278"/>
      <c r="CE47" s="260">
        <v>0</v>
      </c>
      <c r="CF47" s="260">
        <v>0</v>
      </c>
      <c r="CG47" s="260" t="s">
        <v>1162</v>
      </c>
      <c r="CH47" s="260" t="s">
        <v>1162</v>
      </c>
      <c r="CI47" s="260" t="s">
        <v>1162</v>
      </c>
      <c r="CJ47" s="260">
        <v>0</v>
      </c>
      <c r="CK47" s="260">
        <v>0</v>
      </c>
      <c r="CL47" s="260"/>
      <c r="CM47" s="260"/>
      <c r="CN47" s="260"/>
    </row>
    <row r="48" spans="1:92" s="17" customFormat="1" ht="44.1" hidden="1" customHeight="1" thickBot="1" x14ac:dyDescent="0.3">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60"/>
      <c r="W48" s="171"/>
      <c r="X48" s="260"/>
      <c r="Y48" s="171"/>
      <c r="Z48" s="37"/>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3" t="s">
        <v>1098</v>
      </c>
      <c r="AZ48" s="294" t="s">
        <v>1098</v>
      </c>
      <c r="BA48" s="294" t="s">
        <v>1098</v>
      </c>
      <c r="BB48" s="285"/>
      <c r="BC48" s="285"/>
      <c r="BD48" s="285"/>
      <c r="BE48" s="285"/>
      <c r="BF48" s="285"/>
      <c r="BG48" s="289"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60"/>
      <c r="CA48" s="260"/>
      <c r="CB48" s="260"/>
      <c r="CC48" s="278"/>
      <c r="CD48" s="278"/>
      <c r="CE48" s="260">
        <v>0</v>
      </c>
      <c r="CF48" s="260">
        <v>0</v>
      </c>
      <c r="CG48" s="260" t="e">
        <v>#N/A</v>
      </c>
      <c r="CH48" s="260" t="e">
        <v>#N/A</v>
      </c>
      <c r="CI48" s="260" t="e">
        <v>#N/A</v>
      </c>
      <c r="CJ48" s="260">
        <v>0</v>
      </c>
      <c r="CK48" s="260">
        <v>0</v>
      </c>
      <c r="CL48" s="260"/>
      <c r="CM48" s="260"/>
      <c r="CN48" s="260"/>
    </row>
    <row r="49" spans="1:92" s="4" customFormat="1" ht="44.1" hidden="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60">
        <v>1</v>
      </c>
      <c r="W49" s="171"/>
      <c r="X49" s="260">
        <v>1</v>
      </c>
      <c r="Y49" s="171"/>
      <c r="Z49" s="37"/>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3" t="s">
        <v>1098</v>
      </c>
      <c r="AZ49" s="294" t="s">
        <v>1098</v>
      </c>
      <c r="BA49" s="294" t="s">
        <v>1098</v>
      </c>
      <c r="BB49" s="283"/>
      <c r="BC49" s="283"/>
      <c r="BD49" s="283"/>
      <c r="BE49" s="283"/>
      <c r="BF49" s="283"/>
      <c r="BG49" s="289"/>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60" t="s">
        <v>1162</v>
      </c>
      <c r="CA49" s="260" t="s">
        <v>1213</v>
      </c>
      <c r="CB49" s="260" t="s">
        <v>1213</v>
      </c>
      <c r="CC49" s="278" t="s">
        <v>1213</v>
      </c>
      <c r="CD49" s="278" t="s">
        <v>1213</v>
      </c>
      <c r="CE49" s="260">
        <v>0</v>
      </c>
      <c r="CF49" s="260">
        <v>0</v>
      </c>
      <c r="CG49" s="260" t="s">
        <v>1162</v>
      </c>
      <c r="CH49" s="260" t="s">
        <v>1162</v>
      </c>
      <c r="CI49" s="260" t="s">
        <v>1162</v>
      </c>
      <c r="CJ49" s="260">
        <v>0</v>
      </c>
      <c r="CK49" s="260">
        <v>0</v>
      </c>
      <c r="CL49" s="260"/>
      <c r="CM49" s="260"/>
      <c r="CN49" s="260"/>
    </row>
    <row r="50" spans="1:92"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60">
        <v>1</v>
      </c>
      <c r="W50" s="171"/>
      <c r="X50" s="260"/>
      <c r="Y50" s="171"/>
      <c r="Z50" s="37">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3" t="s">
        <v>1098</v>
      </c>
      <c r="AZ50" s="294" t="s">
        <v>1098</v>
      </c>
      <c r="BA50" s="294" t="s">
        <v>1098</v>
      </c>
      <c r="BB50" s="283"/>
      <c r="BC50" s="283"/>
      <c r="BD50" s="283"/>
      <c r="BE50" s="283"/>
      <c r="BF50" s="283"/>
      <c r="BG50" s="289"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60" t="s">
        <v>1161</v>
      </c>
      <c r="CA50" s="260">
        <v>-4.522081</v>
      </c>
      <c r="CB50" s="260">
        <v>11.255660000000001</v>
      </c>
      <c r="CC50" s="278">
        <v>-5.4907329999999996</v>
      </c>
      <c r="CD50" s="278">
        <v>53.259259999999998</v>
      </c>
      <c r="CE50" s="260">
        <v>0</v>
      </c>
      <c r="CF50" s="260">
        <v>0</v>
      </c>
      <c r="CG50" s="260" t="e">
        <v>#N/A</v>
      </c>
      <c r="CH50" s="260" t="e">
        <v>#N/A</v>
      </c>
      <c r="CI50" s="260" t="e">
        <v>#N/A</v>
      </c>
      <c r="CJ50" s="260" t="s">
        <v>1099</v>
      </c>
      <c r="CK50" s="260">
        <v>0.10199519999999999</v>
      </c>
      <c r="CL50" s="260"/>
      <c r="CM50" s="260"/>
      <c r="CN50" s="260"/>
    </row>
    <row r="51" spans="1:92" s="4" customFormat="1" ht="44.1" hidden="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60">
        <v>1</v>
      </c>
      <c r="W51" s="171">
        <v>1</v>
      </c>
      <c r="X51" s="260">
        <v>1</v>
      </c>
      <c r="Y51" s="171">
        <v>1</v>
      </c>
      <c r="Z51" s="37"/>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3" t="s">
        <v>1098</v>
      </c>
      <c r="AZ51" s="294" t="s">
        <v>1098</v>
      </c>
      <c r="BA51" s="294" t="s">
        <v>1098</v>
      </c>
      <c r="BB51" s="283"/>
      <c r="BC51" s="283"/>
      <c r="BD51" s="283"/>
      <c r="BE51" s="283"/>
      <c r="BF51" s="283"/>
      <c r="BG51" s="289"/>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60" t="s">
        <v>1162</v>
      </c>
      <c r="CA51" s="260" t="s">
        <v>1213</v>
      </c>
      <c r="CB51" s="260" t="s">
        <v>1213</v>
      </c>
      <c r="CC51" s="278" t="s">
        <v>1213</v>
      </c>
      <c r="CD51" s="278" t="s">
        <v>1213</v>
      </c>
      <c r="CE51" s="260">
        <v>0</v>
      </c>
      <c r="CF51" s="260">
        <v>0</v>
      </c>
      <c r="CG51" s="260" t="s">
        <v>1162</v>
      </c>
      <c r="CH51" s="260" t="s">
        <v>1162</v>
      </c>
      <c r="CI51" s="260" t="s">
        <v>1162</v>
      </c>
      <c r="CJ51" s="260">
        <v>0</v>
      </c>
      <c r="CK51" s="260">
        <v>0</v>
      </c>
      <c r="CL51" s="260"/>
      <c r="CM51" s="260"/>
      <c r="CN51" s="260"/>
    </row>
    <row r="52" spans="1:92" s="4" customFormat="1" ht="58.35" hidden="1" customHeight="1" thickBot="1" x14ac:dyDescent="0.3">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60">
        <v>1</v>
      </c>
      <c r="W52" s="171"/>
      <c r="X52" s="260">
        <v>1</v>
      </c>
      <c r="Y52" s="171"/>
      <c r="Z52" s="37"/>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3" t="s">
        <v>1098</v>
      </c>
      <c r="AZ52" s="294" t="s">
        <v>1098</v>
      </c>
      <c r="BA52" s="294" t="s">
        <v>1098</v>
      </c>
      <c r="BB52" s="283"/>
      <c r="BC52" s="283"/>
      <c r="BD52" s="283"/>
      <c r="BE52" s="283"/>
      <c r="BF52" s="283"/>
      <c r="BG52" s="289"/>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60" t="s">
        <v>1162</v>
      </c>
      <c r="CA52" s="260" t="s">
        <v>1213</v>
      </c>
      <c r="CB52" s="260" t="s">
        <v>1213</v>
      </c>
      <c r="CC52" s="278" t="s">
        <v>1213</v>
      </c>
      <c r="CD52" s="278" t="s">
        <v>1213</v>
      </c>
      <c r="CE52" s="260">
        <v>0</v>
      </c>
      <c r="CF52" s="260">
        <v>0</v>
      </c>
      <c r="CG52" s="260" t="s">
        <v>1162</v>
      </c>
      <c r="CH52" s="260" t="s">
        <v>1162</v>
      </c>
      <c r="CI52" s="260" t="s">
        <v>1162</v>
      </c>
      <c r="CJ52" s="260">
        <v>0</v>
      </c>
      <c r="CK52" s="260">
        <v>0</v>
      </c>
      <c r="CL52" s="260"/>
      <c r="CM52" s="260"/>
      <c r="CN52" s="260"/>
    </row>
    <row r="53" spans="1:92" s="4" customFormat="1" ht="63" customHeight="1" thickBot="1" x14ac:dyDescent="0.3">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60">
        <v>1</v>
      </c>
      <c r="W53" s="171"/>
      <c r="X53" s="260">
        <v>1</v>
      </c>
      <c r="Y53" s="171"/>
      <c r="Z53" s="37">
        <v>1</v>
      </c>
      <c r="AA53" s="171">
        <v>1</v>
      </c>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3"/>
      <c r="AZ53" s="294" t="s">
        <v>1098</v>
      </c>
      <c r="BA53" s="294" t="s">
        <v>1098</v>
      </c>
      <c r="BB53" s="283"/>
      <c r="BC53" s="283"/>
      <c r="BD53" s="283"/>
      <c r="BE53" s="283"/>
      <c r="BF53" s="283"/>
      <c r="BG53" s="289"/>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60" t="s">
        <v>1162</v>
      </c>
      <c r="CA53" s="260" t="s">
        <v>1213</v>
      </c>
      <c r="CB53" s="260" t="s">
        <v>1213</v>
      </c>
      <c r="CC53" s="278" t="s">
        <v>1213</v>
      </c>
      <c r="CD53" s="278" t="s">
        <v>1213</v>
      </c>
      <c r="CE53" s="260">
        <v>0</v>
      </c>
      <c r="CF53" s="260">
        <v>0</v>
      </c>
      <c r="CG53" s="260" t="s">
        <v>1162</v>
      </c>
      <c r="CH53" s="260" t="s">
        <v>1162</v>
      </c>
      <c r="CI53" s="260" t="s">
        <v>1162</v>
      </c>
      <c r="CJ53" s="260">
        <v>0</v>
      </c>
      <c r="CK53" s="260">
        <v>0</v>
      </c>
      <c r="CL53" s="260" t="s">
        <v>1162</v>
      </c>
      <c r="CM53" s="260" t="s">
        <v>1213</v>
      </c>
      <c r="CN53" s="260" t="s">
        <v>1213</v>
      </c>
    </row>
    <row r="54" spans="1:92" s="4" customFormat="1" ht="44.1" hidden="1" customHeight="1" thickBot="1" x14ac:dyDescent="0.3">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60"/>
      <c r="W54" s="171"/>
      <c r="X54" s="260">
        <v>1</v>
      </c>
      <c r="Y54" s="171">
        <v>1</v>
      </c>
      <c r="Z54" s="37"/>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3" t="s">
        <v>1098</v>
      </c>
      <c r="AZ54" s="294" t="s">
        <v>1098</v>
      </c>
      <c r="BA54" s="294" t="s">
        <v>1098</v>
      </c>
      <c r="BB54" s="283"/>
      <c r="BC54" s="283"/>
      <c r="BD54" s="283"/>
      <c r="BE54" s="283"/>
      <c r="BF54" s="283"/>
      <c r="BG54" s="289"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60"/>
      <c r="CA54" s="260"/>
      <c r="CB54" s="260"/>
      <c r="CC54" s="278"/>
      <c r="CD54" s="278"/>
      <c r="CE54" s="260">
        <v>0</v>
      </c>
      <c r="CF54" s="260">
        <v>0</v>
      </c>
      <c r="CG54" s="260" t="s">
        <v>1162</v>
      </c>
      <c r="CH54" s="260" t="s">
        <v>1162</v>
      </c>
      <c r="CI54" s="260" t="s">
        <v>1162</v>
      </c>
      <c r="CJ54" s="260">
        <v>0</v>
      </c>
      <c r="CK54" s="260">
        <v>0</v>
      </c>
      <c r="CL54" s="260"/>
      <c r="CM54" s="260"/>
      <c r="CN54" s="260"/>
    </row>
    <row r="55" spans="1:92" s="4" customFormat="1" ht="44.1" hidden="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60"/>
      <c r="W55" s="171"/>
      <c r="X55" s="260"/>
      <c r="Y55" s="171"/>
      <c r="Z55" s="37"/>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3" t="s">
        <v>1098</v>
      </c>
      <c r="AZ55" s="294" t="s">
        <v>1098</v>
      </c>
      <c r="BA55" s="294" t="s">
        <v>1098</v>
      </c>
      <c r="BB55" s="283"/>
      <c r="BC55" s="283"/>
      <c r="BD55" s="283"/>
      <c r="BE55" s="283"/>
      <c r="BF55" s="283"/>
      <c r="BG55" s="289"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60"/>
      <c r="CA55" s="260"/>
      <c r="CB55" s="260"/>
      <c r="CC55" s="278"/>
      <c r="CD55" s="278"/>
      <c r="CE55" s="260">
        <v>0</v>
      </c>
      <c r="CF55" s="260">
        <v>0</v>
      </c>
      <c r="CG55" s="260" t="e">
        <v>#N/A</v>
      </c>
      <c r="CH55" s="260" t="e">
        <v>#N/A</v>
      </c>
      <c r="CI55" s="260" t="e">
        <v>#N/A</v>
      </c>
      <c r="CJ55" s="260">
        <v>0</v>
      </c>
      <c r="CK55" s="260">
        <v>0</v>
      </c>
      <c r="CL55" s="260"/>
      <c r="CM55" s="260"/>
      <c r="CN55" s="260"/>
    </row>
    <row r="56" spans="1:92" s="4" customFormat="1" ht="44.1" hidden="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60">
        <v>1</v>
      </c>
      <c r="W56" s="171">
        <v>1</v>
      </c>
      <c r="X56" s="260"/>
      <c r="Y56" s="171"/>
      <c r="Z56" s="37"/>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3" t="s">
        <v>1098</v>
      </c>
      <c r="AZ56" s="294" t="s">
        <v>1098</v>
      </c>
      <c r="BA56" s="294" t="s">
        <v>1098</v>
      </c>
      <c r="BB56" s="283"/>
      <c r="BC56" s="283"/>
      <c r="BD56" s="283"/>
      <c r="BE56" s="283"/>
      <c r="BF56" s="283"/>
      <c r="BG56" s="289"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60" t="s">
        <v>1162</v>
      </c>
      <c r="CA56" s="260" t="s">
        <v>1213</v>
      </c>
      <c r="CB56" s="260" t="s">
        <v>1213</v>
      </c>
      <c r="CC56" s="278" t="s">
        <v>1213</v>
      </c>
      <c r="CD56" s="278" t="s">
        <v>1213</v>
      </c>
      <c r="CE56" s="260">
        <v>0</v>
      </c>
      <c r="CF56" s="260">
        <v>0</v>
      </c>
      <c r="CG56" s="260" t="e">
        <v>#N/A</v>
      </c>
      <c r="CH56" s="260" t="e">
        <v>#N/A</v>
      </c>
      <c r="CI56" s="260" t="e">
        <v>#N/A</v>
      </c>
      <c r="CJ56" s="260">
        <v>0</v>
      </c>
      <c r="CK56" s="260">
        <v>0</v>
      </c>
      <c r="CL56" s="260"/>
      <c r="CM56" s="260"/>
      <c r="CN56" s="260"/>
    </row>
    <row r="57" spans="1:92" s="4" customFormat="1" ht="47.45" customHeight="1" thickBot="1" x14ac:dyDescent="0.3">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60">
        <v>1</v>
      </c>
      <c r="W57" s="171">
        <v>1</v>
      </c>
      <c r="X57" s="260">
        <v>1</v>
      </c>
      <c r="Y57" s="171">
        <v>1</v>
      </c>
      <c r="Z57" s="37">
        <v>1</v>
      </c>
      <c r="AA57" s="171">
        <v>1</v>
      </c>
      <c r="AB57" s="200" t="s">
        <v>12</v>
      </c>
      <c r="AC57" s="197" t="s">
        <v>1157</v>
      </c>
      <c r="AD57" s="172" t="s">
        <v>837</v>
      </c>
      <c r="AE57" s="172" t="s">
        <v>1098</v>
      </c>
      <c r="AF57" s="172" t="s">
        <v>837</v>
      </c>
      <c r="AG57" s="197"/>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3"/>
      <c r="AZ57" s="294" t="s">
        <v>1098</v>
      </c>
      <c r="BA57" s="294" t="s">
        <v>1098</v>
      </c>
      <c r="BB57" s="283"/>
      <c r="BC57" s="283"/>
      <c r="BD57" s="283"/>
      <c r="BE57" s="283"/>
      <c r="BF57" s="283"/>
      <c r="BG57" s="289"/>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60" t="s">
        <v>1162</v>
      </c>
      <c r="CA57" s="260" t="s">
        <v>1213</v>
      </c>
      <c r="CB57" s="260" t="s">
        <v>1213</v>
      </c>
      <c r="CC57" s="278" t="s">
        <v>1213</v>
      </c>
      <c r="CD57" s="278" t="s">
        <v>1213</v>
      </c>
      <c r="CE57" s="260">
        <v>0</v>
      </c>
      <c r="CF57" s="260">
        <v>0</v>
      </c>
      <c r="CG57" s="260" t="s">
        <v>1162</v>
      </c>
      <c r="CH57" s="260" t="s">
        <v>1162</v>
      </c>
      <c r="CI57" s="260" t="s">
        <v>1162</v>
      </c>
      <c r="CJ57" s="260">
        <v>0</v>
      </c>
      <c r="CK57" s="260">
        <v>0</v>
      </c>
      <c r="CL57" s="260" t="s">
        <v>1162</v>
      </c>
      <c r="CM57" s="260" t="s">
        <v>1213</v>
      </c>
      <c r="CN57" s="260" t="s">
        <v>1213</v>
      </c>
    </row>
    <row r="58" spans="1:92" s="4" customFormat="1" ht="72.599999999999994" customHeight="1" thickBot="1" x14ac:dyDescent="0.3">
      <c r="A58" s="21" t="str">
        <f t="shared" si="3"/>
        <v>Indicator 56 - Outstanding + overdue/Approved amount for loans</v>
      </c>
      <c r="B58" s="274">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60">
        <v>1</v>
      </c>
      <c r="W58" s="171"/>
      <c r="X58" s="260">
        <v>1</v>
      </c>
      <c r="Y58" s="171">
        <v>1</v>
      </c>
      <c r="Z58" s="37">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3" t="s">
        <v>1099</v>
      </c>
      <c r="AZ58" s="294">
        <v>0.51284324999999997</v>
      </c>
      <c r="BA58" s="294">
        <v>0.71321385999999998</v>
      </c>
      <c r="BB58" s="283" t="s">
        <v>1161</v>
      </c>
      <c r="BC58" s="283"/>
      <c r="BD58" s="283"/>
      <c r="BE58" s="283" t="s">
        <v>1163</v>
      </c>
      <c r="BF58" s="283">
        <v>1.51457</v>
      </c>
      <c r="BG58" s="289"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60" t="s">
        <v>1161</v>
      </c>
      <c r="CA58" s="260" t="s">
        <v>1162</v>
      </c>
      <c r="CB58" s="260">
        <v>14201</v>
      </c>
      <c r="CC58" s="278">
        <v>9.1900000000000001E-6</v>
      </c>
      <c r="CD58" s="278">
        <v>53745.87</v>
      </c>
      <c r="CE58" s="260" t="s">
        <v>1099</v>
      </c>
      <c r="CF58" s="260">
        <v>0.74209000000000003</v>
      </c>
      <c r="CG58" s="260" t="s">
        <v>1161</v>
      </c>
      <c r="CH58" s="260">
        <v>6.9793999999999995E-2</v>
      </c>
      <c r="CI58" s="260">
        <v>1.7168680000000001</v>
      </c>
      <c r="CJ58" s="260" t="s">
        <v>1099</v>
      </c>
      <c r="CK58" s="260">
        <v>0.83213139999999997</v>
      </c>
      <c r="CL58" s="260"/>
      <c r="CM58" s="260"/>
      <c r="CN58" s="260"/>
    </row>
    <row r="59" spans="1:92" s="4" customFormat="1" ht="30" hidden="1" customHeight="1" thickBot="1" x14ac:dyDescent="0.3">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60"/>
      <c r="W59" s="171"/>
      <c r="X59" s="260">
        <v>1</v>
      </c>
      <c r="Y59" s="171"/>
      <c r="Z59" s="37"/>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3">
        <v>0</v>
      </c>
      <c r="AZ59" s="294" t="s">
        <v>1098</v>
      </c>
      <c r="BA59" s="294" t="s">
        <v>1098</v>
      </c>
      <c r="BB59" s="283"/>
      <c r="BC59" s="283"/>
      <c r="BD59" s="283"/>
      <c r="BE59" s="283"/>
      <c r="BF59" s="283"/>
      <c r="BG59" s="289"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60"/>
      <c r="CA59" s="260"/>
      <c r="CB59" s="260"/>
      <c r="CC59" s="278"/>
      <c r="CD59" s="278"/>
      <c r="CE59" s="260">
        <v>0</v>
      </c>
      <c r="CF59" s="260">
        <v>0</v>
      </c>
      <c r="CG59" s="260" t="s">
        <v>1162</v>
      </c>
      <c r="CH59" s="260" t="s">
        <v>1162</v>
      </c>
      <c r="CI59" s="260" t="s">
        <v>1162</v>
      </c>
      <c r="CJ59" s="260">
        <v>0</v>
      </c>
      <c r="CK59" s="260">
        <v>0</v>
      </c>
      <c r="CL59" s="260"/>
      <c r="CM59" s="260"/>
      <c r="CN59" s="260"/>
    </row>
    <row r="60" spans="1:92" s="4" customFormat="1" ht="29.45" customHeight="1" thickBot="1" x14ac:dyDescent="0.3">
      <c r="A60" s="21" t="str">
        <f t="shared" si="3"/>
        <v>Indicator 58 - Months with overdue</v>
      </c>
      <c r="B60" s="274">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60">
        <v>1</v>
      </c>
      <c r="W60" s="171">
        <v>1</v>
      </c>
      <c r="X60" s="260">
        <v>1</v>
      </c>
      <c r="Y60" s="171"/>
      <c r="Z60" s="37">
        <v>1</v>
      </c>
      <c r="AA60" s="171">
        <v>1</v>
      </c>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3">
        <v>0</v>
      </c>
      <c r="AZ60" s="294" t="s">
        <v>1098</v>
      </c>
      <c r="BA60" s="294" t="s">
        <v>1098</v>
      </c>
      <c r="BB60" s="283" t="s">
        <v>1162</v>
      </c>
      <c r="BC60" s="283"/>
      <c r="BD60" s="283"/>
      <c r="BE60" s="283"/>
      <c r="BF60" s="283"/>
      <c r="BG60" s="289">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60" t="s">
        <v>1162</v>
      </c>
      <c r="CA60" s="260" t="s">
        <v>1213</v>
      </c>
      <c r="CB60" s="260" t="s">
        <v>1213</v>
      </c>
      <c r="CC60" s="278" t="s">
        <v>1213</v>
      </c>
      <c r="CD60" s="278" t="s">
        <v>1213</v>
      </c>
      <c r="CE60" s="260">
        <v>0</v>
      </c>
      <c r="CF60" s="260">
        <v>0</v>
      </c>
      <c r="CG60" s="260" t="s">
        <v>1162</v>
      </c>
      <c r="CH60" s="260" t="s">
        <v>1162</v>
      </c>
      <c r="CI60" s="260" t="s">
        <v>1162</v>
      </c>
      <c r="CJ60" s="260">
        <v>0</v>
      </c>
      <c r="CK60" s="260">
        <v>0</v>
      </c>
      <c r="CL60" s="260" t="s">
        <v>1162</v>
      </c>
      <c r="CM60" s="260" t="s">
        <v>1213</v>
      </c>
      <c r="CN60" s="260" t="s">
        <v>1213</v>
      </c>
    </row>
    <row r="61" spans="1:92" s="4" customFormat="1" ht="166.35" customHeight="1" thickBot="1" x14ac:dyDescent="0.3">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60">
        <v>1</v>
      </c>
      <c r="W61" s="171">
        <v>1</v>
      </c>
      <c r="X61" s="260">
        <v>1</v>
      </c>
      <c r="Y61" s="171">
        <v>1</v>
      </c>
      <c r="Z61" s="37">
        <v>1</v>
      </c>
      <c r="AA61" s="171">
        <v>1</v>
      </c>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3" t="s">
        <v>1099</v>
      </c>
      <c r="AZ61" s="294">
        <v>179082.13</v>
      </c>
      <c r="BA61" s="294">
        <v>6362.0640000000003</v>
      </c>
      <c r="BB61" s="283"/>
      <c r="BC61" s="283"/>
      <c r="BD61" s="283"/>
      <c r="BE61" s="283"/>
      <c r="BF61" s="283"/>
      <c r="BG61" s="289"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60" t="s">
        <v>1161</v>
      </c>
      <c r="CA61" s="260">
        <v>772233.8</v>
      </c>
      <c r="CB61" s="260">
        <v>2280000000</v>
      </c>
      <c r="CC61" s="278">
        <v>163473.29999999999</v>
      </c>
      <c r="CD61" s="278">
        <v>32800000</v>
      </c>
      <c r="CE61" s="260" t="s">
        <v>1099</v>
      </c>
      <c r="CF61" s="260">
        <v>42382.2</v>
      </c>
      <c r="CG61" s="260" t="s">
        <v>1161</v>
      </c>
      <c r="CH61" s="260">
        <v>961.66669999999999</v>
      </c>
      <c r="CI61" s="260">
        <v>1190491</v>
      </c>
      <c r="CJ61" s="260" t="s">
        <v>1099</v>
      </c>
      <c r="CK61" s="260">
        <v>7176314</v>
      </c>
      <c r="CL61" s="260" t="s">
        <v>1161</v>
      </c>
      <c r="CM61" s="260">
        <v>38750</v>
      </c>
      <c r="CN61" s="260">
        <v>781000000</v>
      </c>
    </row>
    <row r="62" spans="1:92"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60">
        <v>1</v>
      </c>
      <c r="W62" s="171"/>
      <c r="X62" s="260">
        <v>1</v>
      </c>
      <c r="Y62" s="171"/>
      <c r="Z62" s="37">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3" t="s">
        <v>1099</v>
      </c>
      <c r="AZ62" s="294">
        <v>178372.33</v>
      </c>
      <c r="BA62" s="294">
        <v>6343.7617</v>
      </c>
      <c r="BB62" s="283"/>
      <c r="BC62" s="283"/>
      <c r="BD62" s="283"/>
      <c r="BE62" s="283"/>
      <c r="BF62" s="283"/>
      <c r="BG62" s="289"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60" t="s">
        <v>1161</v>
      </c>
      <c r="CA62" s="260">
        <v>540252.69999999995</v>
      </c>
      <c r="CB62" s="260">
        <v>3010000000</v>
      </c>
      <c r="CC62" s="278">
        <v>159575.29999999999</v>
      </c>
      <c r="CD62" s="278">
        <v>30400000</v>
      </c>
      <c r="CE62" s="260" t="s">
        <v>1099</v>
      </c>
      <c r="CF62" s="260">
        <v>51184.61</v>
      </c>
      <c r="CG62" s="260" t="s">
        <v>1161</v>
      </c>
      <c r="CH62" s="260">
        <v>218.47829999999999</v>
      </c>
      <c r="CI62" s="260">
        <v>1263297</v>
      </c>
      <c r="CJ62" s="260" t="s">
        <v>1099</v>
      </c>
      <c r="CK62" s="260">
        <v>4508521</v>
      </c>
      <c r="CL62" s="260"/>
      <c r="CM62" s="260"/>
      <c r="CN62" s="260"/>
    </row>
    <row r="63" spans="1:92"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60">
        <v>1</v>
      </c>
      <c r="W63" s="171"/>
      <c r="X63" s="260">
        <v>1</v>
      </c>
      <c r="Y63" s="171"/>
      <c r="Z63" s="37">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3" t="s">
        <v>1099</v>
      </c>
      <c r="AZ63" s="294">
        <v>10391.223</v>
      </c>
      <c r="BA63" s="294">
        <v>353.39893000000001</v>
      </c>
      <c r="BB63" s="283"/>
      <c r="BC63" s="283"/>
      <c r="BD63" s="283"/>
      <c r="BE63" s="283"/>
      <c r="BF63" s="283"/>
      <c r="BG63" s="289"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60" t="s">
        <v>1161</v>
      </c>
      <c r="CA63" s="260" t="s">
        <v>1162</v>
      </c>
      <c r="CB63" s="260">
        <v>83300000</v>
      </c>
      <c r="CC63" s="278" t="s">
        <v>1162</v>
      </c>
      <c r="CD63" s="278">
        <v>12900000</v>
      </c>
      <c r="CE63" s="260" t="s">
        <v>1099</v>
      </c>
      <c r="CF63" s="260">
        <v>4439.317</v>
      </c>
      <c r="CG63" s="260" t="s">
        <v>1161</v>
      </c>
      <c r="CH63" s="260">
        <v>7.2578810000000002</v>
      </c>
      <c r="CI63" s="260">
        <v>168154.4</v>
      </c>
      <c r="CJ63" s="260" t="s">
        <v>1099</v>
      </c>
      <c r="CK63" s="260">
        <v>1108019</v>
      </c>
      <c r="CL63" s="260"/>
      <c r="CM63" s="260"/>
      <c r="CN63" s="260"/>
    </row>
    <row r="64" spans="1:92"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60">
        <v>1</v>
      </c>
      <c r="W64" s="171"/>
      <c r="X64" s="260">
        <v>1</v>
      </c>
      <c r="Y64" s="171"/>
      <c r="Z64" s="37">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3" t="s">
        <v>1099</v>
      </c>
      <c r="AZ64" s="294">
        <v>202969.25</v>
      </c>
      <c r="BA64" s="294">
        <v>7435.1768000000002</v>
      </c>
      <c r="BB64" s="283"/>
      <c r="BC64" s="283"/>
      <c r="BD64" s="283"/>
      <c r="BE64" s="283"/>
      <c r="BF64" s="283"/>
      <c r="BG64" s="289"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60" t="s">
        <v>1161</v>
      </c>
      <c r="CA64" s="260">
        <v>2652268</v>
      </c>
      <c r="CB64" s="260">
        <v>396000000</v>
      </c>
      <c r="CC64" s="278">
        <v>112937.7</v>
      </c>
      <c r="CD64" s="278">
        <v>26800000</v>
      </c>
      <c r="CE64" s="260" t="s">
        <v>1099</v>
      </c>
      <c r="CF64" s="260">
        <v>54585.09</v>
      </c>
      <c r="CG64" s="260" t="s">
        <v>1161</v>
      </c>
      <c r="CH64" s="260">
        <v>1512.269</v>
      </c>
      <c r="CI64" s="260">
        <v>1027177</v>
      </c>
      <c r="CJ64" s="260" t="s">
        <v>1099</v>
      </c>
      <c r="CK64" s="260">
        <v>6320400</v>
      </c>
      <c r="CL64" s="260"/>
      <c r="CM64" s="260"/>
      <c r="CN64" s="260"/>
    </row>
    <row r="65" spans="1:92" s="4" customFormat="1" ht="58.35" customHeight="1" thickBot="1" x14ac:dyDescent="0.3">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60">
        <v>1</v>
      </c>
      <c r="W65" s="171"/>
      <c r="X65" s="260">
        <v>1</v>
      </c>
      <c r="Y65" s="171"/>
      <c r="Z65" s="37">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3" t="s">
        <v>1099</v>
      </c>
      <c r="AZ65" s="294">
        <v>4.5284538000000003</v>
      </c>
      <c r="BA65" s="294">
        <v>2.4769738000000001</v>
      </c>
      <c r="BB65" s="283"/>
      <c r="BC65" s="283"/>
      <c r="BD65" s="283"/>
      <c r="BE65" s="283"/>
      <c r="BF65" s="283"/>
      <c r="BG65" s="289"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60" t="s">
        <v>1161</v>
      </c>
      <c r="CA65" s="260">
        <v>-86.003280000000004</v>
      </c>
      <c r="CB65" s="260">
        <v>110.6923</v>
      </c>
      <c r="CC65" s="278">
        <v>-69.639269999999996</v>
      </c>
      <c r="CD65" s="278">
        <v>97.90804</v>
      </c>
      <c r="CE65" s="260" t="s">
        <v>1099</v>
      </c>
      <c r="CF65" s="260">
        <v>4.7565600000000003</v>
      </c>
      <c r="CG65" s="260" t="s">
        <v>1161</v>
      </c>
      <c r="CH65" s="260">
        <v>-28.690670000000001</v>
      </c>
      <c r="CI65" s="260">
        <v>42.720230000000001</v>
      </c>
      <c r="CJ65" s="260" t="s">
        <v>1099</v>
      </c>
      <c r="CK65" s="260">
        <v>3.1487690000000002</v>
      </c>
      <c r="CL65" s="260"/>
      <c r="CM65" s="260"/>
      <c r="CN65" s="260"/>
    </row>
    <row r="66" spans="1:92" s="4" customFormat="1" ht="27.6" hidden="1" customHeight="1" thickBot="1" x14ac:dyDescent="0.3">
      <c r="A66" s="21" t="str">
        <f t="shared" ref="A66:A90" si="4">CONCATENATE(C$2," ",B66," - ",C66)</f>
        <v>Indicator 65 - Total debt per interest due/Total debt per interest due older than 30 days</v>
      </c>
      <c r="B66" s="274">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60">
        <v>1</v>
      </c>
      <c r="W66" s="171"/>
      <c r="X66" s="260">
        <v>1</v>
      </c>
      <c r="Y66" s="171"/>
      <c r="Z66" s="37"/>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3" t="s">
        <v>1098</v>
      </c>
      <c r="AZ66" s="294" t="s">
        <v>1098</v>
      </c>
      <c r="BA66" s="294" t="s">
        <v>1098</v>
      </c>
      <c r="BB66" s="283"/>
      <c r="BC66" s="283"/>
      <c r="BD66" s="283"/>
      <c r="BE66" s="283"/>
      <c r="BF66" s="283"/>
      <c r="BG66" s="289">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60" t="s">
        <v>1162</v>
      </c>
      <c r="CA66" s="260" t="s">
        <v>1213</v>
      </c>
      <c r="CB66" s="260" t="s">
        <v>1213</v>
      </c>
      <c r="CC66" s="278" t="s">
        <v>1213</v>
      </c>
      <c r="CD66" s="278" t="s">
        <v>1213</v>
      </c>
      <c r="CE66" s="260">
        <v>0</v>
      </c>
      <c r="CF66" s="260">
        <v>0</v>
      </c>
      <c r="CG66" s="260" t="s">
        <v>1161</v>
      </c>
      <c r="CH66" s="260">
        <v>1</v>
      </c>
      <c r="CI66" s="260">
        <v>8.6032390000000003</v>
      </c>
      <c r="CJ66" s="260">
        <v>0</v>
      </c>
      <c r="CK66" s="260">
        <v>0</v>
      </c>
      <c r="CL66" s="260"/>
      <c r="CM66" s="260"/>
      <c r="CN66" s="260"/>
    </row>
    <row r="67" spans="1:92" s="4" customFormat="1" ht="58.35" customHeight="1" thickBot="1" x14ac:dyDescent="0.3">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60">
        <v>1</v>
      </c>
      <c r="W67" s="171"/>
      <c r="X67" s="260">
        <v>1</v>
      </c>
      <c r="Y67" s="171"/>
      <c r="Z67" s="37">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3" t="s">
        <v>1099</v>
      </c>
      <c r="AZ67" s="294">
        <v>4.5284538000000003</v>
      </c>
      <c r="BA67" s="294">
        <v>2.4769738000000001</v>
      </c>
      <c r="BB67" s="283"/>
      <c r="BC67" s="283"/>
      <c r="BD67" s="283"/>
      <c r="BE67" s="283"/>
      <c r="BF67" s="283"/>
      <c r="BG67" s="289"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60" t="s">
        <v>1161</v>
      </c>
      <c r="CA67" s="260">
        <v>-86.003280000000004</v>
      </c>
      <c r="CB67" s="260">
        <v>110.6923</v>
      </c>
      <c r="CC67" s="278">
        <v>-69.639269999999996</v>
      </c>
      <c r="CD67" s="278">
        <v>97.90804</v>
      </c>
      <c r="CE67" s="260" t="s">
        <v>1099</v>
      </c>
      <c r="CF67" s="260">
        <v>4.7565600000000003</v>
      </c>
      <c r="CG67" s="260" t="s">
        <v>1161</v>
      </c>
      <c r="CH67" s="260">
        <v>-28.690670000000001</v>
      </c>
      <c r="CI67" s="260">
        <v>42.720230000000001</v>
      </c>
      <c r="CJ67" s="260" t="s">
        <v>1099</v>
      </c>
      <c r="CK67" s="260">
        <v>3.1487690000000002</v>
      </c>
      <c r="CL67" s="260"/>
      <c r="CM67" s="260"/>
      <c r="CN67" s="260"/>
    </row>
    <row r="68" spans="1:92"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60">
        <v>1</v>
      </c>
      <c r="W68" s="171"/>
      <c r="X68" s="260">
        <v>1</v>
      </c>
      <c r="Y68" s="171"/>
      <c r="Z68" s="37">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3" t="s">
        <v>1099</v>
      </c>
      <c r="AZ68" s="294">
        <v>4.5284538000000003</v>
      </c>
      <c r="BA68" s="294">
        <v>2.4769738000000001</v>
      </c>
      <c r="BB68" s="283"/>
      <c r="BC68" s="283"/>
      <c r="BD68" s="283"/>
      <c r="BE68" s="283"/>
      <c r="BF68" s="283"/>
      <c r="BG68" s="289"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60" t="s">
        <v>1161</v>
      </c>
      <c r="CA68" s="260">
        <v>-86.003280000000004</v>
      </c>
      <c r="CB68" s="260">
        <v>110.6923</v>
      </c>
      <c r="CC68" s="278">
        <v>-69.639269999999996</v>
      </c>
      <c r="CD68" s="278">
        <v>97.90804</v>
      </c>
      <c r="CE68" s="260" t="s">
        <v>1099</v>
      </c>
      <c r="CF68" s="260">
        <v>4.7565600000000003</v>
      </c>
      <c r="CG68" s="260" t="s">
        <v>1161</v>
      </c>
      <c r="CH68" s="260">
        <v>-28.690670000000001</v>
      </c>
      <c r="CI68" s="260">
        <v>42.720230000000001</v>
      </c>
      <c r="CJ68" s="260" t="s">
        <v>1099</v>
      </c>
      <c r="CK68" s="260">
        <v>3.1487690000000002</v>
      </c>
      <c r="CL68" s="260"/>
      <c r="CM68" s="260"/>
      <c r="CN68" s="260"/>
    </row>
    <row r="69" spans="1:92"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60">
        <v>1</v>
      </c>
      <c r="W69" s="171"/>
      <c r="X69" s="260">
        <v>1</v>
      </c>
      <c r="Y69" s="171"/>
      <c r="Z69" s="37">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3" t="s">
        <v>1099</v>
      </c>
      <c r="AZ69" s="294">
        <v>0.38435042000000003</v>
      </c>
      <c r="BA69" s="294">
        <v>0.25999987000000002</v>
      </c>
      <c r="BB69" s="283"/>
      <c r="BC69" s="283"/>
      <c r="BD69" s="283"/>
      <c r="BE69" s="283"/>
      <c r="BF69" s="283"/>
      <c r="BG69" s="289"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60" t="s">
        <v>1161</v>
      </c>
      <c r="CA69" s="260" t="s">
        <v>1162</v>
      </c>
      <c r="CB69" s="260">
        <v>23.231020000000001</v>
      </c>
      <c r="CC69" s="278" t="s">
        <v>1162</v>
      </c>
      <c r="CD69" s="278">
        <v>13.81786</v>
      </c>
      <c r="CE69" s="260" t="s">
        <v>1099</v>
      </c>
      <c r="CF69" s="260">
        <v>0.76002539999999996</v>
      </c>
      <c r="CG69" s="260" t="s">
        <v>1161</v>
      </c>
      <c r="CH69" s="260">
        <v>6.9140800000000002E-2</v>
      </c>
      <c r="CI69" s="260">
        <v>78.063689999999994</v>
      </c>
      <c r="CJ69" s="260" t="s">
        <v>1099</v>
      </c>
      <c r="CK69" s="260">
        <v>0.51998869999999997</v>
      </c>
      <c r="CL69" s="260"/>
      <c r="CM69" s="260"/>
      <c r="CN69" s="260"/>
    </row>
    <row r="70" spans="1:92"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60">
        <v>1</v>
      </c>
      <c r="W70" s="171"/>
      <c r="X70" s="260">
        <v>1</v>
      </c>
      <c r="Y70" s="171">
        <v>1</v>
      </c>
      <c r="Z70" s="37">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3">
        <v>0</v>
      </c>
      <c r="AZ70" s="294" t="s">
        <v>1098</v>
      </c>
      <c r="BA70" s="294" t="s">
        <v>1098</v>
      </c>
      <c r="BB70" s="285"/>
      <c r="BC70" s="285"/>
      <c r="BD70" s="285"/>
      <c r="BE70" s="285"/>
      <c r="BF70" s="285"/>
      <c r="BG70" s="289">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9">
        <v>0</v>
      </c>
      <c r="BY70" s="279">
        <v>0</v>
      </c>
      <c r="BZ70" s="260" t="s">
        <v>1161</v>
      </c>
      <c r="CA70" s="280">
        <v>-0.9848943</v>
      </c>
      <c r="CB70" s="280">
        <v>79.503979999999999</v>
      </c>
      <c r="CC70" s="278">
        <v>-0.9945541</v>
      </c>
      <c r="CD70" s="278">
        <v>60.985509999999998</v>
      </c>
      <c r="CE70" s="260">
        <v>0</v>
      </c>
      <c r="CF70" s="260">
        <v>0</v>
      </c>
      <c r="CG70" s="260" t="s">
        <v>1161</v>
      </c>
      <c r="CH70" s="260">
        <v>-0.99521079999999995</v>
      </c>
      <c r="CI70" s="260">
        <v>16.285260000000001</v>
      </c>
      <c r="CJ70" s="260">
        <v>0</v>
      </c>
      <c r="CK70" s="260">
        <v>0</v>
      </c>
      <c r="CL70" s="260"/>
      <c r="CM70" s="260"/>
      <c r="CN70" s="260"/>
    </row>
    <row r="71" spans="1:92"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60">
        <v>1</v>
      </c>
      <c r="W71" s="171"/>
      <c r="X71" s="260"/>
      <c r="Y71" s="171"/>
      <c r="Z71" s="37">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3">
        <v>0</v>
      </c>
      <c r="AZ71" s="294" t="s">
        <v>1098</v>
      </c>
      <c r="BA71" s="294" t="s">
        <v>1098</v>
      </c>
      <c r="BB71" s="285"/>
      <c r="BC71" s="285"/>
      <c r="BD71" s="285"/>
      <c r="BE71" s="285"/>
      <c r="BF71" s="285"/>
      <c r="BG71" s="289">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9">
        <v>0</v>
      </c>
      <c r="BY71" s="279">
        <v>0</v>
      </c>
      <c r="BZ71" s="260" t="s">
        <v>1161</v>
      </c>
      <c r="CA71" s="280">
        <v>-16.758220000000001</v>
      </c>
      <c r="CB71" s="280">
        <v>14.234450000000001</v>
      </c>
      <c r="CC71" s="278">
        <v>-16.72832</v>
      </c>
      <c r="CD71" s="278">
        <v>19.754449999999999</v>
      </c>
      <c r="CE71" s="260">
        <v>0</v>
      </c>
      <c r="CF71" s="260">
        <v>0</v>
      </c>
      <c r="CG71" s="260" t="e">
        <v>#N/A</v>
      </c>
      <c r="CH71" s="260" t="e">
        <v>#N/A</v>
      </c>
      <c r="CI71" s="260" t="e">
        <v>#N/A</v>
      </c>
      <c r="CJ71" s="260">
        <v>0</v>
      </c>
      <c r="CK71" s="260">
        <v>0</v>
      </c>
      <c r="CL71" s="260"/>
      <c r="CM71" s="260"/>
      <c r="CN71" s="260"/>
    </row>
    <row r="72" spans="1:92"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60">
        <v>1</v>
      </c>
      <c r="W72" s="171"/>
      <c r="X72" s="260">
        <v>1</v>
      </c>
      <c r="Y72" s="171"/>
      <c r="Z72" s="37">
        <v>1</v>
      </c>
      <c r="AA72" s="171"/>
      <c r="AB72" s="200" t="s">
        <v>19</v>
      </c>
      <c r="AC72" s="201" t="s">
        <v>1154</v>
      </c>
      <c r="AD72" s="172" t="s">
        <v>837</v>
      </c>
      <c r="AE72" s="172" t="s">
        <v>1098</v>
      </c>
      <c r="AF72" s="172" t="s">
        <v>837</v>
      </c>
      <c r="AG72" s="300"/>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3">
        <v>0</v>
      </c>
      <c r="AZ72" s="294" t="s">
        <v>1098</v>
      </c>
      <c r="BA72" s="294" t="s">
        <v>1098</v>
      </c>
      <c r="BB72" s="285"/>
      <c r="BC72" s="285"/>
      <c r="BD72" s="285"/>
      <c r="BE72" s="285"/>
      <c r="BF72" s="285"/>
      <c r="BG72" s="289">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9">
        <v>0</v>
      </c>
      <c r="BY72" s="279">
        <v>0</v>
      </c>
      <c r="BZ72" s="260" t="s">
        <v>1161</v>
      </c>
      <c r="CA72" s="280" t="s">
        <v>1162</v>
      </c>
      <c r="CB72" s="280">
        <v>5.5128209999999997</v>
      </c>
      <c r="CC72" s="278" t="s">
        <v>1162</v>
      </c>
      <c r="CD72" s="278">
        <v>11.24408</v>
      </c>
      <c r="CE72" s="260">
        <v>0</v>
      </c>
      <c r="CF72" s="260">
        <v>0</v>
      </c>
      <c r="CG72" s="260" t="s">
        <v>1161</v>
      </c>
      <c r="CH72" s="260">
        <v>-1</v>
      </c>
      <c r="CI72" s="260">
        <v>14.716670000000001</v>
      </c>
      <c r="CJ72" s="260">
        <v>0</v>
      </c>
      <c r="CK72" s="260">
        <v>0</v>
      </c>
      <c r="CL72" s="260"/>
      <c r="CM72" s="260"/>
      <c r="CN72" s="260"/>
    </row>
    <row r="73" spans="1:92" s="17" customFormat="1" ht="72.599999999999994" hidden="1"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60">
        <v>1</v>
      </c>
      <c r="W73" s="171"/>
      <c r="X73" s="260">
        <v>1</v>
      </c>
      <c r="Y73" s="171">
        <v>1</v>
      </c>
      <c r="Z73" s="37"/>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3" t="s">
        <v>1098</v>
      </c>
      <c r="AZ73" s="294" t="s">
        <v>1098</v>
      </c>
      <c r="BA73" s="294" t="s">
        <v>1098</v>
      </c>
      <c r="BB73" s="285"/>
      <c r="BC73" s="285"/>
      <c r="BD73" s="285"/>
      <c r="BE73" s="285"/>
      <c r="BF73" s="285"/>
      <c r="BG73" s="289"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9">
        <v>8.9716430000000003</v>
      </c>
      <c r="BY73" s="279">
        <v>82.776939999999996</v>
      </c>
      <c r="BZ73" s="260" t="s">
        <v>1161</v>
      </c>
      <c r="CA73" s="280" t="s">
        <v>1162</v>
      </c>
      <c r="CB73" s="280">
        <v>49.921050000000001</v>
      </c>
      <c r="CC73" s="278" t="s">
        <v>1162</v>
      </c>
      <c r="CD73" s="278">
        <v>152.57820000000001</v>
      </c>
      <c r="CE73" s="260" t="s">
        <v>1099</v>
      </c>
      <c r="CF73" s="260">
        <v>5.0548260000000003</v>
      </c>
      <c r="CG73" s="260" t="s">
        <v>1161</v>
      </c>
      <c r="CH73" s="260">
        <v>0.27730519999999997</v>
      </c>
      <c r="CI73" s="260">
        <v>54.853529999999999</v>
      </c>
      <c r="CJ73" s="260">
        <v>0</v>
      </c>
      <c r="CK73" s="260">
        <v>0</v>
      </c>
      <c r="CL73" s="260"/>
      <c r="CM73" s="260"/>
      <c r="CN73" s="260"/>
    </row>
    <row r="74" spans="1:92" s="17" customFormat="1" ht="72.599999999999994" hidden="1"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60">
        <v>1</v>
      </c>
      <c r="W74" s="171"/>
      <c r="X74" s="260">
        <v>1</v>
      </c>
      <c r="Y74" s="171">
        <v>1</v>
      </c>
      <c r="Z74" s="37"/>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3" t="s">
        <v>1098</v>
      </c>
      <c r="AZ74" s="294" t="s">
        <v>1098</v>
      </c>
      <c r="BA74" s="294" t="s">
        <v>1098</v>
      </c>
      <c r="BB74" s="285"/>
      <c r="BC74" s="285"/>
      <c r="BD74" s="285"/>
      <c r="BE74" s="285"/>
      <c r="BF74" s="285"/>
      <c r="BG74" s="289">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9">
        <v>0</v>
      </c>
      <c r="BY74" s="279">
        <v>0</v>
      </c>
      <c r="BZ74" s="260" t="s">
        <v>1162</v>
      </c>
      <c r="CA74" s="280" t="s">
        <v>1213</v>
      </c>
      <c r="CB74" s="280" t="s">
        <v>1213</v>
      </c>
      <c r="CC74" s="278" t="s">
        <v>1162</v>
      </c>
      <c r="CD74" s="278">
        <v>3.3210139999999999</v>
      </c>
      <c r="CE74" s="260">
        <v>0</v>
      </c>
      <c r="CF74" s="260">
        <v>0</v>
      </c>
      <c r="CG74" s="260" t="s">
        <v>1161</v>
      </c>
      <c r="CH74" s="260">
        <v>-1</v>
      </c>
      <c r="CI74" s="260">
        <v>11.508599999999999</v>
      </c>
      <c r="CJ74" s="260">
        <v>0</v>
      </c>
      <c r="CK74" s="260">
        <v>0</v>
      </c>
      <c r="CL74" s="260"/>
      <c r="CM74" s="260"/>
      <c r="CN74" s="260"/>
    </row>
    <row r="75" spans="1:92"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60">
        <v>1</v>
      </c>
      <c r="W75" s="171"/>
      <c r="X75" s="260"/>
      <c r="Y75" s="171"/>
      <c r="Z75" s="37">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3">
        <v>0</v>
      </c>
      <c r="AZ75" s="294" t="s">
        <v>1098</v>
      </c>
      <c r="BA75" s="294" t="s">
        <v>1098</v>
      </c>
      <c r="BB75" s="285"/>
      <c r="BC75" s="285"/>
      <c r="BD75" s="285"/>
      <c r="BE75" s="285"/>
      <c r="BF75" s="285"/>
      <c r="BG75" s="289">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9">
        <v>0</v>
      </c>
      <c r="BY75" s="279">
        <v>0</v>
      </c>
      <c r="BZ75" s="260" t="s">
        <v>1161</v>
      </c>
      <c r="CA75" s="280">
        <v>-0.70514790000000005</v>
      </c>
      <c r="CB75" s="280">
        <v>6.4529610000000002</v>
      </c>
      <c r="CC75" s="278" t="s">
        <v>1162</v>
      </c>
      <c r="CD75" s="278">
        <v>7.0313840000000001</v>
      </c>
      <c r="CE75" s="260">
        <v>0</v>
      </c>
      <c r="CF75" s="260">
        <v>0</v>
      </c>
      <c r="CG75" s="260" t="e">
        <v>#N/A</v>
      </c>
      <c r="CH75" s="260" t="e">
        <v>#N/A</v>
      </c>
      <c r="CI75" s="260" t="e">
        <v>#N/A</v>
      </c>
      <c r="CJ75" s="260">
        <v>0</v>
      </c>
      <c r="CK75" s="260">
        <v>0</v>
      </c>
      <c r="CL75" s="260"/>
      <c r="CM75" s="260"/>
      <c r="CN75" s="260"/>
    </row>
    <row r="76" spans="1:92"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60">
        <v>1</v>
      </c>
      <c r="W76" s="171"/>
      <c r="X76" s="260"/>
      <c r="Y76" s="171"/>
      <c r="Z76" s="37">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3" t="s">
        <v>1099</v>
      </c>
      <c r="AZ76" s="294">
        <v>0.23026248999999999</v>
      </c>
      <c r="BA76" s="294">
        <v>0.1971831</v>
      </c>
      <c r="BB76" s="285"/>
      <c r="BC76" s="285"/>
      <c r="BD76" s="285"/>
      <c r="BE76" s="285"/>
      <c r="BF76" s="285"/>
      <c r="BG76" s="289"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9">
        <v>1.2611270000000001</v>
      </c>
      <c r="BY76" s="279">
        <v>1.4840869999999999</v>
      </c>
      <c r="BZ76" s="260" t="s">
        <v>1161</v>
      </c>
      <c r="CA76" s="280" t="s">
        <v>1162</v>
      </c>
      <c r="CB76" s="280">
        <v>13.07846</v>
      </c>
      <c r="CC76" s="278">
        <v>2.9708200000000001E-2</v>
      </c>
      <c r="CD76" s="278">
        <v>42.096409999999999</v>
      </c>
      <c r="CE76" s="260">
        <v>0</v>
      </c>
      <c r="CF76" s="260">
        <v>0</v>
      </c>
      <c r="CG76" s="260" t="e">
        <v>#N/A</v>
      </c>
      <c r="CH76" s="260" t="e">
        <v>#N/A</v>
      </c>
      <c r="CI76" s="260" t="e">
        <v>#N/A</v>
      </c>
      <c r="CJ76" s="260" t="s">
        <v>1099</v>
      </c>
      <c r="CK76" s="260">
        <v>1.7423630000000001</v>
      </c>
      <c r="CL76" s="260"/>
      <c r="CM76" s="260"/>
      <c r="CN76" s="260"/>
    </row>
    <row r="77" spans="1:92"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60">
        <v>1</v>
      </c>
      <c r="W77" s="171"/>
      <c r="X77" s="260"/>
      <c r="Y77" s="171"/>
      <c r="Z77" s="37">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3">
        <v>0</v>
      </c>
      <c r="AZ77" s="294" t="s">
        <v>1098</v>
      </c>
      <c r="BA77" s="294" t="s">
        <v>1098</v>
      </c>
      <c r="BB77" s="285"/>
      <c r="BC77" s="285"/>
      <c r="BD77" s="285"/>
      <c r="BE77" s="285"/>
      <c r="BF77" s="285"/>
      <c r="BG77" s="289">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9">
        <v>0</v>
      </c>
      <c r="BY77" s="279">
        <v>0</v>
      </c>
      <c r="BZ77" s="260" t="s">
        <v>1161</v>
      </c>
      <c r="CA77" s="280" t="s">
        <v>1162</v>
      </c>
      <c r="CB77" s="280">
        <v>4.5153030000000003</v>
      </c>
      <c r="CC77" s="278" t="s">
        <v>1162</v>
      </c>
      <c r="CD77" s="278">
        <v>10.5923</v>
      </c>
      <c r="CE77" s="260">
        <v>0</v>
      </c>
      <c r="CF77" s="260">
        <v>0</v>
      </c>
      <c r="CG77" s="260" t="e">
        <v>#N/A</v>
      </c>
      <c r="CH77" s="260" t="e">
        <v>#N/A</v>
      </c>
      <c r="CI77" s="260" t="e">
        <v>#N/A</v>
      </c>
      <c r="CJ77" s="260">
        <v>0</v>
      </c>
      <c r="CK77" s="260">
        <v>0</v>
      </c>
      <c r="CL77" s="260"/>
      <c r="CM77" s="260"/>
      <c r="CN77" s="260"/>
    </row>
    <row r="78" spans="1:92"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60">
        <v>1</v>
      </c>
      <c r="W78" s="171"/>
      <c r="X78" s="260"/>
      <c r="Y78" s="171"/>
      <c r="Z78" s="37">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3">
        <v>0</v>
      </c>
      <c r="AZ78" s="294" t="s">
        <v>1098</v>
      </c>
      <c r="BA78" s="294" t="s">
        <v>1098</v>
      </c>
      <c r="BB78" s="285"/>
      <c r="BC78" s="285"/>
      <c r="BD78" s="285"/>
      <c r="BE78" s="285"/>
      <c r="BF78" s="285"/>
      <c r="BG78" s="289">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9">
        <v>0</v>
      </c>
      <c r="BY78" s="279">
        <v>0</v>
      </c>
      <c r="BZ78" s="260" t="s">
        <v>1161</v>
      </c>
      <c r="CA78" s="280" t="s">
        <v>1162</v>
      </c>
      <c r="CB78" s="280">
        <v>8.5089430000000004</v>
      </c>
      <c r="CC78" s="278">
        <v>-0.95155710000000004</v>
      </c>
      <c r="CD78" s="278">
        <v>15.659700000000001</v>
      </c>
      <c r="CE78" s="260">
        <v>0</v>
      </c>
      <c r="CF78" s="260">
        <v>0</v>
      </c>
      <c r="CG78" s="260" t="e">
        <v>#N/A</v>
      </c>
      <c r="CH78" s="260" t="e">
        <v>#N/A</v>
      </c>
      <c r="CI78" s="260" t="e">
        <v>#N/A</v>
      </c>
      <c r="CJ78" s="260">
        <v>0</v>
      </c>
      <c r="CK78" s="260">
        <v>0</v>
      </c>
      <c r="CL78" s="260"/>
      <c r="CM78" s="260"/>
      <c r="CN78" s="260"/>
    </row>
    <row r="79" spans="1:92"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60">
        <v>1</v>
      </c>
      <c r="W79" s="171"/>
      <c r="X79" s="260"/>
      <c r="Y79" s="171"/>
      <c r="Z79" s="37">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3" t="s">
        <v>1099</v>
      </c>
      <c r="AZ79" s="294">
        <v>0.45702320000000002</v>
      </c>
      <c r="BA79" s="294">
        <v>0.62583858000000003</v>
      </c>
      <c r="BB79" s="285"/>
      <c r="BC79" s="285"/>
      <c r="BD79" s="285"/>
      <c r="BE79" s="285"/>
      <c r="BF79" s="285"/>
      <c r="BG79" s="289"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9">
        <v>0.40701789999999999</v>
      </c>
      <c r="BY79" s="279">
        <v>0.35575410000000002</v>
      </c>
      <c r="BZ79" s="260" t="s">
        <v>1161</v>
      </c>
      <c r="CA79" s="280" t="s">
        <v>1162</v>
      </c>
      <c r="CB79" s="280">
        <v>1.5697989999999999</v>
      </c>
      <c r="CC79" s="278">
        <v>0.9658544</v>
      </c>
      <c r="CD79" s="278">
        <v>0.9658544</v>
      </c>
      <c r="CE79" s="260">
        <v>0</v>
      </c>
      <c r="CF79" s="260">
        <v>0</v>
      </c>
      <c r="CG79" s="260" t="e">
        <v>#N/A</v>
      </c>
      <c r="CH79" s="260" t="e">
        <v>#N/A</v>
      </c>
      <c r="CI79" s="260" t="e">
        <v>#N/A</v>
      </c>
      <c r="CJ79" s="260" t="s">
        <v>1099</v>
      </c>
      <c r="CK79" s="260">
        <v>0.29240680000000002</v>
      </c>
      <c r="CL79" s="260"/>
      <c r="CM79" s="260"/>
      <c r="CN79" s="260"/>
    </row>
    <row r="80" spans="1:92"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60">
        <v>1</v>
      </c>
      <c r="W80" s="171"/>
      <c r="X80" s="260"/>
      <c r="Y80" s="171"/>
      <c r="Z80" s="37">
        <v>1</v>
      </c>
      <c r="AA80" s="171"/>
      <c r="AB80" s="200" t="s">
        <v>19</v>
      </c>
      <c r="AC80" s="201" t="s">
        <v>1154</v>
      </c>
      <c r="AD80" s="172" t="s">
        <v>837</v>
      </c>
      <c r="AE80" s="172" t="s">
        <v>1098</v>
      </c>
      <c r="AF80" s="172" t="s">
        <v>837</v>
      </c>
      <c r="AG80" s="301"/>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3">
        <v>0</v>
      </c>
      <c r="AZ80" s="294" t="s">
        <v>1098</v>
      </c>
      <c r="BA80" s="294" t="s">
        <v>1098</v>
      </c>
      <c r="BB80" s="285"/>
      <c r="BC80" s="285"/>
      <c r="BD80" s="285"/>
      <c r="BE80" s="285"/>
      <c r="BF80" s="285"/>
      <c r="BG80" s="289">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9">
        <v>0</v>
      </c>
      <c r="BY80" s="279">
        <v>0</v>
      </c>
      <c r="BZ80" s="260" t="s">
        <v>1161</v>
      </c>
      <c r="CA80" s="280" t="s">
        <v>1162</v>
      </c>
      <c r="CB80" s="280">
        <v>3.6338659999999998</v>
      </c>
      <c r="CC80" s="278" t="s">
        <v>1162</v>
      </c>
      <c r="CD80" s="278">
        <v>8.377796</v>
      </c>
      <c r="CE80" s="260">
        <v>0</v>
      </c>
      <c r="CF80" s="260">
        <v>0</v>
      </c>
      <c r="CG80" s="260" t="e">
        <v>#N/A</v>
      </c>
      <c r="CH80" s="260" t="e">
        <v>#N/A</v>
      </c>
      <c r="CI80" s="260" t="e">
        <v>#N/A</v>
      </c>
      <c r="CJ80" s="260">
        <v>0</v>
      </c>
      <c r="CK80" s="260">
        <v>0</v>
      </c>
      <c r="CL80" s="260"/>
      <c r="CM80" s="260"/>
      <c r="CN80" s="260"/>
    </row>
    <row r="81" spans="1:92"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60">
        <v>1</v>
      </c>
      <c r="W81" s="171"/>
      <c r="X81" s="260">
        <v>1</v>
      </c>
      <c r="Y81" s="171">
        <v>1</v>
      </c>
      <c r="Z81" s="37">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3" t="s">
        <v>1099</v>
      </c>
      <c r="AZ81" s="294">
        <v>5.9253653999999996</v>
      </c>
      <c r="BA81" s="294">
        <v>6.5795145000000002</v>
      </c>
      <c r="BB81" s="285"/>
      <c r="BC81" s="285"/>
      <c r="BD81" s="285"/>
      <c r="BE81" s="285"/>
      <c r="BF81" s="285"/>
      <c r="BG81" s="289"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9">
        <v>9.5058340000000001</v>
      </c>
      <c r="BY81" s="279">
        <v>10.355779999999999</v>
      </c>
      <c r="BZ81" s="260" t="s">
        <v>1161</v>
      </c>
      <c r="CA81" s="280" t="s">
        <v>1162</v>
      </c>
      <c r="CB81" s="280">
        <v>1053.8030000000001</v>
      </c>
      <c r="CC81" s="278" t="s">
        <v>1162</v>
      </c>
      <c r="CD81" s="278">
        <v>624.42110000000002</v>
      </c>
      <c r="CE81" s="260" t="s">
        <v>1099</v>
      </c>
      <c r="CF81" s="260">
        <v>7.1190810000000004</v>
      </c>
      <c r="CG81" s="260" t="s">
        <v>1161</v>
      </c>
      <c r="CH81" s="260">
        <v>0.3618942</v>
      </c>
      <c r="CI81" s="260">
        <v>221.0669</v>
      </c>
      <c r="CJ81" s="260" t="s">
        <v>1099</v>
      </c>
      <c r="CK81" s="260">
        <v>5.1902080000000002</v>
      </c>
      <c r="CL81" s="260"/>
      <c r="CM81" s="260"/>
      <c r="CN81" s="260"/>
    </row>
    <row r="82" spans="1:92"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60">
        <v>1</v>
      </c>
      <c r="W82" s="171"/>
      <c r="X82" s="260">
        <v>1</v>
      </c>
      <c r="Y82" s="171"/>
      <c r="Z82" s="37">
        <v>1</v>
      </c>
      <c r="AA82" s="171"/>
      <c r="AB82" s="200" t="s">
        <v>19</v>
      </c>
      <c r="AC82" s="201" t="s">
        <v>1154</v>
      </c>
      <c r="AD82" s="172" t="s">
        <v>837</v>
      </c>
      <c r="AE82" s="172" t="s">
        <v>1098</v>
      </c>
      <c r="AF82" s="172" t="s">
        <v>837</v>
      </c>
      <c r="AG82" s="303"/>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3">
        <v>0</v>
      </c>
      <c r="AZ82" s="294" t="s">
        <v>1098</v>
      </c>
      <c r="BA82" s="294" t="s">
        <v>1098</v>
      </c>
      <c r="BB82" s="285"/>
      <c r="BC82" s="285"/>
      <c r="BD82" s="285"/>
      <c r="BE82" s="285"/>
      <c r="BF82" s="285"/>
      <c r="BG82" s="289">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9">
        <v>0</v>
      </c>
      <c r="BY82" s="279">
        <v>0</v>
      </c>
      <c r="BZ82" s="260" t="s">
        <v>1161</v>
      </c>
      <c r="CA82" s="280" t="s">
        <v>1162</v>
      </c>
      <c r="CB82" s="280">
        <v>5.241854</v>
      </c>
      <c r="CC82" s="278" t="s">
        <v>1162</v>
      </c>
      <c r="CD82" s="278">
        <v>24.628250000000001</v>
      </c>
      <c r="CE82" s="260">
        <v>0</v>
      </c>
      <c r="CF82" s="260">
        <v>0</v>
      </c>
      <c r="CG82" s="260" t="s">
        <v>1161</v>
      </c>
      <c r="CH82" s="260">
        <v>-1</v>
      </c>
      <c r="CI82" s="260">
        <v>11.555820000000001</v>
      </c>
      <c r="CJ82" s="260">
        <v>0</v>
      </c>
      <c r="CK82" s="260">
        <v>0</v>
      </c>
      <c r="CL82" s="260"/>
      <c r="CM82" s="260"/>
      <c r="CN82" s="260"/>
    </row>
    <row r="83" spans="1:92"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60">
        <v>1</v>
      </c>
      <c r="W83" s="171"/>
      <c r="X83" s="260">
        <v>1</v>
      </c>
      <c r="Y83" s="171"/>
      <c r="Z83" s="37">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3">
        <v>0</v>
      </c>
      <c r="AZ83" s="294" t="s">
        <v>1098</v>
      </c>
      <c r="BA83" s="294" t="s">
        <v>1098</v>
      </c>
      <c r="BB83" s="285"/>
      <c r="BC83" s="285"/>
      <c r="BD83" s="285"/>
      <c r="BE83" s="285"/>
      <c r="BF83" s="285"/>
      <c r="BG83" s="289">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9">
        <v>0</v>
      </c>
      <c r="BY83" s="279">
        <v>0</v>
      </c>
      <c r="BZ83" s="260" t="s">
        <v>1161</v>
      </c>
      <c r="CA83" s="280">
        <v>-17.28415</v>
      </c>
      <c r="CB83" s="280">
        <v>21.0075</v>
      </c>
      <c r="CC83" s="278">
        <v>-26.508199999999999</v>
      </c>
      <c r="CD83" s="278">
        <v>48.988509999999998</v>
      </c>
      <c r="CE83" s="260">
        <v>0</v>
      </c>
      <c r="CF83" s="260">
        <v>0</v>
      </c>
      <c r="CG83" s="260" t="s">
        <v>1161</v>
      </c>
      <c r="CH83" s="260">
        <v>-23.945039999999999</v>
      </c>
      <c r="CI83" s="260">
        <v>20.76953</v>
      </c>
      <c r="CJ83" s="260">
        <v>0</v>
      </c>
      <c r="CK83" s="260">
        <v>0</v>
      </c>
      <c r="CL83" s="260"/>
      <c r="CM83" s="260"/>
      <c r="CN83" s="260"/>
    </row>
    <row r="84" spans="1:92"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60">
        <v>1</v>
      </c>
      <c r="W84" s="171"/>
      <c r="X84" s="260">
        <v>1</v>
      </c>
      <c r="Y84" s="171"/>
      <c r="Z84" s="37">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3">
        <v>0</v>
      </c>
      <c r="AZ84" s="294" t="s">
        <v>1098</v>
      </c>
      <c r="BA84" s="294" t="s">
        <v>1098</v>
      </c>
      <c r="BB84" s="285"/>
      <c r="BC84" s="285"/>
      <c r="BD84" s="285"/>
      <c r="BE84" s="285"/>
      <c r="BF84" s="285"/>
      <c r="BG84" s="289">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9">
        <v>0</v>
      </c>
      <c r="BY84" s="279">
        <v>0</v>
      </c>
      <c r="BZ84" s="260" t="s">
        <v>1161</v>
      </c>
      <c r="CA84" s="280">
        <v>-262.45010000000002</v>
      </c>
      <c r="CB84" s="280">
        <v>347.2054</v>
      </c>
      <c r="CC84" s="278">
        <v>-285.447</v>
      </c>
      <c r="CD84" s="278">
        <v>241.0093</v>
      </c>
      <c r="CE84" s="260">
        <v>0</v>
      </c>
      <c r="CF84" s="260">
        <v>0</v>
      </c>
      <c r="CG84" s="260" t="s">
        <v>1161</v>
      </c>
      <c r="CH84" s="260">
        <v>-260.59160000000003</v>
      </c>
      <c r="CI84" s="260">
        <v>393.32549999999998</v>
      </c>
      <c r="CJ84" s="260">
        <v>0</v>
      </c>
      <c r="CK84" s="260">
        <v>0</v>
      </c>
      <c r="CL84" s="260"/>
      <c r="CM84" s="260"/>
      <c r="CN84" s="260"/>
    </row>
    <row r="85" spans="1:92"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60">
        <v>1</v>
      </c>
      <c r="W85" s="171"/>
      <c r="X85" s="260">
        <v>1</v>
      </c>
      <c r="Y85" s="171"/>
      <c r="Z85" s="37">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3">
        <v>0</v>
      </c>
      <c r="AZ85" s="294" t="s">
        <v>1098</v>
      </c>
      <c r="BA85" s="294" t="s">
        <v>1098</v>
      </c>
      <c r="BB85" s="285"/>
      <c r="BC85" s="285"/>
      <c r="BD85" s="285"/>
      <c r="BE85" s="285"/>
      <c r="BF85" s="285"/>
      <c r="BG85" s="289">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9">
        <v>0</v>
      </c>
      <c r="BY85" s="279">
        <v>0</v>
      </c>
      <c r="BZ85" s="260" t="s">
        <v>1161</v>
      </c>
      <c r="CA85" s="280">
        <v>-314.55020000000002</v>
      </c>
      <c r="CB85" s="280">
        <v>563.65319999999997</v>
      </c>
      <c r="CC85" s="278">
        <v>-510.50360000000001</v>
      </c>
      <c r="CD85" s="278">
        <v>619.87609999999995</v>
      </c>
      <c r="CE85" s="260">
        <v>0</v>
      </c>
      <c r="CF85" s="260">
        <v>0</v>
      </c>
      <c r="CG85" s="260" t="s">
        <v>1161</v>
      </c>
      <c r="CH85" s="260">
        <v>-485.84140000000002</v>
      </c>
      <c r="CI85" s="260">
        <v>651.70770000000005</v>
      </c>
      <c r="CJ85" s="260">
        <v>0</v>
      </c>
      <c r="CK85" s="260">
        <v>0</v>
      </c>
      <c r="CL85" s="260"/>
      <c r="CM85" s="260"/>
      <c r="CN85" s="260"/>
    </row>
    <row r="86" spans="1:92"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60">
        <v>1</v>
      </c>
      <c r="W86" s="171"/>
      <c r="X86" s="260">
        <v>1</v>
      </c>
      <c r="Y86" s="171"/>
      <c r="Z86" s="37">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3">
        <v>0</v>
      </c>
      <c r="AZ86" s="294" t="s">
        <v>1098</v>
      </c>
      <c r="BA86" s="294" t="s">
        <v>1098</v>
      </c>
      <c r="BB86" s="285"/>
      <c r="BC86" s="285"/>
      <c r="BD86" s="285"/>
      <c r="BE86" s="285"/>
      <c r="BF86" s="285"/>
      <c r="BG86" s="289">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9">
        <v>0</v>
      </c>
      <c r="BY86" s="279">
        <v>0</v>
      </c>
      <c r="BZ86" s="260" t="s">
        <v>1161</v>
      </c>
      <c r="CA86" s="280">
        <v>-17.54271</v>
      </c>
      <c r="CB86" s="280">
        <v>10.500690000000001</v>
      </c>
      <c r="CC86" s="278">
        <v>-14.2547</v>
      </c>
      <c r="CD86" s="278">
        <v>22.776009999999999</v>
      </c>
      <c r="CE86" s="260">
        <v>0</v>
      </c>
      <c r="CF86" s="260">
        <v>0</v>
      </c>
      <c r="CG86" s="260" t="s">
        <v>1161</v>
      </c>
      <c r="CH86" s="260">
        <v>-14.47026</v>
      </c>
      <c r="CI86" s="260">
        <v>19.143730000000001</v>
      </c>
      <c r="CJ86" s="260">
        <v>0</v>
      </c>
      <c r="CK86" s="260">
        <v>0</v>
      </c>
      <c r="CL86" s="260"/>
      <c r="CM86" s="260"/>
      <c r="CN86" s="260"/>
    </row>
    <row r="87" spans="1:92"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60">
        <v>1</v>
      </c>
      <c r="W87" s="171"/>
      <c r="X87" s="260">
        <v>1</v>
      </c>
      <c r="Y87" s="171"/>
      <c r="Z87" s="37">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3">
        <v>0</v>
      </c>
      <c r="AZ87" s="294" t="s">
        <v>1098</v>
      </c>
      <c r="BA87" s="294" t="s">
        <v>1098</v>
      </c>
      <c r="BB87" s="285"/>
      <c r="BC87" s="285"/>
      <c r="BD87" s="285"/>
      <c r="BE87" s="285"/>
      <c r="BF87" s="285"/>
      <c r="BG87" s="289">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9">
        <v>0</v>
      </c>
      <c r="BY87" s="279">
        <v>0</v>
      </c>
      <c r="BZ87" s="260" t="s">
        <v>1161</v>
      </c>
      <c r="CA87" s="280">
        <v>-200.74199999999999</v>
      </c>
      <c r="CB87" s="280">
        <v>205.7491</v>
      </c>
      <c r="CC87" s="278">
        <v>-168.8004</v>
      </c>
      <c r="CD87" s="278">
        <v>161.8246</v>
      </c>
      <c r="CE87" s="260">
        <v>0</v>
      </c>
      <c r="CF87" s="260">
        <v>0</v>
      </c>
      <c r="CG87" s="260" t="s">
        <v>1161</v>
      </c>
      <c r="CH87" s="260">
        <v>-241.77969999999999</v>
      </c>
      <c r="CI87" s="260">
        <v>209.59880000000001</v>
      </c>
      <c r="CJ87" s="260">
        <v>0</v>
      </c>
      <c r="CK87" s="260">
        <v>0</v>
      </c>
      <c r="CL87" s="260"/>
      <c r="CM87" s="260"/>
      <c r="CN87" s="260"/>
    </row>
    <row r="88" spans="1:92"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60">
        <v>1</v>
      </c>
      <c r="W88" s="171"/>
      <c r="X88" s="260">
        <v>1</v>
      </c>
      <c r="Y88" s="171"/>
      <c r="Z88" s="37">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3">
        <v>0</v>
      </c>
      <c r="AZ88" s="294" t="s">
        <v>1098</v>
      </c>
      <c r="BA88" s="294" t="s">
        <v>1098</v>
      </c>
      <c r="BB88" s="285"/>
      <c r="BC88" s="285"/>
      <c r="BD88" s="285"/>
      <c r="BE88" s="285"/>
      <c r="BF88" s="285"/>
      <c r="BG88" s="289">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9">
        <v>0</v>
      </c>
      <c r="BY88" s="279">
        <v>0</v>
      </c>
      <c r="BZ88" s="260" t="s">
        <v>1161</v>
      </c>
      <c r="CA88" s="280">
        <v>-208.869</v>
      </c>
      <c r="CB88" s="280">
        <v>322.41840000000002</v>
      </c>
      <c r="CC88" s="278">
        <v>-230.08189999999999</v>
      </c>
      <c r="CD88" s="278">
        <v>344.1216</v>
      </c>
      <c r="CE88" s="260">
        <v>0</v>
      </c>
      <c r="CF88" s="260">
        <v>0</v>
      </c>
      <c r="CG88" s="260" t="s">
        <v>1161</v>
      </c>
      <c r="CH88" s="260">
        <v>-332.16629999999998</v>
      </c>
      <c r="CI88" s="260">
        <v>383.37520000000001</v>
      </c>
      <c r="CJ88" s="260">
        <v>0</v>
      </c>
      <c r="CK88" s="260">
        <v>0</v>
      </c>
      <c r="CL88" s="260"/>
      <c r="CM88" s="260"/>
      <c r="CN88" s="260"/>
    </row>
    <row r="89" spans="1:92"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60">
        <v>1</v>
      </c>
      <c r="W89" s="171"/>
      <c r="X89" s="260">
        <v>1</v>
      </c>
      <c r="Y89" s="171"/>
      <c r="Z89" s="37">
        <v>1</v>
      </c>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3" t="s">
        <v>1099</v>
      </c>
      <c r="AZ89" s="294">
        <v>6.4164499999999999E-2</v>
      </c>
      <c r="BA89" s="294">
        <v>4.8850110000000002E-2</v>
      </c>
      <c r="BB89" s="285"/>
      <c r="BC89" s="285"/>
      <c r="BD89" s="285"/>
      <c r="BE89" s="285"/>
      <c r="BF89" s="285"/>
      <c r="BG89" s="289"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9">
        <v>6.1178200000000002E-2</v>
      </c>
      <c r="BY89" s="279">
        <v>8.0497700000000005E-2</v>
      </c>
      <c r="BZ89" s="260" t="s">
        <v>1161</v>
      </c>
      <c r="CA89" s="280">
        <v>-0.55797929999999996</v>
      </c>
      <c r="CB89" s="280">
        <v>0.82697019999999999</v>
      </c>
      <c r="CC89" s="278">
        <v>-1.33511</v>
      </c>
      <c r="CD89" s="278">
        <v>0.75877879999999998</v>
      </c>
      <c r="CE89" s="260" t="s">
        <v>1099</v>
      </c>
      <c r="CF89" s="260">
        <v>0.11205279999999999</v>
      </c>
      <c r="CG89" s="260" t="s">
        <v>1161</v>
      </c>
      <c r="CH89" s="260">
        <v>-2.4201899999999998</v>
      </c>
      <c r="CI89" s="260">
        <v>0.91193740000000001</v>
      </c>
      <c r="CJ89" s="260" t="s">
        <v>1099</v>
      </c>
      <c r="CK89" s="260">
        <v>0.13649549999999999</v>
      </c>
      <c r="CL89" s="260"/>
      <c r="CM89" s="260"/>
      <c r="CN89" s="260"/>
    </row>
    <row r="90" spans="1:92"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60">
        <v>1</v>
      </c>
      <c r="W90" s="171"/>
      <c r="X90" s="260">
        <v>1</v>
      </c>
      <c r="Y90" s="171"/>
      <c r="Z90" s="37">
        <v>1</v>
      </c>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3">
        <v>0</v>
      </c>
      <c r="AZ90" s="294" t="s">
        <v>1098</v>
      </c>
      <c r="BA90" s="294" t="s">
        <v>1098</v>
      </c>
      <c r="BB90" s="285"/>
      <c r="BC90" s="285"/>
      <c r="BD90" s="285"/>
      <c r="BE90" s="285"/>
      <c r="BF90" s="285"/>
      <c r="BG90" s="289">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9">
        <v>0</v>
      </c>
      <c r="BY90" s="279">
        <v>0</v>
      </c>
      <c r="BZ90" s="260" t="s">
        <v>1161</v>
      </c>
      <c r="CA90" s="280">
        <v>-12.30903</v>
      </c>
      <c r="CB90" s="280">
        <v>6.9263690000000002</v>
      </c>
      <c r="CC90" s="278">
        <v>-15.492319999999999</v>
      </c>
      <c r="CD90" s="278">
        <v>16.091470000000001</v>
      </c>
      <c r="CE90" s="260">
        <v>0</v>
      </c>
      <c r="CF90" s="260">
        <v>0</v>
      </c>
      <c r="CG90" s="260" t="s">
        <v>1161</v>
      </c>
      <c r="CH90" s="260">
        <v>-10.63991</v>
      </c>
      <c r="CI90" s="260">
        <v>11.72213</v>
      </c>
      <c r="CJ90" s="260">
        <v>0</v>
      </c>
      <c r="CK90" s="260">
        <v>0</v>
      </c>
      <c r="CL90" s="260"/>
      <c r="CM90" s="260"/>
      <c r="CN90" s="260"/>
    </row>
    <row r="91" spans="1:92"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60">
        <v>1</v>
      </c>
      <c r="W91" s="171"/>
      <c r="X91" s="260"/>
      <c r="Y91" s="171"/>
      <c r="Z91" s="37">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3" t="s">
        <v>1098</v>
      </c>
      <c r="AZ91" s="294" t="s">
        <v>1098</v>
      </c>
      <c r="BA91" s="294" t="s">
        <v>1098</v>
      </c>
      <c r="BB91" s="285"/>
      <c r="BC91" s="285"/>
      <c r="BD91" s="285"/>
      <c r="BE91" s="285"/>
      <c r="BF91" s="285"/>
      <c r="BG91" s="289"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9">
        <v>0</v>
      </c>
      <c r="BY91" s="279">
        <v>0</v>
      </c>
      <c r="BZ91" s="260" t="s">
        <v>1161</v>
      </c>
      <c r="CA91" s="280" t="s">
        <v>1162</v>
      </c>
      <c r="CB91" s="280">
        <v>0.1516084</v>
      </c>
      <c r="CC91" s="278" t="s">
        <v>1213</v>
      </c>
      <c r="CD91" s="278" t="s">
        <v>1213</v>
      </c>
      <c r="CE91" s="260">
        <v>0</v>
      </c>
      <c r="CF91" s="260">
        <v>0</v>
      </c>
      <c r="CG91" s="260" t="e">
        <v>#N/A</v>
      </c>
      <c r="CH91" s="260" t="e">
        <v>#N/A</v>
      </c>
      <c r="CI91" s="260" t="e">
        <v>#N/A</v>
      </c>
      <c r="CJ91" s="260" t="s">
        <v>1099</v>
      </c>
      <c r="CK91" s="260">
        <v>-1.0198E-3</v>
      </c>
      <c r="CL91" s="260"/>
      <c r="CM91" s="260"/>
      <c r="CN91" s="260"/>
    </row>
    <row r="92" spans="1:92"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60">
        <v>1</v>
      </c>
      <c r="W92" s="171"/>
      <c r="X92" s="260"/>
      <c r="Y92" s="171"/>
      <c r="Z92" s="37">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3" t="s">
        <v>1098</v>
      </c>
      <c r="AZ92" s="294" t="s">
        <v>1098</v>
      </c>
      <c r="BA92" s="294" t="s">
        <v>1098</v>
      </c>
      <c r="BB92" s="285"/>
      <c r="BC92" s="285"/>
      <c r="BD92" s="285"/>
      <c r="BE92" s="285"/>
      <c r="BF92" s="285"/>
      <c r="BG92" s="289">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9">
        <v>0</v>
      </c>
      <c r="BY92" s="279">
        <v>0</v>
      </c>
      <c r="BZ92" s="260" t="s">
        <v>1161</v>
      </c>
      <c r="CA92" s="280" t="s">
        <v>1162</v>
      </c>
      <c r="CB92" s="280">
        <v>10.969519999999999</v>
      </c>
      <c r="CC92" s="278" t="s">
        <v>1213</v>
      </c>
      <c r="CD92" s="278" t="s">
        <v>1213</v>
      </c>
      <c r="CE92" s="260">
        <v>0</v>
      </c>
      <c r="CF92" s="260">
        <v>0</v>
      </c>
      <c r="CG92" s="260" t="e">
        <v>#N/A</v>
      </c>
      <c r="CH92" s="260" t="e">
        <v>#N/A</v>
      </c>
      <c r="CI92" s="260" t="e">
        <v>#N/A</v>
      </c>
      <c r="CJ92" s="260">
        <v>0</v>
      </c>
      <c r="CK92" s="260">
        <v>0</v>
      </c>
      <c r="CL92" s="260"/>
      <c r="CM92" s="260"/>
      <c r="CN92" s="260"/>
    </row>
    <row r="93" spans="1:92"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60">
        <v>1</v>
      </c>
      <c r="W93" s="171"/>
      <c r="X93" s="260">
        <v>1</v>
      </c>
      <c r="Y93" s="171"/>
      <c r="Z93" s="37">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3" t="s">
        <v>1098</v>
      </c>
      <c r="AZ93" s="294" t="s">
        <v>1098</v>
      </c>
      <c r="BA93" s="294" t="s">
        <v>1098</v>
      </c>
      <c r="BB93" s="285"/>
      <c r="BC93" s="285"/>
      <c r="BD93" s="285"/>
      <c r="BE93" s="285"/>
      <c r="BF93" s="285"/>
      <c r="BG93" s="289"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9">
        <v>0</v>
      </c>
      <c r="BY93" s="279">
        <v>0</v>
      </c>
      <c r="BZ93" s="260" t="s">
        <v>1161</v>
      </c>
      <c r="CA93" s="280" t="s">
        <v>1162</v>
      </c>
      <c r="CB93" s="280">
        <v>6.8629300000000004E-2</v>
      </c>
      <c r="CC93" s="278" t="s">
        <v>1213</v>
      </c>
      <c r="CD93" s="278" t="s">
        <v>1213</v>
      </c>
      <c r="CE93" s="260" t="s">
        <v>1099</v>
      </c>
      <c r="CF93" s="260">
        <v>1.4396600000000001E-2</v>
      </c>
      <c r="CG93" s="260" t="s">
        <v>1161</v>
      </c>
      <c r="CH93" s="260" t="s">
        <v>1162</v>
      </c>
      <c r="CI93" s="260">
        <v>9.7668400000000002E-2</v>
      </c>
      <c r="CJ93" s="260" t="s">
        <v>1099</v>
      </c>
      <c r="CK93" s="260">
        <v>-9.9799999999999997E-4</v>
      </c>
      <c r="CL93" s="260"/>
      <c r="CM93" s="260"/>
      <c r="CN93" s="260"/>
    </row>
    <row r="94" spans="1:92"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60">
        <v>1</v>
      </c>
      <c r="W94" s="171"/>
      <c r="X94" s="260">
        <v>1</v>
      </c>
      <c r="Y94" s="171"/>
      <c r="Z94" s="37">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3" t="s">
        <v>1098</v>
      </c>
      <c r="AZ94" s="294" t="s">
        <v>1098</v>
      </c>
      <c r="BA94" s="294" t="s">
        <v>1098</v>
      </c>
      <c r="BB94" s="285"/>
      <c r="BC94" s="285"/>
      <c r="BD94" s="285"/>
      <c r="BE94" s="285"/>
      <c r="BF94" s="285"/>
      <c r="BG94" s="289">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9">
        <v>0</v>
      </c>
      <c r="BY94" s="279">
        <v>0</v>
      </c>
      <c r="BZ94" s="260" t="s">
        <v>1161</v>
      </c>
      <c r="CA94" s="280" t="s">
        <v>1162</v>
      </c>
      <c r="CB94" s="280">
        <v>9.9434620000000002</v>
      </c>
      <c r="CC94" s="278" t="s">
        <v>1213</v>
      </c>
      <c r="CD94" s="278" t="s">
        <v>1213</v>
      </c>
      <c r="CE94" s="260">
        <v>0</v>
      </c>
      <c r="CF94" s="260">
        <v>0</v>
      </c>
      <c r="CG94" s="260" t="s">
        <v>1161</v>
      </c>
      <c r="CH94" s="260">
        <v>-1</v>
      </c>
      <c r="CI94" s="260">
        <v>21.532609999999998</v>
      </c>
      <c r="CJ94" s="260">
        <v>0</v>
      </c>
      <c r="CK94" s="260">
        <v>0</v>
      </c>
      <c r="CL94" s="260"/>
      <c r="CM94" s="260"/>
      <c r="CN94" s="260"/>
    </row>
    <row r="95" spans="1:92"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60">
        <v>1</v>
      </c>
      <c r="W95" s="171"/>
      <c r="X95" s="260">
        <v>1</v>
      </c>
      <c r="Y95" s="171">
        <v>1</v>
      </c>
      <c r="Z95" s="37">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3" t="s">
        <v>1099</v>
      </c>
      <c r="AZ95" s="294">
        <v>1175196.5</v>
      </c>
      <c r="BA95" s="294">
        <v>32091.178</v>
      </c>
      <c r="BB95" s="285"/>
      <c r="BC95" s="285"/>
      <c r="BD95" s="285"/>
      <c r="BE95" s="285"/>
      <c r="BF95" s="285"/>
      <c r="BG95" s="289"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9">
        <v>903000000</v>
      </c>
      <c r="BY95" s="279">
        <v>61100000</v>
      </c>
      <c r="BZ95" s="260" t="s">
        <v>1161</v>
      </c>
      <c r="CA95" s="280">
        <v>1784717</v>
      </c>
      <c r="CB95" s="280">
        <v>125000000000</v>
      </c>
      <c r="CC95" s="278" t="s">
        <v>1162</v>
      </c>
      <c r="CD95" s="278">
        <v>3820000000</v>
      </c>
      <c r="CE95" s="260" t="s">
        <v>1099</v>
      </c>
      <c r="CF95" s="260">
        <v>230092</v>
      </c>
      <c r="CG95" s="260" t="s">
        <v>1161</v>
      </c>
      <c r="CH95" s="260">
        <v>-1309813</v>
      </c>
      <c r="CI95" s="260">
        <v>30600000</v>
      </c>
      <c r="CJ95" s="260" t="s">
        <v>1099</v>
      </c>
      <c r="CK95" s="260">
        <v>68900000</v>
      </c>
      <c r="CL95" s="260"/>
      <c r="CM95" s="260"/>
      <c r="CN95" s="260"/>
    </row>
    <row r="96" spans="1:92"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60">
        <v>1</v>
      </c>
      <c r="W96" s="171"/>
      <c r="X96" s="260">
        <v>1</v>
      </c>
      <c r="Y96" s="171">
        <v>1</v>
      </c>
      <c r="Z96" s="37">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3">
        <v>0</v>
      </c>
      <c r="AZ96" s="294" t="s">
        <v>1098</v>
      </c>
      <c r="BA96" s="294" t="s">
        <v>1098</v>
      </c>
      <c r="BB96" s="285"/>
      <c r="BC96" s="285"/>
      <c r="BD96" s="285"/>
      <c r="BE96" s="285"/>
      <c r="BF96" s="285"/>
      <c r="BG96" s="289">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9">
        <v>0</v>
      </c>
      <c r="BY96" s="279">
        <v>0</v>
      </c>
      <c r="BZ96" s="260" t="s">
        <v>1161</v>
      </c>
      <c r="CA96" s="280">
        <v>-0.79030880000000003</v>
      </c>
      <c r="CB96" s="280">
        <v>3.4654479999999999</v>
      </c>
      <c r="CC96" s="278" t="s">
        <v>1162</v>
      </c>
      <c r="CD96" s="278">
        <v>3.401049</v>
      </c>
      <c r="CE96" s="260">
        <v>0</v>
      </c>
      <c r="CF96" s="260">
        <v>0</v>
      </c>
      <c r="CG96" s="260" t="s">
        <v>1161</v>
      </c>
      <c r="CH96" s="260">
        <v>-21.45072</v>
      </c>
      <c r="CI96" s="260">
        <v>22.324249999999999</v>
      </c>
      <c r="CJ96" s="260">
        <v>0</v>
      </c>
      <c r="CK96" s="260">
        <v>0</v>
      </c>
      <c r="CL96" s="260"/>
      <c r="CM96" s="260"/>
      <c r="CN96" s="260"/>
    </row>
    <row r="97" spans="1:92"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60">
        <v>1</v>
      </c>
      <c r="W97" s="171"/>
      <c r="X97" s="260">
        <v>1</v>
      </c>
      <c r="Y97" s="171"/>
      <c r="Z97" s="37">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3" t="s">
        <v>1099</v>
      </c>
      <c r="AZ97" s="294">
        <v>0.25418278999999999</v>
      </c>
      <c r="BA97" s="294">
        <v>0.27879429</v>
      </c>
      <c r="BB97" s="285"/>
      <c r="BC97" s="285"/>
      <c r="BD97" s="285"/>
      <c r="BE97" s="285"/>
      <c r="BF97" s="285"/>
      <c r="BG97" s="289"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9">
        <v>0.94572789999999995</v>
      </c>
      <c r="BY97" s="279">
        <v>1</v>
      </c>
      <c r="BZ97" s="260" t="s">
        <v>1161</v>
      </c>
      <c r="CA97" s="280" t="s">
        <v>1162</v>
      </c>
      <c r="CB97" s="280">
        <v>1</v>
      </c>
      <c r="CC97" s="278" t="s">
        <v>1213</v>
      </c>
      <c r="CD97" s="278" t="s">
        <v>1213</v>
      </c>
      <c r="CE97" s="260" t="s">
        <v>1099</v>
      </c>
      <c r="CF97" s="260">
        <v>0.21891930000000001</v>
      </c>
      <c r="CG97" s="260" t="s">
        <v>1161</v>
      </c>
      <c r="CH97" s="260">
        <v>-1.7957320000000001</v>
      </c>
      <c r="CI97" s="260">
        <v>0.97521999999999998</v>
      </c>
      <c r="CJ97" s="260" t="s">
        <v>1099</v>
      </c>
      <c r="CK97" s="260">
        <v>1.5367550000000001</v>
      </c>
      <c r="CL97" s="260"/>
      <c r="CM97" s="260"/>
      <c r="CN97" s="260"/>
    </row>
    <row r="98" spans="1:92"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60">
        <v>1</v>
      </c>
      <c r="W98" s="171"/>
      <c r="X98" s="260">
        <v>1</v>
      </c>
      <c r="Y98" s="171"/>
      <c r="Z98" s="37">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3">
        <v>0</v>
      </c>
      <c r="AZ98" s="294" t="s">
        <v>1098</v>
      </c>
      <c r="BA98" s="294" t="s">
        <v>1098</v>
      </c>
      <c r="BB98" s="285"/>
      <c r="BC98" s="285"/>
      <c r="BD98" s="285"/>
      <c r="BE98" s="285"/>
      <c r="BF98" s="285"/>
      <c r="BG98" s="289">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9">
        <v>0</v>
      </c>
      <c r="BY98" s="279">
        <v>0</v>
      </c>
      <c r="BZ98" s="260" t="s">
        <v>1161</v>
      </c>
      <c r="CA98" s="280" t="s">
        <v>1162</v>
      </c>
      <c r="CB98" s="280">
        <v>0.96701619999999999</v>
      </c>
      <c r="CC98" s="278" t="s">
        <v>1162</v>
      </c>
      <c r="CD98" s="278">
        <v>1.2341979999999999</v>
      </c>
      <c r="CE98" s="260">
        <v>0</v>
      </c>
      <c r="CF98" s="260">
        <v>0</v>
      </c>
      <c r="CG98" s="260" t="s">
        <v>1161</v>
      </c>
      <c r="CH98" s="260">
        <v>-12.06986</v>
      </c>
      <c r="CI98" s="260">
        <v>9.82484</v>
      </c>
      <c r="CJ98" s="260">
        <v>0</v>
      </c>
      <c r="CK98" s="260">
        <v>0</v>
      </c>
      <c r="CL98" s="260"/>
      <c r="CM98" s="260"/>
      <c r="CN98" s="260"/>
    </row>
    <row r="99" spans="1:92"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60">
        <v>1</v>
      </c>
      <c r="W99" s="171"/>
      <c r="X99" s="260">
        <v>1</v>
      </c>
      <c r="Y99" s="171"/>
      <c r="Z99" s="37">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3">
        <v>0</v>
      </c>
      <c r="AZ99" s="294" t="s">
        <v>1098</v>
      </c>
      <c r="BA99" s="294" t="s">
        <v>1098</v>
      </c>
      <c r="BB99" s="285"/>
      <c r="BC99" s="285"/>
      <c r="BD99" s="285"/>
      <c r="BE99" s="285"/>
      <c r="BF99" s="285"/>
      <c r="BG99" s="289">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9">
        <v>0</v>
      </c>
      <c r="BY99" s="279">
        <v>0</v>
      </c>
      <c r="BZ99" s="260" t="s">
        <v>1161</v>
      </c>
      <c r="CA99" s="280">
        <v>-0.50936380000000003</v>
      </c>
      <c r="CB99" s="280">
        <v>5.6576899999999997</v>
      </c>
      <c r="CC99" s="278">
        <v>-5.3237410000000001</v>
      </c>
      <c r="CD99" s="278">
        <v>8.1255710000000008</v>
      </c>
      <c r="CE99" s="260">
        <v>0</v>
      </c>
      <c r="CF99" s="260">
        <v>0</v>
      </c>
      <c r="CG99" s="260" t="s">
        <v>1161</v>
      </c>
      <c r="CH99" s="260">
        <v>-6.4957940000000001</v>
      </c>
      <c r="CI99" s="260">
        <v>270.10390000000001</v>
      </c>
      <c r="CJ99" s="260">
        <v>0</v>
      </c>
      <c r="CK99" s="260">
        <v>0</v>
      </c>
      <c r="CL99" s="260"/>
      <c r="CM99" s="260"/>
      <c r="CN99" s="260"/>
    </row>
    <row r="100" spans="1:92"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60">
        <v>1</v>
      </c>
      <c r="W100" s="171"/>
      <c r="X100" s="260">
        <v>1</v>
      </c>
      <c r="Y100" s="171"/>
      <c r="Z100" s="37">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3" t="s">
        <v>1098</v>
      </c>
      <c r="AZ100" s="294" t="s">
        <v>1098</v>
      </c>
      <c r="BA100" s="294" t="s">
        <v>1098</v>
      </c>
      <c r="BB100" s="285"/>
      <c r="BC100" s="285"/>
      <c r="BD100" s="285"/>
      <c r="BE100" s="285"/>
      <c r="BF100" s="285"/>
      <c r="BG100" s="289"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9">
        <v>5.0880450000000002</v>
      </c>
      <c r="BY100" s="279">
        <v>4.526389</v>
      </c>
      <c r="BZ100" s="260" t="s">
        <v>1161</v>
      </c>
      <c r="CA100" s="280">
        <v>-37.889389999999999</v>
      </c>
      <c r="CB100" s="280">
        <v>315.73630000000003</v>
      </c>
      <c r="CC100" s="278" t="s">
        <v>1162</v>
      </c>
      <c r="CD100" s="278">
        <v>1911.5909999999999</v>
      </c>
      <c r="CE100" s="260" t="s">
        <v>1099</v>
      </c>
      <c r="CF100" s="260">
        <v>2.9005740000000002</v>
      </c>
      <c r="CG100" s="260" t="s">
        <v>1161</v>
      </c>
      <c r="CH100" s="260">
        <v>-60.93777</v>
      </c>
      <c r="CI100" s="260">
        <v>645.39580000000001</v>
      </c>
      <c r="CJ100" s="260" t="s">
        <v>1099</v>
      </c>
      <c r="CK100" s="260">
        <v>-2.6255820000000001</v>
      </c>
      <c r="CL100" s="260"/>
      <c r="CM100" s="260"/>
      <c r="CN100" s="260"/>
    </row>
    <row r="101" spans="1:92"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60">
        <v>1</v>
      </c>
      <c r="W101" s="171"/>
      <c r="X101" s="260">
        <v>1</v>
      </c>
      <c r="Y101" s="171"/>
      <c r="Z101" s="37">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3" t="s">
        <v>1098</v>
      </c>
      <c r="AZ101" s="294" t="s">
        <v>1098</v>
      </c>
      <c r="BA101" s="294" t="s">
        <v>1098</v>
      </c>
      <c r="BB101" s="285"/>
      <c r="BC101" s="285"/>
      <c r="BD101" s="285"/>
      <c r="BE101" s="285"/>
      <c r="BF101" s="285"/>
      <c r="BG101" s="289">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9">
        <v>0</v>
      </c>
      <c r="BY101" s="279">
        <v>0</v>
      </c>
      <c r="BZ101" s="260" t="s">
        <v>1161</v>
      </c>
      <c r="CA101" s="280">
        <v>-9.3850289999999994</v>
      </c>
      <c r="CB101" s="280">
        <v>81.296279999999996</v>
      </c>
      <c r="CC101" s="278" t="s">
        <v>1213</v>
      </c>
      <c r="CD101" s="278" t="s">
        <v>1213</v>
      </c>
      <c r="CE101" s="260">
        <v>0</v>
      </c>
      <c r="CF101" s="260">
        <v>0</v>
      </c>
      <c r="CG101" s="260" t="s">
        <v>1161</v>
      </c>
      <c r="CH101" s="260">
        <v>-28.373570000000001</v>
      </c>
      <c r="CI101" s="260">
        <v>30.269410000000001</v>
      </c>
      <c r="CJ101" s="260">
        <v>0</v>
      </c>
      <c r="CK101" s="260">
        <v>0</v>
      </c>
      <c r="CL101" s="260"/>
      <c r="CM101" s="260"/>
      <c r="CN101" s="260"/>
    </row>
    <row r="102" spans="1:92"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60">
        <v>1</v>
      </c>
      <c r="W102" s="171"/>
      <c r="X102" s="260">
        <v>1</v>
      </c>
      <c r="Y102" s="171"/>
      <c r="Z102" s="37">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3" t="s">
        <v>1098</v>
      </c>
      <c r="AZ102" s="294" t="s">
        <v>1098</v>
      </c>
      <c r="BA102" s="294" t="s">
        <v>1098</v>
      </c>
      <c r="BB102" s="285"/>
      <c r="BC102" s="285"/>
      <c r="BD102" s="285"/>
      <c r="BE102" s="285"/>
      <c r="BF102" s="285"/>
      <c r="BG102" s="289">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9">
        <v>0</v>
      </c>
      <c r="BY102" s="279">
        <v>0</v>
      </c>
      <c r="BZ102" s="260" t="s">
        <v>1161</v>
      </c>
      <c r="CA102" s="280" t="s">
        <v>1162</v>
      </c>
      <c r="CB102" s="280">
        <v>11.198779999999999</v>
      </c>
      <c r="CC102" s="278" t="s">
        <v>1213</v>
      </c>
      <c r="CD102" s="278" t="s">
        <v>1213</v>
      </c>
      <c r="CE102" s="260">
        <v>0</v>
      </c>
      <c r="CF102" s="260">
        <v>0</v>
      </c>
      <c r="CG102" s="260" t="s">
        <v>1161</v>
      </c>
      <c r="CH102" s="260">
        <v>-1</v>
      </c>
      <c r="CI102" s="260">
        <v>30.53002</v>
      </c>
      <c r="CJ102" s="260">
        <v>0</v>
      </c>
      <c r="CK102" s="260">
        <v>0</v>
      </c>
      <c r="CL102" s="260"/>
      <c r="CM102" s="260"/>
      <c r="CN102" s="260"/>
    </row>
    <row r="103" spans="1:92"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60">
        <v>1</v>
      </c>
      <c r="W103" s="171"/>
      <c r="X103" s="260">
        <v>1</v>
      </c>
      <c r="Y103" s="171"/>
      <c r="Z103" s="37">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3" t="s">
        <v>1099</v>
      </c>
      <c r="AZ103" s="294">
        <v>7.6937359999999996E-2</v>
      </c>
      <c r="BA103" s="294">
        <v>9.8406839999999995E-2</v>
      </c>
      <c r="BB103" s="285"/>
      <c r="BC103" s="285"/>
      <c r="BD103" s="285"/>
      <c r="BE103" s="285"/>
      <c r="BF103" s="285"/>
      <c r="BG103" s="289"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9">
        <v>8.6622199999999996E-2</v>
      </c>
      <c r="BY103" s="279">
        <v>0.14005490000000001</v>
      </c>
      <c r="BZ103" s="260" t="s">
        <v>1161</v>
      </c>
      <c r="CA103" s="280" t="s">
        <v>1162</v>
      </c>
      <c r="CB103" s="280">
        <v>0.98512060000000001</v>
      </c>
      <c r="CC103" s="278" t="s">
        <v>1162</v>
      </c>
      <c r="CD103" s="278">
        <v>0.92520919999999995</v>
      </c>
      <c r="CE103" s="260" t="s">
        <v>1099</v>
      </c>
      <c r="CF103" s="260">
        <v>9.7945699999999997E-2</v>
      </c>
      <c r="CG103" s="260" t="s">
        <v>1161</v>
      </c>
      <c r="CH103" s="260">
        <v>6.5678999999999998E-3</v>
      </c>
      <c r="CI103" s="260">
        <v>0.58781490000000003</v>
      </c>
      <c r="CJ103" s="260" t="s">
        <v>1099</v>
      </c>
      <c r="CK103" s="260">
        <v>-8.4968100000000005E-2</v>
      </c>
      <c r="CL103" s="260"/>
      <c r="CM103" s="260"/>
      <c r="CN103" s="260"/>
    </row>
    <row r="104" spans="1:92"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60">
        <v>1</v>
      </c>
      <c r="W104" s="171"/>
      <c r="X104" s="260">
        <v>1</v>
      </c>
      <c r="Y104" s="171"/>
      <c r="Z104" s="37">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3">
        <v>0</v>
      </c>
      <c r="AZ104" s="294" t="s">
        <v>1098</v>
      </c>
      <c r="BA104" s="294" t="s">
        <v>1098</v>
      </c>
      <c r="BB104" s="285"/>
      <c r="BC104" s="285"/>
      <c r="BD104" s="285"/>
      <c r="BE104" s="285"/>
      <c r="BF104" s="285"/>
      <c r="BG104" s="289">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9">
        <v>0</v>
      </c>
      <c r="BY104" s="279">
        <v>0</v>
      </c>
      <c r="BZ104" s="260" t="s">
        <v>1161</v>
      </c>
      <c r="CA104" s="280" t="s">
        <v>1162</v>
      </c>
      <c r="CB104" s="280">
        <v>3.0553900000000001</v>
      </c>
      <c r="CC104" s="278" t="s">
        <v>1162</v>
      </c>
      <c r="CD104" s="278">
        <v>6.0195230000000004</v>
      </c>
      <c r="CE104" s="260">
        <v>0</v>
      </c>
      <c r="CF104" s="260">
        <v>0</v>
      </c>
      <c r="CG104" s="260" t="s">
        <v>1161</v>
      </c>
      <c r="CH104" s="260">
        <v>-0.92402720000000005</v>
      </c>
      <c r="CI104" s="260">
        <v>5.6041460000000001</v>
      </c>
      <c r="CJ104" s="260">
        <v>0</v>
      </c>
      <c r="CK104" s="260">
        <v>0</v>
      </c>
      <c r="CL104" s="260"/>
      <c r="CM104" s="260"/>
      <c r="CN104" s="260"/>
    </row>
    <row r="105" spans="1:92"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60">
        <v>1</v>
      </c>
      <c r="W105" s="171"/>
      <c r="X105" s="260"/>
      <c r="Y105" s="171"/>
      <c r="Z105" s="37">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3" t="s">
        <v>1099</v>
      </c>
      <c r="AZ105" s="294">
        <v>3.6227204999999998</v>
      </c>
      <c r="BA105" s="294">
        <v>2.1221309000000002</v>
      </c>
      <c r="BB105" s="285"/>
      <c r="BC105" s="285"/>
      <c r="BD105" s="285"/>
      <c r="BE105" s="285"/>
      <c r="BF105" s="285"/>
      <c r="BG105" s="289"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9">
        <v>3.5780099999999999</v>
      </c>
      <c r="BY105" s="279">
        <v>1.927889</v>
      </c>
      <c r="BZ105" s="260" t="s">
        <v>1161</v>
      </c>
      <c r="CA105" s="280" t="s">
        <v>1162</v>
      </c>
      <c r="CB105" s="280">
        <v>84.400540000000007</v>
      </c>
      <c r="CC105" s="278">
        <v>3.2425000000000002E-3</v>
      </c>
      <c r="CD105" s="278">
        <v>366.58330000000001</v>
      </c>
      <c r="CE105" s="260">
        <v>0</v>
      </c>
      <c r="CF105" s="260">
        <v>0</v>
      </c>
      <c r="CG105" s="260" t="e">
        <v>#N/A</v>
      </c>
      <c r="CH105" s="260" t="e">
        <v>#N/A</v>
      </c>
      <c r="CI105" s="260" t="e">
        <v>#N/A</v>
      </c>
      <c r="CJ105" s="260" t="s">
        <v>1099</v>
      </c>
      <c r="CK105" s="260">
        <v>0.90179500000000001</v>
      </c>
      <c r="CL105" s="260"/>
      <c r="CM105" s="260"/>
      <c r="CN105" s="260"/>
    </row>
    <row r="106" spans="1:92"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60">
        <v>1</v>
      </c>
      <c r="W106" s="171"/>
      <c r="X106" s="260"/>
      <c r="Y106" s="171"/>
      <c r="Z106" s="37">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3" t="s">
        <v>1099</v>
      </c>
      <c r="AZ106" s="294">
        <v>0.10588412</v>
      </c>
      <c r="BA106" s="294">
        <v>5.2980380000000001E-2</v>
      </c>
      <c r="BB106" s="285"/>
      <c r="BC106" s="285"/>
      <c r="BD106" s="285"/>
      <c r="BE106" s="285"/>
      <c r="BF106" s="285"/>
      <c r="BG106" s="289"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9">
        <v>0.82911380000000001</v>
      </c>
      <c r="BY106" s="279">
        <v>0.73344279999999995</v>
      </c>
      <c r="BZ106" s="260" t="s">
        <v>1161</v>
      </c>
      <c r="CA106" s="280" t="s">
        <v>1162</v>
      </c>
      <c r="CB106" s="280">
        <v>1.480539</v>
      </c>
      <c r="CC106" s="278">
        <v>8.9005200000000007E-2</v>
      </c>
      <c r="CD106" s="278">
        <v>1.542319</v>
      </c>
      <c r="CE106" s="260">
        <v>0</v>
      </c>
      <c r="CF106" s="260">
        <v>0</v>
      </c>
      <c r="CG106" s="260" t="e">
        <v>#N/A</v>
      </c>
      <c r="CH106" s="260" t="e">
        <v>#N/A</v>
      </c>
      <c r="CI106" s="260" t="e">
        <v>#N/A</v>
      </c>
      <c r="CJ106" s="260" t="s">
        <v>1099</v>
      </c>
      <c r="CK106" s="260">
        <v>-0.54112579999999999</v>
      </c>
      <c r="CL106" s="260"/>
      <c r="CM106" s="260"/>
      <c r="CN106" s="260"/>
    </row>
    <row r="107" spans="1:92"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60">
        <v>1</v>
      </c>
      <c r="W107" s="171"/>
      <c r="X107" s="260"/>
      <c r="Y107" s="171"/>
      <c r="Z107" s="37">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3">
        <v>0</v>
      </c>
      <c r="AZ107" s="294" t="s">
        <v>1098</v>
      </c>
      <c r="BA107" s="294" t="s">
        <v>1098</v>
      </c>
      <c r="BB107" s="285"/>
      <c r="BC107" s="285"/>
      <c r="BD107" s="285"/>
      <c r="BE107" s="285"/>
      <c r="BF107" s="285"/>
      <c r="BG107" s="289">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9">
        <v>0</v>
      </c>
      <c r="BY107" s="279">
        <v>0</v>
      </c>
      <c r="BZ107" s="260" t="s">
        <v>1161</v>
      </c>
      <c r="CA107" s="280" t="s">
        <v>1162</v>
      </c>
      <c r="CB107" s="280">
        <v>1.4060010000000001</v>
      </c>
      <c r="CC107" s="278" t="s">
        <v>1162</v>
      </c>
      <c r="CD107" s="278">
        <v>2.3004389999999999</v>
      </c>
      <c r="CE107" s="260">
        <v>0</v>
      </c>
      <c r="CF107" s="260">
        <v>0</v>
      </c>
      <c r="CG107" s="260" t="e">
        <v>#N/A</v>
      </c>
      <c r="CH107" s="260" t="e">
        <v>#N/A</v>
      </c>
      <c r="CI107" s="260" t="e">
        <v>#N/A</v>
      </c>
      <c r="CJ107" s="260">
        <v>0</v>
      </c>
      <c r="CK107" s="260">
        <v>0</v>
      </c>
      <c r="CL107" s="260"/>
      <c r="CM107" s="260"/>
      <c r="CN107" s="260"/>
    </row>
    <row r="108" spans="1:92"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60">
        <v>1</v>
      </c>
      <c r="W108" s="171"/>
      <c r="X108" s="260">
        <v>1</v>
      </c>
      <c r="Y108" s="171"/>
      <c r="Z108" s="37">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3">
        <v>0</v>
      </c>
      <c r="AZ108" s="294" t="s">
        <v>1098</v>
      </c>
      <c r="BA108" s="294" t="s">
        <v>1098</v>
      </c>
      <c r="BB108" s="285"/>
      <c r="BC108" s="285"/>
      <c r="BD108" s="285"/>
      <c r="BE108" s="285"/>
      <c r="BF108" s="285"/>
      <c r="BG108" s="289">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9">
        <v>0</v>
      </c>
      <c r="BY108" s="279">
        <v>0</v>
      </c>
      <c r="BZ108" s="260" t="s">
        <v>1161</v>
      </c>
      <c r="CA108" s="280">
        <v>-3.2978719999999999</v>
      </c>
      <c r="CB108" s="280">
        <v>9.3731349999999996</v>
      </c>
      <c r="CC108" s="278">
        <v>-17.088239999999999</v>
      </c>
      <c r="CD108" s="278">
        <v>20.68627</v>
      </c>
      <c r="CE108" s="260">
        <v>0</v>
      </c>
      <c r="CF108" s="260">
        <v>0</v>
      </c>
      <c r="CG108" s="260" t="s">
        <v>1161</v>
      </c>
      <c r="CH108" s="260">
        <v>-4.5340150000000001</v>
      </c>
      <c r="CI108" s="260">
        <v>14.457750000000001</v>
      </c>
      <c r="CJ108" s="260">
        <v>0</v>
      </c>
      <c r="CK108" s="260">
        <v>0</v>
      </c>
      <c r="CL108" s="260"/>
      <c r="CM108" s="260"/>
      <c r="CN108" s="260"/>
    </row>
    <row r="109" spans="1:92"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60">
        <v>1</v>
      </c>
      <c r="W109" s="171"/>
      <c r="X109" s="260">
        <v>1</v>
      </c>
      <c r="Y109" s="171"/>
      <c r="Z109" s="37">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3" t="s">
        <v>1099</v>
      </c>
      <c r="AZ109" s="294">
        <v>4.2176456</v>
      </c>
      <c r="BA109" s="294">
        <v>2.7173913000000001</v>
      </c>
      <c r="BB109" s="285"/>
      <c r="BC109" s="285"/>
      <c r="BD109" s="285"/>
      <c r="BE109" s="285"/>
      <c r="BF109" s="285"/>
      <c r="BG109" s="289"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9">
        <v>3.9344929999999998</v>
      </c>
      <c r="BY109" s="279">
        <v>1.968547</v>
      </c>
      <c r="BZ109" s="260" t="s">
        <v>1161</v>
      </c>
      <c r="CA109" s="280">
        <v>-78.960629999999995</v>
      </c>
      <c r="CB109" s="280">
        <v>96</v>
      </c>
      <c r="CC109" s="278">
        <v>-68.139740000000003</v>
      </c>
      <c r="CD109" s="278">
        <v>86.674700000000001</v>
      </c>
      <c r="CE109" s="260" t="s">
        <v>1099</v>
      </c>
      <c r="CF109" s="260">
        <v>4.2019060000000001</v>
      </c>
      <c r="CG109" s="260" t="s">
        <v>1161</v>
      </c>
      <c r="CH109" s="260">
        <v>-210.64269999999999</v>
      </c>
      <c r="CI109" s="260">
        <v>177.02719999999999</v>
      </c>
      <c r="CJ109" s="260" t="s">
        <v>1099</v>
      </c>
      <c r="CK109" s="260">
        <v>2.6673429999999998</v>
      </c>
      <c r="CL109" s="260"/>
      <c r="CM109" s="260"/>
      <c r="CN109" s="260"/>
    </row>
    <row r="110" spans="1:92"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60">
        <v>1</v>
      </c>
      <c r="W110" s="171"/>
      <c r="X110" s="260">
        <v>1</v>
      </c>
      <c r="Y110" s="171"/>
      <c r="Z110" s="37">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3">
        <v>0</v>
      </c>
      <c r="AZ110" s="294" t="s">
        <v>1098</v>
      </c>
      <c r="BA110" s="294" t="s">
        <v>1098</v>
      </c>
      <c r="BB110" s="285"/>
      <c r="BC110" s="285"/>
      <c r="BD110" s="285"/>
      <c r="BE110" s="285"/>
      <c r="BF110" s="285"/>
      <c r="BG110" s="289">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9">
        <v>0</v>
      </c>
      <c r="BY110" s="279">
        <v>0</v>
      </c>
      <c r="BZ110" s="260" t="s">
        <v>1161</v>
      </c>
      <c r="CA110" s="280">
        <v>-13.677390000000001</v>
      </c>
      <c r="CB110" s="280">
        <v>21.254069999999999</v>
      </c>
      <c r="CC110" s="278">
        <v>-35.892150000000001</v>
      </c>
      <c r="CD110" s="278">
        <v>31.506270000000001</v>
      </c>
      <c r="CE110" s="260">
        <v>0</v>
      </c>
      <c r="CF110" s="260">
        <v>0</v>
      </c>
      <c r="CG110" s="260" t="s">
        <v>1161</v>
      </c>
      <c r="CH110" s="260">
        <v>-19.876149999999999</v>
      </c>
      <c r="CI110" s="260">
        <v>25.283100000000001</v>
      </c>
      <c r="CJ110" s="260">
        <v>0</v>
      </c>
      <c r="CK110" s="260">
        <v>0</v>
      </c>
      <c r="CL110" s="260"/>
      <c r="CM110" s="260"/>
      <c r="CN110" s="260"/>
    </row>
    <row r="111" spans="1:92"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60">
        <v>1</v>
      </c>
      <c r="W111" s="171"/>
      <c r="X111" s="260">
        <v>1</v>
      </c>
      <c r="Y111" s="171"/>
      <c r="Z111" s="37">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3" t="s">
        <v>1099</v>
      </c>
      <c r="AZ111" s="294">
        <v>-216.50632999999999</v>
      </c>
      <c r="BA111" s="294">
        <v>-108.9804</v>
      </c>
      <c r="BB111" s="285"/>
      <c r="BC111" s="285"/>
      <c r="BD111" s="285"/>
      <c r="BE111" s="285"/>
      <c r="BF111" s="285"/>
      <c r="BG111" s="289"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9">
        <v>1.0425530000000001</v>
      </c>
      <c r="BY111" s="279">
        <v>0.66302680000000003</v>
      </c>
      <c r="BZ111" s="260" t="s">
        <v>1161</v>
      </c>
      <c r="CA111" s="280">
        <v>-17.57274</v>
      </c>
      <c r="CB111" s="280">
        <v>32.17671</v>
      </c>
      <c r="CC111" s="278">
        <v>-12.698740000000001</v>
      </c>
      <c r="CD111" s="278">
        <v>31.3538</v>
      </c>
      <c r="CE111" s="260" t="s">
        <v>1099</v>
      </c>
      <c r="CF111" s="260">
        <v>-627.06370000000004</v>
      </c>
      <c r="CG111" s="260" t="s">
        <v>1161</v>
      </c>
      <c r="CH111" s="260">
        <v>-36956.32</v>
      </c>
      <c r="CI111" s="260">
        <v>37.979619999999997</v>
      </c>
      <c r="CJ111" s="260" t="s">
        <v>1099</v>
      </c>
      <c r="CK111" s="260">
        <v>0.731715</v>
      </c>
      <c r="CL111" s="260"/>
      <c r="CM111" s="260"/>
      <c r="CN111" s="260"/>
    </row>
    <row r="112" spans="1:92"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60">
        <v>1</v>
      </c>
      <c r="W112" s="171"/>
      <c r="X112" s="260">
        <v>1</v>
      </c>
      <c r="Y112" s="171"/>
      <c r="Z112" s="37">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3">
        <v>0</v>
      </c>
      <c r="AZ112" s="294" t="s">
        <v>1098</v>
      </c>
      <c r="BA112" s="294" t="s">
        <v>1098</v>
      </c>
      <c r="BB112" s="285"/>
      <c r="BC112" s="285"/>
      <c r="BD112" s="285"/>
      <c r="BE112" s="285"/>
      <c r="BF112" s="285"/>
      <c r="BG112" s="289">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9">
        <v>0</v>
      </c>
      <c r="BY112" s="279">
        <v>0</v>
      </c>
      <c r="BZ112" s="260" t="s">
        <v>1161</v>
      </c>
      <c r="CA112" s="280">
        <v>-5.7850020000000004</v>
      </c>
      <c r="CB112" s="280">
        <v>7.4054719999999996</v>
      </c>
      <c r="CC112" s="278">
        <v>-15.10772</v>
      </c>
      <c r="CD112" s="278">
        <v>20.147829999999999</v>
      </c>
      <c r="CE112" s="260">
        <v>0</v>
      </c>
      <c r="CF112" s="260">
        <v>0</v>
      </c>
      <c r="CG112" s="260" t="s">
        <v>1161</v>
      </c>
      <c r="CH112" s="260">
        <v>-50.92754</v>
      </c>
      <c r="CI112" s="260">
        <v>170.2861</v>
      </c>
      <c r="CJ112" s="260">
        <v>0</v>
      </c>
      <c r="CK112" s="260">
        <v>0</v>
      </c>
      <c r="CL112" s="260"/>
      <c r="CM112" s="260"/>
      <c r="CN112" s="260"/>
    </row>
    <row r="113" spans="1:92"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60">
        <v>1</v>
      </c>
      <c r="W113" s="171"/>
      <c r="X113" s="260">
        <v>1</v>
      </c>
      <c r="Y113" s="171"/>
      <c r="Z113" s="37">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3" t="s">
        <v>1099</v>
      </c>
      <c r="AZ113" s="294">
        <v>0.353852</v>
      </c>
      <c r="BA113" s="294">
        <v>0.2644859</v>
      </c>
      <c r="BB113" s="285"/>
      <c r="BC113" s="285"/>
      <c r="BD113" s="285"/>
      <c r="BE113" s="285"/>
      <c r="BF113" s="285"/>
      <c r="BG113" s="289"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9">
        <v>0.30011549999999998</v>
      </c>
      <c r="BY113" s="279">
        <v>0.24244289999999999</v>
      </c>
      <c r="BZ113" s="260" t="s">
        <v>1161</v>
      </c>
      <c r="CA113" s="280">
        <v>-0.1184067</v>
      </c>
      <c r="CB113" s="280">
        <v>23.000050000000002</v>
      </c>
      <c r="CC113" s="278">
        <v>-0.87209190000000003</v>
      </c>
      <c r="CD113" s="278">
        <v>13.272489999999999</v>
      </c>
      <c r="CE113" s="260" t="s">
        <v>1099</v>
      </c>
      <c r="CF113" s="260">
        <v>0.70060880000000003</v>
      </c>
      <c r="CG113" s="260" t="s">
        <v>1161</v>
      </c>
      <c r="CH113" s="260">
        <v>-0.34004319999999999</v>
      </c>
      <c r="CI113" s="260">
        <v>63.601260000000003</v>
      </c>
      <c r="CJ113" s="260" t="s">
        <v>1099</v>
      </c>
      <c r="CK113" s="260">
        <v>0.41475139999999999</v>
      </c>
      <c r="CL113" s="260"/>
      <c r="CM113" s="260"/>
      <c r="CN113" s="260"/>
    </row>
    <row r="114" spans="1:92"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60">
        <v>1</v>
      </c>
      <c r="W114" s="171"/>
      <c r="X114" s="260">
        <v>1</v>
      </c>
      <c r="Y114" s="171"/>
      <c r="Z114" s="37">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3">
        <v>0</v>
      </c>
      <c r="AZ114" s="294" t="s">
        <v>1098</v>
      </c>
      <c r="BA114" s="294" t="s">
        <v>1098</v>
      </c>
      <c r="BB114" s="285"/>
      <c r="BC114" s="285"/>
      <c r="BD114" s="285"/>
      <c r="BE114" s="285"/>
      <c r="BF114" s="285"/>
      <c r="BG114" s="289">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9">
        <v>0</v>
      </c>
      <c r="BY114" s="279">
        <v>0</v>
      </c>
      <c r="BZ114" s="260" t="s">
        <v>1161</v>
      </c>
      <c r="CA114" s="280">
        <v>-2.0010340000000002</v>
      </c>
      <c r="CB114" s="280">
        <v>11.16137</v>
      </c>
      <c r="CC114" s="278">
        <v>-12.45157</v>
      </c>
      <c r="CD114" s="278">
        <v>19.59329</v>
      </c>
      <c r="CE114" s="260">
        <v>0</v>
      </c>
      <c r="CF114" s="260">
        <v>0</v>
      </c>
      <c r="CG114" s="260" t="s">
        <v>1161</v>
      </c>
      <c r="CH114" s="260">
        <v>-3.018157</v>
      </c>
      <c r="CI114" s="260">
        <v>12.39405</v>
      </c>
      <c r="CJ114" s="260">
        <v>0</v>
      </c>
      <c r="CK114" s="260">
        <v>0</v>
      </c>
      <c r="CL114" s="260"/>
      <c r="CM114" s="260"/>
      <c r="CN114" s="260"/>
    </row>
    <row r="115" spans="1:92"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60">
        <v>1</v>
      </c>
      <c r="W115" s="171"/>
      <c r="X115" s="260">
        <v>1</v>
      </c>
      <c r="Y115" s="171"/>
      <c r="Z115" s="37">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3">
        <v>0</v>
      </c>
      <c r="AZ115" s="294" t="s">
        <v>1098</v>
      </c>
      <c r="BA115" s="294" t="s">
        <v>1098</v>
      </c>
      <c r="BB115" s="285"/>
      <c r="BC115" s="285"/>
      <c r="BD115" s="285"/>
      <c r="BE115" s="285"/>
      <c r="BF115" s="285"/>
      <c r="BG115" s="289">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9">
        <v>0</v>
      </c>
      <c r="BY115" s="279">
        <v>0</v>
      </c>
      <c r="BZ115" s="260" t="s">
        <v>1161</v>
      </c>
      <c r="CA115" s="280">
        <v>-22.054559999999999</v>
      </c>
      <c r="CB115" s="280">
        <v>35.085560000000001</v>
      </c>
      <c r="CC115" s="278">
        <v>-33.029850000000003</v>
      </c>
      <c r="CD115" s="278">
        <v>72.148929999999993</v>
      </c>
      <c r="CE115" s="260">
        <v>0</v>
      </c>
      <c r="CF115" s="260">
        <v>0</v>
      </c>
      <c r="CG115" s="260" t="s">
        <v>1161</v>
      </c>
      <c r="CH115" s="260">
        <v>-61.749360000000003</v>
      </c>
      <c r="CI115" s="260">
        <v>80.152810000000002</v>
      </c>
      <c r="CJ115" s="260">
        <v>0</v>
      </c>
      <c r="CK115" s="260">
        <v>0</v>
      </c>
      <c r="CL115" s="260"/>
      <c r="CM115" s="260"/>
      <c r="CN115" s="260"/>
    </row>
    <row r="116" spans="1:92"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60">
        <v>1</v>
      </c>
      <c r="W116" s="171"/>
      <c r="X116" s="260">
        <v>1</v>
      </c>
      <c r="Y116" s="171"/>
      <c r="Z116" s="37">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3" t="s">
        <v>1099</v>
      </c>
      <c r="AZ116" s="294">
        <v>2.1714069999999999E-2</v>
      </c>
      <c r="BA116" s="294">
        <v>1.998575E-2</v>
      </c>
      <c r="BB116" s="285"/>
      <c r="BC116" s="285"/>
      <c r="BD116" s="285"/>
      <c r="BE116" s="285"/>
      <c r="BF116" s="285"/>
      <c r="BG116" s="289"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9">
        <v>2.57661E-2</v>
      </c>
      <c r="BY116" s="279">
        <v>2.8161200000000001E-2</v>
      </c>
      <c r="BZ116" s="260" t="s">
        <v>1161</v>
      </c>
      <c r="CA116" s="280">
        <v>-0.63986160000000003</v>
      </c>
      <c r="CB116" s="280">
        <v>0.60194250000000005</v>
      </c>
      <c r="CC116" s="278">
        <v>-2.0077880000000001</v>
      </c>
      <c r="CD116" s="278">
        <v>0.58442380000000005</v>
      </c>
      <c r="CE116" s="260" t="s">
        <v>1099</v>
      </c>
      <c r="CF116" s="260">
        <v>2.1189199999999998E-2</v>
      </c>
      <c r="CG116" s="260" t="s">
        <v>1161</v>
      </c>
      <c r="CH116" s="260">
        <v>-4.5048859999999999</v>
      </c>
      <c r="CI116" s="260">
        <v>0.70774269999999995</v>
      </c>
      <c r="CJ116" s="260" t="s">
        <v>1099</v>
      </c>
      <c r="CK116" s="260">
        <v>8.2429799999999998E-2</v>
      </c>
      <c r="CL116" s="260"/>
      <c r="CM116" s="260"/>
      <c r="CN116" s="260"/>
    </row>
    <row r="117" spans="1:92"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60">
        <v>1</v>
      </c>
      <c r="W117" s="171"/>
      <c r="X117" s="260">
        <v>1</v>
      </c>
      <c r="Y117" s="171"/>
      <c r="Z117" s="37">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3">
        <v>0</v>
      </c>
      <c r="AZ117" s="294" t="s">
        <v>1098</v>
      </c>
      <c r="BA117" s="294" t="s">
        <v>1098</v>
      </c>
      <c r="BB117" s="285"/>
      <c r="BC117" s="285"/>
      <c r="BD117" s="285"/>
      <c r="BE117" s="285"/>
      <c r="BF117" s="285"/>
      <c r="BG117" s="289">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9">
        <v>0</v>
      </c>
      <c r="BY117" s="279">
        <v>0</v>
      </c>
      <c r="BZ117" s="260" t="s">
        <v>1161</v>
      </c>
      <c r="CA117" s="280">
        <v>-19.531690000000001</v>
      </c>
      <c r="CB117" s="280">
        <v>24.48358</v>
      </c>
      <c r="CC117" s="278">
        <v>-42.263390000000001</v>
      </c>
      <c r="CD117" s="278">
        <v>48.979259999999996</v>
      </c>
      <c r="CE117" s="260">
        <v>0</v>
      </c>
      <c r="CF117" s="260">
        <v>0</v>
      </c>
      <c r="CG117" s="260" t="s">
        <v>1161</v>
      </c>
      <c r="CH117" s="260">
        <v>-82.002870000000001</v>
      </c>
      <c r="CI117" s="260">
        <v>66.326840000000004</v>
      </c>
      <c r="CJ117" s="260">
        <v>0</v>
      </c>
      <c r="CK117" s="260">
        <v>0</v>
      </c>
      <c r="CL117" s="260"/>
      <c r="CM117" s="260"/>
      <c r="CN117" s="260"/>
    </row>
    <row r="118" spans="1:92"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60">
        <v>1</v>
      </c>
      <c r="W118" s="171"/>
      <c r="X118" s="260">
        <v>1</v>
      </c>
      <c r="Y118" s="171"/>
      <c r="Z118" s="37">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3" t="s">
        <v>1098</v>
      </c>
      <c r="AZ118" s="294" t="s">
        <v>1098</v>
      </c>
      <c r="BA118" s="294" t="s">
        <v>1098</v>
      </c>
      <c r="BB118" s="285"/>
      <c r="BC118" s="285"/>
      <c r="BD118" s="285"/>
      <c r="BE118" s="285"/>
      <c r="BF118" s="285"/>
      <c r="BG118" s="289"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9">
        <v>4.2824249999999999</v>
      </c>
      <c r="BY118" s="279">
        <v>3.6187109999999998</v>
      </c>
      <c r="BZ118" s="260" t="s">
        <v>1161</v>
      </c>
      <c r="CA118" s="280" t="s">
        <v>1162</v>
      </c>
      <c r="CB118" s="280">
        <v>1196.1679999999999</v>
      </c>
      <c r="CC118" s="278" t="s">
        <v>1162</v>
      </c>
      <c r="CD118" s="278">
        <v>1452.309</v>
      </c>
      <c r="CE118" s="260" t="s">
        <v>1099</v>
      </c>
      <c r="CF118" s="260">
        <v>2.2001149999999998</v>
      </c>
      <c r="CG118" s="260" t="s">
        <v>1161</v>
      </c>
      <c r="CH118" s="260">
        <v>0</v>
      </c>
      <c r="CI118" s="260">
        <v>345.64319999999998</v>
      </c>
      <c r="CJ118" s="260" t="s">
        <v>1099</v>
      </c>
      <c r="CK118" s="260">
        <v>3.4171710000000002</v>
      </c>
      <c r="CL118" s="260"/>
      <c r="CM118" s="260"/>
      <c r="CN118" s="260"/>
    </row>
    <row r="119" spans="1:92"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60">
        <v>1</v>
      </c>
      <c r="W119" s="171"/>
      <c r="X119" s="260">
        <v>1</v>
      </c>
      <c r="Y119" s="171"/>
      <c r="Z119" s="37">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3" t="s">
        <v>1098</v>
      </c>
      <c r="AZ119" s="294" t="s">
        <v>1098</v>
      </c>
      <c r="BA119" s="294" t="s">
        <v>1098</v>
      </c>
      <c r="BB119" s="285"/>
      <c r="BC119" s="285"/>
      <c r="BD119" s="285"/>
      <c r="BE119" s="285"/>
      <c r="BF119" s="285"/>
      <c r="BG119" s="289">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9">
        <v>0</v>
      </c>
      <c r="BY119" s="279">
        <v>0</v>
      </c>
      <c r="BZ119" s="260" t="s">
        <v>1161</v>
      </c>
      <c r="CA119" s="280" t="s">
        <v>1162</v>
      </c>
      <c r="CB119" s="280">
        <v>3.7785540000000002</v>
      </c>
      <c r="CC119" s="278" t="s">
        <v>1162</v>
      </c>
      <c r="CD119" s="278">
        <v>4.4323050000000004</v>
      </c>
      <c r="CE119" s="260">
        <v>0</v>
      </c>
      <c r="CF119" s="260">
        <v>0</v>
      </c>
      <c r="CG119" s="260" t="s">
        <v>1161</v>
      </c>
      <c r="CH119" s="260">
        <v>-0.99358329999999995</v>
      </c>
      <c r="CI119" s="260">
        <v>12.081020000000001</v>
      </c>
      <c r="CJ119" s="260">
        <v>0</v>
      </c>
      <c r="CK119" s="260">
        <v>0</v>
      </c>
      <c r="CL119" s="260"/>
      <c r="CM119" s="260"/>
      <c r="CN119" s="260"/>
    </row>
    <row r="120" spans="1:92"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60">
        <v>1</v>
      </c>
      <c r="W120" s="171"/>
      <c r="X120" s="260"/>
      <c r="Y120" s="171"/>
      <c r="Z120" s="37">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3" t="s">
        <v>1099</v>
      </c>
      <c r="AZ120" s="294">
        <v>0.80511600000000005</v>
      </c>
      <c r="BA120" s="294">
        <v>0.68166249999999995</v>
      </c>
      <c r="BB120" s="285"/>
      <c r="BC120" s="285"/>
      <c r="BD120" s="285"/>
      <c r="BE120" s="285"/>
      <c r="BF120" s="285"/>
      <c r="BG120" s="289"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9">
        <v>0.87410359999999998</v>
      </c>
      <c r="BY120" s="279">
        <v>1.143966</v>
      </c>
      <c r="BZ120" s="260" t="s">
        <v>1161</v>
      </c>
      <c r="CA120" s="280" t="s">
        <v>1162</v>
      </c>
      <c r="CB120" s="280">
        <v>8.2132590000000008</v>
      </c>
      <c r="CC120" s="278" t="s">
        <v>1162</v>
      </c>
      <c r="CD120" s="278">
        <v>40.506230000000002</v>
      </c>
      <c r="CE120" s="260">
        <v>0</v>
      </c>
      <c r="CF120" s="260">
        <v>0</v>
      </c>
      <c r="CG120" s="260" t="e">
        <v>#N/A</v>
      </c>
      <c r="CH120" s="260" t="e">
        <v>#N/A</v>
      </c>
      <c r="CI120" s="260" t="e">
        <v>#N/A</v>
      </c>
      <c r="CJ120" s="260" t="s">
        <v>1099</v>
      </c>
      <c r="CK120" s="260">
        <v>1.086735</v>
      </c>
      <c r="CL120" s="260"/>
      <c r="CM120" s="260"/>
      <c r="CN120" s="260"/>
    </row>
    <row r="121" spans="1:92"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60">
        <v>1</v>
      </c>
      <c r="W121" s="171"/>
      <c r="X121" s="260"/>
      <c r="Y121" s="171"/>
      <c r="Z121" s="37">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3">
        <v>0</v>
      </c>
      <c r="AZ121" s="294" t="s">
        <v>1098</v>
      </c>
      <c r="BA121" s="294" t="s">
        <v>1098</v>
      </c>
      <c r="BB121" s="285"/>
      <c r="BC121" s="285"/>
      <c r="BD121" s="285"/>
      <c r="BE121" s="285"/>
      <c r="BF121" s="285"/>
      <c r="BG121" s="289">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9">
        <v>0</v>
      </c>
      <c r="BY121" s="279">
        <v>0</v>
      </c>
      <c r="BZ121" s="260" t="s">
        <v>1161</v>
      </c>
      <c r="CA121" s="280" t="s">
        <v>1162</v>
      </c>
      <c r="CB121" s="280">
        <v>5.4482840000000001</v>
      </c>
      <c r="CC121" s="278" t="s">
        <v>1162</v>
      </c>
      <c r="CD121" s="278">
        <v>15.92004</v>
      </c>
      <c r="CE121" s="260">
        <v>0</v>
      </c>
      <c r="CF121" s="260">
        <v>0</v>
      </c>
      <c r="CG121" s="260" t="e">
        <v>#N/A</v>
      </c>
      <c r="CH121" s="260" t="e">
        <v>#N/A</v>
      </c>
      <c r="CI121" s="260" t="e">
        <v>#N/A</v>
      </c>
      <c r="CJ121" s="260">
        <v>0</v>
      </c>
      <c r="CK121" s="260">
        <v>0</v>
      </c>
      <c r="CL121" s="260"/>
      <c r="CM121" s="260"/>
      <c r="CN121" s="260"/>
    </row>
    <row r="122" spans="1:92"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60">
        <v>1</v>
      </c>
      <c r="W122" s="171"/>
      <c r="X122" s="260">
        <v>1</v>
      </c>
      <c r="Y122" s="171"/>
      <c r="Z122" s="37">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3" t="s">
        <v>1099</v>
      </c>
      <c r="AZ122" s="294">
        <v>3.8706150000000002E-2</v>
      </c>
      <c r="BA122" s="294">
        <v>2.9517180000000001E-2</v>
      </c>
      <c r="BB122" s="285"/>
      <c r="BC122" s="285"/>
      <c r="BD122" s="285"/>
      <c r="BE122" s="285"/>
      <c r="BF122" s="285"/>
      <c r="BG122" s="289"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9">
        <v>3.27239E-2</v>
      </c>
      <c r="BY122" s="279">
        <v>3.2115999999999999E-2</v>
      </c>
      <c r="BZ122" s="260" t="s">
        <v>1161</v>
      </c>
      <c r="CA122" s="280">
        <v>-0.63639429999999997</v>
      </c>
      <c r="CB122" s="280">
        <v>0.67826900000000001</v>
      </c>
      <c r="CC122" s="278">
        <v>-2.0062310000000001</v>
      </c>
      <c r="CD122" s="278">
        <v>0.63469019999999998</v>
      </c>
      <c r="CE122" s="260" t="s">
        <v>1099</v>
      </c>
      <c r="CF122" s="260">
        <v>5.6486500000000002E-2</v>
      </c>
      <c r="CG122" s="260" t="s">
        <v>1161</v>
      </c>
      <c r="CH122" s="260">
        <v>-4.2479560000000003</v>
      </c>
      <c r="CI122" s="260">
        <v>0.78425920000000005</v>
      </c>
      <c r="CJ122" s="260" t="s">
        <v>1099</v>
      </c>
      <c r="CK122" s="260">
        <v>0.11466179999999999</v>
      </c>
      <c r="CL122" s="260"/>
      <c r="CM122" s="260"/>
      <c r="CN122" s="260"/>
    </row>
    <row r="123" spans="1:92"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60">
        <v>1</v>
      </c>
      <c r="W123" s="171"/>
      <c r="X123" s="260">
        <v>1</v>
      </c>
      <c r="Y123" s="171"/>
      <c r="Z123" s="37">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3">
        <v>0</v>
      </c>
      <c r="AZ123" s="294" t="s">
        <v>1098</v>
      </c>
      <c r="BA123" s="294" t="s">
        <v>1098</v>
      </c>
      <c r="BB123" s="285"/>
      <c r="BC123" s="285"/>
      <c r="BD123" s="285"/>
      <c r="BE123" s="285"/>
      <c r="BF123" s="285"/>
      <c r="BG123" s="289">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9">
        <v>0</v>
      </c>
      <c r="BY123" s="279">
        <v>0</v>
      </c>
      <c r="BZ123" s="260" t="s">
        <v>1161</v>
      </c>
      <c r="CA123" s="280">
        <v>-12.733779999999999</v>
      </c>
      <c r="CB123" s="280">
        <v>13.5913</v>
      </c>
      <c r="CC123" s="278">
        <v>-28.94181</v>
      </c>
      <c r="CD123" s="278">
        <v>37.698509999999999</v>
      </c>
      <c r="CE123" s="260">
        <v>0</v>
      </c>
      <c r="CF123" s="260">
        <v>0</v>
      </c>
      <c r="CG123" s="260" t="s">
        <v>1161</v>
      </c>
      <c r="CH123" s="260">
        <v>-20.362559999999998</v>
      </c>
      <c r="CI123" s="260">
        <v>13.98949</v>
      </c>
      <c r="CJ123" s="260">
        <v>0</v>
      </c>
      <c r="CK123" s="260">
        <v>0</v>
      </c>
      <c r="CL123" s="260"/>
      <c r="CM123" s="260"/>
      <c r="CN123" s="260"/>
    </row>
    <row r="124" spans="1:92"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60">
        <v>1</v>
      </c>
      <c r="W124" s="171"/>
      <c r="X124" s="260"/>
      <c r="Y124" s="171"/>
      <c r="Z124" s="37">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3">
        <v>0</v>
      </c>
      <c r="AZ124" s="294" t="s">
        <v>1098</v>
      </c>
      <c r="BA124" s="294" t="s">
        <v>1098</v>
      </c>
      <c r="BB124" s="285"/>
      <c r="BC124" s="285"/>
      <c r="BD124" s="285"/>
      <c r="BE124" s="285"/>
      <c r="BF124" s="285"/>
      <c r="BG124" s="289">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9">
        <v>0</v>
      </c>
      <c r="BY124" s="279">
        <v>0</v>
      </c>
      <c r="BZ124" s="260" t="s">
        <v>1161</v>
      </c>
      <c r="CA124" s="280" t="s">
        <v>1162</v>
      </c>
      <c r="CB124" s="280">
        <v>3.2869799999999998</v>
      </c>
      <c r="CC124" s="278" t="s">
        <v>1162</v>
      </c>
      <c r="CD124" s="278">
        <v>-1</v>
      </c>
      <c r="CE124" s="260">
        <v>0</v>
      </c>
      <c r="CF124" s="260">
        <v>0</v>
      </c>
      <c r="CG124" s="260" t="e">
        <v>#N/A</v>
      </c>
      <c r="CH124" s="260" t="e">
        <v>#N/A</v>
      </c>
      <c r="CI124" s="260" t="e">
        <v>#N/A</v>
      </c>
      <c r="CJ124" s="260">
        <v>0</v>
      </c>
      <c r="CK124" s="260">
        <v>0</v>
      </c>
      <c r="CL124" s="260"/>
      <c r="CM124" s="260"/>
      <c r="CN124" s="260"/>
    </row>
    <row r="125" spans="1:92"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60">
        <v>1</v>
      </c>
      <c r="W125" s="171"/>
      <c r="X125" s="260">
        <v>1</v>
      </c>
      <c r="Y125" s="171"/>
      <c r="Z125" s="37">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3" t="s">
        <v>1099</v>
      </c>
      <c r="AZ125" s="294">
        <v>9.1090250000000008</v>
      </c>
      <c r="BA125" s="294">
        <v>6.1172247000000004</v>
      </c>
      <c r="BB125" s="285"/>
      <c r="BC125" s="285"/>
      <c r="BD125" s="285"/>
      <c r="BE125" s="285"/>
      <c r="BF125" s="285"/>
      <c r="BG125" s="289"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9">
        <v>11.495419999999999</v>
      </c>
      <c r="BY125" s="279">
        <v>10.62415</v>
      </c>
      <c r="BZ125" s="260" t="s">
        <v>1161</v>
      </c>
      <c r="CA125" s="280" t="s">
        <v>1162</v>
      </c>
      <c r="CB125" s="280">
        <v>2341.4140000000002</v>
      </c>
      <c r="CC125" s="278" t="s">
        <v>1162</v>
      </c>
      <c r="CD125" s="278">
        <v>2442</v>
      </c>
      <c r="CE125" s="260" t="s">
        <v>1099</v>
      </c>
      <c r="CF125" s="260">
        <v>5.1724579999999998</v>
      </c>
      <c r="CG125" s="260" t="s">
        <v>1161</v>
      </c>
      <c r="CH125" s="260">
        <v>0.54586639999999997</v>
      </c>
      <c r="CI125" s="260">
        <v>295.46949999999998</v>
      </c>
      <c r="CJ125" s="260" t="s">
        <v>1099</v>
      </c>
      <c r="CK125" s="260">
        <v>5.2857139999999996</v>
      </c>
      <c r="CL125" s="260"/>
      <c r="CM125" s="260"/>
      <c r="CN125" s="260"/>
    </row>
    <row r="126" spans="1:92"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60">
        <v>1</v>
      </c>
      <c r="W126" s="171"/>
      <c r="X126" s="260">
        <v>1</v>
      </c>
      <c r="Y126" s="171"/>
      <c r="Z126" s="37">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3">
        <v>0</v>
      </c>
      <c r="AZ126" s="294" t="s">
        <v>1098</v>
      </c>
      <c r="BA126" s="294" t="s">
        <v>1098</v>
      </c>
      <c r="BB126" s="285"/>
      <c r="BC126" s="285"/>
      <c r="BD126" s="285"/>
      <c r="BE126" s="285"/>
      <c r="BF126" s="285"/>
      <c r="BG126" s="289">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9">
        <v>0</v>
      </c>
      <c r="BY126" s="279">
        <v>0</v>
      </c>
      <c r="BZ126" s="260" t="s">
        <v>1161</v>
      </c>
      <c r="CA126" s="280" t="s">
        <v>1162</v>
      </c>
      <c r="CB126" s="280">
        <v>14.005179999999999</v>
      </c>
      <c r="CC126" s="278" t="s">
        <v>1162</v>
      </c>
      <c r="CD126" s="278">
        <v>32.527970000000003</v>
      </c>
      <c r="CE126" s="260">
        <v>0</v>
      </c>
      <c r="CF126" s="260">
        <v>0</v>
      </c>
      <c r="CG126" s="260" t="s">
        <v>1161</v>
      </c>
      <c r="CH126" s="260">
        <v>-0.99939619999999996</v>
      </c>
      <c r="CI126" s="260">
        <v>65.702349999999996</v>
      </c>
      <c r="CJ126" s="260">
        <v>0</v>
      </c>
      <c r="CK126" s="260">
        <v>0</v>
      </c>
      <c r="CL126" s="260"/>
      <c r="CM126" s="260"/>
      <c r="CN126" s="260"/>
    </row>
    <row r="127" spans="1:92"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60">
        <v>1</v>
      </c>
      <c r="W127" s="171"/>
      <c r="X127" s="260">
        <v>1</v>
      </c>
      <c r="Y127" s="171"/>
      <c r="Z127" s="37">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3" t="s">
        <v>1099</v>
      </c>
      <c r="AZ127" s="294">
        <v>0.38435042000000003</v>
      </c>
      <c r="BA127" s="294">
        <v>0.25999987000000002</v>
      </c>
      <c r="BB127" s="285"/>
      <c r="BC127" s="285"/>
      <c r="BD127" s="285"/>
      <c r="BE127" s="285"/>
      <c r="BF127" s="285"/>
      <c r="BG127" s="289"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9">
        <v>0.35551359999999999</v>
      </c>
      <c r="BY127" s="279">
        <v>0.33970270000000002</v>
      </c>
      <c r="BZ127" s="260" t="s">
        <v>1161</v>
      </c>
      <c r="CA127" s="280" t="s">
        <v>1162</v>
      </c>
      <c r="CB127" s="280">
        <v>23.231020000000001</v>
      </c>
      <c r="CC127" s="278" t="s">
        <v>1162</v>
      </c>
      <c r="CD127" s="278">
        <v>13.81786</v>
      </c>
      <c r="CE127" s="260" t="s">
        <v>1099</v>
      </c>
      <c r="CF127" s="260">
        <v>0.76002539999999996</v>
      </c>
      <c r="CG127" s="260" t="s">
        <v>1161</v>
      </c>
      <c r="CH127" s="260">
        <v>6.9140800000000002E-2</v>
      </c>
      <c r="CI127" s="260">
        <v>78.063689999999994</v>
      </c>
      <c r="CJ127" s="260" t="s">
        <v>1099</v>
      </c>
      <c r="CK127" s="260">
        <v>0.51998869999999997</v>
      </c>
      <c r="CL127" s="260"/>
      <c r="CM127" s="260"/>
      <c r="CN127" s="260"/>
    </row>
    <row r="128" spans="1:92"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60">
        <v>1</v>
      </c>
      <c r="W128" s="171"/>
      <c r="X128" s="260">
        <v>1</v>
      </c>
      <c r="Y128" s="171">
        <v>1</v>
      </c>
      <c r="Z128" s="37">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3">
        <v>0</v>
      </c>
      <c r="AZ128" s="294" t="s">
        <v>1098</v>
      </c>
      <c r="BA128" s="294" t="s">
        <v>1098</v>
      </c>
      <c r="BB128" s="285"/>
      <c r="BC128" s="285"/>
      <c r="BD128" s="285"/>
      <c r="BE128" s="285"/>
      <c r="BF128" s="285"/>
      <c r="BG128" s="289">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9">
        <v>0</v>
      </c>
      <c r="BY128" s="279">
        <v>0</v>
      </c>
      <c r="BZ128" s="260" t="s">
        <v>1161</v>
      </c>
      <c r="CA128" s="280" t="s">
        <v>1162</v>
      </c>
      <c r="CB128" s="280">
        <v>5.5476479999999997</v>
      </c>
      <c r="CC128" s="278">
        <v>-0.91459109999999999</v>
      </c>
      <c r="CD128" s="278">
        <v>10.36736</v>
      </c>
      <c r="CE128" s="260">
        <v>0</v>
      </c>
      <c r="CF128" s="260">
        <v>0</v>
      </c>
      <c r="CG128" s="260" t="s">
        <v>1161</v>
      </c>
      <c r="CH128" s="260">
        <v>-0.9045763</v>
      </c>
      <c r="CI128" s="260">
        <v>9.795337</v>
      </c>
      <c r="CJ128" s="260">
        <v>0</v>
      </c>
      <c r="CK128" s="260">
        <v>0</v>
      </c>
      <c r="CL128" s="260"/>
      <c r="CM128" s="260"/>
      <c r="CN128" s="260"/>
    </row>
    <row r="129" spans="1:92"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60">
        <v>1</v>
      </c>
      <c r="W129" s="171"/>
      <c r="X129" s="260">
        <v>1</v>
      </c>
      <c r="Y129" s="171"/>
      <c r="Z129" s="37">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3">
        <v>0</v>
      </c>
      <c r="AZ129" s="294" t="s">
        <v>1098</v>
      </c>
      <c r="BA129" s="294" t="s">
        <v>1098</v>
      </c>
      <c r="BB129" s="285"/>
      <c r="BC129" s="285"/>
      <c r="BD129" s="285"/>
      <c r="BE129" s="285"/>
      <c r="BF129" s="285"/>
      <c r="BG129" s="289">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9">
        <v>0</v>
      </c>
      <c r="BY129" s="279">
        <v>0</v>
      </c>
      <c r="BZ129" s="260" t="s">
        <v>1161</v>
      </c>
      <c r="CA129" s="280">
        <v>-0.82407589999999997</v>
      </c>
      <c r="CB129" s="280">
        <v>4.6343120000000004</v>
      </c>
      <c r="CC129" s="278">
        <v>-0.92845180000000005</v>
      </c>
      <c r="CD129" s="278">
        <v>7.055777</v>
      </c>
      <c r="CE129" s="260">
        <v>0</v>
      </c>
      <c r="CF129" s="260">
        <v>0</v>
      </c>
      <c r="CG129" s="260" t="s">
        <v>1161</v>
      </c>
      <c r="CH129" s="260">
        <v>-1</v>
      </c>
      <c r="CI129" s="260">
        <v>9.4775369999999999</v>
      </c>
      <c r="CJ129" s="260">
        <v>0</v>
      </c>
      <c r="CK129" s="260">
        <v>0</v>
      </c>
      <c r="CL129" s="260"/>
      <c r="CM129" s="260"/>
      <c r="CN129" s="260"/>
    </row>
    <row r="130" spans="1:92" s="4" customFormat="1" ht="72.599999999999994" hidden="1"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60"/>
      <c r="W130" s="171"/>
      <c r="X130" s="260"/>
      <c r="Y130" s="171"/>
      <c r="Z130" s="37"/>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3" t="s">
        <v>1098</v>
      </c>
      <c r="AZ130" s="294" t="s">
        <v>1098</v>
      </c>
      <c r="BA130" s="294" t="s">
        <v>1098</v>
      </c>
      <c r="BB130" s="283"/>
      <c r="BC130" s="283"/>
      <c r="BD130" s="283"/>
      <c r="BE130" s="283"/>
      <c r="BF130" s="283"/>
      <c r="BG130" s="289"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60"/>
      <c r="CA130" s="260"/>
      <c r="CB130" s="260"/>
      <c r="CC130" s="278"/>
      <c r="CD130" s="278"/>
      <c r="CE130" s="260">
        <v>0</v>
      </c>
      <c r="CF130" s="260">
        <v>0</v>
      </c>
      <c r="CG130" s="260" t="e">
        <v>#N/A</v>
      </c>
      <c r="CH130" s="260" t="e">
        <v>#N/A</v>
      </c>
      <c r="CI130" s="260" t="e">
        <v>#N/A</v>
      </c>
      <c r="CJ130" s="260">
        <v>0</v>
      </c>
      <c r="CK130" s="260">
        <v>0</v>
      </c>
      <c r="CL130" s="260"/>
      <c r="CM130" s="260"/>
      <c r="CN130" s="260"/>
    </row>
    <row r="131" spans="1:92" s="4" customFormat="1" ht="56.1" hidden="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60"/>
      <c r="W131" s="171"/>
      <c r="X131" s="260"/>
      <c r="Y131" s="171"/>
      <c r="Z131" s="37"/>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3" t="s">
        <v>1098</v>
      </c>
      <c r="AZ131" s="294" t="s">
        <v>1098</v>
      </c>
      <c r="BA131" s="294" t="s">
        <v>1098</v>
      </c>
      <c r="BB131" s="283"/>
      <c r="BC131" s="283"/>
      <c r="BD131" s="283"/>
      <c r="BE131" s="283"/>
      <c r="BF131" s="283"/>
      <c r="BG131" s="289"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60"/>
      <c r="CA131" s="260"/>
      <c r="CB131" s="260"/>
      <c r="CC131" s="278"/>
      <c r="CD131" s="278"/>
      <c r="CE131" s="260">
        <v>0</v>
      </c>
      <c r="CF131" s="260">
        <v>0</v>
      </c>
      <c r="CG131" s="260" t="e">
        <v>#N/A</v>
      </c>
      <c r="CH131" s="260" t="e">
        <v>#N/A</v>
      </c>
      <c r="CI131" s="260" t="e">
        <v>#N/A</v>
      </c>
      <c r="CJ131" s="260">
        <v>0</v>
      </c>
      <c r="CK131" s="260">
        <v>0</v>
      </c>
      <c r="CL131" s="260"/>
      <c r="CM131" s="260"/>
      <c r="CN131" s="260"/>
    </row>
    <row r="132" spans="1:92" s="4" customFormat="1" ht="44.1" hidden="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60"/>
      <c r="W132" s="171"/>
      <c r="X132" s="260"/>
      <c r="Y132" s="171"/>
      <c r="Z132" s="37"/>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3" t="s">
        <v>1098</v>
      </c>
      <c r="AZ132" s="294" t="s">
        <v>1098</v>
      </c>
      <c r="BA132" s="294" t="s">
        <v>1098</v>
      </c>
      <c r="BB132" s="283"/>
      <c r="BC132" s="283"/>
      <c r="BD132" s="283"/>
      <c r="BE132" s="283"/>
      <c r="BF132" s="283"/>
      <c r="BG132" s="289"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60"/>
      <c r="CA132" s="260"/>
      <c r="CB132" s="260"/>
      <c r="CC132" s="278"/>
      <c r="CD132" s="278"/>
      <c r="CE132" s="260">
        <v>0</v>
      </c>
      <c r="CF132" s="260">
        <v>0</v>
      </c>
      <c r="CG132" s="260" t="e">
        <v>#N/A</v>
      </c>
      <c r="CH132" s="260" t="e">
        <v>#N/A</v>
      </c>
      <c r="CI132" s="260" t="e">
        <v>#N/A</v>
      </c>
      <c r="CJ132" s="260">
        <v>0</v>
      </c>
      <c r="CK132" s="260">
        <v>0</v>
      </c>
      <c r="CL132" s="260"/>
      <c r="CM132" s="260"/>
      <c r="CN132" s="260"/>
    </row>
    <row r="133" spans="1:92" s="4" customFormat="1" ht="44.1" hidden="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60"/>
      <c r="W133" s="171"/>
      <c r="X133" s="260"/>
      <c r="Y133" s="171"/>
      <c r="Z133" s="37"/>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3" t="s">
        <v>1098</v>
      </c>
      <c r="AZ133" s="294" t="s">
        <v>1098</v>
      </c>
      <c r="BA133" s="294" t="s">
        <v>1098</v>
      </c>
      <c r="BB133" s="283"/>
      <c r="BC133" s="283"/>
      <c r="BD133" s="283"/>
      <c r="BE133" s="283"/>
      <c r="BF133" s="283"/>
      <c r="BG133" s="289"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60"/>
      <c r="CA133" s="260"/>
      <c r="CB133" s="260"/>
      <c r="CC133" s="278"/>
      <c r="CD133" s="278"/>
      <c r="CE133" s="260">
        <v>0</v>
      </c>
      <c r="CF133" s="260">
        <v>0</v>
      </c>
      <c r="CG133" s="260" t="e">
        <v>#N/A</v>
      </c>
      <c r="CH133" s="260" t="e">
        <v>#N/A</v>
      </c>
      <c r="CI133" s="260" t="e">
        <v>#N/A</v>
      </c>
      <c r="CJ133" s="260">
        <v>0</v>
      </c>
      <c r="CK133" s="260">
        <v>0</v>
      </c>
      <c r="CL133" s="260"/>
      <c r="CM133" s="260"/>
      <c r="CN133" s="260"/>
    </row>
    <row r="134" spans="1:92" s="4" customFormat="1" ht="87" hidden="1"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60"/>
      <c r="W134" s="171"/>
      <c r="X134" s="260"/>
      <c r="Y134" s="171"/>
      <c r="Z134" s="37"/>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3" t="s">
        <v>1098</v>
      </c>
      <c r="AZ134" s="294" t="s">
        <v>1098</v>
      </c>
      <c r="BA134" s="294" t="s">
        <v>1098</v>
      </c>
      <c r="BB134" s="283"/>
      <c r="BC134" s="283"/>
      <c r="BD134" s="283"/>
      <c r="BE134" s="283"/>
      <c r="BF134" s="283"/>
      <c r="BG134" s="289"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60"/>
      <c r="CA134" s="260"/>
      <c r="CB134" s="260"/>
      <c r="CC134" s="278"/>
      <c r="CD134" s="278"/>
      <c r="CE134" s="260">
        <v>0</v>
      </c>
      <c r="CF134" s="260">
        <v>0</v>
      </c>
      <c r="CG134" s="260" t="e">
        <v>#N/A</v>
      </c>
      <c r="CH134" s="260" t="e">
        <v>#N/A</v>
      </c>
      <c r="CI134" s="260" t="e">
        <v>#N/A</v>
      </c>
      <c r="CJ134" s="260">
        <v>0</v>
      </c>
      <c r="CK134" s="260">
        <v>0</v>
      </c>
      <c r="CL134" s="260"/>
      <c r="CM134" s="260"/>
      <c r="CN134" s="260"/>
    </row>
    <row r="135" spans="1:92" s="4" customFormat="1" ht="101.45" hidden="1"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60"/>
      <c r="W135" s="171"/>
      <c r="X135" s="260"/>
      <c r="Y135" s="171"/>
      <c r="Z135" s="37"/>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3" t="s">
        <v>1098</v>
      </c>
      <c r="AZ135" s="294" t="s">
        <v>1098</v>
      </c>
      <c r="BA135" s="294" t="s">
        <v>1098</v>
      </c>
      <c r="BB135" s="283"/>
      <c r="BC135" s="283"/>
      <c r="BD135" s="283"/>
      <c r="BE135" s="283"/>
      <c r="BF135" s="283"/>
      <c r="BG135" s="289"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60"/>
      <c r="CA135" s="260"/>
      <c r="CB135" s="260"/>
      <c r="CC135" s="278"/>
      <c r="CD135" s="278"/>
      <c r="CE135" s="260">
        <v>0</v>
      </c>
      <c r="CF135" s="260">
        <v>0</v>
      </c>
      <c r="CG135" s="260" t="e">
        <v>#N/A</v>
      </c>
      <c r="CH135" s="260" t="e">
        <v>#N/A</v>
      </c>
      <c r="CI135" s="260" t="e">
        <v>#N/A</v>
      </c>
      <c r="CJ135" s="260">
        <v>0</v>
      </c>
      <c r="CK135" s="260">
        <v>0</v>
      </c>
      <c r="CL135" s="260"/>
      <c r="CM135" s="260"/>
      <c r="CN135" s="260"/>
    </row>
    <row r="136" spans="1:92" s="4" customFormat="1" ht="72.599999999999994" hidden="1"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60"/>
      <c r="W136" s="171"/>
      <c r="X136" s="260"/>
      <c r="Y136" s="171"/>
      <c r="Z136" s="37"/>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3" t="s">
        <v>1098</v>
      </c>
      <c r="AZ136" s="294" t="s">
        <v>1098</v>
      </c>
      <c r="BA136" s="294" t="s">
        <v>1098</v>
      </c>
      <c r="BB136" s="283"/>
      <c r="BC136" s="283"/>
      <c r="BD136" s="283"/>
      <c r="BE136" s="283"/>
      <c r="BF136" s="283"/>
      <c r="BG136" s="289"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60"/>
      <c r="CA136" s="260"/>
      <c r="CB136" s="260"/>
      <c r="CC136" s="278"/>
      <c r="CD136" s="278"/>
      <c r="CE136" s="260">
        <v>0</v>
      </c>
      <c r="CF136" s="260">
        <v>0</v>
      </c>
      <c r="CG136" s="260" t="e">
        <v>#N/A</v>
      </c>
      <c r="CH136" s="260" t="e">
        <v>#N/A</v>
      </c>
      <c r="CI136" s="260" t="e">
        <v>#N/A</v>
      </c>
      <c r="CJ136" s="260">
        <v>0</v>
      </c>
      <c r="CK136" s="260">
        <v>0</v>
      </c>
      <c r="CL136" s="260"/>
      <c r="CM136" s="260"/>
      <c r="CN136" s="260"/>
    </row>
    <row r="137" spans="1:92" s="4" customFormat="1" ht="72.599999999999994" hidden="1"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60"/>
      <c r="W137" s="171"/>
      <c r="X137" s="260"/>
      <c r="Y137" s="171"/>
      <c r="Z137" s="37"/>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3" t="s">
        <v>1098</v>
      </c>
      <c r="AZ137" s="294" t="s">
        <v>1098</v>
      </c>
      <c r="BA137" s="294" t="s">
        <v>1098</v>
      </c>
      <c r="BB137" s="283"/>
      <c r="BC137" s="283"/>
      <c r="BD137" s="283"/>
      <c r="BE137" s="283"/>
      <c r="BF137" s="283"/>
      <c r="BG137" s="289"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60"/>
      <c r="CA137" s="260"/>
      <c r="CB137" s="260"/>
      <c r="CC137" s="278"/>
      <c r="CD137" s="278"/>
      <c r="CE137" s="260">
        <v>0</v>
      </c>
      <c r="CF137" s="260">
        <v>0</v>
      </c>
      <c r="CG137" s="260" t="e">
        <v>#N/A</v>
      </c>
      <c r="CH137" s="260" t="e">
        <v>#N/A</v>
      </c>
      <c r="CI137" s="260" t="e">
        <v>#N/A</v>
      </c>
      <c r="CJ137" s="260">
        <v>0</v>
      </c>
      <c r="CK137" s="260">
        <v>0</v>
      </c>
      <c r="CL137" s="260"/>
      <c r="CM137" s="260"/>
      <c r="CN137" s="260"/>
    </row>
    <row r="138" spans="1:92" s="4" customFormat="1" ht="72.599999999999994" hidden="1"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60"/>
      <c r="W138" s="171"/>
      <c r="X138" s="260"/>
      <c r="Y138" s="171"/>
      <c r="Z138" s="37"/>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3" t="s">
        <v>1098</v>
      </c>
      <c r="AZ138" s="294" t="s">
        <v>1098</v>
      </c>
      <c r="BA138" s="294" t="s">
        <v>1098</v>
      </c>
      <c r="BB138" s="283"/>
      <c r="BC138" s="283"/>
      <c r="BD138" s="283"/>
      <c r="BE138" s="283"/>
      <c r="BF138" s="283"/>
      <c r="BG138" s="289"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60"/>
      <c r="CA138" s="260"/>
      <c r="CB138" s="260"/>
      <c r="CC138" s="278"/>
      <c r="CD138" s="278"/>
      <c r="CE138" s="260">
        <v>0</v>
      </c>
      <c r="CF138" s="260">
        <v>0</v>
      </c>
      <c r="CG138" s="260" t="e">
        <v>#N/A</v>
      </c>
      <c r="CH138" s="260" t="e">
        <v>#N/A</v>
      </c>
      <c r="CI138" s="260" t="e">
        <v>#N/A</v>
      </c>
      <c r="CJ138" s="260">
        <v>0</v>
      </c>
      <c r="CK138" s="260">
        <v>0</v>
      </c>
      <c r="CL138" s="260"/>
      <c r="CM138" s="260"/>
      <c r="CN138" s="260"/>
    </row>
    <row r="139" spans="1:92" s="4" customFormat="1" ht="77.25" hidden="1"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60"/>
      <c r="W139" s="171"/>
      <c r="X139" s="260"/>
      <c r="Y139" s="171"/>
      <c r="Z139" s="37"/>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3" t="s">
        <v>1098</v>
      </c>
      <c r="AZ139" s="294" t="s">
        <v>1098</v>
      </c>
      <c r="BA139" s="294" t="s">
        <v>1098</v>
      </c>
      <c r="BB139" s="283"/>
      <c r="BC139" s="283"/>
      <c r="BD139" s="283"/>
      <c r="BE139" s="283"/>
      <c r="BF139" s="283"/>
      <c r="BG139" s="289"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60"/>
      <c r="CA139" s="260"/>
      <c r="CB139" s="260"/>
      <c r="CC139" s="278"/>
      <c r="CD139" s="278"/>
      <c r="CE139" s="260">
        <v>0</v>
      </c>
      <c r="CF139" s="260">
        <v>0</v>
      </c>
      <c r="CG139" s="260" t="e">
        <v>#N/A</v>
      </c>
      <c r="CH139" s="260" t="e">
        <v>#N/A</v>
      </c>
      <c r="CI139" s="260" t="e">
        <v>#N/A</v>
      </c>
      <c r="CJ139" s="260">
        <v>0</v>
      </c>
      <c r="CK139" s="260">
        <v>0</v>
      </c>
      <c r="CL139" s="260"/>
      <c r="CM139" s="260"/>
      <c r="CN139" s="260"/>
    </row>
    <row r="140" spans="1:92" s="4" customFormat="1" ht="87" hidden="1"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60"/>
      <c r="W140" s="171"/>
      <c r="X140" s="260"/>
      <c r="Y140" s="171"/>
      <c r="Z140" s="37"/>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3" t="s">
        <v>1098</v>
      </c>
      <c r="AZ140" s="294" t="s">
        <v>1098</v>
      </c>
      <c r="BA140" s="294" t="s">
        <v>1098</v>
      </c>
      <c r="BB140" s="283"/>
      <c r="BC140" s="283"/>
      <c r="BD140" s="283"/>
      <c r="BE140" s="283"/>
      <c r="BF140" s="283"/>
      <c r="BG140" s="289"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60"/>
      <c r="CA140" s="260"/>
      <c r="CB140" s="260"/>
      <c r="CC140" s="278"/>
      <c r="CD140" s="278"/>
      <c r="CE140" s="260">
        <v>0</v>
      </c>
      <c r="CF140" s="260">
        <v>0</v>
      </c>
      <c r="CG140" s="260" t="e">
        <v>#N/A</v>
      </c>
      <c r="CH140" s="260" t="e">
        <v>#N/A</v>
      </c>
      <c r="CI140" s="260" t="e">
        <v>#N/A</v>
      </c>
      <c r="CJ140" s="260">
        <v>0</v>
      </c>
      <c r="CK140" s="260">
        <v>0</v>
      </c>
      <c r="CL140" s="260"/>
      <c r="CM140" s="260"/>
      <c r="CN140" s="260"/>
    </row>
    <row r="141" spans="1:92" s="4" customFormat="1" ht="72.599999999999994" hidden="1"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60"/>
      <c r="W141" s="171"/>
      <c r="X141" s="260"/>
      <c r="Y141" s="171"/>
      <c r="Z141" s="37"/>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3" t="s">
        <v>1098</v>
      </c>
      <c r="AZ141" s="294" t="s">
        <v>1098</v>
      </c>
      <c r="BA141" s="294" t="s">
        <v>1098</v>
      </c>
      <c r="BB141" s="283"/>
      <c r="BC141" s="283"/>
      <c r="BD141" s="283"/>
      <c r="BE141" s="283"/>
      <c r="BF141" s="283"/>
      <c r="BG141" s="289"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60"/>
      <c r="CA141" s="260"/>
      <c r="CB141" s="260"/>
      <c r="CC141" s="278"/>
      <c r="CD141" s="278"/>
      <c r="CE141" s="260">
        <v>0</v>
      </c>
      <c r="CF141" s="260">
        <v>0</v>
      </c>
      <c r="CG141" s="260" t="e">
        <v>#N/A</v>
      </c>
      <c r="CH141" s="260" t="e">
        <v>#N/A</v>
      </c>
      <c r="CI141" s="260" t="e">
        <v>#N/A</v>
      </c>
      <c r="CJ141" s="260">
        <v>0</v>
      </c>
      <c r="CK141" s="260">
        <v>0</v>
      </c>
      <c r="CL141" s="260"/>
      <c r="CM141" s="260"/>
      <c r="CN141" s="260"/>
    </row>
    <row r="142" spans="1:92" s="4" customFormat="1" ht="58.35" hidden="1"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60"/>
      <c r="W142" s="171"/>
      <c r="X142" s="260"/>
      <c r="Y142" s="171"/>
      <c r="Z142" s="37"/>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3" t="s">
        <v>1098</v>
      </c>
      <c r="AZ142" s="294" t="s">
        <v>1098</v>
      </c>
      <c r="BA142" s="294" t="s">
        <v>1098</v>
      </c>
      <c r="BB142" s="283"/>
      <c r="BC142" s="283"/>
      <c r="BD142" s="283"/>
      <c r="BE142" s="283"/>
      <c r="BF142" s="283"/>
      <c r="BG142" s="289"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60"/>
      <c r="CA142" s="260"/>
      <c r="CB142" s="260"/>
      <c r="CC142" s="278"/>
      <c r="CD142" s="278"/>
      <c r="CE142" s="260">
        <v>0</v>
      </c>
      <c r="CF142" s="260">
        <v>0</v>
      </c>
      <c r="CG142" s="260" t="e">
        <v>#N/A</v>
      </c>
      <c r="CH142" s="260" t="e">
        <v>#N/A</v>
      </c>
      <c r="CI142" s="260" t="e">
        <v>#N/A</v>
      </c>
      <c r="CJ142" s="260">
        <v>0</v>
      </c>
      <c r="CK142" s="260">
        <v>0</v>
      </c>
      <c r="CL142" s="260"/>
      <c r="CM142" s="260"/>
      <c r="CN142" s="260"/>
    </row>
    <row r="143" spans="1:92" s="4" customFormat="1" ht="44.1" hidden="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60"/>
      <c r="W143" s="171"/>
      <c r="X143" s="260"/>
      <c r="Y143" s="171"/>
      <c r="Z143" s="37"/>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3" t="s">
        <v>1098</v>
      </c>
      <c r="AZ143" s="294" t="s">
        <v>1098</v>
      </c>
      <c r="BA143" s="294" t="s">
        <v>1098</v>
      </c>
      <c r="BB143" s="283"/>
      <c r="BC143" s="283"/>
      <c r="BD143" s="283"/>
      <c r="BE143" s="283"/>
      <c r="BF143" s="283"/>
      <c r="BG143" s="289"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60"/>
      <c r="CA143" s="260"/>
      <c r="CB143" s="260"/>
      <c r="CC143" s="278"/>
      <c r="CD143" s="278"/>
      <c r="CE143" s="260">
        <v>0</v>
      </c>
      <c r="CF143" s="260">
        <v>0</v>
      </c>
      <c r="CG143" s="260" t="e">
        <v>#N/A</v>
      </c>
      <c r="CH143" s="260" t="e">
        <v>#N/A</v>
      </c>
      <c r="CI143" s="260" t="e">
        <v>#N/A</v>
      </c>
      <c r="CJ143" s="260">
        <v>0</v>
      </c>
      <c r="CK143" s="260">
        <v>0</v>
      </c>
      <c r="CL143" s="260"/>
      <c r="CM143" s="260"/>
      <c r="CN143" s="260"/>
    </row>
    <row r="144" spans="1:92" s="4" customFormat="1" ht="87" hidden="1"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60"/>
      <c r="W144" s="171"/>
      <c r="X144" s="260"/>
      <c r="Y144" s="171"/>
      <c r="Z144" s="37"/>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3" t="s">
        <v>1098</v>
      </c>
      <c r="AZ144" s="294" t="s">
        <v>1098</v>
      </c>
      <c r="BA144" s="294" t="s">
        <v>1098</v>
      </c>
      <c r="BB144" s="283"/>
      <c r="BC144" s="283"/>
      <c r="BD144" s="283"/>
      <c r="BE144" s="283"/>
      <c r="BF144" s="283"/>
      <c r="BG144" s="289"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60"/>
      <c r="CA144" s="260"/>
      <c r="CB144" s="260"/>
      <c r="CC144" s="278"/>
      <c r="CD144" s="278"/>
      <c r="CE144" s="260">
        <v>0</v>
      </c>
      <c r="CF144" s="260">
        <v>0</v>
      </c>
      <c r="CG144" s="260" t="e">
        <v>#N/A</v>
      </c>
      <c r="CH144" s="260" t="e">
        <v>#N/A</v>
      </c>
      <c r="CI144" s="260" t="e">
        <v>#N/A</v>
      </c>
      <c r="CJ144" s="260">
        <v>0</v>
      </c>
      <c r="CK144" s="260">
        <v>0</v>
      </c>
      <c r="CL144" s="260"/>
      <c r="CM144" s="260"/>
      <c r="CN144" s="260"/>
    </row>
    <row r="145" spans="1:92" s="4" customFormat="1" ht="72.599999999999994" hidden="1"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60"/>
      <c r="W145" s="171"/>
      <c r="X145" s="260"/>
      <c r="Y145" s="171"/>
      <c r="Z145" s="37"/>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3" t="s">
        <v>1098</v>
      </c>
      <c r="AZ145" s="294" t="s">
        <v>1098</v>
      </c>
      <c r="BA145" s="294" t="s">
        <v>1098</v>
      </c>
      <c r="BB145" s="283"/>
      <c r="BC145" s="283"/>
      <c r="BD145" s="283"/>
      <c r="BE145" s="283"/>
      <c r="BF145" s="283"/>
      <c r="BG145" s="289"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60"/>
      <c r="CA145" s="260"/>
      <c r="CB145" s="260"/>
      <c r="CC145" s="278"/>
      <c r="CD145" s="278"/>
      <c r="CE145" s="260">
        <v>0</v>
      </c>
      <c r="CF145" s="260">
        <v>0</v>
      </c>
      <c r="CG145" s="260" t="e">
        <v>#N/A</v>
      </c>
      <c r="CH145" s="260" t="e">
        <v>#N/A</v>
      </c>
      <c r="CI145" s="260" t="e">
        <v>#N/A</v>
      </c>
      <c r="CJ145" s="260">
        <v>0</v>
      </c>
      <c r="CK145" s="260">
        <v>0</v>
      </c>
      <c r="CL145" s="260"/>
      <c r="CM145" s="260"/>
      <c r="CN145" s="260"/>
    </row>
    <row r="146" spans="1:92" s="4" customFormat="1" ht="87" hidden="1"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60"/>
      <c r="W146" s="171"/>
      <c r="X146" s="260"/>
      <c r="Y146" s="171"/>
      <c r="Z146" s="37"/>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3" t="s">
        <v>1098</v>
      </c>
      <c r="AZ146" s="294" t="s">
        <v>1098</v>
      </c>
      <c r="BA146" s="294" t="s">
        <v>1098</v>
      </c>
      <c r="BB146" s="283"/>
      <c r="BC146" s="283"/>
      <c r="BD146" s="283"/>
      <c r="BE146" s="283"/>
      <c r="BF146" s="283"/>
      <c r="BG146" s="289"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60"/>
      <c r="CA146" s="260"/>
      <c r="CB146" s="260"/>
      <c r="CC146" s="278"/>
      <c r="CD146" s="278"/>
      <c r="CE146" s="260">
        <v>0</v>
      </c>
      <c r="CF146" s="260">
        <v>0</v>
      </c>
      <c r="CG146" s="260" t="e">
        <v>#N/A</v>
      </c>
      <c r="CH146" s="260" t="e">
        <v>#N/A</v>
      </c>
      <c r="CI146" s="260" t="e">
        <v>#N/A</v>
      </c>
      <c r="CJ146" s="260">
        <v>0</v>
      </c>
      <c r="CK146" s="260">
        <v>0</v>
      </c>
      <c r="CL146" s="260"/>
      <c r="CM146" s="260"/>
      <c r="CN146" s="260"/>
    </row>
    <row r="147" spans="1:92" s="4" customFormat="1" ht="87" hidden="1"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60"/>
      <c r="W147" s="171"/>
      <c r="X147" s="260"/>
      <c r="Y147" s="171"/>
      <c r="Z147" s="37"/>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3" t="s">
        <v>1098</v>
      </c>
      <c r="AZ147" s="294" t="s">
        <v>1098</v>
      </c>
      <c r="BA147" s="294" t="s">
        <v>1098</v>
      </c>
      <c r="BB147" s="283"/>
      <c r="BC147" s="283"/>
      <c r="BD147" s="283"/>
      <c r="BE147" s="283"/>
      <c r="BF147" s="283"/>
      <c r="BG147" s="289"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60"/>
      <c r="CA147" s="260"/>
      <c r="CB147" s="260"/>
      <c r="CC147" s="278"/>
      <c r="CD147" s="278"/>
      <c r="CE147" s="260">
        <v>0</v>
      </c>
      <c r="CF147" s="260">
        <v>0</v>
      </c>
      <c r="CG147" s="260" t="e">
        <v>#N/A</v>
      </c>
      <c r="CH147" s="260" t="e">
        <v>#N/A</v>
      </c>
      <c r="CI147" s="260" t="e">
        <v>#N/A</v>
      </c>
      <c r="CJ147" s="260">
        <v>0</v>
      </c>
      <c r="CK147" s="260">
        <v>0</v>
      </c>
      <c r="CL147" s="260"/>
      <c r="CM147" s="260"/>
      <c r="CN147" s="260"/>
    </row>
    <row r="148" spans="1:92" s="4" customFormat="1" ht="87" hidden="1"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60"/>
      <c r="W148" s="171"/>
      <c r="X148" s="260"/>
      <c r="Y148" s="171"/>
      <c r="Z148" s="37"/>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3" t="s">
        <v>1098</v>
      </c>
      <c r="AZ148" s="294" t="s">
        <v>1098</v>
      </c>
      <c r="BA148" s="294" t="s">
        <v>1098</v>
      </c>
      <c r="BB148" s="283"/>
      <c r="BC148" s="283"/>
      <c r="BD148" s="283"/>
      <c r="BE148" s="283"/>
      <c r="BF148" s="283"/>
      <c r="BG148" s="289"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60"/>
      <c r="CA148" s="260"/>
      <c r="CB148" s="260"/>
      <c r="CC148" s="278"/>
      <c r="CD148" s="278"/>
      <c r="CE148" s="260">
        <v>0</v>
      </c>
      <c r="CF148" s="260">
        <v>0</v>
      </c>
      <c r="CG148" s="260" t="e">
        <v>#N/A</v>
      </c>
      <c r="CH148" s="260" t="e">
        <v>#N/A</v>
      </c>
      <c r="CI148" s="260" t="e">
        <v>#N/A</v>
      </c>
      <c r="CJ148" s="260">
        <v>0</v>
      </c>
      <c r="CK148" s="260">
        <v>0</v>
      </c>
      <c r="CL148" s="260"/>
      <c r="CM148" s="260"/>
      <c r="CN148" s="260"/>
    </row>
    <row r="149" spans="1:92" s="4" customFormat="1" ht="72.599999999999994" hidden="1"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60"/>
      <c r="W149" s="171"/>
      <c r="X149" s="260"/>
      <c r="Y149" s="171"/>
      <c r="Z149" s="37"/>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3" t="s">
        <v>1098</v>
      </c>
      <c r="AZ149" s="294" t="s">
        <v>1098</v>
      </c>
      <c r="BA149" s="294" t="s">
        <v>1098</v>
      </c>
      <c r="BB149" s="283"/>
      <c r="BC149" s="283"/>
      <c r="BD149" s="283"/>
      <c r="BE149" s="283"/>
      <c r="BF149" s="283"/>
      <c r="BG149" s="289"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60"/>
      <c r="CA149" s="260"/>
      <c r="CB149" s="260"/>
      <c r="CC149" s="278"/>
      <c r="CD149" s="278"/>
      <c r="CE149" s="260">
        <v>0</v>
      </c>
      <c r="CF149" s="260">
        <v>0</v>
      </c>
      <c r="CG149" s="260" t="e">
        <v>#N/A</v>
      </c>
      <c r="CH149" s="260" t="e">
        <v>#N/A</v>
      </c>
      <c r="CI149" s="260" t="e">
        <v>#N/A</v>
      </c>
      <c r="CJ149" s="260">
        <v>0</v>
      </c>
      <c r="CK149" s="260">
        <v>0</v>
      </c>
      <c r="CL149" s="260"/>
      <c r="CM149" s="260"/>
      <c r="CN149" s="260"/>
    </row>
    <row r="150" spans="1:92" s="4" customFormat="1" ht="87" hidden="1"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60"/>
      <c r="W150" s="171"/>
      <c r="X150" s="260"/>
      <c r="Y150" s="171"/>
      <c r="Z150" s="37"/>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3" t="s">
        <v>1098</v>
      </c>
      <c r="AZ150" s="294" t="s">
        <v>1098</v>
      </c>
      <c r="BA150" s="294" t="s">
        <v>1098</v>
      </c>
      <c r="BB150" s="283"/>
      <c r="BC150" s="283"/>
      <c r="BD150" s="283"/>
      <c r="BE150" s="283"/>
      <c r="BF150" s="283"/>
      <c r="BG150" s="289"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60"/>
      <c r="CA150" s="260"/>
      <c r="CB150" s="260"/>
      <c r="CC150" s="278"/>
      <c r="CD150" s="278"/>
      <c r="CE150" s="260">
        <v>0</v>
      </c>
      <c r="CF150" s="260">
        <v>0</v>
      </c>
      <c r="CG150" s="260" t="e">
        <v>#N/A</v>
      </c>
      <c r="CH150" s="260" t="e">
        <v>#N/A</v>
      </c>
      <c r="CI150" s="260" t="e">
        <v>#N/A</v>
      </c>
      <c r="CJ150" s="260">
        <v>0</v>
      </c>
      <c r="CK150" s="260">
        <v>0</v>
      </c>
      <c r="CL150" s="260"/>
      <c r="CM150" s="260"/>
      <c r="CN150" s="260"/>
    </row>
    <row r="151" spans="1:92" s="4" customFormat="1" ht="87" hidden="1"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60"/>
      <c r="W151" s="171"/>
      <c r="X151" s="260"/>
      <c r="Y151" s="171"/>
      <c r="Z151" s="37"/>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3" t="s">
        <v>1098</v>
      </c>
      <c r="AZ151" s="294" t="s">
        <v>1098</v>
      </c>
      <c r="BA151" s="294" t="s">
        <v>1098</v>
      </c>
      <c r="BB151" s="283"/>
      <c r="BC151" s="283"/>
      <c r="BD151" s="283"/>
      <c r="BE151" s="283"/>
      <c r="BF151" s="283"/>
      <c r="BG151" s="289"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60"/>
      <c r="CA151" s="260"/>
      <c r="CB151" s="260"/>
      <c r="CC151" s="278"/>
      <c r="CD151" s="278"/>
      <c r="CE151" s="260">
        <v>0</v>
      </c>
      <c r="CF151" s="260">
        <v>0</v>
      </c>
      <c r="CG151" s="260" t="e">
        <v>#N/A</v>
      </c>
      <c r="CH151" s="260" t="e">
        <v>#N/A</v>
      </c>
      <c r="CI151" s="260" t="e">
        <v>#N/A</v>
      </c>
      <c r="CJ151" s="260">
        <v>0</v>
      </c>
      <c r="CK151" s="260">
        <v>0</v>
      </c>
      <c r="CL151" s="260"/>
      <c r="CM151" s="260"/>
      <c r="CN151" s="260"/>
    </row>
    <row r="152" spans="1:92" s="4" customFormat="1" ht="47.45" hidden="1"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60"/>
      <c r="W152" s="171"/>
      <c r="X152" s="260"/>
      <c r="Y152" s="171"/>
      <c r="Z152" s="37"/>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3" t="s">
        <v>1098</v>
      </c>
      <c r="AZ152" s="294" t="s">
        <v>1098</v>
      </c>
      <c r="BA152" s="294" t="s">
        <v>1098</v>
      </c>
      <c r="BB152" s="283"/>
      <c r="BC152" s="283"/>
      <c r="BD152" s="283"/>
      <c r="BE152" s="283"/>
      <c r="BF152" s="283"/>
      <c r="BG152" s="289"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60"/>
      <c r="CA152" s="260"/>
      <c r="CB152" s="260"/>
      <c r="CC152" s="278"/>
      <c r="CD152" s="278"/>
      <c r="CE152" s="260">
        <v>0</v>
      </c>
      <c r="CF152" s="260">
        <v>0</v>
      </c>
      <c r="CG152" s="260" t="e">
        <v>#N/A</v>
      </c>
      <c r="CH152" s="260" t="e">
        <v>#N/A</v>
      </c>
      <c r="CI152" s="260" t="e">
        <v>#N/A</v>
      </c>
      <c r="CJ152" s="260">
        <v>0</v>
      </c>
      <c r="CK152" s="260">
        <v>0</v>
      </c>
      <c r="CL152" s="260"/>
      <c r="CM152" s="260"/>
      <c r="CN152" s="260"/>
    </row>
    <row r="153" spans="1:92" s="4" customFormat="1" ht="47.45" hidden="1"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60"/>
      <c r="W153" s="171"/>
      <c r="X153" s="260"/>
      <c r="Y153" s="171"/>
      <c r="Z153" s="37"/>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3" t="s">
        <v>1098</v>
      </c>
      <c r="AZ153" s="294" t="s">
        <v>1098</v>
      </c>
      <c r="BA153" s="294" t="s">
        <v>1098</v>
      </c>
      <c r="BB153" s="283"/>
      <c r="BC153" s="283"/>
      <c r="BD153" s="283"/>
      <c r="BE153" s="283"/>
      <c r="BF153" s="283"/>
      <c r="BG153" s="289"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60"/>
      <c r="CA153" s="260"/>
      <c r="CB153" s="260"/>
      <c r="CC153" s="278"/>
      <c r="CD153" s="278"/>
      <c r="CE153" s="260">
        <v>0</v>
      </c>
      <c r="CF153" s="260">
        <v>0</v>
      </c>
      <c r="CG153" s="260" t="e">
        <v>#N/A</v>
      </c>
      <c r="CH153" s="260" t="e">
        <v>#N/A</v>
      </c>
      <c r="CI153" s="260" t="e">
        <v>#N/A</v>
      </c>
      <c r="CJ153" s="260">
        <v>0</v>
      </c>
      <c r="CK153" s="260">
        <v>0</v>
      </c>
      <c r="CL153" s="260"/>
      <c r="CM153" s="260"/>
      <c r="CN153" s="260"/>
    </row>
    <row r="154" spans="1:92" s="4" customFormat="1" ht="47.45" hidden="1"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60"/>
      <c r="W154" s="171"/>
      <c r="X154" s="260"/>
      <c r="Y154" s="171"/>
      <c r="Z154" s="37"/>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3" t="s">
        <v>1098</v>
      </c>
      <c r="AZ154" s="294" t="s">
        <v>1098</v>
      </c>
      <c r="BA154" s="294" t="s">
        <v>1098</v>
      </c>
      <c r="BB154" s="283"/>
      <c r="BC154" s="283"/>
      <c r="BD154" s="283"/>
      <c r="BE154" s="283"/>
      <c r="BF154" s="283"/>
      <c r="BG154" s="289"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60"/>
      <c r="CA154" s="260"/>
      <c r="CB154" s="260"/>
      <c r="CC154" s="278"/>
      <c r="CD154" s="278"/>
      <c r="CE154" s="260">
        <v>0</v>
      </c>
      <c r="CF154" s="260">
        <v>0</v>
      </c>
      <c r="CG154" s="260" t="e">
        <v>#N/A</v>
      </c>
      <c r="CH154" s="260" t="e">
        <v>#N/A</v>
      </c>
      <c r="CI154" s="260" t="e">
        <v>#N/A</v>
      </c>
      <c r="CJ154" s="260">
        <v>0</v>
      </c>
      <c r="CK154" s="260">
        <v>0</v>
      </c>
      <c r="CL154" s="260"/>
      <c r="CM154" s="260"/>
      <c r="CN154" s="260"/>
    </row>
    <row r="155" spans="1:92" s="4" customFormat="1" ht="47.45" hidden="1"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60"/>
      <c r="W155" s="171"/>
      <c r="X155" s="260"/>
      <c r="Y155" s="171"/>
      <c r="Z155" s="37"/>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3" t="s">
        <v>1098</v>
      </c>
      <c r="AZ155" s="294" t="s">
        <v>1098</v>
      </c>
      <c r="BA155" s="294" t="s">
        <v>1098</v>
      </c>
      <c r="BB155" s="283"/>
      <c r="BC155" s="283"/>
      <c r="BD155" s="283"/>
      <c r="BE155" s="283"/>
      <c r="BF155" s="283"/>
      <c r="BG155" s="289"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60"/>
      <c r="CA155" s="260"/>
      <c r="CB155" s="260"/>
      <c r="CC155" s="278"/>
      <c r="CD155" s="278"/>
      <c r="CE155" s="260">
        <v>0</v>
      </c>
      <c r="CF155" s="260">
        <v>0</v>
      </c>
      <c r="CG155" s="260" t="e">
        <v>#N/A</v>
      </c>
      <c r="CH155" s="260" t="e">
        <v>#N/A</v>
      </c>
      <c r="CI155" s="260" t="e">
        <v>#N/A</v>
      </c>
      <c r="CJ155" s="260">
        <v>0</v>
      </c>
      <c r="CK155" s="260">
        <v>0</v>
      </c>
      <c r="CL155" s="260"/>
      <c r="CM155" s="260"/>
      <c r="CN155" s="260"/>
    </row>
    <row r="156" spans="1:92" s="4" customFormat="1" ht="58.35" hidden="1"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60"/>
      <c r="W156" s="171"/>
      <c r="X156" s="260"/>
      <c r="Y156" s="171"/>
      <c r="Z156" s="37"/>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3" t="s">
        <v>1098</v>
      </c>
      <c r="AZ156" s="294" t="s">
        <v>1098</v>
      </c>
      <c r="BA156" s="294" t="s">
        <v>1098</v>
      </c>
      <c r="BB156" s="283"/>
      <c r="BC156" s="283"/>
      <c r="BD156" s="283"/>
      <c r="BE156" s="283"/>
      <c r="BF156" s="283"/>
      <c r="BG156" s="289"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60"/>
      <c r="CA156" s="260"/>
      <c r="CB156" s="260"/>
      <c r="CC156" s="278"/>
      <c r="CD156" s="278"/>
      <c r="CE156" s="260">
        <v>0</v>
      </c>
      <c r="CF156" s="260">
        <v>0</v>
      </c>
      <c r="CG156" s="260" t="e">
        <v>#N/A</v>
      </c>
      <c r="CH156" s="260" t="e">
        <v>#N/A</v>
      </c>
      <c r="CI156" s="260" t="e">
        <v>#N/A</v>
      </c>
      <c r="CJ156" s="260">
        <v>0</v>
      </c>
      <c r="CK156" s="260">
        <v>0</v>
      </c>
      <c r="CL156" s="260"/>
      <c r="CM156" s="260"/>
      <c r="CN156" s="260"/>
    </row>
    <row r="157" spans="1:92" s="4" customFormat="1" ht="77.25" hidden="1"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60"/>
      <c r="W157" s="171"/>
      <c r="X157" s="260"/>
      <c r="Y157" s="171"/>
      <c r="Z157" s="37"/>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3" t="s">
        <v>1098</v>
      </c>
      <c r="AZ157" s="294" t="s">
        <v>1098</v>
      </c>
      <c r="BA157" s="294" t="s">
        <v>1098</v>
      </c>
      <c r="BB157" s="283"/>
      <c r="BC157" s="283"/>
      <c r="BD157" s="283"/>
      <c r="BE157" s="283"/>
      <c r="BF157" s="283"/>
      <c r="BG157" s="289"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60"/>
      <c r="CA157" s="260"/>
      <c r="CB157" s="260"/>
      <c r="CC157" s="278"/>
      <c r="CD157" s="278"/>
      <c r="CE157" s="260">
        <v>0</v>
      </c>
      <c r="CF157" s="260">
        <v>0</v>
      </c>
      <c r="CG157" s="260" t="e">
        <v>#N/A</v>
      </c>
      <c r="CH157" s="260" t="e">
        <v>#N/A</v>
      </c>
      <c r="CI157" s="260" t="e">
        <v>#N/A</v>
      </c>
      <c r="CJ157" s="260">
        <v>0</v>
      </c>
      <c r="CK157" s="260">
        <v>0</v>
      </c>
      <c r="CL157" s="260"/>
      <c r="CM157" s="260"/>
      <c r="CN157" s="260"/>
    </row>
    <row r="158" spans="1:92" s="4" customFormat="1" ht="58.35" hidden="1"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60"/>
      <c r="W158" s="171"/>
      <c r="X158" s="260"/>
      <c r="Y158" s="171"/>
      <c r="Z158" s="37"/>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3" t="s">
        <v>1098</v>
      </c>
      <c r="AZ158" s="294" t="s">
        <v>1098</v>
      </c>
      <c r="BA158" s="294" t="s">
        <v>1098</v>
      </c>
      <c r="BB158" s="283"/>
      <c r="BC158" s="283"/>
      <c r="BD158" s="283"/>
      <c r="BE158" s="283"/>
      <c r="BF158" s="283"/>
      <c r="BG158" s="289"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60"/>
      <c r="CA158" s="260"/>
      <c r="CB158" s="260"/>
      <c r="CC158" s="278"/>
      <c r="CD158" s="278"/>
      <c r="CE158" s="260">
        <v>0</v>
      </c>
      <c r="CF158" s="260">
        <v>0</v>
      </c>
      <c r="CG158" s="260" t="e">
        <v>#N/A</v>
      </c>
      <c r="CH158" s="260" t="e">
        <v>#N/A</v>
      </c>
      <c r="CI158" s="260" t="e">
        <v>#N/A</v>
      </c>
      <c r="CJ158" s="260">
        <v>0</v>
      </c>
      <c r="CK158" s="260">
        <v>0</v>
      </c>
      <c r="CL158" s="260"/>
      <c r="CM158" s="260"/>
      <c r="CN158" s="260"/>
    </row>
    <row r="159" spans="1:92" s="4" customFormat="1" ht="47.45" hidden="1"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60"/>
      <c r="W159" s="171"/>
      <c r="X159" s="260"/>
      <c r="Y159" s="171"/>
      <c r="Z159" s="37"/>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3" t="s">
        <v>1098</v>
      </c>
      <c r="AZ159" s="294" t="s">
        <v>1098</v>
      </c>
      <c r="BA159" s="294" t="s">
        <v>1098</v>
      </c>
      <c r="BB159" s="283"/>
      <c r="BC159" s="283"/>
      <c r="BD159" s="283"/>
      <c r="BE159" s="283"/>
      <c r="BF159" s="283"/>
      <c r="BG159" s="289"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60"/>
      <c r="CA159" s="260"/>
      <c r="CB159" s="260"/>
      <c r="CC159" s="278"/>
      <c r="CD159" s="278"/>
      <c r="CE159" s="260">
        <v>0</v>
      </c>
      <c r="CF159" s="260">
        <v>0</v>
      </c>
      <c r="CG159" s="260" t="e">
        <v>#N/A</v>
      </c>
      <c r="CH159" s="260" t="e">
        <v>#N/A</v>
      </c>
      <c r="CI159" s="260" t="e">
        <v>#N/A</v>
      </c>
      <c r="CJ159" s="260">
        <v>0</v>
      </c>
      <c r="CK159" s="260">
        <v>0</v>
      </c>
      <c r="CL159" s="260"/>
      <c r="CM159" s="260"/>
      <c r="CN159" s="260"/>
    </row>
    <row r="160" spans="1:92" s="4" customFormat="1" ht="58.35" hidden="1"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60"/>
      <c r="W160" s="171"/>
      <c r="X160" s="260"/>
      <c r="Y160" s="171"/>
      <c r="Z160" s="37"/>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3" t="s">
        <v>1098</v>
      </c>
      <c r="AZ160" s="294" t="s">
        <v>1098</v>
      </c>
      <c r="BA160" s="294" t="s">
        <v>1098</v>
      </c>
      <c r="BB160" s="283"/>
      <c r="BC160" s="283"/>
      <c r="BD160" s="283"/>
      <c r="BE160" s="283"/>
      <c r="BF160" s="283"/>
      <c r="BG160" s="289"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60"/>
      <c r="CA160" s="260"/>
      <c r="CB160" s="260"/>
      <c r="CC160" s="278"/>
      <c r="CD160" s="278"/>
      <c r="CE160" s="260">
        <v>0</v>
      </c>
      <c r="CF160" s="260">
        <v>0</v>
      </c>
      <c r="CG160" s="260" t="e">
        <v>#N/A</v>
      </c>
      <c r="CH160" s="260" t="e">
        <v>#N/A</v>
      </c>
      <c r="CI160" s="260" t="e">
        <v>#N/A</v>
      </c>
      <c r="CJ160" s="260">
        <v>0</v>
      </c>
      <c r="CK160" s="260">
        <v>0</v>
      </c>
      <c r="CL160" s="260"/>
      <c r="CM160" s="260"/>
      <c r="CN160" s="260"/>
    </row>
    <row r="161" spans="1:92" s="4" customFormat="1" ht="58.35" hidden="1"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60"/>
      <c r="W161" s="171"/>
      <c r="X161" s="260"/>
      <c r="Y161" s="171"/>
      <c r="Z161" s="37"/>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3" t="s">
        <v>1098</v>
      </c>
      <c r="AZ161" s="294" t="s">
        <v>1098</v>
      </c>
      <c r="BA161" s="294" t="s">
        <v>1098</v>
      </c>
      <c r="BB161" s="283"/>
      <c r="BC161" s="283"/>
      <c r="BD161" s="283"/>
      <c r="BE161" s="283"/>
      <c r="BF161" s="283"/>
      <c r="BG161" s="289"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60"/>
      <c r="CA161" s="260"/>
      <c r="CB161" s="260"/>
      <c r="CC161" s="278"/>
      <c r="CD161" s="278"/>
      <c r="CE161" s="260">
        <v>0</v>
      </c>
      <c r="CF161" s="260">
        <v>0</v>
      </c>
      <c r="CG161" s="260" t="e">
        <v>#N/A</v>
      </c>
      <c r="CH161" s="260" t="e">
        <v>#N/A</v>
      </c>
      <c r="CI161" s="260" t="e">
        <v>#N/A</v>
      </c>
      <c r="CJ161" s="260">
        <v>0</v>
      </c>
      <c r="CK161" s="260">
        <v>0</v>
      </c>
      <c r="CL161" s="260"/>
      <c r="CM161" s="260"/>
      <c r="CN161" s="260"/>
    </row>
    <row r="162" spans="1:92" s="4" customFormat="1" ht="58.35" hidden="1"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60"/>
      <c r="W162" s="171"/>
      <c r="X162" s="260"/>
      <c r="Y162" s="171"/>
      <c r="Z162" s="37"/>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3" t="s">
        <v>1098</v>
      </c>
      <c r="AZ162" s="294" t="s">
        <v>1098</v>
      </c>
      <c r="BA162" s="294" t="s">
        <v>1098</v>
      </c>
      <c r="BB162" s="283"/>
      <c r="BC162" s="283"/>
      <c r="BD162" s="283"/>
      <c r="BE162" s="283"/>
      <c r="BF162" s="283"/>
      <c r="BG162" s="289"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60"/>
      <c r="CA162" s="260"/>
      <c r="CB162" s="260"/>
      <c r="CC162" s="278"/>
      <c r="CD162" s="278"/>
      <c r="CE162" s="260">
        <v>0</v>
      </c>
      <c r="CF162" s="260">
        <v>0</v>
      </c>
      <c r="CG162" s="260" t="e">
        <v>#N/A</v>
      </c>
      <c r="CH162" s="260" t="e">
        <v>#N/A</v>
      </c>
      <c r="CI162" s="260" t="e">
        <v>#N/A</v>
      </c>
      <c r="CJ162" s="260">
        <v>0</v>
      </c>
      <c r="CK162" s="260">
        <v>0</v>
      </c>
      <c r="CL162" s="260"/>
      <c r="CM162" s="260"/>
      <c r="CN162" s="260"/>
    </row>
    <row r="163" spans="1:92" s="4" customFormat="1" ht="58.35" hidden="1"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60"/>
      <c r="W163" s="171"/>
      <c r="X163" s="260"/>
      <c r="Y163" s="171"/>
      <c r="Z163" s="37"/>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3" t="s">
        <v>1098</v>
      </c>
      <c r="AZ163" s="294" t="s">
        <v>1098</v>
      </c>
      <c r="BA163" s="294" t="s">
        <v>1098</v>
      </c>
      <c r="BB163" s="283"/>
      <c r="BC163" s="283"/>
      <c r="BD163" s="283"/>
      <c r="BE163" s="283"/>
      <c r="BF163" s="283"/>
      <c r="BG163" s="289"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60"/>
      <c r="CA163" s="260"/>
      <c r="CB163" s="260"/>
      <c r="CC163" s="278"/>
      <c r="CD163" s="278"/>
      <c r="CE163" s="260">
        <v>0</v>
      </c>
      <c r="CF163" s="260">
        <v>0</v>
      </c>
      <c r="CG163" s="260" t="e">
        <v>#N/A</v>
      </c>
      <c r="CH163" s="260" t="e">
        <v>#N/A</v>
      </c>
      <c r="CI163" s="260" t="e">
        <v>#N/A</v>
      </c>
      <c r="CJ163" s="260">
        <v>0</v>
      </c>
      <c r="CK163" s="260">
        <v>0</v>
      </c>
      <c r="CL163" s="260"/>
      <c r="CM163" s="260"/>
      <c r="CN163" s="260"/>
    </row>
    <row r="164" spans="1:92" s="4" customFormat="1" ht="58.35" hidden="1"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60"/>
      <c r="W164" s="171"/>
      <c r="X164" s="260"/>
      <c r="Y164" s="171"/>
      <c r="Z164" s="37"/>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3" t="s">
        <v>1098</v>
      </c>
      <c r="AZ164" s="294" t="s">
        <v>1098</v>
      </c>
      <c r="BA164" s="294" t="s">
        <v>1098</v>
      </c>
      <c r="BB164" s="283"/>
      <c r="BC164" s="283"/>
      <c r="BD164" s="283"/>
      <c r="BE164" s="283"/>
      <c r="BF164" s="283"/>
      <c r="BG164" s="289"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60"/>
      <c r="CA164" s="260"/>
      <c r="CB164" s="260"/>
      <c r="CC164" s="278"/>
      <c r="CD164" s="278"/>
      <c r="CE164" s="260">
        <v>0</v>
      </c>
      <c r="CF164" s="260">
        <v>0</v>
      </c>
      <c r="CG164" s="260" t="e">
        <v>#N/A</v>
      </c>
      <c r="CH164" s="260" t="e">
        <v>#N/A</v>
      </c>
      <c r="CI164" s="260" t="e">
        <v>#N/A</v>
      </c>
      <c r="CJ164" s="260">
        <v>0</v>
      </c>
      <c r="CK164" s="260">
        <v>0</v>
      </c>
      <c r="CL164" s="260"/>
      <c r="CM164" s="260"/>
      <c r="CN164" s="260"/>
    </row>
    <row r="165" spans="1:92" s="4" customFormat="1" ht="58.35" hidden="1"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60"/>
      <c r="W165" s="171"/>
      <c r="X165" s="260"/>
      <c r="Y165" s="171"/>
      <c r="Z165" s="37"/>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3" t="s">
        <v>1098</v>
      </c>
      <c r="AZ165" s="294" t="s">
        <v>1098</v>
      </c>
      <c r="BA165" s="294" t="s">
        <v>1098</v>
      </c>
      <c r="BB165" s="283"/>
      <c r="BC165" s="283"/>
      <c r="BD165" s="283"/>
      <c r="BE165" s="283"/>
      <c r="BF165" s="283"/>
      <c r="BG165" s="289"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60"/>
      <c r="CA165" s="260"/>
      <c r="CB165" s="260"/>
      <c r="CC165" s="278"/>
      <c r="CD165" s="278"/>
      <c r="CE165" s="260">
        <v>0</v>
      </c>
      <c r="CF165" s="260">
        <v>0</v>
      </c>
      <c r="CG165" s="260" t="e">
        <v>#N/A</v>
      </c>
      <c r="CH165" s="260" t="e">
        <v>#N/A</v>
      </c>
      <c r="CI165" s="260" t="e">
        <v>#N/A</v>
      </c>
      <c r="CJ165" s="260">
        <v>0</v>
      </c>
      <c r="CK165" s="260">
        <v>0</v>
      </c>
      <c r="CL165" s="260"/>
      <c r="CM165" s="260"/>
      <c r="CN165" s="260"/>
    </row>
    <row r="166" spans="1:92" s="4" customFormat="1" ht="58.35" hidden="1"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60"/>
      <c r="W166" s="171"/>
      <c r="X166" s="260"/>
      <c r="Y166" s="171"/>
      <c r="Z166" s="37"/>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3" t="s">
        <v>1098</v>
      </c>
      <c r="AZ166" s="294" t="s">
        <v>1098</v>
      </c>
      <c r="BA166" s="294" t="s">
        <v>1098</v>
      </c>
      <c r="BB166" s="283"/>
      <c r="BC166" s="283"/>
      <c r="BD166" s="283"/>
      <c r="BE166" s="283"/>
      <c r="BF166" s="283"/>
      <c r="BG166" s="289"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60"/>
      <c r="CA166" s="260"/>
      <c r="CB166" s="260"/>
      <c r="CC166" s="278"/>
      <c r="CD166" s="278"/>
      <c r="CE166" s="260">
        <v>0</v>
      </c>
      <c r="CF166" s="260">
        <v>0</v>
      </c>
      <c r="CG166" s="260" t="e">
        <v>#N/A</v>
      </c>
      <c r="CH166" s="260" t="e">
        <v>#N/A</v>
      </c>
      <c r="CI166" s="260" t="e">
        <v>#N/A</v>
      </c>
      <c r="CJ166" s="260">
        <v>0</v>
      </c>
      <c r="CK166" s="260">
        <v>0</v>
      </c>
      <c r="CL166" s="260"/>
      <c r="CM166" s="260"/>
      <c r="CN166" s="260"/>
    </row>
    <row r="167" spans="1:92" s="4" customFormat="1" ht="58.35" hidden="1"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60"/>
      <c r="W167" s="171"/>
      <c r="X167" s="260"/>
      <c r="Y167" s="171"/>
      <c r="Z167" s="37"/>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3" t="s">
        <v>1098</v>
      </c>
      <c r="AZ167" s="294" t="s">
        <v>1098</v>
      </c>
      <c r="BA167" s="294" t="s">
        <v>1098</v>
      </c>
      <c r="BB167" s="283"/>
      <c r="BC167" s="283"/>
      <c r="BD167" s="283"/>
      <c r="BE167" s="283"/>
      <c r="BF167" s="283"/>
      <c r="BG167" s="289"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60"/>
      <c r="CA167" s="260"/>
      <c r="CB167" s="260"/>
      <c r="CC167" s="278"/>
      <c r="CD167" s="278"/>
      <c r="CE167" s="260">
        <v>0</v>
      </c>
      <c r="CF167" s="260">
        <v>0</v>
      </c>
      <c r="CG167" s="260" t="e">
        <v>#N/A</v>
      </c>
      <c r="CH167" s="260" t="e">
        <v>#N/A</v>
      </c>
      <c r="CI167" s="260" t="e">
        <v>#N/A</v>
      </c>
      <c r="CJ167" s="260">
        <v>0</v>
      </c>
      <c r="CK167" s="260">
        <v>0</v>
      </c>
      <c r="CL167" s="260"/>
      <c r="CM167" s="260"/>
      <c r="CN167" s="260"/>
    </row>
    <row r="168" spans="1:92"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60">
        <v>1</v>
      </c>
      <c r="W168" s="171">
        <v>1</v>
      </c>
      <c r="X168" s="260">
        <v>1</v>
      </c>
      <c r="Y168" s="171"/>
      <c r="Z168" s="37">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3"/>
      <c r="AZ168" s="294" t="s">
        <v>1098</v>
      </c>
      <c r="BA168" s="294" t="s">
        <v>1098</v>
      </c>
      <c r="BB168" s="283" t="s">
        <v>1162</v>
      </c>
      <c r="BC168" s="283"/>
      <c r="BD168" s="283"/>
      <c r="BE168" s="283"/>
      <c r="BF168" s="283"/>
      <c r="BG168" s="289"/>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60" t="s">
        <v>1162</v>
      </c>
      <c r="CA168" s="260" t="s">
        <v>1213</v>
      </c>
      <c r="CB168" s="260" t="s">
        <v>1213</v>
      </c>
      <c r="CC168" s="278" t="s">
        <v>1213</v>
      </c>
      <c r="CD168" s="278" t="s">
        <v>1213</v>
      </c>
      <c r="CE168" s="260">
        <v>0</v>
      </c>
      <c r="CF168" s="260">
        <v>0</v>
      </c>
      <c r="CG168" s="260" t="s">
        <v>1162</v>
      </c>
      <c r="CH168" s="260" t="s">
        <v>1162</v>
      </c>
      <c r="CI168" s="260" t="s">
        <v>1162</v>
      </c>
      <c r="CJ168" s="260">
        <v>0</v>
      </c>
      <c r="CK168" s="260">
        <v>0</v>
      </c>
      <c r="CL168" s="260"/>
      <c r="CM168" s="260"/>
      <c r="CN168" s="260"/>
    </row>
    <row r="169" spans="1:92"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60">
        <v>1</v>
      </c>
      <c r="W169" s="171"/>
      <c r="X169" s="260">
        <v>1</v>
      </c>
      <c r="Y169" s="171"/>
      <c r="Z169" s="37">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3"/>
      <c r="AZ169" s="294" t="s">
        <v>1098</v>
      </c>
      <c r="BA169" s="294" t="s">
        <v>1098</v>
      </c>
      <c r="BB169" s="283"/>
      <c r="BC169" s="283"/>
      <c r="BD169" s="283"/>
      <c r="BE169" s="283"/>
      <c r="BF169" s="283"/>
      <c r="BG169" s="289"/>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60" t="s">
        <v>1162</v>
      </c>
      <c r="CA169" s="260" t="s">
        <v>1213</v>
      </c>
      <c r="CB169" s="260" t="s">
        <v>1213</v>
      </c>
      <c r="CC169" s="278" t="s">
        <v>1213</v>
      </c>
      <c r="CD169" s="278" t="s">
        <v>1213</v>
      </c>
      <c r="CE169" s="260">
        <v>0</v>
      </c>
      <c r="CF169" s="260">
        <v>0</v>
      </c>
      <c r="CG169" s="260" t="s">
        <v>1162</v>
      </c>
      <c r="CH169" s="260" t="s">
        <v>1162</v>
      </c>
      <c r="CI169" s="260" t="s">
        <v>1162</v>
      </c>
      <c r="CJ169" s="260">
        <v>0</v>
      </c>
      <c r="CK169" s="260">
        <v>0</v>
      </c>
      <c r="CL169" s="260"/>
      <c r="CM169" s="260"/>
      <c r="CN169" s="260"/>
    </row>
    <row r="170" spans="1:92"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60">
        <v>1</v>
      </c>
      <c r="W170" s="171"/>
      <c r="X170" s="260">
        <v>1</v>
      </c>
      <c r="Y170" s="171">
        <v>1</v>
      </c>
      <c r="Z170" s="37">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3"/>
      <c r="AZ170" s="294" t="s">
        <v>1098</v>
      </c>
      <c r="BA170" s="294" t="s">
        <v>1098</v>
      </c>
      <c r="BB170" s="283" t="s">
        <v>1162</v>
      </c>
      <c r="BC170" s="283"/>
      <c r="BD170" s="283"/>
      <c r="BE170" s="283"/>
      <c r="BF170" s="283"/>
      <c r="BG170" s="289"/>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60" t="s">
        <v>1162</v>
      </c>
      <c r="CA170" s="260" t="s">
        <v>1213</v>
      </c>
      <c r="CB170" s="260" t="s">
        <v>1213</v>
      </c>
      <c r="CC170" s="278" t="s">
        <v>1213</v>
      </c>
      <c r="CD170" s="278" t="s">
        <v>1213</v>
      </c>
      <c r="CE170" s="260">
        <v>0</v>
      </c>
      <c r="CF170" s="260">
        <v>0</v>
      </c>
      <c r="CG170" s="260" t="s">
        <v>1162</v>
      </c>
      <c r="CH170" s="260" t="s">
        <v>1162</v>
      </c>
      <c r="CI170" s="260" t="s">
        <v>1162</v>
      </c>
      <c r="CJ170" s="260">
        <v>0</v>
      </c>
      <c r="CK170" s="260">
        <v>0</v>
      </c>
      <c r="CL170" s="260"/>
      <c r="CM170" s="260"/>
      <c r="CN170" s="260"/>
    </row>
    <row r="171" spans="1:92"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60">
        <v>1</v>
      </c>
      <c r="W171" s="171">
        <v>1</v>
      </c>
      <c r="X171" s="260">
        <v>1</v>
      </c>
      <c r="Y171" s="171">
        <v>1</v>
      </c>
      <c r="Z171" s="37">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3"/>
      <c r="AZ171" s="294" t="s">
        <v>1098</v>
      </c>
      <c r="BA171" s="294" t="s">
        <v>1098</v>
      </c>
      <c r="BB171" s="283"/>
      <c r="BC171" s="283"/>
      <c r="BD171" s="283"/>
      <c r="BE171" s="283"/>
      <c r="BF171" s="283"/>
      <c r="BG171" s="289"/>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60" t="s">
        <v>1162</v>
      </c>
      <c r="CA171" s="260" t="s">
        <v>1213</v>
      </c>
      <c r="CB171" s="260" t="s">
        <v>1213</v>
      </c>
      <c r="CC171" s="278" t="s">
        <v>1213</v>
      </c>
      <c r="CD171" s="278" t="s">
        <v>1213</v>
      </c>
      <c r="CE171" s="260">
        <v>0</v>
      </c>
      <c r="CF171" s="260">
        <v>0</v>
      </c>
      <c r="CG171" s="260" t="s">
        <v>1162</v>
      </c>
      <c r="CH171" s="260" t="s">
        <v>1162</v>
      </c>
      <c r="CI171" s="260" t="s">
        <v>1162</v>
      </c>
      <c r="CJ171" s="260">
        <v>0</v>
      </c>
      <c r="CK171" s="260">
        <v>0</v>
      </c>
      <c r="CL171" s="260"/>
      <c r="CM171" s="260"/>
      <c r="CN171" s="260"/>
    </row>
    <row r="172" spans="1:92" s="4" customFormat="1" ht="29.1" hidden="1" customHeight="1" thickBot="1" x14ac:dyDescent="0.3">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60"/>
      <c r="W172" s="171"/>
      <c r="X172" s="260">
        <v>1</v>
      </c>
      <c r="Y172" s="171"/>
      <c r="Z172" s="37"/>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3" t="s">
        <v>1098</v>
      </c>
      <c r="AZ172" s="294" t="s">
        <v>1098</v>
      </c>
      <c r="BA172" s="294" t="s">
        <v>1098</v>
      </c>
      <c r="BB172" s="283"/>
      <c r="BC172" s="283"/>
      <c r="BD172" s="283"/>
      <c r="BE172" s="283"/>
      <c r="BF172" s="283"/>
      <c r="BG172" s="289"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60"/>
      <c r="CA172" s="260"/>
      <c r="CB172" s="260"/>
      <c r="CC172" s="278"/>
      <c r="CD172" s="278"/>
      <c r="CE172" s="260">
        <v>0</v>
      </c>
      <c r="CF172" s="260">
        <v>0</v>
      </c>
      <c r="CG172" s="260" t="s">
        <v>1162</v>
      </c>
      <c r="CH172" s="260" t="s">
        <v>1162</v>
      </c>
      <c r="CI172" s="260" t="s">
        <v>1162</v>
      </c>
      <c r="CJ172" s="260">
        <v>0</v>
      </c>
      <c r="CK172" s="260">
        <v>0</v>
      </c>
      <c r="CL172" s="260"/>
      <c r="CM172" s="260"/>
      <c r="CN172" s="260"/>
    </row>
    <row r="173" spans="1:92" s="4" customFormat="1" ht="29.45" customHeight="1" thickBot="1" x14ac:dyDescent="0.3">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60"/>
      <c r="W173" s="171"/>
      <c r="X173" s="260"/>
      <c r="Y173" s="171"/>
      <c r="Z173" s="37">
        <v>1</v>
      </c>
      <c r="AA173" s="171">
        <v>1</v>
      </c>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3" t="s">
        <v>1098</v>
      </c>
      <c r="AZ173" s="294" t="s">
        <v>1098</v>
      </c>
      <c r="BA173" s="294" t="s">
        <v>1098</v>
      </c>
      <c r="BB173" s="283"/>
      <c r="BC173" s="283"/>
      <c r="BD173" s="283"/>
      <c r="BE173" s="283"/>
      <c r="BF173" s="283"/>
      <c r="BG173" s="289">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60"/>
      <c r="CA173" s="260"/>
      <c r="CB173" s="260"/>
      <c r="CC173" s="278"/>
      <c r="CD173" s="278"/>
      <c r="CE173" s="260">
        <v>0</v>
      </c>
      <c r="CF173" s="260">
        <v>0</v>
      </c>
      <c r="CG173" s="260" t="e">
        <v>#N/A</v>
      </c>
      <c r="CH173" s="260" t="e">
        <v>#N/A</v>
      </c>
      <c r="CI173" s="260" t="e">
        <v>#N/A</v>
      </c>
      <c r="CJ173" s="260">
        <v>0</v>
      </c>
      <c r="CK173" s="260">
        <v>0</v>
      </c>
      <c r="CL173" s="260" t="s">
        <v>1162</v>
      </c>
      <c r="CM173" s="260" t="s">
        <v>1213</v>
      </c>
      <c r="CN173" s="260" t="s">
        <v>1213</v>
      </c>
    </row>
    <row r="174" spans="1:92" s="4" customFormat="1" ht="87" hidden="1"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60"/>
      <c r="W174" s="171"/>
      <c r="X174" s="260">
        <v>1</v>
      </c>
      <c r="Y174" s="171"/>
      <c r="Z174" s="37"/>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3" t="s">
        <v>1098</v>
      </c>
      <c r="AZ174" s="294" t="s">
        <v>1098</v>
      </c>
      <c r="BA174" s="294" t="s">
        <v>1098</v>
      </c>
      <c r="BB174" s="283"/>
      <c r="BC174" s="283"/>
      <c r="BD174" s="283"/>
      <c r="BE174" s="283"/>
      <c r="BF174" s="283"/>
      <c r="BG174" s="289"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60"/>
      <c r="CA174" s="260"/>
      <c r="CB174" s="260"/>
      <c r="CC174" s="278"/>
      <c r="CD174" s="278"/>
      <c r="CE174" s="260" t="s">
        <v>1099</v>
      </c>
      <c r="CF174" s="260">
        <v>4.0406299999999999E-2</v>
      </c>
      <c r="CG174" s="260" t="s">
        <v>1161</v>
      </c>
      <c r="CH174" s="260">
        <v>0</v>
      </c>
      <c r="CI174" s="260">
        <v>0.73400659999999995</v>
      </c>
      <c r="CJ174" s="260">
        <v>0</v>
      </c>
      <c r="CK174" s="260">
        <v>0</v>
      </c>
      <c r="CL174" s="260"/>
      <c r="CM174" s="260"/>
      <c r="CN174" s="260"/>
    </row>
    <row r="175" spans="1:92" s="4" customFormat="1" ht="87" hidden="1"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60"/>
      <c r="W175" s="171"/>
      <c r="X175" s="260">
        <v>1</v>
      </c>
      <c r="Y175" s="171"/>
      <c r="Z175" s="37"/>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3" t="s">
        <v>1098</v>
      </c>
      <c r="AZ175" s="294" t="s">
        <v>1098</v>
      </c>
      <c r="BA175" s="294" t="s">
        <v>1098</v>
      </c>
      <c r="BB175" s="283"/>
      <c r="BC175" s="283"/>
      <c r="BD175" s="283"/>
      <c r="BE175" s="283"/>
      <c r="BF175" s="283"/>
      <c r="BG175" s="289"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60"/>
      <c r="CA175" s="260"/>
      <c r="CB175" s="260"/>
      <c r="CC175" s="278"/>
      <c r="CD175" s="278"/>
      <c r="CE175" s="260" t="s">
        <v>1099</v>
      </c>
      <c r="CF175" s="260">
        <v>0.173903</v>
      </c>
      <c r="CG175" s="260" t="s">
        <v>1161</v>
      </c>
      <c r="CH175" s="260">
        <v>9.2259999999999998E-4</v>
      </c>
      <c r="CI175" s="260">
        <v>1</v>
      </c>
      <c r="CJ175" s="260">
        <v>0</v>
      </c>
      <c r="CK175" s="260">
        <v>0</v>
      </c>
      <c r="CL175" s="260"/>
      <c r="CM175" s="260"/>
      <c r="CN175" s="260"/>
    </row>
    <row r="176" spans="1:92"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60">
        <v>1</v>
      </c>
      <c r="W176" s="171"/>
      <c r="X176" s="260">
        <v>1</v>
      </c>
      <c r="Y176" s="171"/>
      <c r="Z176" s="37">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3" t="s">
        <v>1099</v>
      </c>
      <c r="AZ176" s="294">
        <v>6.8720945999999996</v>
      </c>
      <c r="BA176" s="294">
        <v>3.5886024999999999</v>
      </c>
      <c r="BB176" s="283"/>
      <c r="BC176" s="283"/>
      <c r="BD176" s="283"/>
      <c r="BE176" s="283"/>
      <c r="BF176" s="283"/>
      <c r="BG176" s="289"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60" t="s">
        <v>1161</v>
      </c>
      <c r="CA176" s="260" t="s">
        <v>1162</v>
      </c>
      <c r="CB176" s="260">
        <v>26.04</v>
      </c>
      <c r="CC176" s="278">
        <v>1.66667E-2</v>
      </c>
      <c r="CD176" s="278">
        <v>12.34084</v>
      </c>
      <c r="CE176" s="260" t="s">
        <v>1099</v>
      </c>
      <c r="CF176" s="260">
        <v>0.36892269999999999</v>
      </c>
      <c r="CG176" s="260" t="s">
        <v>1161</v>
      </c>
      <c r="CH176" s="260">
        <v>0</v>
      </c>
      <c r="CI176" s="260">
        <v>10.85155</v>
      </c>
      <c r="CJ176" s="260" t="s">
        <v>1099</v>
      </c>
      <c r="CK176" s="260">
        <v>0.50123759999999995</v>
      </c>
      <c r="CL176" s="260"/>
      <c r="CM176" s="260"/>
      <c r="CN176" s="260"/>
    </row>
    <row r="177" spans="1:92"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60">
        <v>1</v>
      </c>
      <c r="W177" s="171"/>
      <c r="X177" s="260">
        <v>1</v>
      </c>
      <c r="Y177" s="171"/>
      <c r="Z177" s="37">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3" t="s">
        <v>1099</v>
      </c>
      <c r="AZ177" s="294">
        <v>1</v>
      </c>
      <c r="BA177" s="294">
        <v>1.0003474000000001</v>
      </c>
      <c r="BB177" s="283"/>
      <c r="BC177" s="283"/>
      <c r="BD177" s="283"/>
      <c r="BE177" s="283"/>
      <c r="BF177" s="283"/>
      <c r="BG177" s="289"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60" t="s">
        <v>1161</v>
      </c>
      <c r="CA177" s="260" t="s">
        <v>1162</v>
      </c>
      <c r="CB177" s="260">
        <v>4.756564</v>
      </c>
      <c r="CC177" s="278">
        <v>0.106</v>
      </c>
      <c r="CD177" s="278">
        <v>15.85352</v>
      </c>
      <c r="CE177" s="260" t="s">
        <v>1099</v>
      </c>
      <c r="CF177" s="260">
        <v>0.80900179999999999</v>
      </c>
      <c r="CG177" s="260" t="s">
        <v>1161</v>
      </c>
      <c r="CH177" s="260">
        <v>0</v>
      </c>
      <c r="CI177" s="260">
        <v>16926.09</v>
      </c>
      <c r="CJ177" s="260" t="s">
        <v>1099</v>
      </c>
      <c r="CK177" s="260">
        <v>0.99257099999999998</v>
      </c>
      <c r="CL177" s="260"/>
      <c r="CM177" s="260"/>
      <c r="CN177" s="260"/>
    </row>
    <row r="178" spans="1:92"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60">
        <v>1</v>
      </c>
      <c r="W178" s="171">
        <v>1</v>
      </c>
      <c r="X178" s="260">
        <v>1</v>
      </c>
      <c r="Y178" s="171"/>
      <c r="Z178" s="37">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3" t="s">
        <v>1099</v>
      </c>
      <c r="AZ178" s="294">
        <v>6.8988956999999997</v>
      </c>
      <c r="BA178" s="294">
        <v>3.5528727</v>
      </c>
      <c r="BB178" s="283"/>
      <c r="BC178" s="283"/>
      <c r="BD178" s="283"/>
      <c r="BE178" s="283"/>
      <c r="BF178" s="283"/>
      <c r="BG178" s="289"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60" t="s">
        <v>1161</v>
      </c>
      <c r="CA178" s="260" t="s">
        <v>1162</v>
      </c>
      <c r="CB178" s="260">
        <v>19.38</v>
      </c>
      <c r="CC178" s="278" t="s">
        <v>1162</v>
      </c>
      <c r="CD178" s="278">
        <v>11.315379999999999</v>
      </c>
      <c r="CE178" s="260" t="s">
        <v>1099</v>
      </c>
      <c r="CF178" s="260">
        <v>0.35432750000000002</v>
      </c>
      <c r="CG178" s="260" t="s">
        <v>1161</v>
      </c>
      <c r="CH178" s="260">
        <v>0</v>
      </c>
      <c r="CI178" s="260">
        <v>9.3122389999999999</v>
      </c>
      <c r="CJ178" s="260" t="s">
        <v>1099</v>
      </c>
      <c r="CK178" s="260">
        <v>0.47447030000000001</v>
      </c>
      <c r="CL178" s="260"/>
      <c r="CM178" s="260"/>
      <c r="CN178" s="260"/>
    </row>
    <row r="179" spans="1:92"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60">
        <v>1</v>
      </c>
      <c r="W179" s="171"/>
      <c r="X179" s="260">
        <v>1</v>
      </c>
      <c r="Y179" s="171"/>
      <c r="Z179" s="37">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3" t="s">
        <v>1099</v>
      </c>
      <c r="AZ179" s="294">
        <v>13.82958</v>
      </c>
      <c r="BA179" s="294">
        <v>7.1755737999999996</v>
      </c>
      <c r="BB179" s="283"/>
      <c r="BC179" s="283"/>
      <c r="BD179" s="283"/>
      <c r="BE179" s="283"/>
      <c r="BF179" s="283"/>
      <c r="BG179" s="289"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60" t="s">
        <v>1161</v>
      </c>
      <c r="CA179" s="260">
        <v>-4.5154699999999997</v>
      </c>
      <c r="CB179" s="260">
        <v>4.0038539999999996</v>
      </c>
      <c r="CC179" s="278">
        <v>-2.4187219999999998</v>
      </c>
      <c r="CD179" s="278">
        <v>3.48</v>
      </c>
      <c r="CE179" s="260" t="s">
        <v>1099</v>
      </c>
      <c r="CF179" s="260">
        <v>2.36671E-2</v>
      </c>
      <c r="CG179" s="260" t="s">
        <v>1161</v>
      </c>
      <c r="CH179" s="260">
        <v>-1.691006</v>
      </c>
      <c r="CI179" s="260">
        <v>2.6451570000000002</v>
      </c>
      <c r="CJ179" s="260" t="s">
        <v>1099</v>
      </c>
      <c r="CK179" s="260">
        <v>1.0908999999999999E-3</v>
      </c>
      <c r="CL179" s="260"/>
      <c r="CM179" s="260"/>
      <c r="CN179" s="260"/>
    </row>
    <row r="180" spans="1:92" s="4" customFormat="1" ht="87" hidden="1"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60"/>
      <c r="W180" s="171"/>
      <c r="X180" s="260">
        <v>1</v>
      </c>
      <c r="Y180" s="171"/>
      <c r="Z180" s="37"/>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3" t="s">
        <v>1098</v>
      </c>
      <c r="AZ180" s="294" t="s">
        <v>1098</v>
      </c>
      <c r="BA180" s="294" t="s">
        <v>1098</v>
      </c>
      <c r="BB180" s="283"/>
      <c r="BC180" s="283"/>
      <c r="BD180" s="283"/>
      <c r="BE180" s="283"/>
      <c r="BF180" s="283"/>
      <c r="BG180" s="289"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60"/>
      <c r="CA180" s="260"/>
      <c r="CB180" s="260"/>
      <c r="CC180" s="278"/>
      <c r="CD180" s="278"/>
      <c r="CE180" s="260" t="s">
        <v>1099</v>
      </c>
      <c r="CF180" s="260">
        <v>6.3829800000000006E-2</v>
      </c>
      <c r="CG180" s="260" t="s">
        <v>1161</v>
      </c>
      <c r="CH180" s="260">
        <v>3.8168E-3</v>
      </c>
      <c r="CI180" s="260">
        <v>0.57777780000000001</v>
      </c>
      <c r="CJ180" s="260">
        <v>0</v>
      </c>
      <c r="CK180" s="260">
        <v>0</v>
      </c>
      <c r="CL180" s="260"/>
      <c r="CM180" s="260"/>
      <c r="CN180" s="260"/>
    </row>
    <row r="181" spans="1:92" s="4" customFormat="1" ht="87" hidden="1"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60"/>
      <c r="W181" s="171"/>
      <c r="X181" s="260">
        <v>1</v>
      </c>
      <c r="Y181" s="171"/>
      <c r="Z181" s="37"/>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3" t="s">
        <v>1098</v>
      </c>
      <c r="AZ181" s="294" t="s">
        <v>1098</v>
      </c>
      <c r="BA181" s="294" t="s">
        <v>1098</v>
      </c>
      <c r="BB181" s="283"/>
      <c r="BC181" s="283"/>
      <c r="BD181" s="283"/>
      <c r="BE181" s="283"/>
      <c r="BF181" s="283"/>
      <c r="BG181" s="289"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60"/>
      <c r="CA181" s="260"/>
      <c r="CB181" s="260"/>
      <c r="CC181" s="278"/>
      <c r="CD181" s="278"/>
      <c r="CE181" s="260" t="s">
        <v>1099</v>
      </c>
      <c r="CF181" s="260">
        <v>0.2368421</v>
      </c>
      <c r="CG181" s="260" t="s">
        <v>1161</v>
      </c>
      <c r="CH181" s="260">
        <v>2.0833299999999999E-2</v>
      </c>
      <c r="CI181" s="260">
        <v>2.5862069999999999</v>
      </c>
      <c r="CJ181" s="260">
        <v>0</v>
      </c>
      <c r="CK181" s="260">
        <v>0</v>
      </c>
      <c r="CL181" s="260"/>
      <c r="CM181" s="260"/>
      <c r="CN181" s="260"/>
    </row>
    <row r="182" spans="1:92"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60"/>
      <c r="W182" s="171"/>
      <c r="X182" s="260">
        <v>1</v>
      </c>
      <c r="Y182" s="171"/>
      <c r="Z182" s="37">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3" t="s">
        <v>1099</v>
      </c>
      <c r="AZ182" s="294">
        <v>1.5752341000000001</v>
      </c>
      <c r="BA182" s="294">
        <v>2.2650060999999999</v>
      </c>
      <c r="BB182" s="283"/>
      <c r="BC182" s="283"/>
      <c r="BD182" s="283"/>
      <c r="BE182" s="283"/>
      <c r="BF182" s="283"/>
      <c r="BG182" s="289"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60"/>
      <c r="CA182" s="260"/>
      <c r="CB182" s="260"/>
      <c r="CC182" s="278"/>
      <c r="CD182" s="278"/>
      <c r="CE182" s="260" t="s">
        <v>1099</v>
      </c>
      <c r="CF182" s="260">
        <v>0.66666669999999995</v>
      </c>
      <c r="CG182" s="260" t="s">
        <v>1161</v>
      </c>
      <c r="CH182" s="260">
        <v>0</v>
      </c>
      <c r="CI182" s="260">
        <v>7</v>
      </c>
      <c r="CJ182" s="260" t="s">
        <v>1099</v>
      </c>
      <c r="CK182" s="260">
        <v>3</v>
      </c>
      <c r="CL182" s="260"/>
      <c r="CM182" s="260"/>
      <c r="CN182" s="260"/>
    </row>
    <row r="183" spans="1:92"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60">
        <v>1</v>
      </c>
      <c r="W183" s="171"/>
      <c r="X183" s="260">
        <v>1</v>
      </c>
      <c r="Y183" s="171"/>
      <c r="Z183" s="37">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3">
        <v>0</v>
      </c>
      <c r="AZ183" s="294" t="s">
        <v>1098</v>
      </c>
      <c r="BA183" s="294" t="s">
        <v>1098</v>
      </c>
      <c r="BB183" s="283" t="s">
        <v>1161</v>
      </c>
      <c r="BC183" s="286" t="s">
        <v>1163</v>
      </c>
      <c r="BD183" s="286" t="s">
        <v>1163</v>
      </c>
      <c r="BE183" s="286">
        <v>-1</v>
      </c>
      <c r="BF183" s="286">
        <v>3.5855000000000001</v>
      </c>
      <c r="BG183" s="289">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60" t="s">
        <v>1161</v>
      </c>
      <c r="CA183" s="260" t="s">
        <v>1162</v>
      </c>
      <c r="CB183" s="260">
        <v>50.74483</v>
      </c>
      <c r="CC183" s="278" t="s">
        <v>1162</v>
      </c>
      <c r="CD183" s="278">
        <v>33.255670000000002</v>
      </c>
      <c r="CE183" s="260">
        <v>0</v>
      </c>
      <c r="CF183" s="260">
        <v>0</v>
      </c>
      <c r="CG183" s="260" t="s">
        <v>1161</v>
      </c>
      <c r="CH183" s="260">
        <v>-1</v>
      </c>
      <c r="CI183" s="260">
        <v>432499.3</v>
      </c>
      <c r="CJ183" s="260">
        <v>0</v>
      </c>
      <c r="CK183" s="260">
        <v>0</v>
      </c>
      <c r="CL183" s="260"/>
      <c r="CM183" s="260"/>
      <c r="CN183" s="260"/>
    </row>
    <row r="184" spans="1:92"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60">
        <v>1</v>
      </c>
      <c r="W184" s="171"/>
      <c r="X184" s="260">
        <v>1</v>
      </c>
      <c r="Y184" s="171"/>
      <c r="Z184" s="37">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3">
        <v>0</v>
      </c>
      <c r="AZ184" s="294" t="s">
        <v>1098</v>
      </c>
      <c r="BA184" s="294" t="s">
        <v>1098</v>
      </c>
      <c r="BB184" s="283"/>
      <c r="BC184" s="283"/>
      <c r="BD184" s="283"/>
      <c r="BE184" s="283"/>
      <c r="BF184" s="283"/>
      <c r="BG184" s="289">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60" t="s">
        <v>1161</v>
      </c>
      <c r="CA184" s="260" t="s">
        <v>1162</v>
      </c>
      <c r="CB184" s="260">
        <v>37.812190000000001</v>
      </c>
      <c r="CC184" s="278" t="s">
        <v>1162</v>
      </c>
      <c r="CD184" s="278">
        <v>33.713209999999997</v>
      </c>
      <c r="CE184" s="260">
        <v>0</v>
      </c>
      <c r="CF184" s="260">
        <v>0</v>
      </c>
      <c r="CG184" s="260" t="s">
        <v>1161</v>
      </c>
      <c r="CH184" s="260">
        <v>-1</v>
      </c>
      <c r="CI184" s="260">
        <v>55.887</v>
      </c>
      <c r="CJ184" s="260">
        <v>0</v>
      </c>
      <c r="CK184" s="260">
        <v>0</v>
      </c>
      <c r="CL184" s="260"/>
      <c r="CM184" s="260"/>
      <c r="CN184" s="260"/>
    </row>
    <row r="185" spans="1:92" s="4" customFormat="1" ht="29.45" hidden="1" customHeight="1" thickBot="1" x14ac:dyDescent="0.3">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60"/>
      <c r="W185" s="171"/>
      <c r="X185" s="260">
        <v>1</v>
      </c>
      <c r="Y185" s="171"/>
      <c r="Z185" s="37"/>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3" t="s">
        <v>1098</v>
      </c>
      <c r="AZ185" s="294" t="s">
        <v>1098</v>
      </c>
      <c r="BA185" s="294" t="s">
        <v>1098</v>
      </c>
      <c r="BB185" s="283"/>
      <c r="BC185" s="283"/>
      <c r="BD185" s="283"/>
      <c r="BE185" s="283"/>
      <c r="BF185" s="283"/>
      <c r="BG185" s="289">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60"/>
      <c r="CA185" s="260"/>
      <c r="CB185" s="260"/>
      <c r="CC185" s="278"/>
      <c r="CD185" s="278"/>
      <c r="CE185" s="260">
        <v>0</v>
      </c>
      <c r="CF185" s="260">
        <v>0</v>
      </c>
      <c r="CG185" s="260" t="s">
        <v>1161</v>
      </c>
      <c r="CH185" s="260" t="s">
        <v>1162</v>
      </c>
      <c r="CI185" s="260">
        <v>96</v>
      </c>
      <c r="CJ185" s="260">
        <v>0</v>
      </c>
      <c r="CK185" s="260">
        <v>0</v>
      </c>
      <c r="CL185" s="260"/>
      <c r="CM185" s="260"/>
      <c r="CN185" s="260"/>
    </row>
    <row r="186" spans="1:92" s="4" customFormat="1" ht="44.1" hidden="1" customHeight="1" thickBot="1" x14ac:dyDescent="0.3">
      <c r="A186" s="21" t="str">
        <f t="shared" si="13"/>
        <v>Indicator 190 - Amount of unpaid overdue - other contracts (no loans, no amortizing products)</v>
      </c>
      <c r="B186" s="274">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60">
        <v>1</v>
      </c>
      <c r="W186" s="171"/>
      <c r="X186" s="260"/>
      <c r="Y186" s="171"/>
      <c r="Z186" s="37"/>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3" t="s">
        <v>1098</v>
      </c>
      <c r="AZ186" s="294" t="s">
        <v>1098</v>
      </c>
      <c r="BA186" s="294" t="s">
        <v>1098</v>
      </c>
      <c r="BB186" s="283"/>
      <c r="BC186" s="283"/>
      <c r="BD186" s="283"/>
      <c r="BE186" s="283"/>
      <c r="BF186" s="283"/>
      <c r="BG186" s="289"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60" t="s">
        <v>1161</v>
      </c>
      <c r="CA186" s="260" t="s">
        <v>1162</v>
      </c>
      <c r="CB186" s="260">
        <v>202404.4</v>
      </c>
      <c r="CC186" s="278" t="s">
        <v>1162</v>
      </c>
      <c r="CD186" s="278">
        <v>165868</v>
      </c>
      <c r="CE186" s="260">
        <v>0</v>
      </c>
      <c r="CF186" s="260">
        <v>0</v>
      </c>
      <c r="CG186" s="260" t="e">
        <v>#N/A</v>
      </c>
      <c r="CH186" s="260" t="e">
        <v>#N/A</v>
      </c>
      <c r="CI186" s="260" t="e">
        <v>#N/A</v>
      </c>
      <c r="CJ186" s="260">
        <v>0</v>
      </c>
      <c r="CK186" s="260">
        <v>0</v>
      </c>
      <c r="CL186" s="260"/>
      <c r="CM186" s="260"/>
      <c r="CN186" s="260"/>
    </row>
    <row r="187" spans="1:92" s="4" customFormat="1" ht="29.45" hidden="1" customHeight="1" thickBot="1" x14ac:dyDescent="0.3">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60">
        <v>1</v>
      </c>
      <c r="W187" s="171"/>
      <c r="X187" s="260"/>
      <c r="Y187" s="171"/>
      <c r="Z187" s="37"/>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3" t="s">
        <v>1098</v>
      </c>
      <c r="AZ187" s="294" t="s">
        <v>1098</v>
      </c>
      <c r="BA187" s="294" t="s">
        <v>1098</v>
      </c>
      <c r="BB187" s="283"/>
      <c r="BC187" s="283"/>
      <c r="BD187" s="283"/>
      <c r="BE187" s="283"/>
      <c r="BF187" s="283"/>
      <c r="BG187" s="289"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60" t="s">
        <v>1161</v>
      </c>
      <c r="CA187" s="260" t="s">
        <v>1162</v>
      </c>
      <c r="CB187" s="260">
        <v>1680349</v>
      </c>
      <c r="CC187" s="278" t="s">
        <v>1162</v>
      </c>
      <c r="CD187" s="278">
        <v>410198</v>
      </c>
      <c r="CE187" s="260">
        <v>0</v>
      </c>
      <c r="CF187" s="260">
        <v>0</v>
      </c>
      <c r="CG187" s="260" t="e">
        <v>#N/A</v>
      </c>
      <c r="CH187" s="260" t="e">
        <v>#N/A</v>
      </c>
      <c r="CI187" s="260" t="e">
        <v>#N/A</v>
      </c>
      <c r="CJ187" s="260">
        <v>0</v>
      </c>
      <c r="CK187" s="260">
        <v>0</v>
      </c>
      <c r="CL187" s="260"/>
      <c r="CM187" s="260"/>
      <c r="CN187" s="260"/>
    </row>
    <row r="188" spans="1:92" s="4" customFormat="1" ht="29.45" customHeight="1" thickBot="1" x14ac:dyDescent="0.3">
      <c r="A188" s="21" t="str">
        <f t="shared" si="13"/>
        <v>Indicator 192 - Amount of unpaid overdue - amortizing products</v>
      </c>
      <c r="B188" s="274">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60">
        <v>1</v>
      </c>
      <c r="W188" s="171"/>
      <c r="X188" s="260">
        <v>1</v>
      </c>
      <c r="Y188" s="171"/>
      <c r="Z188" s="37">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3" t="s">
        <v>1098</v>
      </c>
      <c r="AZ188" s="294" t="s">
        <v>1098</v>
      </c>
      <c r="BA188" s="294" t="s">
        <v>1098</v>
      </c>
      <c r="BB188" s="283"/>
      <c r="BC188" s="283"/>
      <c r="BD188" s="283"/>
      <c r="BE188" s="283"/>
      <c r="BF188" s="283"/>
      <c r="BG188" s="289">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60" t="s">
        <v>1161</v>
      </c>
      <c r="CA188" s="260" t="s">
        <v>1162</v>
      </c>
      <c r="CB188" s="260">
        <v>1654.2439999999999</v>
      </c>
      <c r="CC188" s="278" t="s">
        <v>1162</v>
      </c>
      <c r="CD188" s="278">
        <v>344179.5</v>
      </c>
      <c r="CE188" s="260">
        <v>0</v>
      </c>
      <c r="CF188" s="260">
        <v>0</v>
      </c>
      <c r="CG188" s="260" t="s">
        <v>1161</v>
      </c>
      <c r="CH188" s="260" t="s">
        <v>1162</v>
      </c>
      <c r="CI188" s="260">
        <v>56891.7</v>
      </c>
      <c r="CJ188" s="260">
        <v>0</v>
      </c>
      <c r="CK188" s="260">
        <v>0</v>
      </c>
      <c r="CL188" s="260"/>
      <c r="CM188" s="260"/>
      <c r="CN188" s="260"/>
    </row>
    <row r="189" spans="1:92" s="4" customFormat="1" ht="29.1" customHeight="1" thickBot="1" x14ac:dyDescent="0.3">
      <c r="A189" s="21" t="str">
        <f t="shared" si="13"/>
        <v>Indicator 193 - Amount of unpaid overdue - loans</v>
      </c>
      <c r="B189" s="274">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60">
        <v>1</v>
      </c>
      <c r="W189" s="171"/>
      <c r="X189" s="260">
        <v>1</v>
      </c>
      <c r="Y189" s="171"/>
      <c r="Z189" s="37">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3">
        <v>0</v>
      </c>
      <c r="AZ189" s="294" t="s">
        <v>1098</v>
      </c>
      <c r="BA189" s="294" t="s">
        <v>1098</v>
      </c>
      <c r="BB189" s="283"/>
      <c r="BC189" s="283"/>
      <c r="BD189" s="283"/>
      <c r="BE189" s="283"/>
      <c r="BF189" s="283"/>
      <c r="BG189" s="289">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60" t="s">
        <v>1161</v>
      </c>
      <c r="CA189" s="260" t="s">
        <v>1162</v>
      </c>
      <c r="CB189" s="260">
        <v>2342673</v>
      </c>
      <c r="CC189" s="278" t="s">
        <v>1162</v>
      </c>
      <c r="CD189" s="278">
        <v>486620.1</v>
      </c>
      <c r="CE189" s="260">
        <v>0</v>
      </c>
      <c r="CF189" s="260">
        <v>0</v>
      </c>
      <c r="CG189" s="260" t="s">
        <v>1162</v>
      </c>
      <c r="CH189" s="260" t="s">
        <v>1162</v>
      </c>
      <c r="CI189" s="260" t="s">
        <v>1162</v>
      </c>
      <c r="CJ189" s="260">
        <v>0</v>
      </c>
      <c r="CK189" s="260">
        <v>0</v>
      </c>
      <c r="CL189" s="260"/>
      <c r="CM189" s="260"/>
      <c r="CN189" s="260"/>
    </row>
    <row r="190" spans="1:92" s="4" customFormat="1" ht="44.1" hidden="1" customHeight="1" thickBot="1" x14ac:dyDescent="0.3">
      <c r="A190" s="50" t="str">
        <f t="shared" si="13"/>
        <v>Indicator 194 - Amount of unpaid instalments - other contracts (no loans, no amortizing products)</v>
      </c>
      <c r="B190" s="274">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60">
        <v>1</v>
      </c>
      <c r="W190" s="171">
        <v>1</v>
      </c>
      <c r="X190" s="260"/>
      <c r="Y190" s="171"/>
      <c r="Z190" s="37"/>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3" t="s">
        <v>1098</v>
      </c>
      <c r="AZ190" s="294" t="s">
        <v>1098</v>
      </c>
      <c r="BA190" s="294" t="s">
        <v>1098</v>
      </c>
      <c r="BB190" s="283"/>
      <c r="BC190" s="283"/>
      <c r="BD190" s="283"/>
      <c r="BE190" s="283"/>
      <c r="BF190" s="283"/>
      <c r="BG190" s="289"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60" t="s">
        <v>1161</v>
      </c>
      <c r="CA190" s="260" t="s">
        <v>1162</v>
      </c>
      <c r="CB190" s="260">
        <v>185831.6</v>
      </c>
      <c r="CC190" s="278" t="s">
        <v>1162</v>
      </c>
      <c r="CD190" s="278">
        <v>165868</v>
      </c>
      <c r="CE190" s="260">
        <v>0</v>
      </c>
      <c r="CF190" s="260">
        <v>0</v>
      </c>
      <c r="CG190" s="260" t="e">
        <v>#N/A</v>
      </c>
      <c r="CH190" s="260" t="e">
        <v>#N/A</v>
      </c>
      <c r="CI190" s="260" t="e">
        <v>#N/A</v>
      </c>
      <c r="CJ190" s="260">
        <v>0</v>
      </c>
      <c r="CK190" s="260">
        <v>0</v>
      </c>
      <c r="CL190" s="260"/>
      <c r="CM190" s="260"/>
      <c r="CN190" s="260"/>
    </row>
    <row r="191" spans="1:92" s="4" customFormat="1" ht="29.45" hidden="1" customHeight="1" thickBot="1" x14ac:dyDescent="0.3">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60">
        <v>1</v>
      </c>
      <c r="W191" s="171">
        <v>1</v>
      </c>
      <c r="X191" s="260"/>
      <c r="Y191" s="171"/>
      <c r="Z191" s="37"/>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3" t="s">
        <v>1098</v>
      </c>
      <c r="AZ191" s="294" t="s">
        <v>1098</v>
      </c>
      <c r="BA191" s="294" t="s">
        <v>1098</v>
      </c>
      <c r="BB191" s="283"/>
      <c r="BC191" s="283"/>
      <c r="BD191" s="283"/>
      <c r="BE191" s="283"/>
      <c r="BF191" s="283"/>
      <c r="BG191" s="289"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60" t="s">
        <v>1161</v>
      </c>
      <c r="CA191" s="260" t="s">
        <v>1162</v>
      </c>
      <c r="CB191" s="260">
        <v>1634049</v>
      </c>
      <c r="CC191" s="278" t="s">
        <v>1162</v>
      </c>
      <c r="CD191" s="278">
        <v>408591.2</v>
      </c>
      <c r="CE191" s="260">
        <v>0</v>
      </c>
      <c r="CF191" s="260">
        <v>0</v>
      </c>
      <c r="CG191" s="260" t="e">
        <v>#N/A</v>
      </c>
      <c r="CH191" s="260" t="e">
        <v>#N/A</v>
      </c>
      <c r="CI191" s="260" t="e">
        <v>#N/A</v>
      </c>
      <c r="CJ191" s="260">
        <v>0</v>
      </c>
      <c r="CK191" s="260">
        <v>0</v>
      </c>
      <c r="CL191" s="260"/>
      <c r="CM191" s="260"/>
      <c r="CN191" s="260"/>
    </row>
    <row r="192" spans="1:92" s="4" customFormat="1" ht="29.1" customHeight="1" thickBot="1" x14ac:dyDescent="0.3">
      <c r="A192" s="50" t="str">
        <f t="shared" si="13"/>
        <v>Indicator 196 - Amount of unpaid instalments - amortizing products</v>
      </c>
      <c r="B192" s="274">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60">
        <v>1</v>
      </c>
      <c r="W192" s="171">
        <v>1</v>
      </c>
      <c r="X192" s="260">
        <v>1</v>
      </c>
      <c r="Y192" s="171"/>
      <c r="Z192" s="37">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3" t="s">
        <v>1098</v>
      </c>
      <c r="AZ192" s="294" t="s">
        <v>1098</v>
      </c>
      <c r="BA192" s="294" t="s">
        <v>1098</v>
      </c>
      <c r="BB192" s="283"/>
      <c r="BC192" s="283"/>
      <c r="BD192" s="283"/>
      <c r="BE192" s="283"/>
      <c r="BF192" s="283"/>
      <c r="BG192" s="289">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60" t="s">
        <v>1161</v>
      </c>
      <c r="CA192" s="260" t="s">
        <v>1162</v>
      </c>
      <c r="CB192" s="260">
        <v>1300</v>
      </c>
      <c r="CC192" s="278" t="s">
        <v>1162</v>
      </c>
      <c r="CD192" s="278">
        <v>17500000</v>
      </c>
      <c r="CE192" s="260">
        <v>0</v>
      </c>
      <c r="CF192" s="260">
        <v>0</v>
      </c>
      <c r="CG192" s="260" t="s">
        <v>1161</v>
      </c>
      <c r="CH192" s="260" t="s">
        <v>1162</v>
      </c>
      <c r="CI192" s="260">
        <v>56298.39</v>
      </c>
      <c r="CJ192" s="260">
        <v>0</v>
      </c>
      <c r="CK192" s="260">
        <v>0</v>
      </c>
      <c r="CL192" s="260"/>
      <c r="CM192" s="260"/>
      <c r="CN192" s="260"/>
    </row>
    <row r="193" spans="1:92" s="4" customFormat="1" ht="29.45" customHeight="1" thickBot="1" x14ac:dyDescent="0.3">
      <c r="A193" s="21" t="str">
        <f t="shared" si="13"/>
        <v>Indicator 197 - Amount of unpaid instalments - loans</v>
      </c>
      <c r="B193" s="274">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60">
        <v>1</v>
      </c>
      <c r="W193" s="171"/>
      <c r="X193" s="260">
        <v>1</v>
      </c>
      <c r="Y193" s="171"/>
      <c r="Z193" s="37">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3">
        <v>0</v>
      </c>
      <c r="AZ193" s="294" t="s">
        <v>1098</v>
      </c>
      <c r="BA193" s="294" t="s">
        <v>1098</v>
      </c>
      <c r="BB193" s="283"/>
      <c r="BC193" s="283"/>
      <c r="BD193" s="283"/>
      <c r="BE193" s="283"/>
      <c r="BF193" s="283"/>
      <c r="BG193" s="289">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60" t="s">
        <v>1161</v>
      </c>
      <c r="CA193" s="260" t="s">
        <v>1162</v>
      </c>
      <c r="CB193" s="260">
        <v>2264027</v>
      </c>
      <c r="CC193" s="278" t="s">
        <v>1162</v>
      </c>
      <c r="CD193" s="278">
        <v>487181.9</v>
      </c>
      <c r="CE193" s="260">
        <v>0</v>
      </c>
      <c r="CF193" s="260">
        <v>0</v>
      </c>
      <c r="CG193" s="260" t="s">
        <v>1162</v>
      </c>
      <c r="CH193" s="260" t="s">
        <v>1162</v>
      </c>
      <c r="CI193" s="260" t="s">
        <v>1162</v>
      </c>
      <c r="CJ193" s="260">
        <v>0</v>
      </c>
      <c r="CK193" s="260">
        <v>0</v>
      </c>
      <c r="CL193" s="260"/>
      <c r="CM193" s="260"/>
      <c r="CN193" s="260"/>
    </row>
    <row r="194" spans="1:92" s="4" customFormat="1" ht="58.35" hidden="1" customHeight="1" thickBot="1" x14ac:dyDescent="0.3">
      <c r="A194" s="49" t="str">
        <f t="shared" si="13"/>
        <v>Indicator 198 - Overdue amount/approved amount - other contracts (no loans, no amortizing products)</v>
      </c>
      <c r="B194" s="274">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60"/>
      <c r="W194" s="171"/>
      <c r="X194" s="260"/>
      <c r="Y194" s="171"/>
      <c r="Z194" s="37"/>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3" t="s">
        <v>1098</v>
      </c>
      <c r="AZ194" s="294" t="s">
        <v>1098</v>
      </c>
      <c r="BA194" s="294" t="s">
        <v>1098</v>
      </c>
      <c r="BB194" s="283"/>
      <c r="BC194" s="283"/>
      <c r="BD194" s="283"/>
      <c r="BE194" s="283"/>
      <c r="BF194" s="283"/>
      <c r="BG194" s="289"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60"/>
      <c r="CA194" s="260"/>
      <c r="CB194" s="260"/>
      <c r="CC194" s="278"/>
      <c r="CD194" s="278"/>
      <c r="CE194" s="260">
        <v>0</v>
      </c>
      <c r="CF194" s="260">
        <v>0</v>
      </c>
      <c r="CG194" s="260" t="e">
        <v>#N/A</v>
      </c>
      <c r="CH194" s="260" t="e">
        <v>#N/A</v>
      </c>
      <c r="CI194" s="260" t="e">
        <v>#N/A</v>
      </c>
      <c r="CJ194" s="260">
        <v>0</v>
      </c>
      <c r="CK194" s="260">
        <v>0</v>
      </c>
      <c r="CL194" s="260"/>
      <c r="CM194" s="260"/>
      <c r="CN194" s="260"/>
    </row>
    <row r="195" spans="1:92" s="4" customFormat="1" ht="47.45" hidden="1" customHeight="1" thickBot="1" x14ac:dyDescent="0.3">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60"/>
      <c r="W195" s="171"/>
      <c r="X195" s="260"/>
      <c r="Y195" s="171"/>
      <c r="Z195" s="37"/>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3" t="s">
        <v>1098</v>
      </c>
      <c r="AZ195" s="294" t="s">
        <v>1098</v>
      </c>
      <c r="BA195" s="294" t="s">
        <v>1098</v>
      </c>
      <c r="BB195" s="283"/>
      <c r="BC195" s="283"/>
      <c r="BD195" s="283"/>
      <c r="BE195" s="283"/>
      <c r="BF195" s="283"/>
      <c r="BG195" s="289"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60"/>
      <c r="CA195" s="260"/>
      <c r="CB195" s="260"/>
      <c r="CC195" s="278"/>
      <c r="CD195" s="278"/>
      <c r="CE195" s="260">
        <v>0</v>
      </c>
      <c r="CF195" s="260">
        <v>0</v>
      </c>
      <c r="CG195" s="260" t="e">
        <v>#N/A</v>
      </c>
      <c r="CH195" s="260" t="e">
        <v>#N/A</v>
      </c>
      <c r="CI195" s="260" t="e">
        <v>#N/A</v>
      </c>
      <c r="CJ195" s="260">
        <v>0</v>
      </c>
      <c r="CK195" s="260">
        <v>0</v>
      </c>
      <c r="CL195" s="260"/>
      <c r="CM195" s="260"/>
      <c r="CN195" s="260"/>
    </row>
    <row r="196" spans="1:92" s="4" customFormat="1" ht="47.45" customHeight="1" thickBot="1" x14ac:dyDescent="0.3">
      <c r="A196" s="21" t="str">
        <f t="shared" si="13"/>
        <v>Indicator 200 - Overdue amount/approved amount - amortizing products</v>
      </c>
      <c r="B196" s="274">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60"/>
      <c r="W196" s="171"/>
      <c r="X196" s="260">
        <v>1</v>
      </c>
      <c r="Y196" s="171"/>
      <c r="Z196" s="37">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3" t="s">
        <v>1098</v>
      </c>
      <c r="AZ196" s="294" t="s">
        <v>1098</v>
      </c>
      <c r="BA196" s="294" t="s">
        <v>1098</v>
      </c>
      <c r="BB196" s="283"/>
      <c r="BC196" s="283"/>
      <c r="BD196" s="283"/>
      <c r="BE196" s="283"/>
      <c r="BF196" s="283"/>
      <c r="BG196" s="289">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60"/>
      <c r="CA196" s="260"/>
      <c r="CB196" s="260"/>
      <c r="CC196" s="278"/>
      <c r="CD196" s="278"/>
      <c r="CE196" s="260">
        <v>0</v>
      </c>
      <c r="CF196" s="260">
        <v>0</v>
      </c>
      <c r="CG196" s="260" t="s">
        <v>1161</v>
      </c>
      <c r="CH196" s="260" t="s">
        <v>1162</v>
      </c>
      <c r="CI196" s="260">
        <v>0.1354398</v>
      </c>
      <c r="CJ196" s="260">
        <v>0</v>
      </c>
      <c r="CK196" s="260">
        <v>0</v>
      </c>
      <c r="CL196" s="260"/>
      <c r="CM196" s="260"/>
      <c r="CN196" s="260"/>
    </row>
    <row r="197" spans="1:92" s="4" customFormat="1" ht="47.45" customHeight="1" thickBot="1" x14ac:dyDescent="0.3">
      <c r="A197" s="21" t="str">
        <f t="shared" si="13"/>
        <v>Indicator 201 - Overdue amount/Approved amount for loans</v>
      </c>
      <c r="B197" s="274">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60">
        <v>1</v>
      </c>
      <c r="W197" s="171"/>
      <c r="X197" s="260">
        <v>1</v>
      </c>
      <c r="Y197" s="171">
        <v>1</v>
      </c>
      <c r="Z197" s="37">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3">
        <v>0</v>
      </c>
      <c r="AZ197" s="294" t="s">
        <v>1098</v>
      </c>
      <c r="BA197" s="294" t="s">
        <v>1098</v>
      </c>
      <c r="BB197" s="283"/>
      <c r="BC197" s="283"/>
      <c r="BD197" s="283"/>
      <c r="BE197" s="283"/>
      <c r="BF197" s="283"/>
      <c r="BG197" s="289">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60" t="s">
        <v>1161</v>
      </c>
      <c r="CA197" s="260" t="s">
        <v>1162</v>
      </c>
      <c r="CB197" s="260">
        <v>13884</v>
      </c>
      <c r="CC197" s="278" t="s">
        <v>1162</v>
      </c>
      <c r="CD197" s="278">
        <v>1.1399999999999999E-5</v>
      </c>
      <c r="CE197" s="260">
        <v>0</v>
      </c>
      <c r="CF197" s="260">
        <v>0</v>
      </c>
      <c r="CG197" s="260" t="s">
        <v>1162</v>
      </c>
      <c r="CH197" s="260" t="s">
        <v>1162</v>
      </c>
      <c r="CI197" s="260" t="s">
        <v>1162</v>
      </c>
      <c r="CJ197" s="260">
        <v>0</v>
      </c>
      <c r="CK197" s="260">
        <v>0</v>
      </c>
      <c r="CL197" s="260"/>
      <c r="CM197" s="260"/>
      <c r="CN197" s="260"/>
    </row>
    <row r="198" spans="1:92" s="4" customFormat="1" ht="69.599999999999994" hidden="1"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60">
        <v>1</v>
      </c>
      <c r="W198" s="171"/>
      <c r="X198" s="260"/>
      <c r="Y198" s="171"/>
      <c r="Z198" s="37"/>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3" t="s">
        <v>1098</v>
      </c>
      <c r="AZ198" s="294" t="s">
        <v>1098</v>
      </c>
      <c r="BA198" s="294" t="s">
        <v>1098</v>
      </c>
      <c r="BB198" s="283"/>
      <c r="BC198" s="283"/>
      <c r="BD198" s="283"/>
      <c r="BE198" s="283"/>
      <c r="BF198" s="283"/>
      <c r="BG198" s="289"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60" t="s">
        <v>1161</v>
      </c>
      <c r="CA198" s="260" t="s">
        <v>1162</v>
      </c>
      <c r="CB198" s="260">
        <v>9181.92</v>
      </c>
      <c r="CC198" s="278" t="s">
        <v>1162</v>
      </c>
      <c r="CD198" s="278">
        <v>3.9429999999999999E-4</v>
      </c>
      <c r="CE198" s="260">
        <v>0</v>
      </c>
      <c r="CF198" s="260">
        <v>0</v>
      </c>
      <c r="CG198" s="260" t="e">
        <v>#N/A</v>
      </c>
      <c r="CH198" s="260" t="e">
        <v>#N/A</v>
      </c>
      <c r="CI198" s="260" t="e">
        <v>#N/A</v>
      </c>
      <c r="CJ198" s="260">
        <v>0</v>
      </c>
      <c r="CK198" s="260">
        <v>0</v>
      </c>
      <c r="CL198" s="260"/>
      <c r="CM198" s="260"/>
      <c r="CN198" s="260"/>
    </row>
    <row r="199" spans="1:92" s="4" customFormat="1" ht="72.599999999999994" hidden="1" customHeight="1" thickBot="1" x14ac:dyDescent="0.3">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60"/>
      <c r="W199" s="171"/>
      <c r="X199" s="260"/>
      <c r="Y199" s="171"/>
      <c r="Z199" s="37"/>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3" t="s">
        <v>1098</v>
      </c>
      <c r="AZ199" s="294" t="s">
        <v>1098</v>
      </c>
      <c r="BA199" s="294" t="s">
        <v>1098</v>
      </c>
      <c r="BB199" s="283"/>
      <c r="BC199" s="283"/>
      <c r="BD199" s="283"/>
      <c r="BE199" s="283"/>
      <c r="BF199" s="283"/>
      <c r="BG199" s="289"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60"/>
      <c r="CA199" s="260"/>
      <c r="CB199" s="260"/>
      <c r="CC199" s="278"/>
      <c r="CD199" s="278"/>
      <c r="CE199" s="260">
        <v>0</v>
      </c>
      <c r="CF199" s="260">
        <v>0</v>
      </c>
      <c r="CG199" s="260" t="e">
        <v>#N/A</v>
      </c>
      <c r="CH199" s="260" t="e">
        <v>#N/A</v>
      </c>
      <c r="CI199" s="260" t="e">
        <v>#N/A</v>
      </c>
      <c r="CJ199" s="260">
        <v>0</v>
      </c>
      <c r="CK199" s="260">
        <v>0</v>
      </c>
      <c r="CL199" s="260"/>
      <c r="CM199" s="260"/>
      <c r="CN199" s="260"/>
    </row>
    <row r="200" spans="1:92" s="4" customFormat="1" ht="72.599999999999994" hidden="1" customHeight="1" thickBot="1" x14ac:dyDescent="0.3">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60">
        <v>1</v>
      </c>
      <c r="W200" s="171"/>
      <c r="X200" s="260">
        <v>1</v>
      </c>
      <c r="Y200" s="171"/>
      <c r="Z200" s="37"/>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3" t="s">
        <v>1098</v>
      </c>
      <c r="AZ200" s="294" t="s">
        <v>1098</v>
      </c>
      <c r="BA200" s="294" t="s">
        <v>1098</v>
      </c>
      <c r="BB200" s="283"/>
      <c r="BC200" s="283"/>
      <c r="BD200" s="283"/>
      <c r="BE200" s="283"/>
      <c r="BF200" s="283"/>
      <c r="BG200" s="289">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60" t="s">
        <v>1162</v>
      </c>
      <c r="CA200" s="260" t="s">
        <v>1213</v>
      </c>
      <c r="CB200" s="260" t="s">
        <v>1213</v>
      </c>
      <c r="CC200" s="278" t="s">
        <v>1213</v>
      </c>
      <c r="CD200" s="278" t="s">
        <v>1213</v>
      </c>
      <c r="CE200" s="260">
        <v>0</v>
      </c>
      <c r="CF200" s="260">
        <v>0</v>
      </c>
      <c r="CG200" s="260" t="s">
        <v>1161</v>
      </c>
      <c r="CH200" s="260" t="s">
        <v>1162</v>
      </c>
      <c r="CI200" s="260">
        <v>0.10403080000000001</v>
      </c>
      <c r="CJ200" s="260">
        <v>0</v>
      </c>
      <c r="CK200" s="260">
        <v>0</v>
      </c>
      <c r="CL200" s="260"/>
      <c r="CM200" s="260"/>
      <c r="CN200" s="260"/>
    </row>
    <row r="201" spans="1:92" s="4" customFormat="1" ht="58.35" hidden="1" customHeight="1" thickBot="1" x14ac:dyDescent="0.3">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60">
        <v>1</v>
      </c>
      <c r="W201" s="171"/>
      <c r="X201" s="260">
        <v>1</v>
      </c>
      <c r="Y201" s="171"/>
      <c r="Z201" s="37"/>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3">
        <v>0</v>
      </c>
      <c r="AZ201" s="294" t="s">
        <v>1098</v>
      </c>
      <c r="BA201" s="294" t="s">
        <v>1098</v>
      </c>
      <c r="BB201" s="283" t="s">
        <v>1161</v>
      </c>
      <c r="BC201" s="283"/>
      <c r="BD201" s="283"/>
      <c r="BE201" s="283" t="s">
        <v>1163</v>
      </c>
      <c r="BF201" s="283">
        <v>0.16194700000000001</v>
      </c>
      <c r="BG201" s="289">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60" t="s">
        <v>1161</v>
      </c>
      <c r="CA201" s="260" t="s">
        <v>1162</v>
      </c>
      <c r="CB201" s="260">
        <v>13884</v>
      </c>
      <c r="CC201" s="278" t="s">
        <v>1162</v>
      </c>
      <c r="CD201" s="278">
        <v>1.1399999999999999E-5</v>
      </c>
      <c r="CE201" s="260">
        <v>0</v>
      </c>
      <c r="CF201" s="260">
        <v>0</v>
      </c>
      <c r="CG201" s="260" t="s">
        <v>1162</v>
      </c>
      <c r="CH201" s="260" t="s">
        <v>1162</v>
      </c>
      <c r="CI201" s="260" t="s">
        <v>1162</v>
      </c>
      <c r="CJ201" s="260">
        <v>0</v>
      </c>
      <c r="CK201" s="260">
        <v>0</v>
      </c>
      <c r="CL201" s="260"/>
      <c r="CM201" s="260"/>
      <c r="CN201" s="260"/>
    </row>
    <row r="202" spans="1:92" s="4" customFormat="1" ht="44.1" hidden="1" customHeight="1" thickBot="1" x14ac:dyDescent="0.3">
      <c r="A202" s="50" t="str">
        <f t="shared" si="13"/>
        <v>Indicator 206 - Unpaid instalments for other contracts (no amortizing products, no leasing)</v>
      </c>
      <c r="B202" s="274">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60"/>
      <c r="W202" s="171"/>
      <c r="X202" s="260"/>
      <c r="Y202" s="171"/>
      <c r="Z202" s="37"/>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3" t="s">
        <v>1098</v>
      </c>
      <c r="AZ202" s="294" t="s">
        <v>1098</v>
      </c>
      <c r="BA202" s="294" t="s">
        <v>1098</v>
      </c>
      <c r="BB202" s="283"/>
      <c r="BC202" s="283"/>
      <c r="BD202" s="283"/>
      <c r="BE202" s="283"/>
      <c r="BF202" s="283"/>
      <c r="BG202" s="289"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60"/>
      <c r="CA202" s="260"/>
      <c r="CB202" s="260"/>
      <c r="CC202" s="278"/>
      <c r="CD202" s="278"/>
      <c r="CE202" s="260">
        <v>0</v>
      </c>
      <c r="CF202" s="260">
        <v>0</v>
      </c>
      <c r="CG202" s="260" t="e">
        <v>#N/A</v>
      </c>
      <c r="CH202" s="260" t="e">
        <v>#N/A</v>
      </c>
      <c r="CI202" s="260" t="e">
        <v>#N/A</v>
      </c>
      <c r="CJ202" s="260">
        <v>0</v>
      </c>
      <c r="CK202" s="260">
        <v>0</v>
      </c>
      <c r="CL202" s="260"/>
      <c r="CM202" s="260"/>
      <c r="CN202" s="260"/>
    </row>
    <row r="203" spans="1:92" s="4" customFormat="1" ht="29.45" hidden="1" customHeight="1" thickBot="1" x14ac:dyDescent="0.3">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60"/>
      <c r="W203" s="171"/>
      <c r="X203" s="260"/>
      <c r="Y203" s="171"/>
      <c r="Z203" s="37"/>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3" t="s">
        <v>1098</v>
      </c>
      <c r="AZ203" s="294" t="s">
        <v>1098</v>
      </c>
      <c r="BA203" s="294" t="s">
        <v>1098</v>
      </c>
      <c r="BB203" s="283"/>
      <c r="BC203" s="283"/>
      <c r="BD203" s="283"/>
      <c r="BE203" s="283"/>
      <c r="BF203" s="283"/>
      <c r="BG203" s="289"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60"/>
      <c r="CA203" s="260"/>
      <c r="CB203" s="260"/>
      <c r="CC203" s="278"/>
      <c r="CD203" s="278"/>
      <c r="CE203" s="260">
        <v>0</v>
      </c>
      <c r="CF203" s="260">
        <v>0</v>
      </c>
      <c r="CG203" s="260" t="e">
        <v>#N/A</v>
      </c>
      <c r="CH203" s="260" t="e">
        <v>#N/A</v>
      </c>
      <c r="CI203" s="260" t="e">
        <v>#N/A</v>
      </c>
      <c r="CJ203" s="260">
        <v>0</v>
      </c>
      <c r="CK203" s="260">
        <v>0</v>
      </c>
      <c r="CL203" s="260"/>
      <c r="CM203" s="260"/>
      <c r="CN203" s="260"/>
    </row>
    <row r="204" spans="1:92" s="4" customFormat="1" ht="29.45" customHeight="1" thickBot="1" x14ac:dyDescent="0.3">
      <c r="A204" s="50" t="str">
        <f t="shared" si="13"/>
        <v>Indicator 208 - Unpaid instalments for amortizing products</v>
      </c>
      <c r="B204" s="274">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60"/>
      <c r="W204" s="171"/>
      <c r="X204" s="260">
        <v>1</v>
      </c>
      <c r="Y204" s="171"/>
      <c r="Z204" s="37">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3" t="s">
        <v>1098</v>
      </c>
      <c r="AZ204" s="294" t="s">
        <v>1098</v>
      </c>
      <c r="BA204" s="294" t="s">
        <v>1098</v>
      </c>
      <c r="BB204" s="283"/>
      <c r="BC204" s="283"/>
      <c r="BD204" s="283"/>
      <c r="BE204" s="283"/>
      <c r="BF204" s="283"/>
      <c r="BG204" s="289">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60"/>
      <c r="CA204" s="260"/>
      <c r="CB204" s="260"/>
      <c r="CC204" s="278"/>
      <c r="CD204" s="278"/>
      <c r="CE204" s="260">
        <v>0</v>
      </c>
      <c r="CF204" s="260">
        <v>0</v>
      </c>
      <c r="CG204" s="260" t="s">
        <v>1162</v>
      </c>
      <c r="CH204" s="260" t="s">
        <v>1162</v>
      </c>
      <c r="CI204" s="260" t="s">
        <v>1162</v>
      </c>
      <c r="CJ204" s="260">
        <v>0</v>
      </c>
      <c r="CK204" s="260">
        <v>0</v>
      </c>
      <c r="CL204" s="260"/>
      <c r="CM204" s="260"/>
      <c r="CN204" s="260"/>
    </row>
    <row r="205" spans="1:92" s="4" customFormat="1" ht="44.1" customHeight="1" thickBot="1" x14ac:dyDescent="0.3">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60"/>
      <c r="W205" s="171"/>
      <c r="X205" s="260">
        <v>1</v>
      </c>
      <c r="Y205" s="171">
        <v>1</v>
      </c>
      <c r="Z205" s="37">
        <v>1</v>
      </c>
      <c r="AA205" s="171">
        <v>1</v>
      </c>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3" t="s">
        <v>1098</v>
      </c>
      <c r="AZ205" s="294" t="s">
        <v>1098</v>
      </c>
      <c r="BA205" s="294" t="s">
        <v>1098</v>
      </c>
      <c r="BB205" s="283"/>
      <c r="BC205" s="283"/>
      <c r="BD205" s="283"/>
      <c r="BE205" s="283"/>
      <c r="BF205" s="283"/>
      <c r="BG205" s="289">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60"/>
      <c r="CA205" s="260"/>
      <c r="CB205" s="260"/>
      <c r="CC205" s="278"/>
      <c r="CD205" s="278"/>
      <c r="CE205" s="260">
        <v>0</v>
      </c>
      <c r="CF205" s="260">
        <v>0</v>
      </c>
      <c r="CG205" s="260" t="s">
        <v>1162</v>
      </c>
      <c r="CH205" s="260" t="s">
        <v>1162</v>
      </c>
      <c r="CI205" s="260" t="s">
        <v>1162</v>
      </c>
      <c r="CJ205" s="260">
        <v>0</v>
      </c>
      <c r="CK205" s="260">
        <v>0</v>
      </c>
      <c r="CL205" s="260" t="s">
        <v>1162</v>
      </c>
      <c r="CM205" s="260" t="s">
        <v>1213</v>
      </c>
      <c r="CN205" s="260" t="s">
        <v>1213</v>
      </c>
    </row>
    <row r="206" spans="1:92" s="4" customFormat="1" ht="29.45" hidden="1" customHeight="1" thickBot="1" x14ac:dyDescent="0.3">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60"/>
      <c r="W206" s="171"/>
      <c r="X206" s="260">
        <v>1</v>
      </c>
      <c r="Y206" s="171"/>
      <c r="Z206" s="37"/>
      <c r="AA206" s="171"/>
      <c r="AB206" s="200" t="s">
        <v>12</v>
      </c>
      <c r="AC206" s="197" t="s">
        <v>1155</v>
      </c>
      <c r="AD206" s="172" t="s">
        <v>837</v>
      </c>
      <c r="AE206" s="172" t="s">
        <v>1098</v>
      </c>
      <c r="AF206" s="172" t="s">
        <v>837</v>
      </c>
      <c r="AG206" s="304"/>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3">
        <v>0</v>
      </c>
      <c r="AZ206" s="294" t="s">
        <v>1098</v>
      </c>
      <c r="BA206" s="294" t="s">
        <v>1098</v>
      </c>
      <c r="BB206" s="283"/>
      <c r="BC206" s="283"/>
      <c r="BD206" s="283"/>
      <c r="BE206" s="283"/>
      <c r="BF206" s="283"/>
      <c r="BG206" s="289"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60"/>
      <c r="CA206" s="260"/>
      <c r="CB206" s="260"/>
      <c r="CC206" s="278"/>
      <c r="CD206" s="278"/>
      <c r="CE206" s="260">
        <v>0</v>
      </c>
      <c r="CF206" s="260">
        <v>0</v>
      </c>
      <c r="CG206" s="260" t="s">
        <v>1162</v>
      </c>
      <c r="CH206" s="260" t="s">
        <v>1162</v>
      </c>
      <c r="CI206" s="260" t="s">
        <v>1162</v>
      </c>
      <c r="CJ206" s="260">
        <v>0</v>
      </c>
      <c r="CK206" s="260">
        <v>0</v>
      </c>
      <c r="CL206" s="260"/>
      <c r="CM206" s="260"/>
      <c r="CN206" s="260"/>
    </row>
    <row r="207" spans="1:92" s="4" customFormat="1" ht="29.45" customHeight="1" thickBot="1" x14ac:dyDescent="0.3">
      <c r="A207" s="21" t="str">
        <f t="shared" si="13"/>
        <v>Indicator 211 - Number of days from last delinquency on loans</v>
      </c>
      <c r="B207" s="274">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60">
        <v>1</v>
      </c>
      <c r="W207" s="171">
        <v>1</v>
      </c>
      <c r="X207" s="260">
        <v>1</v>
      </c>
      <c r="Y207" s="171">
        <v>1</v>
      </c>
      <c r="Z207" s="37">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3" t="s">
        <v>1110</v>
      </c>
      <c r="AZ207" s="297">
        <v>0</v>
      </c>
      <c r="BA207" s="297">
        <v>0</v>
      </c>
      <c r="BB207" s="283"/>
      <c r="BC207" s="283"/>
      <c r="BD207" s="283"/>
      <c r="BE207" s="283"/>
      <c r="BF207" s="283"/>
      <c r="BG207" s="289" t="s">
        <v>1110</v>
      </c>
      <c r="BH207" s="72" t="s">
        <v>1211</v>
      </c>
      <c r="BI207" s="72" t="s">
        <v>1212</v>
      </c>
      <c r="BJ207" s="69"/>
      <c r="BK207" s="69"/>
      <c r="BL207" s="69"/>
      <c r="BM207" s="69"/>
      <c r="BN207" s="31"/>
      <c r="BO207" s="224" t="s">
        <v>1981</v>
      </c>
      <c r="BP207" s="224">
        <v>0</v>
      </c>
      <c r="BQ207" s="224">
        <v>0</v>
      </c>
      <c r="BR207" s="224" t="s">
        <v>1162</v>
      </c>
      <c r="BS207" s="228" t="s">
        <v>1213</v>
      </c>
      <c r="BT207" s="228" t="s">
        <v>1213</v>
      </c>
      <c r="BU207" s="228" t="s">
        <v>1213</v>
      </c>
      <c r="BV207" s="228" t="s">
        <v>1213</v>
      </c>
      <c r="BW207" s="224" t="s">
        <v>1982</v>
      </c>
      <c r="BX207" s="224" t="s">
        <v>1983</v>
      </c>
      <c r="BY207" s="224" t="s">
        <v>1983</v>
      </c>
      <c r="BZ207" s="260" t="s">
        <v>1161</v>
      </c>
      <c r="CA207" s="260" t="s">
        <v>1162</v>
      </c>
      <c r="CB207" s="260">
        <v>267</v>
      </c>
      <c r="CC207" s="278" t="s">
        <v>1213</v>
      </c>
      <c r="CD207" s="278" t="s">
        <v>1213</v>
      </c>
      <c r="CE207" s="260" t="s">
        <v>1981</v>
      </c>
      <c r="CF207" s="260">
        <v>195</v>
      </c>
      <c r="CG207" s="260" t="s">
        <v>1162</v>
      </c>
      <c r="CH207" s="260" t="s">
        <v>1162</v>
      </c>
      <c r="CI207" s="260" t="s">
        <v>1162</v>
      </c>
      <c r="CJ207" s="348" t="s">
        <v>2121</v>
      </c>
      <c r="CK207" s="260">
        <v>0</v>
      </c>
      <c r="CL207" s="260"/>
      <c r="CM207" s="260"/>
      <c r="CN207" s="260"/>
    </row>
    <row r="208" spans="1:92"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60">
        <v>1</v>
      </c>
      <c r="W208" s="171"/>
      <c r="X208" s="260">
        <v>1</v>
      </c>
      <c r="Y208" s="171"/>
      <c r="Z208" s="37">
        <v>1</v>
      </c>
      <c r="AA208" s="171"/>
      <c r="AB208" s="200" t="s">
        <v>12</v>
      </c>
      <c r="AC208" s="197" t="s">
        <v>1155</v>
      </c>
      <c r="AD208" s="172" t="s">
        <v>837</v>
      </c>
      <c r="AE208" s="172" t="s">
        <v>1098</v>
      </c>
      <c r="AF208" s="172" t="s">
        <v>837</v>
      </c>
      <c r="AG208" s="304"/>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3">
        <v>0</v>
      </c>
      <c r="AZ208" s="294" t="s">
        <v>1098</v>
      </c>
      <c r="BA208" s="294" t="s">
        <v>1098</v>
      </c>
      <c r="BB208" s="283" t="s">
        <v>1161</v>
      </c>
      <c r="BC208" s="283"/>
      <c r="BD208" s="283"/>
      <c r="BE208" s="283" t="s">
        <v>1163</v>
      </c>
      <c r="BF208" s="283">
        <v>7</v>
      </c>
      <c r="BG208" s="289">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60" t="s">
        <v>1162</v>
      </c>
      <c r="CA208" s="260" t="s">
        <v>1213</v>
      </c>
      <c r="CB208" s="260" t="s">
        <v>1213</v>
      </c>
      <c r="CC208" s="278" t="s">
        <v>1213</v>
      </c>
      <c r="CD208" s="278" t="s">
        <v>1213</v>
      </c>
      <c r="CE208" s="260">
        <v>0</v>
      </c>
      <c r="CF208" s="260">
        <v>0</v>
      </c>
      <c r="CG208" s="260" t="s">
        <v>1162</v>
      </c>
      <c r="CH208" s="260" t="s">
        <v>1162</v>
      </c>
      <c r="CI208" s="260" t="s">
        <v>1162</v>
      </c>
      <c r="CJ208" s="260">
        <v>0</v>
      </c>
      <c r="CK208" s="260">
        <v>0</v>
      </c>
      <c r="CL208" s="260"/>
      <c r="CM208" s="260"/>
      <c r="CN208" s="260"/>
    </row>
    <row r="209" spans="1:16383" s="4" customFormat="1" ht="29.45" hidden="1"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60">
        <v>1</v>
      </c>
      <c r="W209" s="171"/>
      <c r="X209" s="260">
        <v>1</v>
      </c>
      <c r="Y209" s="171">
        <v>1</v>
      </c>
      <c r="Z209" s="37"/>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3">
        <v>0</v>
      </c>
      <c r="AZ209" s="294" t="s">
        <v>1098</v>
      </c>
      <c r="BA209" s="294" t="s">
        <v>1098</v>
      </c>
      <c r="BB209" s="283" t="s">
        <v>1161</v>
      </c>
      <c r="BC209" s="283" t="s">
        <v>1163</v>
      </c>
      <c r="BD209" s="283">
        <v>94</v>
      </c>
      <c r="BE209" s="283" t="s">
        <v>1163</v>
      </c>
      <c r="BF209" s="283">
        <v>26</v>
      </c>
      <c r="BG209" s="289">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60" t="s">
        <v>1161</v>
      </c>
      <c r="CA209" s="260" t="s">
        <v>1162</v>
      </c>
      <c r="CB209" s="260">
        <v>181</v>
      </c>
      <c r="CC209" s="278" t="s">
        <v>1213</v>
      </c>
      <c r="CD209" s="278" t="s">
        <v>1213</v>
      </c>
      <c r="CE209" s="260">
        <v>0</v>
      </c>
      <c r="CF209" s="260">
        <v>0</v>
      </c>
      <c r="CG209" s="260" t="s">
        <v>1162</v>
      </c>
      <c r="CH209" s="260" t="s">
        <v>1162</v>
      </c>
      <c r="CI209" s="260" t="s">
        <v>1162</v>
      </c>
      <c r="CJ209" s="260">
        <v>0</v>
      </c>
      <c r="CK209" s="260">
        <v>0</v>
      </c>
      <c r="CL209" s="260"/>
      <c r="CM209" s="260"/>
      <c r="CN209" s="260"/>
    </row>
    <row r="210" spans="1:16383"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60">
        <v>1</v>
      </c>
      <c r="W210" s="171">
        <v>1</v>
      </c>
      <c r="X210" s="260">
        <v>1</v>
      </c>
      <c r="Y210" s="171"/>
      <c r="Z210" s="37">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3">
        <v>0</v>
      </c>
      <c r="AZ210" s="294" t="s">
        <v>1098</v>
      </c>
      <c r="BA210" s="294" t="s">
        <v>1098</v>
      </c>
      <c r="BB210" s="283"/>
      <c r="BC210" s="283"/>
      <c r="BD210" s="283"/>
      <c r="BE210" s="283"/>
      <c r="BF210" s="283"/>
      <c r="BG210" s="289"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60" t="s">
        <v>1161</v>
      </c>
      <c r="CA210" s="260">
        <v>1</v>
      </c>
      <c r="CB210" s="260">
        <v>92</v>
      </c>
      <c r="CC210" s="278" t="s">
        <v>1213</v>
      </c>
      <c r="CD210" s="278" t="s">
        <v>1213</v>
      </c>
      <c r="CE210" s="260">
        <v>0</v>
      </c>
      <c r="CF210" s="260">
        <v>0</v>
      </c>
      <c r="CG210" s="260" t="s">
        <v>1162</v>
      </c>
      <c r="CH210" s="260" t="s">
        <v>1162</v>
      </c>
      <c r="CI210" s="260" t="s">
        <v>1162</v>
      </c>
      <c r="CJ210" s="260">
        <v>0</v>
      </c>
      <c r="CK210" s="260">
        <v>0</v>
      </c>
      <c r="CL210" s="260"/>
      <c r="CM210" s="260"/>
      <c r="CN210" s="260"/>
    </row>
    <row r="211" spans="1:16383"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60">
        <v>1</v>
      </c>
      <c r="W211" s="171"/>
      <c r="X211" s="260">
        <v>1</v>
      </c>
      <c r="Y211" s="171"/>
      <c r="Z211" s="37">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3">
        <v>0</v>
      </c>
      <c r="AZ211" s="294" t="s">
        <v>1098</v>
      </c>
      <c r="BA211" s="294" t="s">
        <v>1098</v>
      </c>
      <c r="BB211" s="283"/>
      <c r="BC211" s="283"/>
      <c r="BD211" s="283"/>
      <c r="BE211" s="283"/>
      <c r="BF211" s="283"/>
      <c r="BG211" s="289"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60" t="s">
        <v>1161</v>
      </c>
      <c r="CA211" s="260">
        <v>1</v>
      </c>
      <c r="CB211" s="260">
        <v>184</v>
      </c>
      <c r="CC211" s="278" t="s">
        <v>1213</v>
      </c>
      <c r="CD211" s="278" t="s">
        <v>1213</v>
      </c>
      <c r="CE211" s="260">
        <v>0</v>
      </c>
      <c r="CF211" s="260">
        <v>0</v>
      </c>
      <c r="CG211" s="260" t="s">
        <v>1162</v>
      </c>
      <c r="CH211" s="260" t="s">
        <v>1162</v>
      </c>
      <c r="CI211" s="260" t="s">
        <v>1162</v>
      </c>
      <c r="CJ211" s="260">
        <v>0</v>
      </c>
      <c r="CK211" s="260">
        <v>0</v>
      </c>
      <c r="CL211" s="260"/>
      <c r="CM211" s="260"/>
      <c r="CN211" s="260"/>
    </row>
    <row r="212" spans="1:16383"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60">
        <v>1</v>
      </c>
      <c r="W212" s="171"/>
      <c r="X212" s="260">
        <v>1</v>
      </c>
      <c r="Y212" s="171"/>
      <c r="Z212" s="37">
        <v>1</v>
      </c>
      <c r="AA212" s="171">
        <v>1</v>
      </c>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3">
        <v>0</v>
      </c>
      <c r="AZ212" s="294" t="s">
        <v>1098</v>
      </c>
      <c r="BA212" s="294" t="s">
        <v>1098</v>
      </c>
      <c r="BB212" s="283" t="s">
        <v>1161</v>
      </c>
      <c r="BC212" s="283" t="s">
        <v>1163</v>
      </c>
      <c r="BD212" s="283">
        <v>23</v>
      </c>
      <c r="BE212" s="283" t="s">
        <v>1163</v>
      </c>
      <c r="BF212" s="283">
        <v>19</v>
      </c>
      <c r="BG212" s="289"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60" t="s">
        <v>1162</v>
      </c>
      <c r="CA212" s="260" t="s">
        <v>1213</v>
      </c>
      <c r="CB212" s="260" t="s">
        <v>1213</v>
      </c>
      <c r="CC212" s="278" t="s">
        <v>1213</v>
      </c>
      <c r="CD212" s="278" t="s">
        <v>1213</v>
      </c>
      <c r="CE212" s="260">
        <v>0</v>
      </c>
      <c r="CF212" s="260">
        <v>0</v>
      </c>
      <c r="CG212" s="260" t="s">
        <v>1162</v>
      </c>
      <c r="CH212" s="260" t="s">
        <v>1162</v>
      </c>
      <c r="CI212" s="260" t="s">
        <v>1162</v>
      </c>
      <c r="CJ212" s="260">
        <v>0</v>
      </c>
      <c r="CK212" s="260">
        <v>0</v>
      </c>
      <c r="CL212" s="260" t="s">
        <v>1162</v>
      </c>
      <c r="CM212" s="260" t="s">
        <v>1213</v>
      </c>
      <c r="CN212" s="260" t="s">
        <v>1213</v>
      </c>
    </row>
    <row r="213" spans="1:16383"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60">
        <v>1</v>
      </c>
      <c r="W213" s="171"/>
      <c r="X213" s="260"/>
      <c r="Y213" s="171"/>
      <c r="Z213" s="37">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3">
        <v>0</v>
      </c>
      <c r="AZ213" s="294" t="s">
        <v>1098</v>
      </c>
      <c r="BA213" s="294" t="s">
        <v>1098</v>
      </c>
      <c r="BB213" s="287"/>
      <c r="BC213" s="287"/>
      <c r="BD213" s="287"/>
      <c r="BE213" s="287"/>
      <c r="BF213" s="287"/>
      <c r="BG213" s="289"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60" t="s">
        <v>1161</v>
      </c>
      <c r="CA213" s="260">
        <v>-10000000000</v>
      </c>
      <c r="CB213" s="260" t="s">
        <v>1162</v>
      </c>
      <c r="CC213" s="278" t="s">
        <v>1213</v>
      </c>
      <c r="CD213" s="278" t="s">
        <v>1213</v>
      </c>
      <c r="CE213" s="260">
        <v>0</v>
      </c>
      <c r="CF213" s="260">
        <v>0</v>
      </c>
      <c r="CG213" s="260" t="e">
        <v>#N/A</v>
      </c>
      <c r="CH213" s="260" t="e">
        <v>#N/A</v>
      </c>
      <c r="CI213" s="260" t="e">
        <v>#N/A</v>
      </c>
      <c r="CJ213" s="260">
        <v>0</v>
      </c>
      <c r="CK213" s="260">
        <v>0</v>
      </c>
      <c r="CL213" s="260"/>
      <c r="CM213" s="260"/>
      <c r="CN213" s="260"/>
    </row>
    <row r="214" spans="1:16383" s="4" customFormat="1" ht="45.75" thickBot="1" x14ac:dyDescent="0.3">
      <c r="A214" s="21" t="str">
        <f>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60">
        <v>1</v>
      </c>
      <c r="W214" s="171"/>
      <c r="X214" s="260"/>
      <c r="Y214" s="171"/>
      <c r="Z214" s="37">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3">
        <v>0</v>
      </c>
      <c r="AZ214" s="294" t="s">
        <v>1098</v>
      </c>
      <c r="BA214" s="294" t="s">
        <v>1098</v>
      </c>
      <c r="BB214" s="287"/>
      <c r="BC214" s="287"/>
      <c r="BD214" s="287"/>
      <c r="BE214" s="287"/>
      <c r="BF214" s="287"/>
      <c r="BG214" s="289"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60" t="s">
        <v>1161</v>
      </c>
      <c r="CA214" s="260">
        <v>-10000000000</v>
      </c>
      <c r="CB214" s="260" t="s">
        <v>1162</v>
      </c>
      <c r="CC214" s="278" t="s">
        <v>1213</v>
      </c>
      <c r="CD214" s="278" t="s">
        <v>1213</v>
      </c>
      <c r="CE214" s="260">
        <v>0</v>
      </c>
      <c r="CF214" s="260">
        <v>0</v>
      </c>
      <c r="CG214" s="260" t="e">
        <v>#N/A</v>
      </c>
      <c r="CH214" s="260" t="e">
        <v>#N/A</v>
      </c>
      <c r="CI214" s="260" t="e">
        <v>#N/A</v>
      </c>
      <c r="CJ214" s="260">
        <v>0</v>
      </c>
      <c r="CK214" s="260">
        <v>0</v>
      </c>
      <c r="CL214" s="260"/>
      <c r="CM214" s="260"/>
      <c r="CN214" s="260"/>
    </row>
    <row r="215" spans="1:16383" s="4" customFormat="1" ht="60.75" hidden="1" thickBot="1" x14ac:dyDescent="0.3">
      <c r="A215" s="21" t="str">
        <f>CONCATENATE(C$2," ",B215," - ",C215)</f>
        <v>Indicator 219 - Monitoring rating</v>
      </c>
      <c r="B215" s="22">
        <f t="shared" si="15"/>
        <v>219</v>
      </c>
      <c r="C215" s="135" t="s">
        <v>808</v>
      </c>
      <c r="D215" s="124" t="str">
        <f t="shared" si="14"/>
        <v>ID219</v>
      </c>
      <c r="E215" s="210"/>
      <c r="F215" s="215" t="s">
        <v>315</v>
      </c>
      <c r="G215" s="14" t="s">
        <v>808</v>
      </c>
      <c r="H215" s="126" t="s">
        <v>2007</v>
      </c>
      <c r="I215" s="127" t="s">
        <v>18</v>
      </c>
      <c r="J215" s="10" t="s">
        <v>717</v>
      </c>
      <c r="K215" s="11" t="s">
        <v>705</v>
      </c>
      <c r="L215" s="9" t="s">
        <v>808</v>
      </c>
      <c r="M215" s="14" t="s">
        <v>954</v>
      </c>
      <c r="N215" s="28">
        <v>1</v>
      </c>
      <c r="O215" s="28">
        <v>1</v>
      </c>
      <c r="P215" s="59">
        <v>1</v>
      </c>
      <c r="Q215" s="59">
        <v>1</v>
      </c>
      <c r="R215" s="59"/>
      <c r="S215" s="59"/>
      <c r="T215" s="59">
        <v>1</v>
      </c>
      <c r="U215" s="171"/>
      <c r="V215" s="260">
        <v>1</v>
      </c>
      <c r="W215" s="171">
        <v>1</v>
      </c>
      <c r="X215" s="260"/>
      <c r="Y215" s="171"/>
      <c r="Z215" s="37"/>
      <c r="AA215" s="171"/>
      <c r="AB215" s="200" t="s">
        <v>12</v>
      </c>
      <c r="AC215" s="197" t="s">
        <v>1156</v>
      </c>
      <c r="AD215" s="172" t="s">
        <v>12</v>
      </c>
      <c r="AE215" s="172" t="s">
        <v>12</v>
      </c>
      <c r="AF215" s="172" t="s">
        <v>837</v>
      </c>
      <c r="AG215" s="203"/>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6" t="s">
        <v>1147</v>
      </c>
      <c r="AZ215" s="294" t="s">
        <v>1098</v>
      </c>
      <c r="BA215" s="294" t="s">
        <v>1098</v>
      </c>
      <c r="BB215" s="287"/>
      <c r="BC215" s="287"/>
      <c r="BD215" s="287"/>
      <c r="BE215" s="287"/>
      <c r="BF215" s="287"/>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60"/>
      <c r="CA215" s="260"/>
      <c r="CB215" s="260"/>
      <c r="CC215" s="278"/>
      <c r="CD215" s="278"/>
      <c r="CE215" s="260" t="e">
        <v>#N/A</v>
      </c>
      <c r="CF215" s="260" t="e">
        <v>#N/A</v>
      </c>
      <c r="CG215" s="260" t="e">
        <v>#N/A</v>
      </c>
      <c r="CH215" s="260" t="e">
        <v>#N/A</v>
      </c>
      <c r="CI215" s="260" t="e">
        <v>#N/A</v>
      </c>
      <c r="CJ215" s="260"/>
      <c r="CK215" s="260"/>
      <c r="CL215" s="260"/>
      <c r="CM215" s="260"/>
      <c r="CN215" s="260"/>
    </row>
    <row r="216" spans="1:16383" s="120" customFormat="1" ht="45.75" thickBot="1" x14ac:dyDescent="0.3">
      <c r="A216" s="21" t="str">
        <f>CONCATENATE(C$2," ",B216," - ",C216)</f>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60">
        <v>1</v>
      </c>
      <c r="W216" s="171">
        <v>1</v>
      </c>
      <c r="X216" s="260">
        <v>1</v>
      </c>
      <c r="Y216" s="171">
        <v>1</v>
      </c>
      <c r="Z216" s="260">
        <v>1</v>
      </c>
      <c r="AA216" s="171">
        <v>1</v>
      </c>
      <c r="AB216" s="202" t="s">
        <v>12</v>
      </c>
      <c r="AC216" s="203" t="s">
        <v>1153</v>
      </c>
      <c r="AD216" s="172" t="s">
        <v>12</v>
      </c>
      <c r="AE216" s="172" t="s">
        <v>12</v>
      </c>
      <c r="AF216" s="172" t="s">
        <v>837</v>
      </c>
      <c r="AG216" s="197"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6"/>
      <c r="AZ216" s="298"/>
      <c r="BA216" s="298"/>
      <c r="BB216" s="283"/>
      <c r="BC216" s="283"/>
      <c r="BD216" s="283"/>
      <c r="BE216" s="283"/>
      <c r="BF216" s="283"/>
      <c r="BG216" s="282">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60"/>
      <c r="CA216" s="260"/>
      <c r="CB216" s="260"/>
      <c r="CC216" s="278"/>
      <c r="CD216" s="278"/>
      <c r="CE216" s="260" t="e">
        <v>#N/A</v>
      </c>
      <c r="CF216" s="260" t="e">
        <v>#N/A</v>
      </c>
      <c r="CG216" s="260" t="e">
        <v>#N/A</v>
      </c>
      <c r="CH216" s="260" t="e">
        <v>#N/A</v>
      </c>
      <c r="CI216" s="260" t="e">
        <v>#N/A</v>
      </c>
      <c r="CJ216" s="260"/>
      <c r="CK216" s="260"/>
      <c r="CL216" s="260"/>
      <c r="CM216" s="260"/>
      <c r="CN216" s="260"/>
    </row>
    <row r="217" spans="1:16383" ht="153.75" thickBot="1" x14ac:dyDescent="0.3">
      <c r="A217" s="21" t="str">
        <f>CONCATENATE(C$2," ",B217," - ",C217)</f>
        <v>Indicator 221 - Past due public creditors / employees</v>
      </c>
      <c r="B217" s="275">
        <f t="shared" si="15"/>
        <v>221</v>
      </c>
      <c r="C217" s="136" t="s">
        <v>1423</v>
      </c>
      <c r="D217" s="124" t="str">
        <f t="shared" si="14"/>
        <v>ID221</v>
      </c>
      <c r="E217" s="136" t="s">
        <v>1425</v>
      </c>
      <c r="F217" s="216" t="s">
        <v>1451</v>
      </c>
      <c r="G217" s="14" t="s">
        <v>1424</v>
      </c>
      <c r="H217" s="129" t="s">
        <v>1958</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v>1</v>
      </c>
      <c r="AB217" s="202" t="s">
        <v>12</v>
      </c>
      <c r="AC217" s="203" t="s">
        <v>1153</v>
      </c>
      <c r="AD217" s="172" t="s">
        <v>12</v>
      </c>
      <c r="AE217" s="172" t="s">
        <v>12</v>
      </c>
      <c r="AF217" s="172" t="s">
        <v>837</v>
      </c>
      <c r="AG217" s="305"/>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8"/>
      <c r="AZ217" s="283"/>
      <c r="BA217" s="283"/>
      <c r="BB217" s="283"/>
      <c r="BC217" s="283"/>
      <c r="BD217" s="283"/>
      <c r="BE217" s="71"/>
      <c r="BF217" s="123"/>
      <c r="BG217" s="290"/>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60"/>
      <c r="CA217" s="260"/>
      <c r="CB217" s="260"/>
      <c r="CC217" s="278"/>
      <c r="CD217" s="278"/>
      <c r="CE217" s="260" t="e">
        <v>#N/A</v>
      </c>
      <c r="CF217" s="260" t="e">
        <v>#N/A</v>
      </c>
      <c r="CG217" s="260" t="e">
        <v>#N/A</v>
      </c>
      <c r="CH217" s="260" t="e">
        <v>#N/A</v>
      </c>
      <c r="CI217" s="260" t="e">
        <v>#N/A</v>
      </c>
      <c r="CJ217" s="260"/>
      <c r="CK217" s="260"/>
      <c r="CL217" s="260"/>
      <c r="CM217" s="260"/>
      <c r="CN217" s="260"/>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1.75" thickBot="1" x14ac:dyDescent="0.3">
      <c r="A218" s="21" t="str">
        <f t="shared" ref="A218:A221" si="16">CONCATENATE(C$2," ",B218," - ",C218)</f>
        <v>Indicator 222 - Collateral Value Decrease</v>
      </c>
      <c r="B218" s="275">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8"/>
      <c r="AZ218" s="283"/>
      <c r="BA218" s="283"/>
      <c r="BB218" s="283"/>
      <c r="BC218" s="283"/>
      <c r="BD218" s="283"/>
      <c r="BE218" s="71"/>
      <c r="BF218" s="123"/>
      <c r="BG218" s="290"/>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60"/>
      <c r="CA218" s="260"/>
      <c r="CB218" s="260"/>
      <c r="CC218" s="278"/>
      <c r="CD218" s="278"/>
      <c r="CE218" s="260" t="e">
        <v>#N/A</v>
      </c>
      <c r="CF218" s="260" t="e">
        <v>#N/A</v>
      </c>
      <c r="CG218" s="260" t="e">
        <v>#N/A</v>
      </c>
      <c r="CH218" s="260" t="e">
        <v>#N/A</v>
      </c>
      <c r="CI218" s="260" t="e">
        <v>#N/A</v>
      </c>
      <c r="CJ218" s="260"/>
      <c r="CK218" s="260"/>
      <c r="CL218" s="260"/>
      <c r="CM218" s="260"/>
      <c r="CN218" s="260"/>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6.25" thickBot="1" x14ac:dyDescent="0.3">
      <c r="A219" s="21" t="str">
        <f>CONCATENATE(C$2," ",B219," - ",C219)</f>
        <v>Indicator 223 - Delta Cashflow</v>
      </c>
      <c r="B219" s="275">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8"/>
      <c r="AZ219" s="283"/>
      <c r="BA219" s="283"/>
      <c r="BB219" s="283"/>
      <c r="BC219" s="283"/>
      <c r="BD219" s="283"/>
      <c r="BE219" s="71"/>
      <c r="BF219" s="123"/>
      <c r="BG219" s="290"/>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60"/>
      <c r="CA219" s="260"/>
      <c r="CB219" s="260"/>
      <c r="CC219" s="278"/>
      <c r="CD219" s="278"/>
      <c r="CE219" s="260" t="e">
        <v>#N/A</v>
      </c>
      <c r="CF219" s="260" t="e">
        <v>#N/A</v>
      </c>
      <c r="CG219" s="260" t="e">
        <v>#N/A</v>
      </c>
      <c r="CH219" s="260" t="e">
        <v>#N/A</v>
      </c>
      <c r="CI219" s="260" t="e">
        <v>#N/A</v>
      </c>
      <c r="CJ219" s="260"/>
      <c r="CK219" s="260"/>
      <c r="CL219" s="260"/>
      <c r="CM219" s="260"/>
      <c r="CN219" s="260"/>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1.75" thickBot="1" x14ac:dyDescent="0.3">
      <c r="A220" s="21" t="str">
        <f t="shared" si="16"/>
        <v>Indicator 224 - Covenant Breach</v>
      </c>
      <c r="B220" s="275">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8"/>
      <c r="AZ220" s="283"/>
      <c r="BA220" s="283"/>
      <c r="BB220" s="283"/>
      <c r="BC220" s="283"/>
      <c r="BD220" s="283"/>
      <c r="BE220" s="71"/>
      <c r="BF220" s="123"/>
      <c r="BG220" s="290"/>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60"/>
      <c r="CA220" s="260"/>
      <c r="CB220" s="260"/>
      <c r="CC220" s="278"/>
      <c r="CD220" s="278"/>
      <c r="CE220" s="260" t="e">
        <v>#N/A</v>
      </c>
      <c r="CF220" s="260" t="e">
        <v>#N/A</v>
      </c>
      <c r="CG220" s="260" t="e">
        <v>#N/A</v>
      </c>
      <c r="CH220" s="260" t="e">
        <v>#N/A</v>
      </c>
      <c r="CI220" s="260" t="e">
        <v>#N/A</v>
      </c>
      <c r="CJ220" s="260"/>
      <c r="CK220" s="260"/>
      <c r="CL220" s="260"/>
      <c r="CM220" s="260"/>
      <c r="CN220" s="260"/>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15.5" thickBot="1" x14ac:dyDescent="0.3">
      <c r="A221" s="186" t="str">
        <f t="shared" si="16"/>
        <v>Indicator 225 - Bond Trade Suspended</v>
      </c>
      <c r="B221" s="276">
        <f t="shared" si="15"/>
        <v>225</v>
      </c>
      <c r="C221" s="187" t="s">
        <v>1438</v>
      </c>
      <c r="D221" s="188" t="str">
        <f t="shared" si="14"/>
        <v>ID225</v>
      </c>
      <c r="E221" s="136" t="s">
        <v>1439</v>
      </c>
      <c r="F221" s="216" t="s">
        <v>1451</v>
      </c>
      <c r="G221" s="189" t="s">
        <v>1440</v>
      </c>
      <c r="H221" s="190" t="s">
        <v>1959</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v>1</v>
      </c>
      <c r="AB221" s="200" t="s">
        <v>12</v>
      </c>
      <c r="AC221" s="197" t="s">
        <v>1153</v>
      </c>
      <c r="AD221" s="172" t="s">
        <v>12</v>
      </c>
      <c r="AE221" s="172" t="s">
        <v>12</v>
      </c>
      <c r="AF221" s="172" t="s">
        <v>837</v>
      </c>
      <c r="AG221" s="305"/>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8"/>
      <c r="AZ221" s="283"/>
      <c r="BA221" s="283"/>
      <c r="BB221" s="283"/>
      <c r="BC221" s="283"/>
      <c r="BD221" s="283"/>
      <c r="BE221" s="71"/>
      <c r="BF221" s="123"/>
      <c r="BG221" s="290"/>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60"/>
      <c r="CA221" s="260"/>
      <c r="CB221" s="260"/>
      <c r="CC221" s="278"/>
      <c r="CD221" s="278"/>
      <c r="CE221" s="260" t="e">
        <v>#N/A</v>
      </c>
      <c r="CF221" s="260" t="e">
        <v>#N/A</v>
      </c>
      <c r="CG221" s="260" t="e">
        <v>#N/A</v>
      </c>
      <c r="CH221" s="260" t="e">
        <v>#N/A</v>
      </c>
      <c r="CI221" s="260" t="e">
        <v>#N/A</v>
      </c>
      <c r="CJ221" s="260"/>
      <c r="CK221" s="260"/>
      <c r="CL221" s="260"/>
      <c r="CM221" s="260"/>
      <c r="CN221" s="260"/>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25">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71"/>
      <c r="CD223" s="271"/>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25">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43">
        <v>4</v>
      </c>
    </row>
    <row r="226" spans="14:27" x14ac:dyDescent="0.25">
      <c r="Z226" s="37">
        <f>COUNT(Z3:Z221)</f>
        <v>121</v>
      </c>
      <c r="AA226" s="343">
        <f>SUM(AA3:AA221)</f>
        <v>18</v>
      </c>
    </row>
    <row r="227" spans="14:27" x14ac:dyDescent="0.25">
      <c r="N227" s="37"/>
      <c r="P227" s="37"/>
      <c r="R227" s="37"/>
      <c r="T227" s="37"/>
      <c r="U227" s="37"/>
    </row>
  </sheetData>
  <autoFilter ref="A2:CO221">
    <filterColumn colId="25">
      <customFilters>
        <customFilter operator="notEqual" val=" "/>
      </customFilters>
    </filterColumn>
  </autoFilter>
  <mergeCells count="20">
    <mergeCell ref="AI1:AL1"/>
    <mergeCell ref="AM1:AP1"/>
    <mergeCell ref="AQ1:AT1"/>
    <mergeCell ref="AU1:AX1"/>
    <mergeCell ref="BS1:BT1"/>
    <mergeCell ref="BK1:BL1"/>
    <mergeCell ref="BM1:BN1"/>
    <mergeCell ref="BE1:BF1"/>
    <mergeCell ref="AY1:BB1"/>
    <mergeCell ref="BG1:BJ1"/>
    <mergeCell ref="BO1:BR1"/>
    <mergeCell ref="BC1:BD1"/>
    <mergeCell ref="BU1:BV1"/>
    <mergeCell ref="CJ1:CL1"/>
    <mergeCell ref="CM1:CN1"/>
    <mergeCell ref="CE1:CG1"/>
    <mergeCell ref="CH1:CI1"/>
    <mergeCell ref="CA1:CB1"/>
    <mergeCell ref="CC1:CD1"/>
    <mergeCell ref="BW1:BZ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zoomScale="90" zoomScaleNormal="90" zoomScalePageLayoutView="90" workbookViewId="0">
      <pane xSplit="1" topLeftCell="J1" activePane="topRight" state="frozen"/>
      <selection pane="topRight" activeCell="M4" sqref="M4"/>
    </sheetView>
  </sheetViews>
  <sheetFormatPr defaultColWidth="8.875" defaultRowHeight="15.75" x14ac:dyDescent="0.25"/>
  <cols>
    <col min="1" max="1" width="9" customWidth="1"/>
    <col min="2" max="2" width="13.875" bestFit="1" customWidth="1"/>
    <col min="3" max="3" width="10.25" bestFit="1" customWidth="1"/>
    <col min="4" max="4" width="9.125" bestFit="1" customWidth="1"/>
    <col min="5" max="5" width="13.875" bestFit="1" customWidth="1"/>
    <col min="6" max="6" width="10.25" bestFit="1" customWidth="1"/>
    <col min="7" max="7" width="12.125" bestFit="1" customWidth="1"/>
    <col min="8" max="8" width="13.875" bestFit="1" customWidth="1"/>
    <col min="9" max="9" width="15.375" customWidth="1"/>
    <col min="10" max="10" width="10" bestFit="1" customWidth="1"/>
    <col min="11" max="11" width="13.875" bestFit="1" customWidth="1"/>
    <col min="12" max="12" width="14.375" customWidth="1"/>
    <col min="13" max="13" width="10" bestFit="1" customWidth="1"/>
    <col min="14" max="14" width="13.875" bestFit="1" customWidth="1"/>
    <col min="15" max="15" width="15.5" customWidth="1"/>
    <col min="16" max="16" width="13.25" style="154" bestFit="1" customWidth="1"/>
    <col min="17" max="17" width="14.875" style="154" bestFit="1" customWidth="1"/>
    <col min="18" max="18" width="18.375" style="112" bestFit="1" customWidth="1"/>
    <col min="19" max="19" width="28" bestFit="1" customWidth="1"/>
    <col min="20" max="20" width="79.625" customWidth="1"/>
    <col min="21" max="21" width="73.125" customWidth="1"/>
    <col min="22" max="22" width="32.375" customWidth="1"/>
    <col min="23" max="23" width="66.125" customWidth="1"/>
    <col min="24" max="24" width="68" customWidth="1"/>
    <col min="25" max="25" width="37.875" customWidth="1"/>
    <col min="26" max="26" width="64.5" customWidth="1"/>
    <col min="27" max="27" width="72.625" customWidth="1"/>
    <col min="28" max="31" width="59.375" customWidth="1"/>
    <col min="32" max="32" width="85.5" customWidth="1"/>
    <col min="33" max="34" width="85.125" customWidth="1"/>
    <col min="35" max="35" width="68" customWidth="1"/>
    <col min="36" max="36" width="17.375" style="91" customWidth="1"/>
    <col min="37" max="37" width="255.625" bestFit="1" customWidth="1"/>
    <col min="38" max="38" width="173.625" customWidth="1"/>
  </cols>
  <sheetData>
    <row r="1" spans="1:38" ht="30" customHeight="1" x14ac:dyDescent="0.25">
      <c r="B1" s="389" t="s">
        <v>1215</v>
      </c>
      <c r="C1" s="390"/>
      <c r="D1" s="390"/>
      <c r="E1" s="390"/>
      <c r="F1" s="390"/>
      <c r="G1" s="391"/>
      <c r="H1" s="325"/>
      <c r="I1" s="325"/>
      <c r="J1" s="325"/>
      <c r="K1" s="325"/>
      <c r="L1" s="325"/>
      <c r="M1" s="325"/>
      <c r="N1" s="325"/>
      <c r="O1" s="325"/>
      <c r="P1" s="325"/>
      <c r="Q1" s="325"/>
    </row>
    <row r="2" spans="1:38" ht="30" customHeight="1" x14ac:dyDescent="0.25">
      <c r="A2" s="86" t="s">
        <v>1220</v>
      </c>
      <c r="B2" s="392" t="s">
        <v>831</v>
      </c>
      <c r="C2" s="393"/>
      <c r="D2" s="393"/>
      <c r="E2" s="394" t="s">
        <v>1209</v>
      </c>
      <c r="F2" s="395"/>
      <c r="G2" s="395"/>
      <c r="H2" s="392" t="s">
        <v>1452</v>
      </c>
      <c r="I2" s="393"/>
      <c r="J2" s="393"/>
      <c r="K2" s="396" t="s">
        <v>1572</v>
      </c>
      <c r="L2" s="397"/>
      <c r="M2" s="398"/>
      <c r="N2" s="399" t="s">
        <v>1646</v>
      </c>
      <c r="O2" s="400"/>
      <c r="P2" s="401"/>
      <c r="Q2" s="350" t="s">
        <v>1986</v>
      </c>
      <c r="S2" s="402" t="s">
        <v>1216</v>
      </c>
      <c r="T2" s="402"/>
      <c r="U2" s="402"/>
      <c r="V2" s="403" t="s">
        <v>1219</v>
      </c>
      <c r="W2" s="403"/>
      <c r="X2" s="403"/>
      <c r="Y2" s="402" t="s">
        <v>1453</v>
      </c>
      <c r="Z2" s="402"/>
      <c r="AA2" s="402"/>
      <c r="AB2" s="403" t="s">
        <v>1573</v>
      </c>
      <c r="AC2" s="403"/>
      <c r="AD2" s="403"/>
      <c r="AE2" s="402" t="s">
        <v>1711</v>
      </c>
      <c r="AF2" s="402"/>
      <c r="AG2" s="402"/>
      <c r="AH2" s="314" t="s">
        <v>2024</v>
      </c>
      <c r="AI2" s="116"/>
      <c r="AJ2" s="92"/>
      <c r="AK2" s="93"/>
      <c r="AL2" s="388" t="s">
        <v>1221</v>
      </c>
    </row>
    <row r="3" spans="1:38" ht="30.75" customHeight="1" thickBot="1" x14ac:dyDescent="0.3">
      <c r="B3" s="87" t="s">
        <v>1215</v>
      </c>
      <c r="C3" s="87" t="s">
        <v>1169</v>
      </c>
      <c r="D3" s="87" t="s">
        <v>1170</v>
      </c>
      <c r="E3" s="88" t="s">
        <v>1215</v>
      </c>
      <c r="F3" s="88" t="s">
        <v>1169</v>
      </c>
      <c r="G3" s="88" t="s">
        <v>1214</v>
      </c>
      <c r="H3" s="87" t="s">
        <v>1215</v>
      </c>
      <c r="I3" s="318" t="s">
        <v>1520</v>
      </c>
      <c r="J3" s="318" t="s">
        <v>1519</v>
      </c>
      <c r="K3" s="87" t="s">
        <v>1215</v>
      </c>
      <c r="L3" s="318" t="s">
        <v>1520</v>
      </c>
      <c r="M3" s="259" t="s">
        <v>1519</v>
      </c>
      <c r="N3" s="88" t="s">
        <v>1215</v>
      </c>
      <c r="O3" s="255" t="s">
        <v>1520</v>
      </c>
      <c r="P3" s="318" t="s">
        <v>1955</v>
      </c>
      <c r="Q3" s="318" t="s">
        <v>1215</v>
      </c>
      <c r="R3" s="87" t="s">
        <v>1388</v>
      </c>
      <c r="S3" s="313" t="s">
        <v>1389</v>
      </c>
      <c r="T3" s="313" t="s">
        <v>1390</v>
      </c>
      <c r="U3" s="313" t="s">
        <v>1391</v>
      </c>
      <c r="V3" s="314" t="s">
        <v>1389</v>
      </c>
      <c r="W3" s="314" t="s">
        <v>1390</v>
      </c>
      <c r="X3" s="115" t="s">
        <v>1392</v>
      </c>
      <c r="Y3" s="313" t="s">
        <v>1389</v>
      </c>
      <c r="Z3" s="313" t="s">
        <v>1390</v>
      </c>
      <c r="AA3" s="313" t="s">
        <v>1391</v>
      </c>
      <c r="AB3" s="314" t="s">
        <v>1389</v>
      </c>
      <c r="AC3" s="314" t="s">
        <v>1390</v>
      </c>
      <c r="AD3" s="314" t="s">
        <v>1391</v>
      </c>
      <c r="AE3" s="313" t="s">
        <v>1389</v>
      </c>
      <c r="AF3" s="313" t="s">
        <v>1390</v>
      </c>
      <c r="AG3" s="313" t="s">
        <v>1391</v>
      </c>
      <c r="AH3" s="314" t="s">
        <v>1389</v>
      </c>
      <c r="AI3" s="119" t="s">
        <v>1393</v>
      </c>
      <c r="AL3" s="388"/>
    </row>
    <row r="4" spans="1:38" ht="16.5" thickBot="1" x14ac:dyDescent="0.3">
      <c r="A4" s="85">
        <v>1</v>
      </c>
      <c r="B4" s="98" t="s">
        <v>1297</v>
      </c>
      <c r="C4" s="98"/>
      <c r="D4" s="98"/>
      <c r="E4" s="104" t="s">
        <v>1297</v>
      </c>
      <c r="F4" s="117"/>
      <c r="G4" s="117"/>
      <c r="H4" s="98" t="s">
        <v>1297</v>
      </c>
      <c r="I4" s="98"/>
      <c r="J4" s="98"/>
      <c r="K4" s="258">
        <v>0</v>
      </c>
      <c r="L4" s="258"/>
      <c r="M4" s="326"/>
      <c r="N4" s="327">
        <v>0</v>
      </c>
      <c r="O4" s="328"/>
      <c r="P4" s="329"/>
      <c r="Q4" s="330"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5" thickBot="1" x14ac:dyDescent="0.3">
      <c r="A5" s="85">
        <f>+A4+1</f>
        <v>2</v>
      </c>
      <c r="B5" s="98"/>
      <c r="C5" s="98"/>
      <c r="D5" s="98"/>
      <c r="E5" s="104"/>
      <c r="F5" s="117"/>
      <c r="G5" s="117"/>
      <c r="H5" s="98" t="s">
        <v>1297</v>
      </c>
      <c r="I5" s="98"/>
      <c r="J5" s="98"/>
      <c r="K5" s="258">
        <v>0</v>
      </c>
      <c r="L5" s="258"/>
      <c r="M5" s="326"/>
      <c r="N5" s="327">
        <v>0</v>
      </c>
      <c r="O5" s="328"/>
      <c r="P5" s="329"/>
      <c r="Q5" s="330"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5" thickBot="1" x14ac:dyDescent="0.3">
      <c r="A6" s="85">
        <f t="shared" ref="A6:A69" si="15">+A5+1</f>
        <v>3</v>
      </c>
      <c r="B6" s="98"/>
      <c r="C6" s="98"/>
      <c r="D6" s="98"/>
      <c r="E6" s="104"/>
      <c r="F6" s="117"/>
      <c r="G6" s="117"/>
      <c r="H6" s="98"/>
      <c r="I6" s="98"/>
      <c r="J6" s="98"/>
      <c r="K6" s="258"/>
      <c r="L6" s="258"/>
      <c r="M6" s="326"/>
      <c r="N6" s="327">
        <v>0</v>
      </c>
      <c r="O6" s="328"/>
      <c r="P6" s="329"/>
      <c r="Q6" s="330"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5" thickBot="1" x14ac:dyDescent="0.3">
      <c r="A7" s="85">
        <f t="shared" si="15"/>
        <v>4</v>
      </c>
      <c r="B7" s="98"/>
      <c r="C7" s="98"/>
      <c r="D7" s="98"/>
      <c r="E7" s="104"/>
      <c r="F7" s="117"/>
      <c r="G7" s="117"/>
      <c r="H7" s="98"/>
      <c r="I7" s="98"/>
      <c r="J7" s="98"/>
      <c r="K7" s="258"/>
      <c r="L7" s="258"/>
      <c r="M7" s="326"/>
      <c r="N7" s="327"/>
      <c r="O7" s="328"/>
      <c r="P7" s="329"/>
      <c r="Q7" s="330"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5" thickBot="1" x14ac:dyDescent="0.3">
      <c r="A8" s="85">
        <f t="shared" si="15"/>
        <v>5</v>
      </c>
      <c r="B8" s="98"/>
      <c r="C8" s="98"/>
      <c r="D8" s="98"/>
      <c r="E8" s="104"/>
      <c r="F8" s="117"/>
      <c r="G8" s="117"/>
      <c r="H8" s="98"/>
      <c r="I8" s="98"/>
      <c r="J8" s="98"/>
      <c r="K8" s="258"/>
      <c r="L8" s="258"/>
      <c r="M8" s="326"/>
      <c r="N8" s="327"/>
      <c r="O8" s="328"/>
      <c r="P8" s="329"/>
      <c r="Q8" s="330"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5" thickBot="1" x14ac:dyDescent="0.3">
      <c r="A9" s="85">
        <f t="shared" si="15"/>
        <v>6</v>
      </c>
      <c r="B9" s="98"/>
      <c r="C9" s="98"/>
      <c r="D9" s="98"/>
      <c r="E9" s="104"/>
      <c r="F9" s="117"/>
      <c r="G9" s="117"/>
      <c r="H9" s="98"/>
      <c r="I9" s="98"/>
      <c r="J9" s="98"/>
      <c r="K9" s="258">
        <v>0</v>
      </c>
      <c r="L9" s="258"/>
      <c r="M9" s="326"/>
      <c r="N9" s="327">
        <v>0</v>
      </c>
      <c r="O9" s="328"/>
      <c r="P9" s="329"/>
      <c r="Q9" s="330"/>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5" thickBot="1" x14ac:dyDescent="0.3">
      <c r="A10" s="85">
        <f t="shared" si="15"/>
        <v>7</v>
      </c>
      <c r="B10" s="98" t="s">
        <v>1297</v>
      </c>
      <c r="C10" s="98"/>
      <c r="D10" s="98"/>
      <c r="E10" s="104" t="s">
        <v>1297</v>
      </c>
      <c r="F10" s="117"/>
      <c r="G10" s="117"/>
      <c r="H10" s="98" t="s">
        <v>1297</v>
      </c>
      <c r="I10" s="98"/>
      <c r="J10" s="98"/>
      <c r="K10" s="258">
        <v>0</v>
      </c>
      <c r="L10" s="258"/>
      <c r="M10" s="326"/>
      <c r="N10" s="327">
        <v>0</v>
      </c>
      <c r="O10" s="328"/>
      <c r="P10" s="329"/>
      <c r="Q10" s="330"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5" thickBot="1" x14ac:dyDescent="0.3">
      <c r="A11" s="85">
        <f t="shared" si="15"/>
        <v>8</v>
      </c>
      <c r="B11" s="98" t="s">
        <v>818</v>
      </c>
      <c r="C11" s="98"/>
      <c r="D11" s="98"/>
      <c r="E11" s="104" t="s">
        <v>818</v>
      </c>
      <c r="F11" s="117"/>
      <c r="G11" s="117"/>
      <c r="H11" s="98" t="s">
        <v>818</v>
      </c>
      <c r="I11" s="98"/>
      <c r="J11" s="98"/>
      <c r="K11" s="258"/>
      <c r="L11" s="258"/>
      <c r="M11" s="326"/>
      <c r="N11" s="327">
        <v>1</v>
      </c>
      <c r="O11" s="328"/>
      <c r="P11" s="329"/>
      <c r="Q11" s="330"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5" thickBot="1" x14ac:dyDescent="0.3">
      <c r="A12" s="85">
        <f t="shared" si="15"/>
        <v>9</v>
      </c>
      <c r="B12" s="98" t="s">
        <v>1297</v>
      </c>
      <c r="C12" s="98"/>
      <c r="D12" s="98"/>
      <c r="E12" s="104" t="s">
        <v>1297</v>
      </c>
      <c r="F12" s="117"/>
      <c r="G12" s="117"/>
      <c r="H12" s="98"/>
      <c r="I12" s="98"/>
      <c r="J12" s="98"/>
      <c r="K12" s="258"/>
      <c r="L12" s="258"/>
      <c r="M12" s="326"/>
      <c r="N12" s="327">
        <v>0</v>
      </c>
      <c r="O12" s="328"/>
      <c r="P12" s="329"/>
      <c r="Q12" s="330"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5" thickBot="1" x14ac:dyDescent="0.3">
      <c r="A13" s="85">
        <f t="shared" si="15"/>
        <v>10</v>
      </c>
      <c r="B13" s="98"/>
      <c r="C13" s="98"/>
      <c r="D13" s="98"/>
      <c r="E13" s="104" t="s">
        <v>1297</v>
      </c>
      <c r="F13" s="117"/>
      <c r="G13" s="117"/>
      <c r="H13" s="98"/>
      <c r="I13" s="98"/>
      <c r="J13" s="98"/>
      <c r="K13" s="258"/>
      <c r="L13" s="258"/>
      <c r="M13" s="326"/>
      <c r="N13" s="327">
        <v>0</v>
      </c>
      <c r="O13" s="328"/>
      <c r="P13" s="329"/>
      <c r="Q13" s="330"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5" thickBot="1" x14ac:dyDescent="0.3">
      <c r="A14" s="85">
        <f t="shared" si="15"/>
        <v>11</v>
      </c>
      <c r="B14" s="98" t="s">
        <v>1297</v>
      </c>
      <c r="C14" s="98"/>
      <c r="D14" s="98"/>
      <c r="E14" s="104" t="s">
        <v>1297</v>
      </c>
      <c r="F14" s="117"/>
      <c r="G14" s="117"/>
      <c r="H14" s="98"/>
      <c r="I14" s="98"/>
      <c r="J14" s="98"/>
      <c r="K14" s="258"/>
      <c r="L14" s="258"/>
      <c r="M14" s="326"/>
      <c r="N14" s="327">
        <v>0</v>
      </c>
      <c r="O14" s="328"/>
      <c r="P14" s="329"/>
      <c r="Q14" s="330"/>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5" thickBot="1" x14ac:dyDescent="0.3">
      <c r="A15" s="85">
        <f t="shared" si="15"/>
        <v>12</v>
      </c>
      <c r="B15" s="98"/>
      <c r="C15" s="98"/>
      <c r="D15" s="98"/>
      <c r="E15" s="104" t="s">
        <v>1297</v>
      </c>
      <c r="F15" s="117"/>
      <c r="G15" s="117"/>
      <c r="H15" s="98"/>
      <c r="I15" s="98"/>
      <c r="J15" s="98"/>
      <c r="K15" s="258"/>
      <c r="L15" s="258"/>
      <c r="M15" s="326"/>
      <c r="N15" s="327">
        <v>0</v>
      </c>
      <c r="O15" s="328"/>
      <c r="P15" s="329"/>
      <c r="Q15" s="330"/>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5" thickBot="1" x14ac:dyDescent="0.3">
      <c r="A16" s="85">
        <f t="shared" si="15"/>
        <v>13</v>
      </c>
      <c r="B16" s="98"/>
      <c r="C16" s="98" t="s">
        <v>1296</v>
      </c>
      <c r="D16" s="98" t="s">
        <v>1298</v>
      </c>
      <c r="E16" s="104"/>
      <c r="F16" s="117" t="s">
        <v>1299</v>
      </c>
      <c r="G16" s="117" t="s">
        <v>1300</v>
      </c>
      <c r="H16" s="98"/>
      <c r="I16" s="98">
        <v>7042355</v>
      </c>
      <c r="J16" s="98" t="s">
        <v>1501</v>
      </c>
      <c r="K16" s="258"/>
      <c r="L16" s="258"/>
      <c r="M16" s="326"/>
      <c r="N16" s="327"/>
      <c r="O16" s="328" t="s">
        <v>1647</v>
      </c>
      <c r="P16" s="329" t="s">
        <v>1679</v>
      </c>
      <c r="Q16" s="330" t="s">
        <v>2025</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('CORPORATE','SME Corporate')  THEN 1084740</v>
      </c>
      <c r="AG16" t="str">
        <f t="shared" si="10"/>
        <v xml:space="preserve"> WHEN COUNTRY = 'CIB' AND SEGMENT= 'Small Business'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row>
    <row r="17" spans="1:38" ht="16.5" thickBot="1" x14ac:dyDescent="0.3">
      <c r="A17" s="85">
        <f t="shared" si="15"/>
        <v>14</v>
      </c>
      <c r="B17" s="98" t="s">
        <v>818</v>
      </c>
      <c r="C17" s="98"/>
      <c r="D17" s="98"/>
      <c r="E17" s="104" t="s">
        <v>818</v>
      </c>
      <c r="F17" s="117"/>
      <c r="G17" s="117"/>
      <c r="H17" s="98" t="s">
        <v>818</v>
      </c>
      <c r="I17" s="98"/>
      <c r="J17" s="98"/>
      <c r="K17" s="258"/>
      <c r="L17" s="258"/>
      <c r="M17" s="326"/>
      <c r="N17" s="327">
        <v>1</v>
      </c>
      <c r="O17" s="328"/>
      <c r="P17" s="329"/>
      <c r="Q17" s="330"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5" thickBot="1" x14ac:dyDescent="0.3">
      <c r="A18" s="85">
        <f t="shared" si="15"/>
        <v>15</v>
      </c>
      <c r="B18" s="98" t="s">
        <v>1297</v>
      </c>
      <c r="C18" s="98"/>
      <c r="D18" s="98"/>
      <c r="E18" s="104" t="s">
        <v>1297</v>
      </c>
      <c r="F18" s="117"/>
      <c r="G18" s="117"/>
      <c r="H18" s="98"/>
      <c r="I18" s="98"/>
      <c r="J18" s="98"/>
      <c r="K18" s="258">
        <v>0</v>
      </c>
      <c r="L18" s="258"/>
      <c r="M18" s="326"/>
      <c r="N18" s="327">
        <v>0</v>
      </c>
      <c r="O18" s="328"/>
      <c r="P18" s="329"/>
      <c r="Q18" s="330"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5" thickBot="1" x14ac:dyDescent="0.3">
      <c r="A19" s="85">
        <f t="shared" si="15"/>
        <v>16</v>
      </c>
      <c r="B19" s="98"/>
      <c r="C19" s="98"/>
      <c r="D19" s="98"/>
      <c r="E19" s="104"/>
      <c r="F19" s="117"/>
      <c r="G19" s="117"/>
      <c r="H19" s="98" t="s">
        <v>1297</v>
      </c>
      <c r="I19" s="98"/>
      <c r="J19" s="98"/>
      <c r="K19" s="258">
        <v>0</v>
      </c>
      <c r="L19" s="258"/>
      <c r="M19" s="326"/>
      <c r="N19" s="327">
        <v>0</v>
      </c>
      <c r="O19" s="328"/>
      <c r="P19" s="329"/>
      <c r="Q19" s="330"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5" thickBot="1" x14ac:dyDescent="0.3">
      <c r="A20" s="85">
        <f t="shared" si="15"/>
        <v>17</v>
      </c>
      <c r="B20" s="98"/>
      <c r="C20" s="98"/>
      <c r="D20" s="98"/>
      <c r="E20" s="104"/>
      <c r="F20" s="117"/>
      <c r="G20" s="117"/>
      <c r="H20" s="98"/>
      <c r="I20" s="98"/>
      <c r="J20" s="98"/>
      <c r="K20" s="258">
        <v>0</v>
      </c>
      <c r="L20" s="258"/>
      <c r="M20" s="326"/>
      <c r="N20" s="327">
        <v>0</v>
      </c>
      <c r="O20" s="328"/>
      <c r="P20" s="329"/>
      <c r="Q20" s="330"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5" thickBot="1" x14ac:dyDescent="0.3">
      <c r="A21" s="85">
        <f t="shared" si="15"/>
        <v>18</v>
      </c>
      <c r="B21" s="98"/>
      <c r="C21" s="98"/>
      <c r="D21" s="98"/>
      <c r="E21" s="104"/>
      <c r="F21" s="117"/>
      <c r="G21" s="117"/>
      <c r="H21" s="98"/>
      <c r="I21" s="98"/>
      <c r="J21" s="98"/>
      <c r="K21" s="258"/>
      <c r="L21" s="258"/>
      <c r="M21" s="326"/>
      <c r="N21" s="327"/>
      <c r="O21" s="328"/>
      <c r="P21" s="329"/>
      <c r="Q21" s="330"/>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5" thickBot="1" x14ac:dyDescent="0.3">
      <c r="A22" s="85">
        <f t="shared" si="15"/>
        <v>19</v>
      </c>
      <c r="B22" s="98"/>
      <c r="C22" s="98"/>
      <c r="D22" s="98"/>
      <c r="E22" s="104"/>
      <c r="F22" s="117"/>
      <c r="G22" s="117"/>
      <c r="H22" s="98"/>
      <c r="I22" s="98"/>
      <c r="J22" s="98"/>
      <c r="K22" s="258"/>
      <c r="L22" s="258"/>
      <c r="M22" s="326"/>
      <c r="N22" s="327"/>
      <c r="O22" s="328"/>
      <c r="P22" s="329"/>
      <c r="Q22" s="330"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5" thickBot="1" x14ac:dyDescent="0.3">
      <c r="A23" s="85">
        <f t="shared" si="15"/>
        <v>20</v>
      </c>
      <c r="B23" s="98"/>
      <c r="C23" s="98"/>
      <c r="D23" s="98"/>
      <c r="E23" s="104"/>
      <c r="F23" s="117"/>
      <c r="G23" s="117"/>
      <c r="H23" s="98"/>
      <c r="I23" s="98"/>
      <c r="J23" s="98"/>
      <c r="K23" s="258">
        <v>0</v>
      </c>
      <c r="L23" s="258"/>
      <c r="M23" s="326"/>
      <c r="N23" s="327">
        <v>0</v>
      </c>
      <c r="O23" s="328"/>
      <c r="P23" s="329"/>
      <c r="Q23" s="330"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5" thickBot="1" x14ac:dyDescent="0.3">
      <c r="A24" s="85">
        <f t="shared" si="15"/>
        <v>21</v>
      </c>
      <c r="B24" s="98"/>
      <c r="C24" s="98"/>
      <c r="D24" s="98"/>
      <c r="E24" s="104"/>
      <c r="F24" s="117"/>
      <c r="G24" s="117"/>
      <c r="H24" s="98"/>
      <c r="I24" s="98"/>
      <c r="J24" s="98"/>
      <c r="K24" s="258"/>
      <c r="L24" s="258"/>
      <c r="M24" s="326"/>
      <c r="N24" s="327"/>
      <c r="O24" s="328"/>
      <c r="P24" s="329"/>
      <c r="Q24" s="330"/>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5" thickBot="1" x14ac:dyDescent="0.3">
      <c r="A25" s="85">
        <f t="shared" si="15"/>
        <v>22</v>
      </c>
      <c r="B25" s="98"/>
      <c r="C25" s="98"/>
      <c r="D25" s="98"/>
      <c r="E25" s="104"/>
      <c r="F25" s="117"/>
      <c r="G25" s="117"/>
      <c r="H25" s="98"/>
      <c r="I25" s="98"/>
      <c r="J25" s="98"/>
      <c r="K25" s="258"/>
      <c r="L25" s="258"/>
      <c r="M25" s="326"/>
      <c r="N25" s="327"/>
      <c r="O25" s="328"/>
      <c r="P25" s="329"/>
      <c r="Q25" s="330"/>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5" thickBot="1" x14ac:dyDescent="0.3">
      <c r="A26" s="85">
        <f t="shared" si="15"/>
        <v>23</v>
      </c>
      <c r="B26" s="98"/>
      <c r="C26" s="98"/>
      <c r="D26" s="98"/>
      <c r="E26" s="104"/>
      <c r="F26" s="117"/>
      <c r="G26" s="117"/>
      <c r="H26" s="98"/>
      <c r="I26" s="98"/>
      <c r="J26" s="98"/>
      <c r="K26" s="258" t="s">
        <v>1297</v>
      </c>
      <c r="L26" s="258"/>
      <c r="M26" s="326"/>
      <c r="N26" s="327">
        <v>0</v>
      </c>
      <c r="O26" s="328"/>
      <c r="P26" s="329"/>
      <c r="Q26" s="330"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5" thickBot="1" x14ac:dyDescent="0.3">
      <c r="A27" s="85">
        <f t="shared" si="15"/>
        <v>24</v>
      </c>
      <c r="B27" s="98"/>
      <c r="C27" s="98"/>
      <c r="D27" s="98"/>
      <c r="E27" s="104"/>
      <c r="F27" s="117"/>
      <c r="G27" s="117"/>
      <c r="H27" s="98"/>
      <c r="I27" s="98"/>
      <c r="J27" s="98"/>
      <c r="K27" s="258"/>
      <c r="L27" s="258"/>
      <c r="M27" s="326"/>
      <c r="N27" s="327">
        <v>0</v>
      </c>
      <c r="O27" s="328"/>
      <c r="P27" s="329"/>
      <c r="Q27" s="330"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5" thickBot="1" x14ac:dyDescent="0.3">
      <c r="A28" s="85">
        <f t="shared" si="15"/>
        <v>25</v>
      </c>
      <c r="B28" s="98"/>
      <c r="C28" s="98"/>
      <c r="D28" s="98"/>
      <c r="E28" s="104"/>
      <c r="F28" s="117"/>
      <c r="G28" s="117"/>
      <c r="H28" s="98"/>
      <c r="I28" s="98"/>
      <c r="J28" s="98"/>
      <c r="K28" s="258"/>
      <c r="L28" s="258"/>
      <c r="M28" s="326"/>
      <c r="N28" s="327"/>
      <c r="O28" s="328"/>
      <c r="P28" s="329"/>
      <c r="Q28" s="330"/>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5" thickBot="1" x14ac:dyDescent="0.3">
      <c r="A29" s="85">
        <f t="shared" si="15"/>
        <v>26</v>
      </c>
      <c r="B29" s="98"/>
      <c r="C29" s="98"/>
      <c r="D29" s="98"/>
      <c r="E29" s="104"/>
      <c r="F29" s="117"/>
      <c r="G29" s="117"/>
      <c r="H29" s="98"/>
      <c r="I29" s="98"/>
      <c r="J29" s="98"/>
      <c r="K29" s="258"/>
      <c r="L29" s="258"/>
      <c r="M29" s="326"/>
      <c r="N29" s="327"/>
      <c r="O29" s="328"/>
      <c r="P29" s="329"/>
      <c r="Q29" s="330"/>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5" thickBot="1" x14ac:dyDescent="0.3">
      <c r="A30" s="85">
        <f t="shared" si="15"/>
        <v>27</v>
      </c>
      <c r="B30" s="98"/>
      <c r="C30" s="98"/>
      <c r="D30" s="98"/>
      <c r="E30" s="104"/>
      <c r="F30" s="117"/>
      <c r="G30" s="117"/>
      <c r="H30" s="98"/>
      <c r="I30" s="98"/>
      <c r="J30" s="98"/>
      <c r="K30" s="258"/>
      <c r="L30" s="258"/>
      <c r="M30" s="326"/>
      <c r="N30" s="327">
        <v>0</v>
      </c>
      <c r="O30" s="328"/>
      <c r="P30" s="329"/>
      <c r="Q30" s="330"/>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5" thickBot="1" x14ac:dyDescent="0.3">
      <c r="A31" s="85">
        <f t="shared" si="15"/>
        <v>28</v>
      </c>
      <c r="B31" s="98"/>
      <c r="C31" s="98"/>
      <c r="D31" s="98"/>
      <c r="E31" s="104"/>
      <c r="F31" s="117"/>
      <c r="G31" s="117"/>
      <c r="H31" s="98"/>
      <c r="I31" s="98"/>
      <c r="J31" s="98"/>
      <c r="K31" s="258">
        <v>0</v>
      </c>
      <c r="L31" s="258"/>
      <c r="M31" s="326"/>
      <c r="N31" s="327">
        <v>0</v>
      </c>
      <c r="O31" s="328"/>
      <c r="P31" s="329"/>
      <c r="Q31" s="330"/>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5" thickBot="1" x14ac:dyDescent="0.3">
      <c r="A32" s="85">
        <f t="shared" si="15"/>
        <v>29</v>
      </c>
      <c r="B32" s="98"/>
      <c r="C32" s="98"/>
      <c r="D32" s="98"/>
      <c r="E32" s="104"/>
      <c r="F32" s="117"/>
      <c r="G32" s="117"/>
      <c r="H32" s="98"/>
      <c r="I32" s="98"/>
      <c r="J32" s="98"/>
      <c r="K32" s="258"/>
      <c r="L32" s="258"/>
      <c r="M32" s="326"/>
      <c r="N32" s="327">
        <v>0</v>
      </c>
      <c r="O32" s="328"/>
      <c r="P32" s="329"/>
      <c r="Q32" s="330"/>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5" thickBot="1" x14ac:dyDescent="0.3">
      <c r="A33" s="85">
        <f t="shared" si="15"/>
        <v>30</v>
      </c>
      <c r="B33" s="98"/>
      <c r="C33" s="98"/>
      <c r="D33" s="98"/>
      <c r="E33" s="104"/>
      <c r="F33" s="117"/>
      <c r="G33" s="117"/>
      <c r="H33" s="98"/>
      <c r="I33" s="98"/>
      <c r="J33" s="98"/>
      <c r="K33" s="258"/>
      <c r="L33" s="258"/>
      <c r="M33" s="326"/>
      <c r="N33" s="327">
        <v>0</v>
      </c>
      <c r="O33" s="328"/>
      <c r="P33" s="329"/>
      <c r="Q33" s="330"/>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5" thickBot="1" x14ac:dyDescent="0.3">
      <c r="A34" s="85">
        <f t="shared" si="15"/>
        <v>31</v>
      </c>
      <c r="B34" s="98"/>
      <c r="C34" s="98"/>
      <c r="D34" s="98"/>
      <c r="E34" s="104"/>
      <c r="F34" s="117"/>
      <c r="G34" s="117"/>
      <c r="H34" s="98" t="s">
        <v>1297</v>
      </c>
      <c r="I34" s="98"/>
      <c r="J34" s="98"/>
      <c r="K34" s="258">
        <v>0</v>
      </c>
      <c r="L34" s="258"/>
      <c r="M34" s="326"/>
      <c r="N34" s="327">
        <v>0</v>
      </c>
      <c r="O34" s="328"/>
      <c r="P34" s="329"/>
      <c r="Q34" s="330"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5" thickBot="1" x14ac:dyDescent="0.3">
      <c r="A35" s="85">
        <f t="shared" si="15"/>
        <v>32</v>
      </c>
      <c r="B35" s="98"/>
      <c r="C35" s="98"/>
      <c r="D35" s="98"/>
      <c r="E35" s="104"/>
      <c r="F35" s="117"/>
      <c r="G35" s="117"/>
      <c r="H35" s="98"/>
      <c r="I35" s="98"/>
      <c r="J35" s="98"/>
      <c r="K35" s="258"/>
      <c r="L35" s="258"/>
      <c r="M35" s="326"/>
      <c r="N35" s="327">
        <v>0</v>
      </c>
      <c r="O35" s="328"/>
      <c r="P35" s="329"/>
      <c r="Q35" s="330"/>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5" thickBot="1" x14ac:dyDescent="0.3">
      <c r="A36" s="85">
        <f t="shared" si="15"/>
        <v>33</v>
      </c>
      <c r="B36" s="98"/>
      <c r="C36" s="98"/>
      <c r="D36" s="98"/>
      <c r="E36" s="104"/>
      <c r="F36" s="117"/>
      <c r="G36" s="117"/>
      <c r="H36" s="98"/>
      <c r="I36" s="98"/>
      <c r="J36" s="98"/>
      <c r="K36" s="258"/>
      <c r="L36" s="258"/>
      <c r="M36" s="326"/>
      <c r="N36" s="327"/>
      <c r="O36" s="328"/>
      <c r="P36" s="329"/>
      <c r="Q36" s="330"/>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5" thickBot="1" x14ac:dyDescent="0.3">
      <c r="A37" s="85">
        <f t="shared" si="15"/>
        <v>34</v>
      </c>
      <c r="B37" s="98"/>
      <c r="C37" s="98"/>
      <c r="D37" s="98"/>
      <c r="E37" s="104"/>
      <c r="F37" s="117"/>
      <c r="G37" s="117"/>
      <c r="H37" s="98"/>
      <c r="I37" s="98"/>
      <c r="J37" s="98"/>
      <c r="K37" s="258"/>
      <c r="L37" s="258"/>
      <c r="M37" s="326"/>
      <c r="N37" s="327">
        <v>0</v>
      </c>
      <c r="O37" s="328"/>
      <c r="P37" s="329"/>
      <c r="Q37" s="330"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5" thickBot="1" x14ac:dyDescent="0.3">
      <c r="A38" s="85">
        <f t="shared" si="15"/>
        <v>35</v>
      </c>
      <c r="B38" s="98" t="s">
        <v>1297</v>
      </c>
      <c r="C38" s="98"/>
      <c r="D38" s="98"/>
      <c r="E38" s="104" t="s">
        <v>1297</v>
      </c>
      <c r="F38" s="117"/>
      <c r="G38" s="117"/>
      <c r="H38" s="98"/>
      <c r="I38" s="98"/>
      <c r="J38" s="98"/>
      <c r="K38" s="258"/>
      <c r="L38" s="258"/>
      <c r="M38" s="326"/>
      <c r="N38" s="327">
        <v>0</v>
      </c>
      <c r="O38" s="328"/>
      <c r="P38" s="329"/>
      <c r="Q38" s="330"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5" thickBot="1" x14ac:dyDescent="0.3">
      <c r="A39" s="85">
        <f t="shared" si="15"/>
        <v>36</v>
      </c>
      <c r="B39" s="98"/>
      <c r="C39" s="98"/>
      <c r="D39" s="98"/>
      <c r="E39" s="104"/>
      <c r="F39" s="117"/>
      <c r="G39" s="117"/>
      <c r="H39" s="98"/>
      <c r="I39" s="98"/>
      <c r="J39" s="98"/>
      <c r="K39" s="258"/>
      <c r="L39" s="258"/>
      <c r="M39" s="326"/>
      <c r="N39" s="327">
        <v>0</v>
      </c>
      <c r="O39" s="328"/>
      <c r="P39" s="329"/>
      <c r="Q39" s="330"/>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5" thickBot="1" x14ac:dyDescent="0.3">
      <c r="A40" s="85">
        <f t="shared" si="15"/>
        <v>37</v>
      </c>
      <c r="B40" s="98"/>
      <c r="C40" s="98"/>
      <c r="D40" s="98"/>
      <c r="E40" s="104"/>
      <c r="F40" s="117"/>
      <c r="G40" s="117"/>
      <c r="H40" s="98"/>
      <c r="I40" s="98"/>
      <c r="J40" s="98"/>
      <c r="K40" s="258"/>
      <c r="L40" s="258"/>
      <c r="M40" s="326"/>
      <c r="N40" s="327">
        <v>0</v>
      </c>
      <c r="O40" s="328"/>
      <c r="P40" s="329"/>
      <c r="Q40" s="330"/>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5" thickBot="1" x14ac:dyDescent="0.3">
      <c r="A41" s="85">
        <f t="shared" si="15"/>
        <v>38</v>
      </c>
      <c r="B41" s="98"/>
      <c r="C41" s="98"/>
      <c r="D41" s="98"/>
      <c r="E41" s="104"/>
      <c r="F41" s="117"/>
      <c r="G41" s="117"/>
      <c r="H41" s="98"/>
      <c r="I41" s="98"/>
      <c r="J41" s="98"/>
      <c r="K41" s="258"/>
      <c r="L41" s="258"/>
      <c r="M41" s="326"/>
      <c r="N41" s="327">
        <v>0</v>
      </c>
      <c r="O41" s="328"/>
      <c r="P41" s="329"/>
      <c r="Q41" s="330"/>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5" thickBot="1" x14ac:dyDescent="0.3">
      <c r="A42" s="85">
        <f t="shared" si="15"/>
        <v>39</v>
      </c>
      <c r="B42" s="98"/>
      <c r="C42" s="98"/>
      <c r="D42" s="98"/>
      <c r="E42" s="104"/>
      <c r="F42" s="117"/>
      <c r="G42" s="117"/>
      <c r="H42" s="98"/>
      <c r="I42" s="98"/>
      <c r="J42" s="98"/>
      <c r="K42" s="258"/>
      <c r="L42" s="258"/>
      <c r="M42" s="326"/>
      <c r="N42" s="327">
        <v>0</v>
      </c>
      <c r="O42" s="328"/>
      <c r="P42" s="329"/>
      <c r="Q42" s="330"/>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5" thickBot="1" x14ac:dyDescent="0.3">
      <c r="A43" s="85">
        <f t="shared" si="15"/>
        <v>40</v>
      </c>
      <c r="B43" s="98"/>
      <c r="C43" s="98" t="s">
        <v>1226</v>
      </c>
      <c r="D43" s="98" t="s">
        <v>1227</v>
      </c>
      <c r="E43" s="104"/>
      <c r="F43" s="117" t="s">
        <v>1228</v>
      </c>
      <c r="G43" s="117" t="s">
        <v>1229</v>
      </c>
      <c r="H43" s="98"/>
      <c r="I43" s="98" t="s">
        <v>1495</v>
      </c>
      <c r="J43" s="98" t="s">
        <v>1495</v>
      </c>
      <c r="K43" s="258"/>
      <c r="L43" s="258" t="s">
        <v>1574</v>
      </c>
      <c r="M43" s="326" t="s">
        <v>1575</v>
      </c>
      <c r="N43" s="327"/>
      <c r="O43" s="328" t="s">
        <v>1648</v>
      </c>
      <c r="P43" s="329" t="s">
        <v>1680</v>
      </c>
      <c r="Q43" s="330" t="s">
        <v>2026</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('CORPORATE','SME Corporate')  THEN 0.2167367</v>
      </c>
      <c r="AG43" t="str">
        <f t="shared" si="10"/>
        <v xml:space="preserve"> WHEN COUNTRY = 'CIB' AND SEGMENT= 'Small Business'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row>
    <row r="44" spans="1:38" ht="16.5" thickBot="1" x14ac:dyDescent="0.3">
      <c r="A44" s="85">
        <f t="shared" si="15"/>
        <v>41</v>
      </c>
      <c r="B44" s="98"/>
      <c r="C44" s="98"/>
      <c r="D44" s="98"/>
      <c r="E44" s="104"/>
      <c r="F44" s="117"/>
      <c r="G44" s="117"/>
      <c r="H44" s="98"/>
      <c r="I44" s="98"/>
      <c r="J44" s="98"/>
      <c r="K44" s="258"/>
      <c r="L44" s="258"/>
      <c r="M44" s="326"/>
      <c r="N44" s="327">
        <v>0</v>
      </c>
      <c r="O44" s="328"/>
      <c r="P44" s="329"/>
      <c r="Q44" s="330"/>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5" thickBot="1" x14ac:dyDescent="0.3">
      <c r="A45" s="85">
        <f t="shared" si="15"/>
        <v>42</v>
      </c>
      <c r="B45" s="98"/>
      <c r="C45" s="98"/>
      <c r="D45" s="98"/>
      <c r="E45" s="104"/>
      <c r="F45" s="117"/>
      <c r="G45" s="117"/>
      <c r="H45" s="98"/>
      <c r="I45" s="98"/>
      <c r="J45" s="98"/>
      <c r="K45" s="258"/>
      <c r="L45" s="258"/>
      <c r="M45" s="326"/>
      <c r="N45" s="327">
        <v>0</v>
      </c>
      <c r="O45" s="328"/>
      <c r="P45" s="329"/>
      <c r="Q45" s="330"/>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5" thickBot="1" x14ac:dyDescent="0.3">
      <c r="A46" s="85">
        <f t="shared" si="15"/>
        <v>43</v>
      </c>
      <c r="B46" s="98"/>
      <c r="C46" s="98"/>
      <c r="D46" s="98"/>
      <c r="E46" s="104"/>
      <c r="F46" s="117"/>
      <c r="G46" s="117"/>
      <c r="H46" s="98"/>
      <c r="I46" s="98"/>
      <c r="J46" s="98"/>
      <c r="K46" s="258"/>
      <c r="L46" s="258"/>
      <c r="M46" s="326"/>
      <c r="N46" s="327">
        <v>0</v>
      </c>
      <c r="O46" s="328"/>
      <c r="P46" s="329"/>
      <c r="Q46" s="330"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5" thickBot="1" x14ac:dyDescent="0.3">
      <c r="A47" s="85">
        <f t="shared" si="15"/>
        <v>44</v>
      </c>
      <c r="B47" s="98" t="s">
        <v>1297</v>
      </c>
      <c r="C47" s="98"/>
      <c r="D47" s="98"/>
      <c r="E47" s="104" t="s">
        <v>1297</v>
      </c>
      <c r="F47" s="117"/>
      <c r="G47" s="117"/>
      <c r="H47" s="98" t="s">
        <v>1297</v>
      </c>
      <c r="I47" s="98"/>
      <c r="J47" s="98"/>
      <c r="K47" s="258">
        <v>0</v>
      </c>
      <c r="L47" s="258"/>
      <c r="M47" s="326"/>
      <c r="N47" s="327">
        <v>0</v>
      </c>
      <c r="O47" s="328"/>
      <c r="P47" s="329"/>
      <c r="Q47" s="330"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5" thickBot="1" x14ac:dyDescent="0.3">
      <c r="A48" s="85">
        <f t="shared" si="15"/>
        <v>45</v>
      </c>
      <c r="B48" s="98"/>
      <c r="C48" s="98"/>
      <c r="D48" s="98"/>
      <c r="E48" s="104"/>
      <c r="F48" s="117"/>
      <c r="G48" s="117"/>
      <c r="H48" s="98"/>
      <c r="I48" s="98"/>
      <c r="J48" s="98"/>
      <c r="K48" s="258">
        <v>0</v>
      </c>
      <c r="L48" s="258"/>
      <c r="M48" s="326"/>
      <c r="N48" s="327"/>
      <c r="O48" s="328"/>
      <c r="P48" s="329"/>
      <c r="Q48" s="330"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5" thickBot="1" x14ac:dyDescent="0.3">
      <c r="A49" s="85">
        <f t="shared" si="15"/>
        <v>46</v>
      </c>
      <c r="B49" s="98"/>
      <c r="C49" s="98"/>
      <c r="D49" s="98"/>
      <c r="E49" s="104"/>
      <c r="F49" s="117"/>
      <c r="G49" s="117"/>
      <c r="H49" s="98"/>
      <c r="I49" s="98"/>
      <c r="J49" s="98"/>
      <c r="K49" s="258"/>
      <c r="L49" s="258"/>
      <c r="M49" s="326"/>
      <c r="N49" s="327"/>
      <c r="O49" s="328"/>
      <c r="P49" s="329"/>
      <c r="Q49" s="330"/>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5" thickBot="1" x14ac:dyDescent="0.3">
      <c r="A50" s="85">
        <f t="shared" si="15"/>
        <v>47</v>
      </c>
      <c r="B50" s="98"/>
      <c r="C50" s="98"/>
      <c r="D50" s="98"/>
      <c r="E50" s="104"/>
      <c r="F50" s="117"/>
      <c r="G50" s="117"/>
      <c r="H50" s="98"/>
      <c r="I50" s="98"/>
      <c r="J50" s="98"/>
      <c r="K50" s="258"/>
      <c r="L50" s="258"/>
      <c r="M50" s="326"/>
      <c r="N50" s="327">
        <v>0</v>
      </c>
      <c r="O50" s="328"/>
      <c r="P50" s="329"/>
      <c r="Q50" s="330"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5" thickBot="1" x14ac:dyDescent="0.3">
      <c r="A51" s="85">
        <f t="shared" si="15"/>
        <v>48</v>
      </c>
      <c r="B51" s="98"/>
      <c r="C51" s="98"/>
      <c r="D51" s="98"/>
      <c r="E51" s="104"/>
      <c r="F51" s="117" t="s">
        <v>1230</v>
      </c>
      <c r="G51" s="117" t="s">
        <v>1231</v>
      </c>
      <c r="H51" s="98"/>
      <c r="I51" s="98"/>
      <c r="J51" s="98"/>
      <c r="K51" s="258"/>
      <c r="L51" s="258"/>
      <c r="M51" s="326"/>
      <c r="N51" s="327"/>
      <c r="O51" s="328" t="s">
        <v>1649</v>
      </c>
      <c r="P51" s="329" t="s">
        <v>1681</v>
      </c>
      <c r="Q51" s="330"/>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('CORPORATE','SME Corporate')  THEN 0.2405182</v>
      </c>
      <c r="AG51" t="str">
        <f t="shared" si="10"/>
        <v xml:space="preserve"> WHEN COUNTRY = 'CIB' AND SEGMENT= 'Small Business'  THEN 0.3119493</v>
      </c>
      <c r="AH51" t="str">
        <f t="shared" si="11"/>
        <v/>
      </c>
      <c r="AI51" s="95" t="str">
        <f t="shared" si="12"/>
        <v/>
      </c>
      <c r="AK51" t="str">
        <f t="shared" si="13"/>
        <v xml:space="preserve"> WHEN COUNTRY = 'KOPER' AND SEGMENT= 'CORPORATE'  THEN 0.4015377 WHEN COUNTRY = 'KOPER' AND SEGMENT= 'SMALL/MICRO'  THEN 0.3516507 WHEN COUNTRY = 'CIB' AND SEGMENT IN ('CORPORATE','SME Corporate')  THEN 0.2405182 WHEN COUNTRY = 'CIB' AND SEGMENT= 'Small Business'  THEN 0.3119493</v>
      </c>
      <c r="AL51" t="str">
        <f t="shared" si="14"/>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8" ht="16.5" thickBot="1" x14ac:dyDescent="0.3">
      <c r="A52" s="85">
        <f t="shared" si="15"/>
        <v>49</v>
      </c>
      <c r="B52" s="98"/>
      <c r="C52" s="98"/>
      <c r="D52" s="98"/>
      <c r="E52" s="104"/>
      <c r="F52" s="117"/>
      <c r="G52" s="117"/>
      <c r="H52" s="98"/>
      <c r="I52" s="98"/>
      <c r="J52" s="98"/>
      <c r="K52" s="258"/>
      <c r="L52" s="258"/>
      <c r="M52" s="326"/>
      <c r="N52" s="327">
        <v>0</v>
      </c>
      <c r="O52" s="328"/>
      <c r="P52" s="329"/>
      <c r="Q52" s="330"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5" thickBot="1" x14ac:dyDescent="0.3">
      <c r="A53" s="85">
        <f t="shared" si="15"/>
        <v>50</v>
      </c>
      <c r="B53" s="98"/>
      <c r="C53" s="98"/>
      <c r="D53" s="98"/>
      <c r="E53" s="104"/>
      <c r="F53" s="117"/>
      <c r="G53" s="117"/>
      <c r="H53" s="98"/>
      <c r="I53" s="98"/>
      <c r="J53" s="98"/>
      <c r="K53" s="258"/>
      <c r="L53" s="258"/>
      <c r="M53" s="326"/>
      <c r="N53" s="327">
        <v>0</v>
      </c>
      <c r="O53" s="328"/>
      <c r="P53" s="329"/>
      <c r="Q53" s="330"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5" thickBot="1" x14ac:dyDescent="0.3">
      <c r="A54" s="85">
        <f t="shared" si="15"/>
        <v>51</v>
      </c>
      <c r="B54" s="98"/>
      <c r="C54" s="98"/>
      <c r="D54" s="98"/>
      <c r="E54" s="104"/>
      <c r="F54" s="117"/>
      <c r="G54" s="117"/>
      <c r="H54" s="98"/>
      <c r="I54" s="98"/>
      <c r="J54" s="98"/>
      <c r="K54" s="258">
        <v>0</v>
      </c>
      <c r="L54" s="258"/>
      <c r="M54" s="326"/>
      <c r="N54" s="327">
        <v>0</v>
      </c>
      <c r="O54" s="328"/>
      <c r="P54" s="329"/>
      <c r="Q54" s="330"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5" thickBot="1" x14ac:dyDescent="0.3">
      <c r="A55" s="85">
        <f t="shared" si="15"/>
        <v>52</v>
      </c>
      <c r="B55" s="98"/>
      <c r="C55" s="98"/>
      <c r="D55" s="98"/>
      <c r="E55" s="104"/>
      <c r="F55" s="117"/>
      <c r="G55" s="117"/>
      <c r="H55" s="98"/>
      <c r="I55" s="98"/>
      <c r="J55" s="98"/>
      <c r="K55" s="258"/>
      <c r="L55" s="258"/>
      <c r="M55" s="326"/>
      <c r="N55" s="327"/>
      <c r="O55" s="328"/>
      <c r="P55" s="329"/>
      <c r="Q55" s="330"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5" thickBot="1" x14ac:dyDescent="0.3">
      <c r="A56" s="85">
        <f t="shared" si="15"/>
        <v>53</v>
      </c>
      <c r="B56" s="98"/>
      <c r="C56" s="98"/>
      <c r="D56" s="98"/>
      <c r="E56" s="104"/>
      <c r="F56" s="117"/>
      <c r="G56" s="117"/>
      <c r="H56" s="98"/>
      <c r="I56" s="98"/>
      <c r="J56" s="98"/>
      <c r="K56" s="258"/>
      <c r="L56" s="258"/>
      <c r="M56" s="326"/>
      <c r="N56" s="327"/>
      <c r="O56" s="328"/>
      <c r="P56" s="329"/>
      <c r="Q56" s="330"/>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5" thickBot="1" x14ac:dyDescent="0.3">
      <c r="A57" s="85">
        <f t="shared" si="15"/>
        <v>54</v>
      </c>
      <c r="B57" s="98"/>
      <c r="C57" s="98"/>
      <c r="D57" s="98"/>
      <c r="E57" s="104"/>
      <c r="F57" s="117"/>
      <c r="G57" s="117"/>
      <c r="H57" s="98"/>
      <c r="I57" s="98"/>
      <c r="J57" s="98"/>
      <c r="K57" s="258"/>
      <c r="L57" s="258"/>
      <c r="M57" s="326"/>
      <c r="N57" s="327">
        <v>0</v>
      </c>
      <c r="O57" s="328"/>
      <c r="P57" s="329"/>
      <c r="Q57" s="330"/>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5" thickBot="1" x14ac:dyDescent="0.3">
      <c r="A58" s="85">
        <f t="shared" si="15"/>
        <v>55</v>
      </c>
      <c r="B58" s="98"/>
      <c r="C58" s="98"/>
      <c r="D58" s="98"/>
      <c r="E58" s="104"/>
      <c r="F58" s="117"/>
      <c r="G58" s="117"/>
      <c r="H58" s="98"/>
      <c r="I58" s="98"/>
      <c r="J58" s="98"/>
      <c r="K58" s="258"/>
      <c r="L58" s="258"/>
      <c r="M58" s="326"/>
      <c r="N58" s="327">
        <v>0</v>
      </c>
      <c r="O58" s="328"/>
      <c r="P58" s="329"/>
      <c r="Q58" s="330"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5" thickBot="1" x14ac:dyDescent="0.3">
      <c r="A59" s="85">
        <f t="shared" si="15"/>
        <v>56</v>
      </c>
      <c r="B59" s="98"/>
      <c r="C59" s="98" t="s">
        <v>1232</v>
      </c>
      <c r="D59" s="98" t="s">
        <v>1233</v>
      </c>
      <c r="E59" s="104"/>
      <c r="F59" s="117" t="s">
        <v>1234</v>
      </c>
      <c r="G59" s="117" t="s">
        <v>1235</v>
      </c>
      <c r="H59" s="98"/>
      <c r="I59" s="98" t="s">
        <v>1496</v>
      </c>
      <c r="J59" s="98" t="s">
        <v>1502</v>
      </c>
      <c r="K59" s="258"/>
      <c r="L59" s="258" t="s">
        <v>1576</v>
      </c>
      <c r="M59" s="326" t="s">
        <v>1577</v>
      </c>
      <c r="N59" s="327"/>
      <c r="O59" s="328" t="s">
        <v>1650</v>
      </c>
      <c r="P59" s="329" t="s">
        <v>1682</v>
      </c>
      <c r="Q59" s="330" t="s">
        <v>2027</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('CORPORATE','SME Corporate')  THEN 1.43181</v>
      </c>
      <c r="AG59" t="str">
        <f t="shared" si="10"/>
        <v xml:space="preserve"> WHEN COUNTRY = 'CIB' AND SEGMENT= 'Small Business'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row>
    <row r="60" spans="1:38" ht="16.5" thickBot="1" x14ac:dyDescent="0.3">
      <c r="A60" s="85">
        <f t="shared" si="15"/>
        <v>57</v>
      </c>
      <c r="B60" s="98" t="s">
        <v>1297</v>
      </c>
      <c r="C60" s="98"/>
      <c r="D60" s="98"/>
      <c r="E60" s="104"/>
      <c r="F60" s="117"/>
      <c r="G60" s="117"/>
      <c r="H60" s="98"/>
      <c r="I60" s="98"/>
      <c r="J60" s="98"/>
      <c r="K60" s="258"/>
      <c r="L60" s="258"/>
      <c r="M60" s="326"/>
      <c r="N60" s="327"/>
      <c r="O60" s="328"/>
      <c r="P60" s="329"/>
      <c r="Q60" s="330"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5" thickBot="1" x14ac:dyDescent="0.3">
      <c r="A61" s="85">
        <f t="shared" si="15"/>
        <v>58</v>
      </c>
      <c r="B61" s="98" t="s">
        <v>1297</v>
      </c>
      <c r="C61" s="98"/>
      <c r="D61" s="98"/>
      <c r="E61" s="104" t="s">
        <v>1297</v>
      </c>
      <c r="F61" s="117"/>
      <c r="G61" s="117"/>
      <c r="H61" s="98" t="s">
        <v>1297</v>
      </c>
      <c r="I61" s="98"/>
      <c r="J61" s="98"/>
      <c r="K61" s="258" t="s">
        <v>1297</v>
      </c>
      <c r="L61" s="258"/>
      <c r="M61" s="326"/>
      <c r="N61" s="327">
        <v>0</v>
      </c>
      <c r="O61" s="328"/>
      <c r="P61" s="329"/>
      <c r="Q61" s="330"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5" thickBot="1" x14ac:dyDescent="0.3">
      <c r="A62" s="85">
        <v>60</v>
      </c>
      <c r="B62" s="98"/>
      <c r="C62" s="98" t="s">
        <v>1236</v>
      </c>
      <c r="D62" s="98" t="s">
        <v>1301</v>
      </c>
      <c r="E62" s="104"/>
      <c r="F62" s="117" t="s">
        <v>1237</v>
      </c>
      <c r="G62" s="117" t="s">
        <v>1302</v>
      </c>
      <c r="H62" s="98"/>
      <c r="I62" s="98" t="s">
        <v>1497</v>
      </c>
      <c r="J62" s="98" t="s">
        <v>1503</v>
      </c>
      <c r="K62" s="258"/>
      <c r="L62" s="258"/>
      <c r="M62" s="326"/>
      <c r="N62" s="327"/>
      <c r="O62" s="328" t="s">
        <v>1651</v>
      </c>
      <c r="P62" s="329" t="s">
        <v>1683</v>
      </c>
      <c r="Q62" s="330" t="s">
        <v>2028</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('CORPORATE','SME Corporate')  THEN 40500000</v>
      </c>
      <c r="AG62" t="str">
        <f t="shared" si="10"/>
        <v xml:space="preserve"> WHEN COUNTRY = 'CIB' AND SEGMENT= 'Small Business'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row>
    <row r="63" spans="1:38" ht="16.5" thickBot="1" x14ac:dyDescent="0.3">
      <c r="A63" s="85">
        <f t="shared" si="15"/>
        <v>61</v>
      </c>
      <c r="B63" s="98"/>
      <c r="C63" s="98" t="s">
        <v>1238</v>
      </c>
      <c r="D63" s="98" t="s">
        <v>1303</v>
      </c>
      <c r="E63" s="104"/>
      <c r="F63" s="117" t="s">
        <v>1239</v>
      </c>
      <c r="G63" s="117" t="s">
        <v>1304</v>
      </c>
      <c r="H63" s="98"/>
      <c r="I63" s="98" t="s">
        <v>1498</v>
      </c>
      <c r="J63" s="98" t="s">
        <v>1504</v>
      </c>
      <c r="K63" s="258"/>
      <c r="L63" s="258"/>
      <c r="M63" s="326"/>
      <c r="N63" s="327"/>
      <c r="O63" s="328" t="s">
        <v>1652</v>
      </c>
      <c r="P63" s="329" t="s">
        <v>1684</v>
      </c>
      <c r="Q63" s="330" t="s">
        <v>2029</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('CORPORATE','SME Corporate')  THEN 40300000</v>
      </c>
      <c r="AG63" t="str">
        <f t="shared" si="10"/>
        <v xml:space="preserve"> WHEN COUNTRY = 'CIB' AND SEGMENT= 'Small Business'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row>
    <row r="64" spans="1:38" ht="16.5" thickBot="1" x14ac:dyDescent="0.3">
      <c r="A64" s="85">
        <f t="shared" si="15"/>
        <v>62</v>
      </c>
      <c r="B64" s="98"/>
      <c r="C64" s="98" t="s">
        <v>1305</v>
      </c>
      <c r="D64" s="98" t="s">
        <v>1306</v>
      </c>
      <c r="E64" s="104"/>
      <c r="F64" s="117" t="s">
        <v>1240</v>
      </c>
      <c r="G64" s="117" t="s">
        <v>1307</v>
      </c>
      <c r="H64" s="98"/>
      <c r="I64" s="98">
        <v>8921244</v>
      </c>
      <c r="J64" s="98" t="s">
        <v>1505</v>
      </c>
      <c r="K64" s="258"/>
      <c r="L64" s="258"/>
      <c r="M64" s="326"/>
      <c r="N64" s="327"/>
      <c r="O64" s="328" t="s">
        <v>1653</v>
      </c>
      <c r="P64" s="329" t="s">
        <v>1685</v>
      </c>
      <c r="Q64" s="330" t="s">
        <v>2030</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('CORPORATE','SME Corporate')  THEN 4548672</v>
      </c>
      <c r="AG64" t="str">
        <f t="shared" si="10"/>
        <v xml:space="preserve"> WHEN COUNTRY = 'CIB' AND SEGMENT= 'Small Business'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row>
    <row r="65" spans="1:38" ht="16.5" thickBot="1" x14ac:dyDescent="0.3">
      <c r="A65" s="85">
        <f t="shared" si="15"/>
        <v>63</v>
      </c>
      <c r="B65" s="98"/>
      <c r="C65" s="98" t="s">
        <v>1241</v>
      </c>
      <c r="D65" s="98" t="s">
        <v>1308</v>
      </c>
      <c r="E65" s="104"/>
      <c r="F65" s="117" t="s">
        <v>1242</v>
      </c>
      <c r="G65" s="117" t="s">
        <v>1243</v>
      </c>
      <c r="H65" s="98"/>
      <c r="I65" s="98">
        <v>238127</v>
      </c>
      <c r="J65" s="98" t="s">
        <v>1506</v>
      </c>
      <c r="K65" s="258"/>
      <c r="L65" s="258"/>
      <c r="M65" s="326"/>
      <c r="N65" s="327"/>
      <c r="O65" s="328" t="s">
        <v>1654</v>
      </c>
      <c r="P65" s="329" t="s">
        <v>1686</v>
      </c>
      <c r="Q65" s="330" t="s">
        <v>2031</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('CORPORATE','SME Corporate')  THEN 29200000</v>
      </c>
      <c r="AG65" t="str">
        <f t="shared" si="10"/>
        <v xml:space="preserve"> WHEN COUNTRY = 'CIB' AND SEGMENT= 'Small Business'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row>
    <row r="66" spans="1:38" ht="16.5" thickBot="1" x14ac:dyDescent="0.3">
      <c r="A66" s="85">
        <f t="shared" si="15"/>
        <v>64</v>
      </c>
      <c r="B66" s="98"/>
      <c r="C66" s="98" t="s">
        <v>1309</v>
      </c>
      <c r="D66" s="98" t="s">
        <v>1310</v>
      </c>
      <c r="E66" s="104"/>
      <c r="F66" s="117" t="s">
        <v>1311</v>
      </c>
      <c r="G66" s="117" t="s">
        <v>1312</v>
      </c>
      <c r="H66" s="98"/>
      <c r="I66" s="98"/>
      <c r="J66" s="98"/>
      <c r="K66" s="258"/>
      <c r="L66" s="258"/>
      <c r="M66" s="326"/>
      <c r="N66" s="327"/>
      <c r="O66" s="328" t="s">
        <v>1655</v>
      </c>
      <c r="P66" s="329" t="s">
        <v>1687</v>
      </c>
      <c r="Q66" s="330" t="s">
        <v>2032</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('CORPORATE','SME Corporate')  THEN 4.654859</v>
      </c>
      <c r="AG66" t="str">
        <f t="shared" si="10"/>
        <v xml:space="preserve"> WHEN COUNTRY = 'CIB' AND SEGMENT= 'Small Business'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row>
    <row r="67" spans="1:38" ht="16.5" thickBot="1" x14ac:dyDescent="0.3">
      <c r="A67" s="85">
        <f t="shared" si="15"/>
        <v>65</v>
      </c>
      <c r="B67" s="98"/>
      <c r="C67" s="98"/>
      <c r="D67" s="98"/>
      <c r="E67" s="104" t="s">
        <v>1297</v>
      </c>
      <c r="F67" s="117"/>
      <c r="G67" s="117"/>
      <c r="H67" s="98">
        <v>0</v>
      </c>
      <c r="I67" s="98"/>
      <c r="J67" s="98"/>
      <c r="K67" s="258">
        <v>0</v>
      </c>
      <c r="L67" s="258"/>
      <c r="M67" s="326"/>
      <c r="N67" s="327">
        <v>0</v>
      </c>
      <c r="O67" s="328"/>
      <c r="P67" s="329"/>
      <c r="Q67" s="330"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5" thickBot="1" x14ac:dyDescent="0.3">
      <c r="A68" s="85">
        <f t="shared" si="15"/>
        <v>66</v>
      </c>
      <c r="B68" s="98"/>
      <c r="C68" s="98" t="s">
        <v>1309</v>
      </c>
      <c r="D68" s="98" t="s">
        <v>1310</v>
      </c>
      <c r="E68" s="104"/>
      <c r="F68" s="117" t="s">
        <v>1311</v>
      </c>
      <c r="G68" s="117" t="s">
        <v>1312</v>
      </c>
      <c r="H68" s="98">
        <v>0</v>
      </c>
      <c r="I68" s="98"/>
      <c r="J68" s="98"/>
      <c r="K68" s="258"/>
      <c r="L68" s="258"/>
      <c r="M68" s="326"/>
      <c r="N68" s="327"/>
      <c r="O68" s="328" t="s">
        <v>1655</v>
      </c>
      <c r="P68" s="329" t="s">
        <v>1687</v>
      </c>
      <c r="Q68" s="330" t="s">
        <v>2032</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('CORPORATE','SME Corporate')  THEN 4.654859</v>
      </c>
      <c r="AG68" t="str">
        <f t="shared" ref="AG68:AG131" si="26">IF(LEN(P68)&gt;0,CONCATENATE(" WHEN COUNTRY = '",$N$2,"' AND SEGMENT= '",$P$3, "'  THEN ",P68 ),"")</f>
        <v xml:space="preserve"> WHEN COUNTRY = 'CIB' AND SEGMENT= 'Small Business'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row>
    <row r="69" spans="1:38" ht="16.5" thickBot="1" x14ac:dyDescent="0.3">
      <c r="A69" s="85">
        <f t="shared" si="15"/>
        <v>67</v>
      </c>
      <c r="B69" s="98"/>
      <c r="C69" s="98" t="s">
        <v>1309</v>
      </c>
      <c r="D69" s="98" t="s">
        <v>1310</v>
      </c>
      <c r="E69" s="104"/>
      <c r="F69" s="117" t="s">
        <v>1311</v>
      </c>
      <c r="G69" s="117" t="s">
        <v>1312</v>
      </c>
      <c r="H69" s="98">
        <v>0</v>
      </c>
      <c r="I69" s="98"/>
      <c r="J69" s="98"/>
      <c r="K69" s="258"/>
      <c r="L69" s="258"/>
      <c r="M69" s="326"/>
      <c r="N69" s="327"/>
      <c r="O69" s="328" t="s">
        <v>1655</v>
      </c>
      <c r="P69" s="329" t="s">
        <v>1687</v>
      </c>
      <c r="Q69" s="330" t="s">
        <v>2032</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('CORPORATE','SME Corporate')  THEN 4.654859</v>
      </c>
      <c r="AG69" t="str">
        <f t="shared" si="26"/>
        <v xml:space="preserve"> WHEN COUNTRY = 'CIB' AND SEGMENT= 'Small Business'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row>
    <row r="70" spans="1:38" ht="16.5" thickBot="1" x14ac:dyDescent="0.3">
      <c r="A70" s="85">
        <f t="shared" ref="A70:A133" si="31">+A69+1</f>
        <v>68</v>
      </c>
      <c r="B70" s="98"/>
      <c r="C70" s="98" t="s">
        <v>1244</v>
      </c>
      <c r="D70" s="98" t="s">
        <v>1245</v>
      </c>
      <c r="E70" s="104"/>
      <c r="F70" s="117" t="s">
        <v>1246</v>
      </c>
      <c r="G70" s="117" t="s">
        <v>1247</v>
      </c>
      <c r="H70" s="98">
        <v>0</v>
      </c>
      <c r="I70" s="98"/>
      <c r="J70" s="98"/>
      <c r="K70" s="258"/>
      <c r="L70" s="258"/>
      <c r="M70" s="326"/>
      <c r="N70" s="327"/>
      <c r="O70" s="328" t="s">
        <v>1656</v>
      </c>
      <c r="P70" s="329" t="s">
        <v>1688</v>
      </c>
      <c r="Q70" s="330" t="s">
        <v>2033</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('CORPORATE','SME Corporate')  THEN 0.3555136</v>
      </c>
      <c r="AG70" t="str">
        <f t="shared" si="26"/>
        <v xml:space="preserve"> WHEN COUNTRY = 'CIB' AND SEGMENT= 'Small Business'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row>
    <row r="71" spans="1:38" ht="16.5" thickBot="1" x14ac:dyDescent="0.3">
      <c r="A71" s="85">
        <f t="shared" si="31"/>
        <v>69</v>
      </c>
      <c r="B71" s="98" t="s">
        <v>1297</v>
      </c>
      <c r="C71" s="98"/>
      <c r="D71" s="98"/>
      <c r="E71" s="104" t="s">
        <v>1297</v>
      </c>
      <c r="F71" s="117"/>
      <c r="G71" s="117"/>
      <c r="H71" s="98">
        <v>0</v>
      </c>
      <c r="I71" s="98"/>
      <c r="J71" s="98"/>
      <c r="K71" s="258"/>
      <c r="L71" s="258"/>
      <c r="M71" s="326"/>
      <c r="N71" s="327">
        <v>0</v>
      </c>
      <c r="O71" s="328"/>
      <c r="P71" s="329"/>
      <c r="Q71" s="330"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5" thickBot="1" x14ac:dyDescent="0.3">
      <c r="A72" s="85">
        <f t="shared" si="31"/>
        <v>70</v>
      </c>
      <c r="B72" s="98" t="s">
        <v>1297</v>
      </c>
      <c r="C72" s="98"/>
      <c r="D72" s="98"/>
      <c r="E72" s="104" t="s">
        <v>1297</v>
      </c>
      <c r="F72" s="117"/>
      <c r="G72" s="117"/>
      <c r="H72" s="98"/>
      <c r="I72" s="98"/>
      <c r="J72" s="98"/>
      <c r="K72" s="258"/>
      <c r="L72" s="258"/>
      <c r="M72" s="326"/>
      <c r="N72" s="327">
        <v>0</v>
      </c>
      <c r="O72" s="328"/>
      <c r="P72" s="329"/>
      <c r="Q72" s="330"/>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5" thickBot="1" x14ac:dyDescent="0.3">
      <c r="A73" s="85">
        <f t="shared" si="31"/>
        <v>71</v>
      </c>
      <c r="B73" s="98" t="s">
        <v>1297</v>
      </c>
      <c r="C73" s="98"/>
      <c r="D73" s="98"/>
      <c r="E73" s="104" t="s">
        <v>1297</v>
      </c>
      <c r="F73" s="117"/>
      <c r="G73" s="117"/>
      <c r="H73" s="98"/>
      <c r="I73" s="98"/>
      <c r="J73" s="98"/>
      <c r="K73" s="258"/>
      <c r="L73" s="258"/>
      <c r="M73" s="326"/>
      <c r="N73" s="327">
        <v>0</v>
      </c>
      <c r="O73" s="328"/>
      <c r="P73" s="329"/>
      <c r="Q73" s="330"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5" thickBot="1" x14ac:dyDescent="0.3">
      <c r="A74" s="85">
        <f t="shared" si="31"/>
        <v>72</v>
      </c>
      <c r="B74" s="98"/>
      <c r="C74" s="98"/>
      <c r="D74" s="98"/>
      <c r="E74" s="104"/>
      <c r="F74" s="117" t="s">
        <v>1248</v>
      </c>
      <c r="G74" s="117" t="s">
        <v>1249</v>
      </c>
      <c r="H74" s="98"/>
      <c r="I74" s="98"/>
      <c r="J74" s="98"/>
      <c r="K74" s="258"/>
      <c r="L74" s="258"/>
      <c r="M74" s="326"/>
      <c r="N74" s="327"/>
      <c r="O74" s="328" t="s">
        <v>1657</v>
      </c>
      <c r="P74" s="329" t="s">
        <v>1689</v>
      </c>
      <c r="Q74" s="331" t="s">
        <v>2034</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('CORPORATE','SME Corporate')  THEN 8.971643</v>
      </c>
      <c r="AG74" t="str">
        <f t="shared" si="26"/>
        <v xml:space="preserve"> WHEN COUNTRY = 'CIB' AND SEGMENT= 'Small Business'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('CORPORATE','SME Corporate')  THEN 8.971643 WHEN COUNTRY = 'CIB' AND SEGMENT= 'Small Business'  THEN 82.77694 WHEN COUNTRY = 'ISPRO' THEN 5.054826</v>
      </c>
      <c r="AL74" t="str">
        <f t="shared" si="30"/>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row>
    <row r="75" spans="1:38" ht="16.5" thickBot="1" x14ac:dyDescent="0.3">
      <c r="A75" s="85">
        <f t="shared" si="31"/>
        <v>73</v>
      </c>
      <c r="B75" s="98"/>
      <c r="C75" s="98"/>
      <c r="D75" s="98"/>
      <c r="E75" s="104" t="s">
        <v>1297</v>
      </c>
      <c r="F75" s="117"/>
      <c r="G75" s="117"/>
      <c r="H75" s="98"/>
      <c r="I75" s="98"/>
      <c r="J75" s="98"/>
      <c r="K75" s="258"/>
      <c r="L75" s="258"/>
      <c r="M75" s="326"/>
      <c r="N75" s="327">
        <v>0</v>
      </c>
      <c r="O75" s="328"/>
      <c r="P75" s="329"/>
      <c r="Q75" s="330"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5" thickBot="1" x14ac:dyDescent="0.3">
      <c r="A76" s="85">
        <f t="shared" si="31"/>
        <v>74</v>
      </c>
      <c r="B76" s="98" t="s">
        <v>1297</v>
      </c>
      <c r="C76" s="98"/>
      <c r="D76" s="98"/>
      <c r="E76" s="104" t="s">
        <v>1297</v>
      </c>
      <c r="F76" s="117"/>
      <c r="G76" s="117"/>
      <c r="H76" s="98"/>
      <c r="I76" s="98"/>
      <c r="J76" s="98"/>
      <c r="K76" s="258"/>
      <c r="L76" s="258"/>
      <c r="M76" s="326"/>
      <c r="N76" s="327">
        <v>0</v>
      </c>
      <c r="O76" s="328"/>
      <c r="P76" s="329"/>
      <c r="Q76" s="330"/>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5" thickBot="1" x14ac:dyDescent="0.3">
      <c r="A77" s="85">
        <f t="shared" si="31"/>
        <v>75</v>
      </c>
      <c r="B77" s="98"/>
      <c r="C77" s="98" t="s">
        <v>1250</v>
      </c>
      <c r="D77" s="98" t="s">
        <v>1251</v>
      </c>
      <c r="E77" s="104"/>
      <c r="F77" s="117" t="s">
        <v>1252</v>
      </c>
      <c r="G77" s="117" t="s">
        <v>1253</v>
      </c>
      <c r="H77" s="98"/>
      <c r="I77" s="98"/>
      <c r="J77" s="98"/>
      <c r="K77" s="258"/>
      <c r="L77" s="258"/>
      <c r="M77" s="326"/>
      <c r="N77" s="327"/>
      <c r="O77" s="328" t="s">
        <v>1658</v>
      </c>
      <c r="P77" s="329" t="s">
        <v>1690</v>
      </c>
      <c r="Q77" s="330"/>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('CORPORATE','SME Corporate')  THEN 1.261127</v>
      </c>
      <c r="AG77" t="str">
        <f t="shared" si="26"/>
        <v xml:space="preserve"> WHEN COUNTRY = 'CIB' AND SEGMENT= 'Small Business'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8" ht="16.5" thickBot="1" x14ac:dyDescent="0.3">
      <c r="A78" s="85">
        <f t="shared" si="31"/>
        <v>76</v>
      </c>
      <c r="B78" s="98" t="s">
        <v>1297</v>
      </c>
      <c r="C78" s="98"/>
      <c r="D78" s="98"/>
      <c r="E78" s="104" t="s">
        <v>1297</v>
      </c>
      <c r="F78" s="117"/>
      <c r="G78" s="117"/>
      <c r="H78" s="98"/>
      <c r="I78" s="98"/>
      <c r="J78" s="98"/>
      <c r="K78" s="258"/>
      <c r="L78" s="258"/>
      <c r="M78" s="326"/>
      <c r="N78" s="327">
        <v>0</v>
      </c>
      <c r="O78" s="328"/>
      <c r="P78" s="329"/>
      <c r="Q78" s="330"/>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5" thickBot="1" x14ac:dyDescent="0.3">
      <c r="A79" s="85">
        <f t="shared" si="31"/>
        <v>77</v>
      </c>
      <c r="B79" s="98" t="s">
        <v>1297</v>
      </c>
      <c r="C79" s="98"/>
      <c r="D79" s="98"/>
      <c r="E79" s="104" t="s">
        <v>1297</v>
      </c>
      <c r="F79" s="117"/>
      <c r="G79" s="117"/>
      <c r="H79" s="98"/>
      <c r="I79" s="98"/>
      <c r="J79" s="98"/>
      <c r="K79" s="258"/>
      <c r="L79" s="258"/>
      <c r="M79" s="326"/>
      <c r="N79" s="327">
        <v>0</v>
      </c>
      <c r="O79" s="328"/>
      <c r="P79" s="329"/>
      <c r="Q79" s="330"/>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5" thickBot="1" x14ac:dyDescent="0.3">
      <c r="A80" s="85">
        <f t="shared" si="31"/>
        <v>78</v>
      </c>
      <c r="B80" s="98"/>
      <c r="C80" s="98" t="s">
        <v>1254</v>
      </c>
      <c r="D80" s="98" t="s">
        <v>1255</v>
      </c>
      <c r="E80" s="104"/>
      <c r="F80" s="117" t="s">
        <v>1256</v>
      </c>
      <c r="G80" s="117" t="s">
        <v>1257</v>
      </c>
      <c r="H80" s="98"/>
      <c r="I80" s="98"/>
      <c r="J80" s="98"/>
      <c r="K80" s="258"/>
      <c r="L80" s="258"/>
      <c r="M80" s="326"/>
      <c r="N80" s="327"/>
      <c r="O80" s="328" t="s">
        <v>1659</v>
      </c>
      <c r="P80" s="329" t="s">
        <v>1691</v>
      </c>
      <c r="Q80" s="330"/>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('CORPORATE','SME Corporate')  THEN 0.4070179</v>
      </c>
      <c r="AG80" t="str">
        <f t="shared" si="26"/>
        <v xml:space="preserve"> WHEN COUNTRY = 'CIB' AND SEGMENT= 'Small Business'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8" ht="16.5" thickBot="1" x14ac:dyDescent="0.3">
      <c r="A81" s="85">
        <f t="shared" si="31"/>
        <v>79</v>
      </c>
      <c r="B81" s="98" t="s">
        <v>1297</v>
      </c>
      <c r="C81" s="98"/>
      <c r="D81" s="98"/>
      <c r="E81" s="104" t="s">
        <v>1297</v>
      </c>
      <c r="F81" s="117"/>
      <c r="G81" s="117"/>
      <c r="H81" s="98"/>
      <c r="I81" s="98"/>
      <c r="J81" s="98"/>
      <c r="K81" s="258"/>
      <c r="L81" s="258"/>
      <c r="M81" s="326"/>
      <c r="N81" s="327">
        <v>0</v>
      </c>
      <c r="O81" s="328"/>
      <c r="P81" s="329"/>
      <c r="Q81" s="330"/>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5" thickBot="1" x14ac:dyDescent="0.3">
      <c r="A82" s="85">
        <f t="shared" si="31"/>
        <v>80</v>
      </c>
      <c r="B82" s="98"/>
      <c r="C82" s="98" t="s">
        <v>1313</v>
      </c>
      <c r="D82" s="98" t="s">
        <v>1314</v>
      </c>
      <c r="E82" s="104"/>
      <c r="F82" s="117" t="s">
        <v>1315</v>
      </c>
      <c r="G82" s="117" t="s">
        <v>1316</v>
      </c>
      <c r="H82" s="98"/>
      <c r="I82" s="98"/>
      <c r="J82" s="98"/>
      <c r="K82" s="258"/>
      <c r="L82" s="258"/>
      <c r="M82" s="326"/>
      <c r="N82" s="327"/>
      <c r="O82" s="328" t="s">
        <v>1660</v>
      </c>
      <c r="P82" s="329" t="s">
        <v>1692</v>
      </c>
      <c r="Q82" s="330" t="s">
        <v>2035</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('CORPORATE','SME Corporate')  THEN 9.505834</v>
      </c>
      <c r="AG82" t="str">
        <f t="shared" si="26"/>
        <v xml:space="preserve"> WHEN COUNTRY = 'CIB' AND SEGMENT= 'Small Business'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row>
    <row r="83" spans="1:38" ht="16.5" thickBot="1" x14ac:dyDescent="0.3">
      <c r="A83" s="85">
        <f t="shared" si="31"/>
        <v>81</v>
      </c>
      <c r="B83" s="98" t="s">
        <v>1297</v>
      </c>
      <c r="C83" s="98"/>
      <c r="D83" s="98"/>
      <c r="E83" s="104" t="s">
        <v>1297</v>
      </c>
      <c r="F83" s="117"/>
      <c r="G83" s="117"/>
      <c r="H83" s="98"/>
      <c r="I83" s="98"/>
      <c r="J83" s="98"/>
      <c r="K83" s="258"/>
      <c r="L83" s="258"/>
      <c r="M83" s="326"/>
      <c r="N83" s="327">
        <v>0</v>
      </c>
      <c r="O83" s="328"/>
      <c r="P83" s="329"/>
      <c r="Q83" s="330"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5" thickBot="1" x14ac:dyDescent="0.3">
      <c r="A84" s="85">
        <f t="shared" si="31"/>
        <v>82</v>
      </c>
      <c r="B84" s="98" t="s">
        <v>1297</v>
      </c>
      <c r="C84" s="98"/>
      <c r="D84" s="98"/>
      <c r="E84" s="104" t="s">
        <v>1297</v>
      </c>
      <c r="F84" s="117"/>
      <c r="G84" s="117"/>
      <c r="H84" s="98"/>
      <c r="I84" s="98"/>
      <c r="J84" s="98"/>
      <c r="K84" s="258"/>
      <c r="L84" s="258"/>
      <c r="M84" s="326"/>
      <c r="N84" s="327">
        <v>0</v>
      </c>
      <c r="O84" s="328"/>
      <c r="P84" s="329"/>
      <c r="Q84" s="330"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5" thickBot="1" x14ac:dyDescent="0.3">
      <c r="A85" s="85">
        <f t="shared" si="31"/>
        <v>83</v>
      </c>
      <c r="B85" s="98" t="s">
        <v>1297</v>
      </c>
      <c r="C85" s="98"/>
      <c r="D85" s="98"/>
      <c r="E85" s="104" t="s">
        <v>1297</v>
      </c>
      <c r="F85" s="117"/>
      <c r="G85" s="117"/>
      <c r="H85" s="98"/>
      <c r="I85" s="98"/>
      <c r="J85" s="98"/>
      <c r="K85" s="258"/>
      <c r="L85" s="258"/>
      <c r="M85" s="326"/>
      <c r="N85" s="327">
        <v>0</v>
      </c>
      <c r="O85" s="328"/>
      <c r="P85" s="329"/>
      <c r="Q85" s="330"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5" thickBot="1" x14ac:dyDescent="0.3">
      <c r="A86" s="85">
        <f t="shared" si="31"/>
        <v>84</v>
      </c>
      <c r="B86" s="98" t="s">
        <v>1297</v>
      </c>
      <c r="C86" s="98"/>
      <c r="D86" s="98"/>
      <c r="E86" s="104" t="s">
        <v>1297</v>
      </c>
      <c r="F86" s="117"/>
      <c r="G86" s="117"/>
      <c r="H86" s="98"/>
      <c r="I86" s="98"/>
      <c r="J86" s="98"/>
      <c r="K86" s="258"/>
      <c r="L86" s="258"/>
      <c r="M86" s="326"/>
      <c r="N86" s="327">
        <v>0</v>
      </c>
      <c r="O86" s="328"/>
      <c r="P86" s="329"/>
      <c r="Q86" s="330"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5" thickBot="1" x14ac:dyDescent="0.3">
      <c r="A87" s="85">
        <f t="shared" si="31"/>
        <v>85</v>
      </c>
      <c r="B87" s="98" t="s">
        <v>1297</v>
      </c>
      <c r="C87" s="98"/>
      <c r="D87" s="98"/>
      <c r="E87" s="104" t="s">
        <v>1297</v>
      </c>
      <c r="F87" s="117"/>
      <c r="G87" s="117"/>
      <c r="H87" s="98"/>
      <c r="I87" s="98"/>
      <c r="J87" s="98"/>
      <c r="K87" s="258"/>
      <c r="L87" s="258"/>
      <c r="M87" s="326"/>
      <c r="N87" s="327">
        <v>0</v>
      </c>
      <c r="O87" s="328"/>
      <c r="P87" s="329"/>
      <c r="Q87" s="330"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5" thickBot="1" x14ac:dyDescent="0.3">
      <c r="A88" s="85">
        <f t="shared" si="31"/>
        <v>86</v>
      </c>
      <c r="B88" s="98" t="s">
        <v>1297</v>
      </c>
      <c r="C88" s="98"/>
      <c r="D88" s="98"/>
      <c r="E88" s="104" t="s">
        <v>1297</v>
      </c>
      <c r="F88" s="117"/>
      <c r="G88" s="117"/>
      <c r="H88" s="98"/>
      <c r="I88" s="98"/>
      <c r="J88" s="98"/>
      <c r="K88" s="258"/>
      <c r="L88" s="258"/>
      <c r="M88" s="326"/>
      <c r="N88" s="327">
        <v>0</v>
      </c>
      <c r="O88" s="328"/>
      <c r="P88" s="329"/>
      <c r="Q88" s="330"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5" thickBot="1" x14ac:dyDescent="0.3">
      <c r="A89" s="85">
        <f t="shared" si="31"/>
        <v>87</v>
      </c>
      <c r="B89" s="98" t="s">
        <v>1297</v>
      </c>
      <c r="C89" s="98"/>
      <c r="D89" s="98"/>
      <c r="E89" s="104" t="s">
        <v>1297</v>
      </c>
      <c r="F89" s="117"/>
      <c r="G89" s="117"/>
      <c r="H89" s="98"/>
      <c r="I89" s="98"/>
      <c r="J89" s="98"/>
      <c r="K89" s="258"/>
      <c r="L89" s="258"/>
      <c r="M89" s="326"/>
      <c r="N89" s="327">
        <v>0</v>
      </c>
      <c r="O89" s="328"/>
      <c r="P89" s="329"/>
      <c r="Q89" s="330"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5" thickBot="1" x14ac:dyDescent="0.3">
      <c r="A90" s="85">
        <f t="shared" si="31"/>
        <v>88</v>
      </c>
      <c r="B90" s="98"/>
      <c r="C90" s="98" t="s">
        <v>1258</v>
      </c>
      <c r="D90" s="98" t="s">
        <v>1259</v>
      </c>
      <c r="E90" s="104"/>
      <c r="F90" s="117" t="s">
        <v>1260</v>
      </c>
      <c r="G90" s="117" t="s">
        <v>1261</v>
      </c>
      <c r="H90" s="98"/>
      <c r="I90" s="98"/>
      <c r="J90" s="98"/>
      <c r="K90" s="258"/>
      <c r="L90" s="258"/>
      <c r="M90" s="326"/>
      <c r="N90" s="327"/>
      <c r="O90" s="328" t="s">
        <v>1661</v>
      </c>
      <c r="P90" s="329" t="s">
        <v>1693</v>
      </c>
      <c r="Q90" s="330" t="s">
        <v>2036</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('CORPORATE','SME Corporate')  THEN 0.0611782</v>
      </c>
      <c r="AG90" t="str">
        <f t="shared" si="26"/>
        <v xml:space="preserve"> WHEN COUNTRY = 'CIB' AND SEGMENT= 'Small Business'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row>
    <row r="91" spans="1:38" ht="16.5" thickBot="1" x14ac:dyDescent="0.3">
      <c r="A91" s="85">
        <f t="shared" si="31"/>
        <v>89</v>
      </c>
      <c r="B91" s="98" t="s">
        <v>1297</v>
      </c>
      <c r="C91" s="98"/>
      <c r="D91" s="98"/>
      <c r="E91" s="104" t="s">
        <v>1297</v>
      </c>
      <c r="F91" s="117"/>
      <c r="G91" s="117"/>
      <c r="H91" s="98"/>
      <c r="I91" s="98"/>
      <c r="J91" s="98"/>
      <c r="K91" s="258"/>
      <c r="L91" s="258"/>
      <c r="M91" s="326"/>
      <c r="N91" s="327">
        <v>0</v>
      </c>
      <c r="O91" s="328"/>
      <c r="P91" s="329"/>
      <c r="Q91" s="330"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5" thickBot="1" x14ac:dyDescent="0.3">
      <c r="A92" s="85">
        <f t="shared" si="31"/>
        <v>90</v>
      </c>
      <c r="B92" s="98"/>
      <c r="C92" s="98"/>
      <c r="D92" s="98"/>
      <c r="E92" s="104"/>
      <c r="F92" s="117" t="s">
        <v>1262</v>
      </c>
      <c r="G92" s="117" t="s">
        <v>1263</v>
      </c>
      <c r="H92" s="98"/>
      <c r="I92" s="98"/>
      <c r="J92" s="98"/>
      <c r="K92" s="258"/>
      <c r="L92" s="258"/>
      <c r="M92" s="326"/>
      <c r="N92" s="327"/>
      <c r="O92" s="328" t="s">
        <v>1297</v>
      </c>
      <c r="P92" s="329" t="s">
        <v>1297</v>
      </c>
      <c r="Q92" s="330"/>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('CORPORATE','SME Corporate')  THEN 0</v>
      </c>
      <c r="AG92" t="str">
        <f t="shared" si="26"/>
        <v xml:space="preserve"> WHEN COUNTRY = 'CIB' AND SEGMENT= 'Small Business'  THEN 0</v>
      </c>
      <c r="AH92" t="str">
        <f t="shared" si="27"/>
        <v/>
      </c>
      <c r="AI92" s="95" t="str">
        <f t="shared" si="28"/>
        <v/>
      </c>
      <c r="AK92" t="str">
        <f t="shared" si="29"/>
        <v xml:space="preserve"> WHEN COUNTRY = 'KOPER' AND SEGMENT= 'CORPORATE'  THEN 0.0218502 WHEN COUNTRY = 'KOPER' AND SEGMENT= 'SMALL/MICRO'  THEN 0.0249093 WHEN COUNTRY = 'CIB' AND SEGMENT IN ('CORPORATE','SME Corporate')  THEN 0 WHEN COUNTRY = 'CIB' AND SEGMENT= 'Small Business'  THEN 0</v>
      </c>
      <c r="AL92" t="str">
        <f t="shared" si="3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8" ht="16.5" thickBot="1" x14ac:dyDescent="0.3">
      <c r="A93" s="85">
        <f t="shared" si="31"/>
        <v>91</v>
      </c>
      <c r="B93" s="98"/>
      <c r="C93" s="98"/>
      <c r="D93" s="98"/>
      <c r="E93" s="104" t="s">
        <v>1297</v>
      </c>
      <c r="F93" s="117"/>
      <c r="G93" s="117"/>
      <c r="H93" s="98"/>
      <c r="I93" s="98"/>
      <c r="J93" s="98"/>
      <c r="K93" s="258"/>
      <c r="L93" s="258"/>
      <c r="M93" s="326"/>
      <c r="N93" s="327">
        <v>0</v>
      </c>
      <c r="O93" s="328"/>
      <c r="P93" s="329"/>
      <c r="Q93" s="330"/>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5" thickBot="1" x14ac:dyDescent="0.3">
      <c r="A94" s="85">
        <f t="shared" si="31"/>
        <v>92</v>
      </c>
      <c r="B94" s="98"/>
      <c r="C94" s="98"/>
      <c r="D94" s="98"/>
      <c r="E94" s="104"/>
      <c r="F94" s="117" t="s">
        <v>1264</v>
      </c>
      <c r="G94" s="117" t="s">
        <v>1265</v>
      </c>
      <c r="H94" s="98"/>
      <c r="I94" s="98"/>
      <c r="J94" s="98"/>
      <c r="K94" s="258"/>
      <c r="L94" s="258"/>
      <c r="M94" s="326"/>
      <c r="N94" s="327"/>
      <c r="O94" s="328" t="s">
        <v>1297</v>
      </c>
      <c r="P94" s="329" t="s">
        <v>1297</v>
      </c>
      <c r="Q94" s="330" t="s">
        <v>2037</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('CORPORATE','SME Corporate')  THEN 0</v>
      </c>
      <c r="AG94" t="str">
        <f t="shared" si="26"/>
        <v xml:space="preserve"> WHEN COUNTRY = 'CIB' AND SEGMENT= 'Small Business'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('CORPORATE','SME Corporate')  THEN 0 WHEN COUNTRY = 'CIB' AND SEGMENT= 'Small Business'  THEN 0 WHEN COUNTRY = 'ISPRO' THEN 0.0143966</v>
      </c>
      <c r="AL94" t="str">
        <f t="shared" si="30"/>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row>
    <row r="95" spans="1:38" ht="16.5" thickBot="1" x14ac:dyDescent="0.3">
      <c r="A95" s="85">
        <f t="shared" si="31"/>
        <v>93</v>
      </c>
      <c r="B95" s="98"/>
      <c r="C95" s="98"/>
      <c r="D95" s="98"/>
      <c r="E95" s="104" t="s">
        <v>1297</v>
      </c>
      <c r="F95" s="117"/>
      <c r="G95" s="117"/>
      <c r="H95" s="98"/>
      <c r="I95" s="98"/>
      <c r="J95" s="98"/>
      <c r="K95" s="258"/>
      <c r="L95" s="258"/>
      <c r="M95" s="326"/>
      <c r="N95" s="327">
        <v>0</v>
      </c>
      <c r="O95" s="328"/>
      <c r="P95" s="329"/>
      <c r="Q95" s="330"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5" thickBot="1" x14ac:dyDescent="0.3">
      <c r="A96" s="85">
        <f t="shared" si="31"/>
        <v>94</v>
      </c>
      <c r="B96" s="98"/>
      <c r="C96" s="98" t="s">
        <v>1266</v>
      </c>
      <c r="D96" s="98" t="s">
        <v>1317</v>
      </c>
      <c r="E96" s="104"/>
      <c r="F96" s="117" t="s">
        <v>1318</v>
      </c>
      <c r="G96" s="117" t="s">
        <v>1319</v>
      </c>
      <c r="H96" s="98"/>
      <c r="I96" s="98"/>
      <c r="J96" s="98"/>
      <c r="K96" s="258"/>
      <c r="L96" s="258"/>
      <c r="M96" s="326"/>
      <c r="N96" s="327"/>
      <c r="O96" s="328" t="s">
        <v>1662</v>
      </c>
      <c r="P96" s="329" t="s">
        <v>1694</v>
      </c>
      <c r="Q96" s="330" t="s">
        <v>2036</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('CORPORATE','SME Corporate')  THEN 903000000</v>
      </c>
      <c r="AG96" t="str">
        <f t="shared" si="26"/>
        <v xml:space="preserve"> WHEN COUNTRY = 'CIB' AND SEGMENT= 'Small Business'  THEN 61100000</v>
      </c>
      <c r="AH96" t="str">
        <f t="shared" si="27"/>
        <v xml:space="preserve"> WHEN COUNTRY = 'ISPRO' THEN 0.1120528</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 END AS MISSING_VAL_IND_94,</v>
      </c>
    </row>
    <row r="97" spans="1:38" ht="16.5" thickBot="1" x14ac:dyDescent="0.3">
      <c r="A97" s="85">
        <f t="shared" si="31"/>
        <v>95</v>
      </c>
      <c r="B97" s="98" t="s">
        <v>1297</v>
      </c>
      <c r="C97" s="98"/>
      <c r="D97" s="98"/>
      <c r="E97" s="104" t="s">
        <v>1297</v>
      </c>
      <c r="F97" s="117"/>
      <c r="G97" s="117"/>
      <c r="H97" s="98"/>
      <c r="I97" s="98"/>
      <c r="J97" s="98"/>
      <c r="K97" s="258"/>
      <c r="L97" s="258"/>
      <c r="M97" s="326"/>
      <c r="N97" s="327">
        <v>0</v>
      </c>
      <c r="O97" s="328"/>
      <c r="P97" s="329"/>
      <c r="Q97" s="330"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5" thickBot="1" x14ac:dyDescent="0.3">
      <c r="A98" s="85">
        <f t="shared" si="31"/>
        <v>96</v>
      </c>
      <c r="B98" s="98"/>
      <c r="C98" s="98" t="s">
        <v>1267</v>
      </c>
      <c r="D98" s="98" t="s">
        <v>1268</v>
      </c>
      <c r="E98" s="104"/>
      <c r="F98" s="117" t="s">
        <v>1269</v>
      </c>
      <c r="G98" s="117" t="s">
        <v>1270</v>
      </c>
      <c r="H98" s="98"/>
      <c r="I98" s="98"/>
      <c r="J98" s="98"/>
      <c r="K98" s="258"/>
      <c r="L98" s="258"/>
      <c r="M98" s="326"/>
      <c r="N98" s="327"/>
      <c r="O98" s="328" t="s">
        <v>1663</v>
      </c>
      <c r="P98" s="329" t="s">
        <v>818</v>
      </c>
      <c r="Q98" s="330" t="s">
        <v>2038</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('CORPORATE','SME Corporate')  THEN 0.9457279</v>
      </c>
      <c r="AG98" t="str">
        <f t="shared" si="26"/>
        <v xml:space="preserve"> WHEN COUNTRY = 'CIB' AND SEGMENT= 'Small Business'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row>
    <row r="99" spans="1:38" ht="16.5" thickBot="1" x14ac:dyDescent="0.3">
      <c r="A99" s="85">
        <f t="shared" si="31"/>
        <v>97</v>
      </c>
      <c r="B99" s="98" t="s">
        <v>1297</v>
      </c>
      <c r="C99" s="98"/>
      <c r="D99" s="98"/>
      <c r="E99" s="104" t="s">
        <v>1297</v>
      </c>
      <c r="F99" s="117"/>
      <c r="G99" s="117"/>
      <c r="H99" s="98"/>
      <c r="I99" s="98"/>
      <c r="J99" s="98"/>
      <c r="K99" s="258"/>
      <c r="L99" s="258"/>
      <c r="M99" s="326"/>
      <c r="N99" s="327">
        <v>0</v>
      </c>
      <c r="O99" s="328"/>
      <c r="P99" s="329"/>
      <c r="Q99" s="330"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5" thickBot="1" x14ac:dyDescent="0.3">
      <c r="A100" s="85">
        <f t="shared" si="31"/>
        <v>98</v>
      </c>
      <c r="B100" s="98" t="s">
        <v>1297</v>
      </c>
      <c r="C100" s="98"/>
      <c r="D100" s="98"/>
      <c r="E100" s="104" t="s">
        <v>1297</v>
      </c>
      <c r="F100" s="117"/>
      <c r="G100" s="117"/>
      <c r="H100" s="98"/>
      <c r="I100" s="98"/>
      <c r="J100" s="98"/>
      <c r="K100" s="258"/>
      <c r="L100" s="258"/>
      <c r="M100" s="326"/>
      <c r="N100" s="327">
        <v>0</v>
      </c>
      <c r="O100" s="328"/>
      <c r="P100" s="329"/>
      <c r="Q100" s="330"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5" thickBot="1" x14ac:dyDescent="0.3">
      <c r="A101" s="85">
        <f t="shared" si="31"/>
        <v>99</v>
      </c>
      <c r="B101" s="98"/>
      <c r="C101" s="98"/>
      <c r="D101" s="98"/>
      <c r="E101" s="104"/>
      <c r="F101" s="117" t="s">
        <v>1320</v>
      </c>
      <c r="G101" s="117" t="s">
        <v>1321</v>
      </c>
      <c r="H101" s="98"/>
      <c r="I101" s="98"/>
      <c r="J101" s="98"/>
      <c r="K101" s="258"/>
      <c r="L101" s="258"/>
      <c r="M101" s="326"/>
      <c r="N101" s="327"/>
      <c r="O101" s="328" t="s">
        <v>1664</v>
      </c>
      <c r="P101" s="329" t="s">
        <v>1695</v>
      </c>
      <c r="Q101" s="330" t="s">
        <v>2039</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('CORPORATE','SME Corporate')  THEN 5.088045</v>
      </c>
      <c r="AG101" t="str">
        <f t="shared" si="26"/>
        <v xml:space="preserve"> WHEN COUNTRY = 'CIB' AND SEGMENT= 'Small Business'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('CORPORATE','SME Corporate')  THEN 5.088045 WHEN COUNTRY = 'CIB' AND SEGMENT= 'Small Business'  THEN 4.526389 WHEN COUNTRY = 'ISPRO' THEN 2.900574</v>
      </c>
      <c r="AL101" t="str">
        <f t="shared" si="30"/>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row>
    <row r="102" spans="1:38" ht="16.5" thickBot="1" x14ac:dyDescent="0.3">
      <c r="A102" s="85">
        <f t="shared" si="31"/>
        <v>100</v>
      </c>
      <c r="B102" s="98"/>
      <c r="C102" s="98"/>
      <c r="D102" s="98"/>
      <c r="E102" s="104" t="s">
        <v>1297</v>
      </c>
      <c r="F102" s="117"/>
      <c r="G102" s="117"/>
      <c r="H102" s="98"/>
      <c r="I102" s="98"/>
      <c r="J102" s="98"/>
      <c r="K102" s="258"/>
      <c r="L102" s="258"/>
      <c r="M102" s="326"/>
      <c r="N102" s="327">
        <v>0</v>
      </c>
      <c r="O102" s="328"/>
      <c r="P102" s="329"/>
      <c r="Q102" s="330"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5" thickBot="1" x14ac:dyDescent="0.3">
      <c r="A103" s="85">
        <f t="shared" si="31"/>
        <v>101</v>
      </c>
      <c r="B103" s="98"/>
      <c r="C103" s="98"/>
      <c r="D103" s="98"/>
      <c r="E103" s="104" t="s">
        <v>1297</v>
      </c>
      <c r="F103" s="117"/>
      <c r="G103" s="117"/>
      <c r="H103" s="98"/>
      <c r="I103" s="98"/>
      <c r="J103" s="98"/>
      <c r="K103" s="258"/>
      <c r="L103" s="258"/>
      <c r="M103" s="326"/>
      <c r="N103" s="327">
        <v>0</v>
      </c>
      <c r="O103" s="328"/>
      <c r="P103" s="329"/>
      <c r="Q103" s="330"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5" thickBot="1" x14ac:dyDescent="0.3">
      <c r="A104" s="85">
        <f t="shared" si="31"/>
        <v>102</v>
      </c>
      <c r="B104" s="98"/>
      <c r="C104" s="98" t="s">
        <v>1271</v>
      </c>
      <c r="D104" s="98" t="s">
        <v>1272</v>
      </c>
      <c r="E104" s="104"/>
      <c r="F104" s="117" t="s">
        <v>1273</v>
      </c>
      <c r="G104" s="117" t="s">
        <v>1274</v>
      </c>
      <c r="H104" s="98"/>
      <c r="I104" s="98"/>
      <c r="J104" s="98"/>
      <c r="K104" s="258"/>
      <c r="L104" s="258"/>
      <c r="M104" s="326"/>
      <c r="N104" s="327"/>
      <c r="O104" s="328" t="s">
        <v>1665</v>
      </c>
      <c r="P104" s="329" t="s">
        <v>1696</v>
      </c>
      <c r="Q104" s="330" t="s">
        <v>2040</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('CORPORATE','SME Corporate')  THEN 0.0866222</v>
      </c>
      <c r="AG104" t="str">
        <f t="shared" si="26"/>
        <v xml:space="preserve"> WHEN COUNTRY = 'CIB' AND SEGMENT= 'Small Business'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row>
    <row r="105" spans="1:38" ht="16.5" thickBot="1" x14ac:dyDescent="0.3">
      <c r="A105" s="85">
        <f t="shared" si="31"/>
        <v>103</v>
      </c>
      <c r="B105" s="98" t="s">
        <v>1297</v>
      </c>
      <c r="C105" s="98"/>
      <c r="D105" s="98"/>
      <c r="E105" s="104" t="s">
        <v>1297</v>
      </c>
      <c r="F105" s="117"/>
      <c r="G105" s="117"/>
      <c r="H105" s="98"/>
      <c r="I105" s="98"/>
      <c r="J105" s="98"/>
      <c r="K105" s="258"/>
      <c r="L105" s="258"/>
      <c r="M105" s="326"/>
      <c r="N105" s="327">
        <v>0</v>
      </c>
      <c r="O105" s="328"/>
      <c r="P105" s="329"/>
      <c r="Q105" s="330"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5" thickBot="1" x14ac:dyDescent="0.3">
      <c r="A106" s="85">
        <f t="shared" si="31"/>
        <v>104</v>
      </c>
      <c r="B106" s="98"/>
      <c r="C106" s="98" t="s">
        <v>1322</v>
      </c>
      <c r="D106" s="98" t="s">
        <v>1323</v>
      </c>
      <c r="E106" s="104"/>
      <c r="F106" s="117" t="s">
        <v>1324</v>
      </c>
      <c r="G106" s="117" t="s">
        <v>1325</v>
      </c>
      <c r="H106" s="98"/>
      <c r="I106" s="98"/>
      <c r="J106" s="98"/>
      <c r="K106" s="258"/>
      <c r="L106" s="258"/>
      <c r="M106" s="326"/>
      <c r="N106" s="327"/>
      <c r="O106" s="328" t="s">
        <v>1666</v>
      </c>
      <c r="P106" s="329" t="s">
        <v>1697</v>
      </c>
      <c r="Q106" s="330"/>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('CORPORATE','SME Corporate')  THEN 3.57801</v>
      </c>
      <c r="AG106" t="str">
        <f t="shared" si="26"/>
        <v xml:space="preserve"> WHEN COUNTRY = 'CIB' AND SEGMENT= 'Small Business'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8" ht="16.5" thickBot="1" x14ac:dyDescent="0.3">
      <c r="A107" s="85">
        <f t="shared" si="31"/>
        <v>105</v>
      </c>
      <c r="B107" s="98"/>
      <c r="C107" s="98" t="s">
        <v>1275</v>
      </c>
      <c r="D107" s="98" t="s">
        <v>1276</v>
      </c>
      <c r="E107" s="104"/>
      <c r="F107" s="117" t="s">
        <v>1277</v>
      </c>
      <c r="G107" s="117" t="s">
        <v>1278</v>
      </c>
      <c r="H107" s="98"/>
      <c r="I107" s="98"/>
      <c r="J107" s="98"/>
      <c r="K107" s="258"/>
      <c r="L107" s="258"/>
      <c r="M107" s="326"/>
      <c r="N107" s="327"/>
      <c r="O107" s="328" t="s">
        <v>1667</v>
      </c>
      <c r="P107" s="329" t="s">
        <v>1698</v>
      </c>
      <c r="Q107" s="330"/>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('CORPORATE','SME Corporate')  THEN 0.8291138</v>
      </c>
      <c r="AG107" t="str">
        <f t="shared" si="26"/>
        <v xml:space="preserve"> WHEN COUNTRY = 'CIB' AND SEGMENT= 'Small Business'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8" ht="16.5" thickBot="1" x14ac:dyDescent="0.3">
      <c r="A108" s="85">
        <f t="shared" si="31"/>
        <v>106</v>
      </c>
      <c r="B108" s="98" t="s">
        <v>1297</v>
      </c>
      <c r="C108" s="98"/>
      <c r="D108" s="98"/>
      <c r="E108" s="104" t="s">
        <v>1297</v>
      </c>
      <c r="F108" s="117"/>
      <c r="G108" s="117"/>
      <c r="H108" s="98"/>
      <c r="I108" s="98"/>
      <c r="J108" s="98"/>
      <c r="K108" s="258"/>
      <c r="L108" s="258"/>
      <c r="M108" s="326"/>
      <c r="N108" s="327">
        <v>0</v>
      </c>
      <c r="O108" s="328"/>
      <c r="P108" s="329"/>
      <c r="Q108" s="330"/>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5" thickBot="1" x14ac:dyDescent="0.3">
      <c r="A109" s="85">
        <f t="shared" si="31"/>
        <v>107</v>
      </c>
      <c r="B109" s="98" t="s">
        <v>1297</v>
      </c>
      <c r="C109" s="98"/>
      <c r="D109" s="98"/>
      <c r="E109" s="104" t="s">
        <v>1297</v>
      </c>
      <c r="F109" s="117"/>
      <c r="G109" s="117"/>
      <c r="H109" s="98"/>
      <c r="I109" s="98"/>
      <c r="J109" s="98"/>
      <c r="K109" s="258"/>
      <c r="L109" s="258"/>
      <c r="M109" s="326"/>
      <c r="N109" s="327">
        <v>0</v>
      </c>
      <c r="O109" s="328"/>
      <c r="P109" s="329"/>
      <c r="Q109" s="330"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5" thickBot="1" x14ac:dyDescent="0.3">
      <c r="A110" s="85">
        <f t="shared" si="31"/>
        <v>108</v>
      </c>
      <c r="B110" s="98"/>
      <c r="C110" s="98" t="s">
        <v>1326</v>
      </c>
      <c r="D110" s="98" t="s">
        <v>1327</v>
      </c>
      <c r="E110" s="104"/>
      <c r="F110" s="117" t="s">
        <v>1328</v>
      </c>
      <c r="G110" s="117" t="s">
        <v>1329</v>
      </c>
      <c r="H110" s="98"/>
      <c r="I110" s="98"/>
      <c r="J110" s="98"/>
      <c r="K110" s="258"/>
      <c r="L110" s="258"/>
      <c r="M110" s="326"/>
      <c r="N110" s="327"/>
      <c r="O110" s="328" t="s">
        <v>1668</v>
      </c>
      <c r="P110" s="329" t="s">
        <v>1699</v>
      </c>
      <c r="Q110" s="330" t="s">
        <v>2041</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('CORPORATE','SME Corporate')  THEN 3.934493</v>
      </c>
      <c r="AG110" t="str">
        <f t="shared" si="26"/>
        <v xml:space="preserve"> WHEN COUNTRY = 'CIB' AND SEGMENT= 'Small Business'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row>
    <row r="111" spans="1:38" ht="16.5" thickBot="1" x14ac:dyDescent="0.3">
      <c r="A111" s="85">
        <f t="shared" si="31"/>
        <v>109</v>
      </c>
      <c r="B111" s="98" t="s">
        <v>1297</v>
      </c>
      <c r="C111" s="98"/>
      <c r="D111" s="98"/>
      <c r="E111" s="104" t="s">
        <v>1297</v>
      </c>
      <c r="F111" s="117"/>
      <c r="G111" s="117"/>
      <c r="H111" s="98"/>
      <c r="I111" s="98"/>
      <c r="J111" s="98"/>
      <c r="K111" s="258"/>
      <c r="L111" s="258"/>
      <c r="M111" s="326"/>
      <c r="N111" s="327">
        <v>0</v>
      </c>
      <c r="O111" s="328"/>
      <c r="P111" s="329"/>
      <c r="Q111" s="330"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5" thickBot="1" x14ac:dyDescent="0.3">
      <c r="A112" s="85">
        <f t="shared" si="31"/>
        <v>110</v>
      </c>
      <c r="B112" s="98"/>
      <c r="C112" s="98" t="s">
        <v>1330</v>
      </c>
      <c r="D112" s="98" t="s">
        <v>1331</v>
      </c>
      <c r="E112" s="104"/>
      <c r="F112" s="117" t="s">
        <v>1332</v>
      </c>
      <c r="G112" s="117" t="s">
        <v>1333</v>
      </c>
      <c r="H112" s="98"/>
      <c r="I112" s="98"/>
      <c r="J112" s="98"/>
      <c r="K112" s="258"/>
      <c r="L112" s="258"/>
      <c r="M112" s="326"/>
      <c r="N112" s="327"/>
      <c r="O112" s="328" t="s">
        <v>1669</v>
      </c>
      <c r="P112" s="329" t="s">
        <v>1700</v>
      </c>
      <c r="Q112" s="330" t="s">
        <v>2042</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('CORPORATE','SME Corporate')  THEN 1.042553</v>
      </c>
      <c r="AG112" t="str">
        <f t="shared" si="26"/>
        <v xml:space="preserve"> WHEN COUNTRY = 'CIB' AND SEGMENT= 'Small Business'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row>
    <row r="113" spans="1:38" ht="16.5" thickBot="1" x14ac:dyDescent="0.3">
      <c r="A113" s="85">
        <f t="shared" si="31"/>
        <v>111</v>
      </c>
      <c r="B113" s="98" t="s">
        <v>1297</v>
      </c>
      <c r="C113" s="98"/>
      <c r="D113" s="98"/>
      <c r="E113" s="104" t="s">
        <v>1297</v>
      </c>
      <c r="F113" s="117"/>
      <c r="G113" s="117"/>
      <c r="H113" s="98"/>
      <c r="I113" s="98"/>
      <c r="J113" s="98"/>
      <c r="K113" s="258"/>
      <c r="L113" s="258"/>
      <c r="M113" s="326"/>
      <c r="N113" s="327">
        <v>0</v>
      </c>
      <c r="O113" s="328"/>
      <c r="P113" s="329"/>
      <c r="Q113" s="330"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5" thickBot="1" x14ac:dyDescent="0.3">
      <c r="A114" s="85">
        <f t="shared" si="31"/>
        <v>112</v>
      </c>
      <c r="B114" s="98"/>
      <c r="C114" s="98" t="s">
        <v>1279</v>
      </c>
      <c r="D114" s="98" t="s">
        <v>1280</v>
      </c>
      <c r="E114" s="104"/>
      <c r="F114" s="117" t="s">
        <v>1281</v>
      </c>
      <c r="G114" s="117" t="s">
        <v>1282</v>
      </c>
      <c r="H114" s="98"/>
      <c r="I114" s="98"/>
      <c r="J114" s="98"/>
      <c r="K114" s="258"/>
      <c r="L114" s="258"/>
      <c r="M114" s="326"/>
      <c r="N114" s="327"/>
      <c r="O114" s="328" t="s">
        <v>1670</v>
      </c>
      <c r="P114" s="329" t="s">
        <v>1701</v>
      </c>
      <c r="Q114" s="330" t="s">
        <v>2143</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('CORPORATE','SME Corporate')  THEN 0.3001155</v>
      </c>
      <c r="AG114" t="str">
        <f t="shared" si="26"/>
        <v xml:space="preserve"> WHEN COUNTRY = 'CIB' AND SEGMENT= 'Small Business'  THEN 0.2424429</v>
      </c>
      <c r="AH114" t="str">
        <f t="shared" si="27"/>
        <v xml:space="preserve"> WHEN COUNTRY = 'ISPRO' THEN 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0.7006088 END AS MISSING_VAL_IND_112,</v>
      </c>
    </row>
    <row r="115" spans="1:38" ht="16.5" thickBot="1" x14ac:dyDescent="0.3">
      <c r="A115" s="85">
        <f t="shared" si="31"/>
        <v>113</v>
      </c>
      <c r="B115" s="98" t="s">
        <v>1297</v>
      </c>
      <c r="C115" s="98"/>
      <c r="D115" s="98"/>
      <c r="E115" s="104" t="s">
        <v>1297</v>
      </c>
      <c r="F115" s="117"/>
      <c r="G115" s="117"/>
      <c r="H115" s="98"/>
      <c r="I115" s="98"/>
      <c r="J115" s="98"/>
      <c r="K115" s="258"/>
      <c r="L115" s="258"/>
      <c r="M115" s="326"/>
      <c r="N115" s="327">
        <v>0</v>
      </c>
      <c r="O115" s="328"/>
      <c r="P115" s="329"/>
      <c r="Q115" s="330"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5" thickBot="1" x14ac:dyDescent="0.3">
      <c r="A116" s="85">
        <f t="shared" si="31"/>
        <v>114</v>
      </c>
      <c r="B116" s="98" t="s">
        <v>1297</v>
      </c>
      <c r="C116" s="98"/>
      <c r="D116" s="98"/>
      <c r="E116" s="104" t="s">
        <v>1297</v>
      </c>
      <c r="F116" s="117"/>
      <c r="G116" s="117"/>
      <c r="H116" s="98"/>
      <c r="I116" s="98"/>
      <c r="J116" s="98"/>
      <c r="K116" s="258"/>
      <c r="L116" s="258"/>
      <c r="M116" s="326"/>
      <c r="N116" s="327">
        <v>0</v>
      </c>
      <c r="O116" s="328"/>
      <c r="P116" s="329"/>
      <c r="Q116" s="330"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5" thickBot="1" x14ac:dyDescent="0.3">
      <c r="A117" s="85">
        <f t="shared" si="31"/>
        <v>115</v>
      </c>
      <c r="B117" s="98"/>
      <c r="C117" s="98" t="s">
        <v>1283</v>
      </c>
      <c r="D117" s="98" t="s">
        <v>1284</v>
      </c>
      <c r="E117" s="104"/>
      <c r="F117" s="117" t="s">
        <v>1285</v>
      </c>
      <c r="G117" s="117" t="s">
        <v>1286</v>
      </c>
      <c r="H117" s="98"/>
      <c r="I117" s="98"/>
      <c r="J117" s="98"/>
      <c r="K117" s="258"/>
      <c r="L117" s="258"/>
      <c r="M117" s="326"/>
      <c r="N117" s="327"/>
      <c r="O117" s="328" t="s">
        <v>1671</v>
      </c>
      <c r="P117" s="329" t="s">
        <v>1702</v>
      </c>
      <c r="Q117" s="330" t="s">
        <v>2043</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('CORPORATE','SME Corporate')  THEN 0.0257661</v>
      </c>
      <c r="AG117" t="str">
        <f t="shared" si="26"/>
        <v xml:space="preserve"> WHEN COUNTRY = 'CIB' AND SEGMENT= 'Small Business'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row>
    <row r="118" spans="1:38" ht="16.5" thickBot="1" x14ac:dyDescent="0.3">
      <c r="A118" s="85">
        <f t="shared" si="31"/>
        <v>116</v>
      </c>
      <c r="B118" s="98" t="s">
        <v>1297</v>
      </c>
      <c r="C118" s="98"/>
      <c r="D118" s="98"/>
      <c r="E118" s="104" t="s">
        <v>1297</v>
      </c>
      <c r="F118" s="117"/>
      <c r="G118" s="117"/>
      <c r="H118" s="98"/>
      <c r="I118" s="98"/>
      <c r="J118" s="98"/>
      <c r="K118" s="258"/>
      <c r="L118" s="258"/>
      <c r="M118" s="326"/>
      <c r="N118" s="327">
        <v>0</v>
      </c>
      <c r="O118" s="328"/>
      <c r="P118" s="329"/>
      <c r="Q118" s="330"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5" thickBot="1" x14ac:dyDescent="0.3">
      <c r="A119" s="85">
        <v>122</v>
      </c>
      <c r="B119" s="98"/>
      <c r="C119" s="98"/>
      <c r="D119" s="98"/>
      <c r="E119" s="104"/>
      <c r="F119" s="117" t="s">
        <v>1334</v>
      </c>
      <c r="G119" s="117" t="s">
        <v>1335</v>
      </c>
      <c r="H119" s="98"/>
      <c r="I119" s="98"/>
      <c r="J119" s="98"/>
      <c r="K119" s="258"/>
      <c r="L119" s="258"/>
      <c r="M119" s="326"/>
      <c r="N119" s="327"/>
      <c r="O119" s="328" t="s">
        <v>1672</v>
      </c>
      <c r="P119" s="329" t="s">
        <v>1703</v>
      </c>
      <c r="Q119" s="330" t="s">
        <v>2044</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('CORPORATE','SME Corporate')  THEN 4.282425</v>
      </c>
      <c r="AG119" t="str">
        <f t="shared" si="26"/>
        <v xml:space="preserve"> WHEN COUNTRY = 'CIB' AND SEGMENT= 'Small Business'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('CORPORATE','SME Corporate')  THEN 4.282425 WHEN COUNTRY = 'CIB' AND SEGMENT= 'Small Business'  THEN 3.618711 WHEN COUNTRY = 'ISPRO' THEN 2.200115</v>
      </c>
      <c r="AL119" t="str">
        <f t="shared" si="30"/>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row>
    <row r="120" spans="1:38" ht="16.5" thickBot="1" x14ac:dyDescent="0.3">
      <c r="A120" s="85">
        <f t="shared" si="31"/>
        <v>123</v>
      </c>
      <c r="B120" s="98"/>
      <c r="C120" s="98"/>
      <c r="D120" s="98"/>
      <c r="E120" s="104" t="s">
        <v>1297</v>
      </c>
      <c r="F120" s="117"/>
      <c r="G120" s="117"/>
      <c r="H120" s="98"/>
      <c r="I120" s="98"/>
      <c r="J120" s="98"/>
      <c r="K120" s="258"/>
      <c r="L120" s="258"/>
      <c r="M120" s="326"/>
      <c r="N120" s="327">
        <v>0</v>
      </c>
      <c r="O120" s="328"/>
      <c r="P120" s="329"/>
      <c r="Q120" s="330"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5" thickBot="1" x14ac:dyDescent="0.3">
      <c r="A121" s="85">
        <f t="shared" si="31"/>
        <v>124</v>
      </c>
      <c r="B121" s="98"/>
      <c r="C121" s="98" t="s">
        <v>1287</v>
      </c>
      <c r="D121" s="98" t="s">
        <v>1288</v>
      </c>
      <c r="E121" s="104"/>
      <c r="F121" s="117" t="s">
        <v>1289</v>
      </c>
      <c r="G121" s="117" t="s">
        <v>1290</v>
      </c>
      <c r="H121" s="98"/>
      <c r="I121" s="98"/>
      <c r="J121" s="98"/>
      <c r="K121" s="258"/>
      <c r="L121" s="258"/>
      <c r="M121" s="326"/>
      <c r="N121" s="327"/>
      <c r="O121" s="328" t="s">
        <v>1673</v>
      </c>
      <c r="P121" s="329" t="s">
        <v>1704</v>
      </c>
      <c r="Q121" s="330"/>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('CORPORATE','SME Corporate')  THEN 0.8741036</v>
      </c>
      <c r="AG121" t="str">
        <f t="shared" si="26"/>
        <v xml:space="preserve"> WHEN COUNTRY = 'CIB' AND SEGMENT= 'Small Business'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8" ht="16.5" thickBot="1" x14ac:dyDescent="0.3">
      <c r="A122" s="85">
        <f t="shared" si="31"/>
        <v>125</v>
      </c>
      <c r="B122" s="98" t="s">
        <v>1297</v>
      </c>
      <c r="C122" s="98"/>
      <c r="D122" s="98"/>
      <c r="E122" s="104" t="s">
        <v>1297</v>
      </c>
      <c r="F122" s="117"/>
      <c r="G122" s="117"/>
      <c r="H122" s="98"/>
      <c r="I122" s="98"/>
      <c r="J122" s="98"/>
      <c r="K122" s="258"/>
      <c r="L122" s="258"/>
      <c r="M122" s="326"/>
      <c r="N122" s="327">
        <v>0</v>
      </c>
      <c r="O122" s="328"/>
      <c r="P122" s="329"/>
      <c r="Q122" s="330"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5" thickBot="1" x14ac:dyDescent="0.3">
      <c r="A123" s="85">
        <f t="shared" si="31"/>
        <v>126</v>
      </c>
      <c r="B123" s="98"/>
      <c r="C123" s="98" t="s">
        <v>1291</v>
      </c>
      <c r="D123" s="98" t="s">
        <v>1292</v>
      </c>
      <c r="E123" s="104"/>
      <c r="F123" s="117" t="s">
        <v>1293</v>
      </c>
      <c r="G123" s="117" t="s">
        <v>1294</v>
      </c>
      <c r="H123" s="98"/>
      <c r="I123" s="98"/>
      <c r="J123" s="98"/>
      <c r="K123" s="258"/>
      <c r="L123" s="258"/>
      <c r="M123" s="326"/>
      <c r="N123" s="327"/>
      <c r="O123" s="328" t="s">
        <v>1674</v>
      </c>
      <c r="P123" s="329" t="s">
        <v>1705</v>
      </c>
      <c r="Q123" s="330" t="s">
        <v>2045</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('CORPORATE','SME Corporate')  THEN 0.0327239</v>
      </c>
      <c r="AG123" t="str">
        <f t="shared" si="26"/>
        <v xml:space="preserve"> WHEN COUNTRY = 'CIB' AND SEGMENT= 'Small Business'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row>
    <row r="124" spans="1:38" ht="16.5" thickBot="1" x14ac:dyDescent="0.3">
      <c r="A124" s="85">
        <f t="shared" si="31"/>
        <v>127</v>
      </c>
      <c r="B124" s="98" t="s">
        <v>1297</v>
      </c>
      <c r="C124" s="98"/>
      <c r="D124" s="98"/>
      <c r="E124" s="104" t="s">
        <v>1297</v>
      </c>
      <c r="F124" s="117"/>
      <c r="G124" s="117"/>
      <c r="H124" s="98"/>
      <c r="I124" s="98"/>
      <c r="J124" s="98"/>
      <c r="K124" s="258"/>
      <c r="L124" s="258"/>
      <c r="M124" s="326"/>
      <c r="N124" s="327">
        <v>0</v>
      </c>
      <c r="O124" s="328"/>
      <c r="P124" s="329"/>
      <c r="Q124" s="330"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5" thickBot="1" x14ac:dyDescent="0.3">
      <c r="A125" s="85">
        <f t="shared" si="31"/>
        <v>128</v>
      </c>
      <c r="B125" s="98" t="s">
        <v>1297</v>
      </c>
      <c r="C125" s="98"/>
      <c r="D125" s="98"/>
      <c r="E125" s="104" t="s">
        <v>1297</v>
      </c>
      <c r="F125" s="117"/>
      <c r="G125" s="117"/>
      <c r="H125" s="98"/>
      <c r="I125" s="98"/>
      <c r="J125" s="98"/>
      <c r="K125" s="258"/>
      <c r="L125" s="258"/>
      <c r="M125" s="326"/>
      <c r="N125" s="327">
        <v>0</v>
      </c>
      <c r="O125" s="328"/>
      <c r="P125" s="329"/>
      <c r="Q125" s="330"/>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5" thickBot="1" x14ac:dyDescent="0.3">
      <c r="A126" s="85">
        <f t="shared" si="31"/>
        <v>129</v>
      </c>
      <c r="B126" s="98"/>
      <c r="C126" s="98" t="s">
        <v>1336</v>
      </c>
      <c r="D126" s="98" t="s">
        <v>1337</v>
      </c>
      <c r="E126" s="104"/>
      <c r="F126" s="117" t="s">
        <v>1338</v>
      </c>
      <c r="G126" s="117" t="s">
        <v>1339</v>
      </c>
      <c r="H126" s="98"/>
      <c r="I126" s="98"/>
      <c r="J126" s="98"/>
      <c r="K126" s="258"/>
      <c r="L126" s="258"/>
      <c r="M126" s="326"/>
      <c r="N126" s="327"/>
      <c r="O126" s="328" t="s">
        <v>1675</v>
      </c>
      <c r="P126" s="329" t="s">
        <v>1706</v>
      </c>
      <c r="Q126" s="330" t="s">
        <v>2046</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('CORPORATE','SME Corporate')  THEN 11.49542</v>
      </c>
      <c r="AG126" t="str">
        <f t="shared" si="26"/>
        <v xml:space="preserve"> WHEN COUNTRY = 'CIB' AND SEGMENT= 'Small Business'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row>
    <row r="127" spans="1:38" ht="16.5" thickBot="1" x14ac:dyDescent="0.3">
      <c r="A127" s="85">
        <f t="shared" si="31"/>
        <v>130</v>
      </c>
      <c r="B127" s="98" t="s">
        <v>1297</v>
      </c>
      <c r="C127" s="98"/>
      <c r="D127" s="98"/>
      <c r="E127" s="104" t="s">
        <v>1297</v>
      </c>
      <c r="F127" s="117"/>
      <c r="G127" s="117"/>
      <c r="H127" s="98"/>
      <c r="I127" s="98"/>
      <c r="J127" s="98"/>
      <c r="K127" s="258"/>
      <c r="L127" s="258"/>
      <c r="M127" s="326"/>
      <c r="N127" s="327">
        <v>0</v>
      </c>
      <c r="O127" s="328"/>
      <c r="P127" s="329"/>
      <c r="Q127" s="330"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5" thickBot="1" x14ac:dyDescent="0.3">
      <c r="A128" s="85">
        <f t="shared" si="31"/>
        <v>131</v>
      </c>
      <c r="B128" s="98"/>
      <c r="C128" s="98" t="s">
        <v>1244</v>
      </c>
      <c r="D128" s="98" t="s">
        <v>1245</v>
      </c>
      <c r="E128" s="104"/>
      <c r="F128" s="117" t="s">
        <v>1246</v>
      </c>
      <c r="G128" s="117" t="s">
        <v>1247</v>
      </c>
      <c r="H128" s="98"/>
      <c r="I128" s="98"/>
      <c r="J128" s="98"/>
      <c r="K128" s="258"/>
      <c r="L128" s="258"/>
      <c r="M128" s="326"/>
      <c r="N128" s="327"/>
      <c r="O128" s="328" t="s">
        <v>1656</v>
      </c>
      <c r="P128" s="329" t="s">
        <v>1688</v>
      </c>
      <c r="Q128" s="330" t="s">
        <v>2033</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('CORPORATE','SME Corporate')  THEN 0.3555136</v>
      </c>
      <c r="AG128" t="str">
        <f t="shared" si="26"/>
        <v xml:space="preserve"> WHEN COUNTRY = 'CIB' AND SEGMENT= 'Small Business'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row>
    <row r="129" spans="1:38" ht="16.5" thickBot="1" x14ac:dyDescent="0.3">
      <c r="A129" s="85">
        <f t="shared" si="31"/>
        <v>132</v>
      </c>
      <c r="B129" s="98" t="s">
        <v>1297</v>
      </c>
      <c r="C129" s="98"/>
      <c r="D129" s="98"/>
      <c r="E129" s="104" t="s">
        <v>1297</v>
      </c>
      <c r="F129" s="117"/>
      <c r="G129" s="117"/>
      <c r="H129" s="98"/>
      <c r="I129" s="98"/>
      <c r="J129" s="98"/>
      <c r="K129" s="258"/>
      <c r="L129" s="258"/>
      <c r="M129" s="326"/>
      <c r="N129" s="327">
        <v>0</v>
      </c>
      <c r="O129" s="328"/>
      <c r="P129" s="329"/>
      <c r="Q129" s="330"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5" thickBot="1" x14ac:dyDescent="0.3">
      <c r="A130" s="85">
        <f t="shared" si="31"/>
        <v>133</v>
      </c>
      <c r="B130" s="98" t="s">
        <v>1297</v>
      </c>
      <c r="C130" s="98"/>
      <c r="D130" s="98"/>
      <c r="E130" s="104" t="s">
        <v>1297</v>
      </c>
      <c r="F130" s="117"/>
      <c r="G130" s="117"/>
      <c r="H130" s="98"/>
      <c r="I130" s="98"/>
      <c r="J130" s="98"/>
      <c r="K130" s="258"/>
      <c r="L130" s="258"/>
      <c r="M130" s="326"/>
      <c r="N130" s="327">
        <v>0</v>
      </c>
      <c r="O130" s="328"/>
      <c r="P130" s="329"/>
      <c r="Q130" s="330"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5" thickBot="1" x14ac:dyDescent="0.3">
      <c r="A131" s="85">
        <f t="shared" si="31"/>
        <v>134</v>
      </c>
      <c r="B131" s="98"/>
      <c r="C131" s="98"/>
      <c r="D131" s="98"/>
      <c r="E131" s="104"/>
      <c r="F131" s="117"/>
      <c r="G131" s="117"/>
      <c r="H131" s="98"/>
      <c r="I131" s="98"/>
      <c r="J131" s="98"/>
      <c r="K131" s="258"/>
      <c r="L131" s="258"/>
      <c r="M131" s="326"/>
      <c r="N131" s="327"/>
      <c r="O131" s="328"/>
      <c r="P131" s="329"/>
      <c r="Q131" s="330"/>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5" thickBot="1" x14ac:dyDescent="0.3">
      <c r="A132" s="85">
        <f t="shared" si="31"/>
        <v>135</v>
      </c>
      <c r="B132" s="98"/>
      <c r="C132" s="98"/>
      <c r="D132" s="98"/>
      <c r="E132" s="104"/>
      <c r="F132" s="117"/>
      <c r="G132" s="117"/>
      <c r="H132" s="98"/>
      <c r="I132" s="98"/>
      <c r="J132" s="98"/>
      <c r="K132" s="258"/>
      <c r="L132" s="258"/>
      <c r="M132" s="326"/>
      <c r="N132" s="327"/>
      <c r="O132" s="328"/>
      <c r="P132" s="329"/>
      <c r="Q132" s="330"/>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5" thickBot="1" x14ac:dyDescent="0.3">
      <c r="A133" s="85">
        <f t="shared" si="31"/>
        <v>136</v>
      </c>
      <c r="B133" s="98"/>
      <c r="C133" s="98"/>
      <c r="D133" s="98"/>
      <c r="E133" s="104"/>
      <c r="F133" s="117"/>
      <c r="G133" s="117"/>
      <c r="H133" s="98"/>
      <c r="I133" s="98"/>
      <c r="J133" s="98"/>
      <c r="K133" s="258"/>
      <c r="L133" s="258"/>
      <c r="M133" s="326"/>
      <c r="N133" s="327"/>
      <c r="O133" s="328"/>
      <c r="P133" s="329"/>
      <c r="Q133" s="330"/>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5" thickBot="1" x14ac:dyDescent="0.3">
      <c r="A134" s="85">
        <f t="shared" ref="A134:A197" si="47">+A133+1</f>
        <v>137</v>
      </c>
      <c r="B134" s="98"/>
      <c r="C134" s="98"/>
      <c r="D134" s="98"/>
      <c r="E134" s="104"/>
      <c r="F134" s="117"/>
      <c r="G134" s="117"/>
      <c r="H134" s="98"/>
      <c r="I134" s="98"/>
      <c r="J134" s="98"/>
      <c r="K134" s="258"/>
      <c r="L134" s="258"/>
      <c r="M134" s="326"/>
      <c r="N134" s="327"/>
      <c r="O134" s="328"/>
      <c r="P134" s="329"/>
      <c r="Q134" s="330"/>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5" thickBot="1" x14ac:dyDescent="0.3">
      <c r="A135" s="85">
        <f t="shared" si="47"/>
        <v>138</v>
      </c>
      <c r="B135" s="98"/>
      <c r="C135" s="98"/>
      <c r="D135" s="98"/>
      <c r="E135" s="104"/>
      <c r="F135" s="117"/>
      <c r="G135" s="117"/>
      <c r="H135" s="98"/>
      <c r="I135" s="98"/>
      <c r="J135" s="98"/>
      <c r="K135" s="258"/>
      <c r="L135" s="258"/>
      <c r="M135" s="326"/>
      <c r="N135" s="327"/>
      <c r="O135" s="328"/>
      <c r="P135" s="329"/>
      <c r="Q135" s="330"/>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5" thickBot="1" x14ac:dyDescent="0.3">
      <c r="A136" s="85">
        <f t="shared" si="47"/>
        <v>139</v>
      </c>
      <c r="B136" s="98"/>
      <c r="C136" s="98"/>
      <c r="D136" s="98"/>
      <c r="E136" s="104"/>
      <c r="F136" s="117"/>
      <c r="G136" s="117"/>
      <c r="H136" s="98"/>
      <c r="I136" s="98"/>
      <c r="J136" s="98"/>
      <c r="K136" s="258"/>
      <c r="L136" s="258"/>
      <c r="M136" s="326"/>
      <c r="N136" s="327"/>
      <c r="O136" s="328"/>
      <c r="P136" s="329"/>
      <c r="Q136" s="330"/>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5" thickBot="1" x14ac:dyDescent="0.3">
      <c r="A137" s="85">
        <f t="shared" si="47"/>
        <v>140</v>
      </c>
      <c r="B137" s="98"/>
      <c r="C137" s="98"/>
      <c r="D137" s="98"/>
      <c r="E137" s="104"/>
      <c r="F137" s="117"/>
      <c r="G137" s="117"/>
      <c r="H137" s="98"/>
      <c r="I137" s="98"/>
      <c r="J137" s="98"/>
      <c r="K137" s="258"/>
      <c r="L137" s="258"/>
      <c r="M137" s="326"/>
      <c r="N137" s="327"/>
      <c r="O137" s="328"/>
      <c r="P137" s="329"/>
      <c r="Q137" s="330"/>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5" thickBot="1" x14ac:dyDescent="0.3">
      <c r="A138" s="85">
        <f t="shared" si="47"/>
        <v>141</v>
      </c>
      <c r="B138" s="98"/>
      <c r="C138" s="98"/>
      <c r="D138" s="98"/>
      <c r="E138" s="104"/>
      <c r="F138" s="117"/>
      <c r="G138" s="117"/>
      <c r="H138" s="98"/>
      <c r="I138" s="98"/>
      <c r="J138" s="98"/>
      <c r="K138" s="258"/>
      <c r="L138" s="258"/>
      <c r="M138" s="326"/>
      <c r="N138" s="327"/>
      <c r="O138" s="328"/>
      <c r="P138" s="329"/>
      <c r="Q138" s="330"/>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5" thickBot="1" x14ac:dyDescent="0.3">
      <c r="A139" s="85">
        <f t="shared" si="47"/>
        <v>142</v>
      </c>
      <c r="B139" s="98"/>
      <c r="C139" s="98"/>
      <c r="D139" s="98"/>
      <c r="E139" s="104"/>
      <c r="F139" s="117"/>
      <c r="G139" s="117"/>
      <c r="H139" s="98"/>
      <c r="I139" s="98"/>
      <c r="J139" s="98"/>
      <c r="K139" s="258"/>
      <c r="L139" s="258"/>
      <c r="M139" s="326"/>
      <c r="N139" s="327"/>
      <c r="O139" s="328"/>
      <c r="P139" s="329"/>
      <c r="Q139" s="330"/>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5" thickBot="1" x14ac:dyDescent="0.3">
      <c r="A140" s="85">
        <f t="shared" si="47"/>
        <v>143</v>
      </c>
      <c r="B140" s="98"/>
      <c r="C140" s="98"/>
      <c r="D140" s="98"/>
      <c r="E140" s="104"/>
      <c r="F140" s="117"/>
      <c r="G140" s="117"/>
      <c r="H140" s="98"/>
      <c r="I140" s="98"/>
      <c r="J140" s="98"/>
      <c r="K140" s="258"/>
      <c r="L140" s="258"/>
      <c r="M140" s="326"/>
      <c r="N140" s="327"/>
      <c r="O140" s="328"/>
      <c r="P140" s="329"/>
      <c r="Q140" s="330"/>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5" thickBot="1" x14ac:dyDescent="0.3">
      <c r="A141" s="85">
        <f t="shared" si="47"/>
        <v>144</v>
      </c>
      <c r="B141" s="98"/>
      <c r="C141" s="98"/>
      <c r="D141" s="98"/>
      <c r="E141" s="104"/>
      <c r="F141" s="117"/>
      <c r="G141" s="117"/>
      <c r="H141" s="98"/>
      <c r="I141" s="98"/>
      <c r="J141" s="98"/>
      <c r="K141" s="258"/>
      <c r="L141" s="258"/>
      <c r="M141" s="326"/>
      <c r="N141" s="327"/>
      <c r="O141" s="328"/>
      <c r="P141" s="329"/>
      <c r="Q141" s="330"/>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5" thickBot="1" x14ac:dyDescent="0.3">
      <c r="A142" s="85">
        <f t="shared" si="47"/>
        <v>145</v>
      </c>
      <c r="B142" s="98"/>
      <c r="C142" s="98"/>
      <c r="D142" s="98"/>
      <c r="E142" s="104"/>
      <c r="F142" s="117"/>
      <c r="G142" s="117"/>
      <c r="H142" s="98"/>
      <c r="I142" s="98"/>
      <c r="J142" s="98"/>
      <c r="K142" s="258"/>
      <c r="L142" s="258"/>
      <c r="M142" s="326"/>
      <c r="N142" s="327"/>
      <c r="O142" s="328"/>
      <c r="P142" s="329"/>
      <c r="Q142" s="330"/>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5" thickBot="1" x14ac:dyDescent="0.3">
      <c r="A143" s="85">
        <f t="shared" si="47"/>
        <v>146</v>
      </c>
      <c r="B143" s="98"/>
      <c r="C143" s="98"/>
      <c r="D143" s="98"/>
      <c r="E143" s="104"/>
      <c r="F143" s="117"/>
      <c r="G143" s="117"/>
      <c r="H143" s="98"/>
      <c r="I143" s="98"/>
      <c r="J143" s="98"/>
      <c r="K143" s="258"/>
      <c r="L143" s="258"/>
      <c r="M143" s="326"/>
      <c r="N143" s="327"/>
      <c r="O143" s="328"/>
      <c r="P143" s="329"/>
      <c r="Q143" s="330"/>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5" thickBot="1" x14ac:dyDescent="0.3">
      <c r="A144" s="85">
        <f t="shared" si="47"/>
        <v>147</v>
      </c>
      <c r="B144" s="98"/>
      <c r="C144" s="98"/>
      <c r="D144" s="98"/>
      <c r="E144" s="104"/>
      <c r="F144" s="117"/>
      <c r="G144" s="117"/>
      <c r="H144" s="98"/>
      <c r="I144" s="98"/>
      <c r="J144" s="98"/>
      <c r="K144" s="258"/>
      <c r="L144" s="258"/>
      <c r="M144" s="326"/>
      <c r="N144" s="327"/>
      <c r="O144" s="328"/>
      <c r="P144" s="329"/>
      <c r="Q144" s="330"/>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5" thickBot="1" x14ac:dyDescent="0.3">
      <c r="A145" s="85">
        <f t="shared" si="47"/>
        <v>148</v>
      </c>
      <c r="B145" s="98"/>
      <c r="C145" s="98"/>
      <c r="D145" s="98"/>
      <c r="E145" s="104"/>
      <c r="F145" s="117"/>
      <c r="G145" s="117"/>
      <c r="H145" s="98"/>
      <c r="I145" s="98"/>
      <c r="J145" s="98"/>
      <c r="K145" s="258"/>
      <c r="L145" s="258"/>
      <c r="M145" s="326"/>
      <c r="N145" s="327"/>
      <c r="O145" s="328"/>
      <c r="P145" s="329"/>
      <c r="Q145" s="330"/>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5" thickBot="1" x14ac:dyDescent="0.3">
      <c r="A146" s="85">
        <f t="shared" si="47"/>
        <v>149</v>
      </c>
      <c r="B146" s="98"/>
      <c r="C146" s="98"/>
      <c r="D146" s="98"/>
      <c r="E146" s="104"/>
      <c r="F146" s="117"/>
      <c r="G146" s="117"/>
      <c r="H146" s="98"/>
      <c r="I146" s="98"/>
      <c r="J146" s="98"/>
      <c r="K146" s="258"/>
      <c r="L146" s="258"/>
      <c r="M146" s="326"/>
      <c r="N146" s="327"/>
      <c r="O146" s="328"/>
      <c r="P146" s="329"/>
      <c r="Q146" s="330"/>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5" thickBot="1" x14ac:dyDescent="0.3">
      <c r="A147" s="85">
        <f t="shared" si="47"/>
        <v>150</v>
      </c>
      <c r="B147" s="98"/>
      <c r="C147" s="98"/>
      <c r="D147" s="98"/>
      <c r="E147" s="104"/>
      <c r="F147" s="117"/>
      <c r="G147" s="117"/>
      <c r="H147" s="98"/>
      <c r="I147" s="98"/>
      <c r="J147" s="98"/>
      <c r="K147" s="258"/>
      <c r="L147" s="258"/>
      <c r="M147" s="326"/>
      <c r="N147" s="327"/>
      <c r="O147" s="328"/>
      <c r="P147" s="329"/>
      <c r="Q147" s="330"/>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5" thickBot="1" x14ac:dyDescent="0.3">
      <c r="A148" s="85">
        <f t="shared" si="47"/>
        <v>151</v>
      </c>
      <c r="B148" s="98"/>
      <c r="C148" s="98"/>
      <c r="D148" s="98"/>
      <c r="E148" s="104"/>
      <c r="F148" s="117"/>
      <c r="G148" s="117"/>
      <c r="H148" s="98"/>
      <c r="I148" s="98"/>
      <c r="J148" s="98"/>
      <c r="K148" s="258"/>
      <c r="L148" s="258"/>
      <c r="M148" s="326"/>
      <c r="N148" s="327"/>
      <c r="O148" s="328"/>
      <c r="P148" s="329"/>
      <c r="Q148" s="330"/>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5" thickBot="1" x14ac:dyDescent="0.3">
      <c r="A149" s="85">
        <f t="shared" si="47"/>
        <v>152</v>
      </c>
      <c r="B149" s="98"/>
      <c r="C149" s="98"/>
      <c r="D149" s="98"/>
      <c r="E149" s="104"/>
      <c r="F149" s="117"/>
      <c r="G149" s="117"/>
      <c r="H149" s="98"/>
      <c r="I149" s="98"/>
      <c r="J149" s="98"/>
      <c r="K149" s="258"/>
      <c r="L149" s="258"/>
      <c r="M149" s="326"/>
      <c r="N149" s="327"/>
      <c r="O149" s="328"/>
      <c r="P149" s="329"/>
      <c r="Q149" s="330"/>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5" thickBot="1" x14ac:dyDescent="0.3">
      <c r="A150" s="85">
        <f t="shared" si="47"/>
        <v>153</v>
      </c>
      <c r="B150" s="98"/>
      <c r="C150" s="98"/>
      <c r="D150" s="98"/>
      <c r="E150" s="104"/>
      <c r="F150" s="117"/>
      <c r="G150" s="117"/>
      <c r="H150" s="98"/>
      <c r="I150" s="98"/>
      <c r="J150" s="98"/>
      <c r="K150" s="258"/>
      <c r="L150" s="258"/>
      <c r="M150" s="326"/>
      <c r="N150" s="327"/>
      <c r="O150" s="328"/>
      <c r="P150" s="329"/>
      <c r="Q150" s="330"/>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5" thickBot="1" x14ac:dyDescent="0.3">
      <c r="A151" s="85">
        <f t="shared" si="47"/>
        <v>154</v>
      </c>
      <c r="B151" s="98"/>
      <c r="C151" s="98"/>
      <c r="D151" s="98"/>
      <c r="E151" s="104"/>
      <c r="F151" s="117"/>
      <c r="G151" s="117"/>
      <c r="H151" s="98"/>
      <c r="I151" s="98"/>
      <c r="J151" s="98"/>
      <c r="K151" s="258"/>
      <c r="L151" s="258"/>
      <c r="M151" s="326"/>
      <c r="N151" s="327"/>
      <c r="O151" s="328"/>
      <c r="P151" s="329"/>
      <c r="Q151" s="330"/>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5" thickBot="1" x14ac:dyDescent="0.3">
      <c r="A152" s="85">
        <f t="shared" si="47"/>
        <v>155</v>
      </c>
      <c r="B152" s="98"/>
      <c r="C152" s="98"/>
      <c r="D152" s="98"/>
      <c r="E152" s="104"/>
      <c r="F152" s="117"/>
      <c r="G152" s="117"/>
      <c r="H152" s="98"/>
      <c r="I152" s="98"/>
      <c r="J152" s="98"/>
      <c r="K152" s="258"/>
      <c r="L152" s="258"/>
      <c r="M152" s="326"/>
      <c r="N152" s="327"/>
      <c r="O152" s="328"/>
      <c r="P152" s="329"/>
      <c r="Q152" s="330"/>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5" thickBot="1" x14ac:dyDescent="0.3">
      <c r="A153" s="85">
        <f t="shared" si="47"/>
        <v>156</v>
      </c>
      <c r="B153" s="98"/>
      <c r="C153" s="98"/>
      <c r="D153" s="98"/>
      <c r="E153" s="104"/>
      <c r="F153" s="117"/>
      <c r="G153" s="117"/>
      <c r="H153" s="98"/>
      <c r="I153" s="98"/>
      <c r="J153" s="98"/>
      <c r="K153" s="258"/>
      <c r="L153" s="258"/>
      <c r="M153" s="326"/>
      <c r="N153" s="327"/>
      <c r="O153" s="328"/>
      <c r="P153" s="329"/>
      <c r="Q153" s="330"/>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5" thickBot="1" x14ac:dyDescent="0.3">
      <c r="A154" s="85">
        <f t="shared" si="47"/>
        <v>157</v>
      </c>
      <c r="B154" s="98"/>
      <c r="C154" s="98"/>
      <c r="D154" s="98"/>
      <c r="E154" s="104"/>
      <c r="F154" s="117"/>
      <c r="G154" s="117"/>
      <c r="H154" s="98"/>
      <c r="I154" s="98"/>
      <c r="J154" s="98"/>
      <c r="K154" s="258"/>
      <c r="L154" s="258"/>
      <c r="M154" s="326"/>
      <c r="N154" s="327"/>
      <c r="O154" s="328"/>
      <c r="P154" s="329"/>
      <c r="Q154" s="330"/>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5" thickBot="1" x14ac:dyDescent="0.3">
      <c r="A155" s="85">
        <f t="shared" si="47"/>
        <v>158</v>
      </c>
      <c r="B155" s="98"/>
      <c r="C155" s="98"/>
      <c r="D155" s="98"/>
      <c r="E155" s="104"/>
      <c r="F155" s="117"/>
      <c r="G155" s="117"/>
      <c r="H155" s="98"/>
      <c r="I155" s="98"/>
      <c r="J155" s="98"/>
      <c r="K155" s="258"/>
      <c r="L155" s="258"/>
      <c r="M155" s="326"/>
      <c r="N155" s="327"/>
      <c r="O155" s="328"/>
      <c r="P155" s="329"/>
      <c r="Q155" s="330"/>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5" thickBot="1" x14ac:dyDescent="0.3">
      <c r="A156" s="85">
        <f t="shared" si="47"/>
        <v>159</v>
      </c>
      <c r="B156" s="98"/>
      <c r="C156" s="98"/>
      <c r="D156" s="98"/>
      <c r="E156" s="104"/>
      <c r="F156" s="117"/>
      <c r="G156" s="117"/>
      <c r="H156" s="98"/>
      <c r="I156" s="98"/>
      <c r="J156" s="98"/>
      <c r="K156" s="258"/>
      <c r="L156" s="258"/>
      <c r="M156" s="326"/>
      <c r="N156" s="327"/>
      <c r="O156" s="328"/>
      <c r="P156" s="329"/>
      <c r="Q156" s="330"/>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5" thickBot="1" x14ac:dyDescent="0.3">
      <c r="A157" s="85">
        <f t="shared" si="47"/>
        <v>160</v>
      </c>
      <c r="B157" s="98"/>
      <c r="C157" s="98"/>
      <c r="D157" s="98"/>
      <c r="E157" s="104"/>
      <c r="F157" s="117"/>
      <c r="G157" s="117"/>
      <c r="H157" s="98"/>
      <c r="I157" s="98"/>
      <c r="J157" s="98"/>
      <c r="K157" s="258"/>
      <c r="L157" s="258"/>
      <c r="M157" s="326"/>
      <c r="N157" s="327"/>
      <c r="O157" s="328"/>
      <c r="P157" s="329"/>
      <c r="Q157" s="330"/>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5" thickBot="1" x14ac:dyDescent="0.3">
      <c r="A158" s="85">
        <f t="shared" si="47"/>
        <v>161</v>
      </c>
      <c r="B158" s="98"/>
      <c r="C158" s="98"/>
      <c r="D158" s="98"/>
      <c r="E158" s="104"/>
      <c r="F158" s="117"/>
      <c r="G158" s="117"/>
      <c r="H158" s="98"/>
      <c r="I158" s="98"/>
      <c r="J158" s="98"/>
      <c r="K158" s="258"/>
      <c r="L158" s="258"/>
      <c r="M158" s="326"/>
      <c r="N158" s="327"/>
      <c r="O158" s="328"/>
      <c r="P158" s="329"/>
      <c r="Q158" s="330"/>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5" thickBot="1" x14ac:dyDescent="0.3">
      <c r="A159" s="85">
        <f t="shared" si="47"/>
        <v>162</v>
      </c>
      <c r="B159" s="98"/>
      <c r="C159" s="98"/>
      <c r="D159" s="98"/>
      <c r="E159" s="104"/>
      <c r="F159" s="117"/>
      <c r="G159" s="117"/>
      <c r="H159" s="98"/>
      <c r="I159" s="98"/>
      <c r="J159" s="98"/>
      <c r="K159" s="258"/>
      <c r="L159" s="258"/>
      <c r="M159" s="326"/>
      <c r="N159" s="327"/>
      <c r="O159" s="328"/>
      <c r="P159" s="329"/>
      <c r="Q159" s="330"/>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5" thickBot="1" x14ac:dyDescent="0.3">
      <c r="A160" s="85">
        <f t="shared" si="47"/>
        <v>163</v>
      </c>
      <c r="B160" s="98"/>
      <c r="C160" s="98"/>
      <c r="D160" s="98"/>
      <c r="E160" s="104"/>
      <c r="F160" s="117"/>
      <c r="G160" s="117"/>
      <c r="H160" s="98"/>
      <c r="I160" s="98"/>
      <c r="J160" s="98"/>
      <c r="K160" s="258"/>
      <c r="L160" s="258"/>
      <c r="M160" s="326"/>
      <c r="N160" s="327"/>
      <c r="O160" s="328"/>
      <c r="P160" s="329"/>
      <c r="Q160" s="330"/>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5" thickBot="1" x14ac:dyDescent="0.3">
      <c r="A161" s="85">
        <f t="shared" si="47"/>
        <v>164</v>
      </c>
      <c r="B161" s="98"/>
      <c r="C161" s="98"/>
      <c r="D161" s="98"/>
      <c r="E161" s="104"/>
      <c r="F161" s="117"/>
      <c r="G161" s="117"/>
      <c r="H161" s="98"/>
      <c r="I161" s="98"/>
      <c r="J161" s="98"/>
      <c r="K161" s="258"/>
      <c r="L161" s="258"/>
      <c r="M161" s="326"/>
      <c r="N161" s="327"/>
      <c r="O161" s="328"/>
      <c r="P161" s="329"/>
      <c r="Q161" s="330"/>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5" thickBot="1" x14ac:dyDescent="0.3">
      <c r="A162" s="85">
        <f t="shared" si="47"/>
        <v>165</v>
      </c>
      <c r="B162" s="98"/>
      <c r="C162" s="98"/>
      <c r="D162" s="98"/>
      <c r="E162" s="104"/>
      <c r="F162" s="117"/>
      <c r="G162" s="117"/>
      <c r="H162" s="98"/>
      <c r="I162" s="98"/>
      <c r="J162" s="98"/>
      <c r="K162" s="258"/>
      <c r="L162" s="258"/>
      <c r="M162" s="326"/>
      <c r="N162" s="327"/>
      <c r="O162" s="328"/>
      <c r="P162" s="329"/>
      <c r="Q162" s="330"/>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5" thickBot="1" x14ac:dyDescent="0.3">
      <c r="A163" s="85">
        <f t="shared" si="47"/>
        <v>166</v>
      </c>
      <c r="B163" s="98"/>
      <c r="C163" s="98"/>
      <c r="D163" s="98"/>
      <c r="E163" s="104"/>
      <c r="F163" s="117"/>
      <c r="G163" s="117"/>
      <c r="H163" s="98"/>
      <c r="I163" s="98"/>
      <c r="J163" s="98"/>
      <c r="K163" s="258"/>
      <c r="L163" s="258"/>
      <c r="M163" s="326"/>
      <c r="N163" s="327"/>
      <c r="O163" s="328"/>
      <c r="P163" s="329"/>
      <c r="Q163" s="330"/>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5" thickBot="1" x14ac:dyDescent="0.3">
      <c r="A164" s="85">
        <f t="shared" si="47"/>
        <v>167</v>
      </c>
      <c r="B164" s="98"/>
      <c r="C164" s="98"/>
      <c r="D164" s="98"/>
      <c r="E164" s="104"/>
      <c r="F164" s="117"/>
      <c r="G164" s="117"/>
      <c r="H164" s="98"/>
      <c r="I164" s="98"/>
      <c r="J164" s="98"/>
      <c r="K164" s="258"/>
      <c r="L164" s="258"/>
      <c r="M164" s="326"/>
      <c r="N164" s="327"/>
      <c r="O164" s="328"/>
      <c r="P164" s="329"/>
      <c r="Q164" s="330"/>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5" thickBot="1" x14ac:dyDescent="0.3">
      <c r="A165" s="85">
        <f t="shared" si="47"/>
        <v>168</v>
      </c>
      <c r="B165" s="98"/>
      <c r="C165" s="98"/>
      <c r="D165" s="98"/>
      <c r="E165" s="104"/>
      <c r="F165" s="117"/>
      <c r="G165" s="117"/>
      <c r="H165" s="98"/>
      <c r="I165" s="98"/>
      <c r="J165" s="98"/>
      <c r="K165" s="258"/>
      <c r="L165" s="258"/>
      <c r="M165" s="326"/>
      <c r="N165" s="327"/>
      <c r="O165" s="328"/>
      <c r="P165" s="329"/>
      <c r="Q165" s="330"/>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5" thickBot="1" x14ac:dyDescent="0.3">
      <c r="A166" s="85">
        <f t="shared" si="47"/>
        <v>169</v>
      </c>
      <c r="B166" s="98"/>
      <c r="C166" s="98"/>
      <c r="D166" s="98"/>
      <c r="E166" s="104"/>
      <c r="F166" s="117"/>
      <c r="G166" s="117"/>
      <c r="H166" s="98"/>
      <c r="I166" s="98"/>
      <c r="J166" s="98"/>
      <c r="K166" s="258"/>
      <c r="L166" s="258"/>
      <c r="M166" s="326"/>
      <c r="N166" s="327"/>
      <c r="O166" s="328"/>
      <c r="P166" s="329"/>
      <c r="Q166" s="330"/>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5" thickBot="1" x14ac:dyDescent="0.3">
      <c r="A167" s="85">
        <f t="shared" si="47"/>
        <v>170</v>
      </c>
      <c r="B167" s="98"/>
      <c r="C167" s="98"/>
      <c r="D167" s="98"/>
      <c r="E167" s="104"/>
      <c r="F167" s="117"/>
      <c r="G167" s="117"/>
      <c r="H167" s="98"/>
      <c r="I167" s="98"/>
      <c r="J167" s="98"/>
      <c r="K167" s="258"/>
      <c r="L167" s="258"/>
      <c r="M167" s="326"/>
      <c r="N167" s="327"/>
      <c r="O167" s="328"/>
      <c r="P167" s="329"/>
      <c r="Q167" s="330"/>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5" thickBot="1" x14ac:dyDescent="0.3">
      <c r="A168" s="85">
        <f t="shared" si="47"/>
        <v>171</v>
      </c>
      <c r="B168" s="98"/>
      <c r="C168" s="98"/>
      <c r="D168" s="98"/>
      <c r="E168" s="104"/>
      <c r="F168" s="117"/>
      <c r="G168" s="117"/>
      <c r="H168" s="98"/>
      <c r="I168" s="98"/>
      <c r="J168" s="98"/>
      <c r="K168" s="258"/>
      <c r="L168" s="258"/>
      <c r="M168" s="326"/>
      <c r="N168" s="327"/>
      <c r="O168" s="328"/>
      <c r="P168" s="329"/>
      <c r="Q168" s="330"/>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5" thickBot="1" x14ac:dyDescent="0.3">
      <c r="A169" s="85">
        <f t="shared" si="47"/>
        <v>172</v>
      </c>
      <c r="B169" s="98"/>
      <c r="C169" s="98"/>
      <c r="D169" s="98"/>
      <c r="E169" s="104"/>
      <c r="F169" s="117"/>
      <c r="G169" s="117"/>
      <c r="H169" s="98" t="s">
        <v>1297</v>
      </c>
      <c r="I169" s="98"/>
      <c r="J169" s="98"/>
      <c r="K169" s="258"/>
      <c r="L169" s="258"/>
      <c r="M169" s="326"/>
      <c r="N169" s="327">
        <v>0</v>
      </c>
      <c r="O169" s="328"/>
      <c r="P169" s="329"/>
      <c r="Q169" s="330"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5" thickBot="1" x14ac:dyDescent="0.3">
      <c r="A170" s="85">
        <f t="shared" si="47"/>
        <v>173</v>
      </c>
      <c r="B170" s="98"/>
      <c r="C170" s="98"/>
      <c r="D170" s="98"/>
      <c r="E170" s="104"/>
      <c r="F170" s="117"/>
      <c r="G170" s="117"/>
      <c r="H170" s="98" t="s">
        <v>1297</v>
      </c>
      <c r="I170" s="98"/>
      <c r="J170" s="98"/>
      <c r="K170" s="258"/>
      <c r="L170" s="258"/>
      <c r="M170" s="326"/>
      <c r="N170" s="327">
        <v>0</v>
      </c>
      <c r="O170" s="328"/>
      <c r="P170" s="329"/>
      <c r="Q170" s="330"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5" thickBot="1" x14ac:dyDescent="0.3">
      <c r="A171" s="85">
        <f t="shared" si="47"/>
        <v>174</v>
      </c>
      <c r="B171" s="98"/>
      <c r="C171" s="98"/>
      <c r="D171" s="98"/>
      <c r="E171" s="104"/>
      <c r="F171" s="117"/>
      <c r="G171" s="117"/>
      <c r="H171" s="98" t="s">
        <v>1297</v>
      </c>
      <c r="I171" s="98"/>
      <c r="J171" s="98"/>
      <c r="K171" s="258"/>
      <c r="L171" s="258"/>
      <c r="M171" s="326"/>
      <c r="N171" s="327">
        <v>0</v>
      </c>
      <c r="O171" s="328"/>
      <c r="P171" s="329"/>
      <c r="Q171" s="330"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5" thickBot="1" x14ac:dyDescent="0.3">
      <c r="A172" s="85">
        <f t="shared" si="47"/>
        <v>175</v>
      </c>
      <c r="B172" s="98"/>
      <c r="C172" s="98"/>
      <c r="D172" s="98"/>
      <c r="E172" s="104"/>
      <c r="F172" s="117"/>
      <c r="G172" s="117"/>
      <c r="H172" s="98" t="s">
        <v>1297</v>
      </c>
      <c r="I172" s="98"/>
      <c r="J172" s="98"/>
      <c r="K172" s="258"/>
      <c r="L172" s="258"/>
      <c r="M172" s="326"/>
      <c r="N172" s="327">
        <v>0</v>
      </c>
      <c r="O172" s="328"/>
      <c r="P172" s="329"/>
      <c r="Q172" s="330"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5" thickBot="1" x14ac:dyDescent="0.3">
      <c r="A173" s="85">
        <f t="shared" si="47"/>
        <v>176</v>
      </c>
      <c r="B173" s="98"/>
      <c r="C173" s="98"/>
      <c r="D173" s="98"/>
      <c r="E173" s="104"/>
      <c r="F173" s="117"/>
      <c r="G173" s="117"/>
      <c r="H173" s="98"/>
      <c r="I173" s="98"/>
      <c r="J173" s="98"/>
      <c r="K173" s="258"/>
      <c r="L173" s="258"/>
      <c r="M173" s="326"/>
      <c r="N173" s="327"/>
      <c r="O173" s="328"/>
      <c r="P173" s="329"/>
      <c r="Q173" s="330"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5" thickBot="1" x14ac:dyDescent="0.3">
      <c r="A174" s="85">
        <f t="shared" si="47"/>
        <v>177</v>
      </c>
      <c r="B174" s="98"/>
      <c r="C174" s="98"/>
      <c r="D174" s="98"/>
      <c r="E174" s="104" t="s">
        <v>1297</v>
      </c>
      <c r="F174" s="117"/>
      <c r="G174" s="117"/>
      <c r="H174" s="98"/>
      <c r="I174" s="98"/>
      <c r="J174" s="98"/>
      <c r="K174" s="258">
        <v>0</v>
      </c>
      <c r="L174" s="258"/>
      <c r="M174" s="326"/>
      <c r="N174" s="327"/>
      <c r="O174" s="328"/>
      <c r="P174" s="329"/>
      <c r="Q174" s="330"/>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5" thickBot="1" x14ac:dyDescent="0.3">
      <c r="A175" s="85">
        <f t="shared" si="47"/>
        <v>178</v>
      </c>
      <c r="B175" s="98"/>
      <c r="C175" s="98"/>
      <c r="D175" s="98"/>
      <c r="E175" s="104"/>
      <c r="F175" s="117"/>
      <c r="G175" s="117"/>
      <c r="H175" s="98"/>
      <c r="I175" s="98"/>
      <c r="J175" s="98"/>
      <c r="K175" s="258"/>
      <c r="L175" s="258"/>
      <c r="M175" s="326"/>
      <c r="N175" s="327"/>
      <c r="O175" s="328"/>
      <c r="P175" s="329"/>
      <c r="Q175" s="330" t="s">
        <v>2047</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5" thickBot="1" x14ac:dyDescent="0.3">
      <c r="A176" s="85">
        <f t="shared" si="47"/>
        <v>179</v>
      </c>
      <c r="B176" s="98"/>
      <c r="C176" s="98"/>
      <c r="D176" s="98"/>
      <c r="E176" s="104"/>
      <c r="F176" s="117"/>
      <c r="G176" s="117"/>
      <c r="H176" s="98"/>
      <c r="I176" s="98"/>
      <c r="J176" s="98"/>
      <c r="K176" s="258"/>
      <c r="L176" s="258"/>
      <c r="M176" s="326"/>
      <c r="N176" s="327"/>
      <c r="O176" s="328"/>
      <c r="P176" s="329"/>
      <c r="Q176" s="330" t="s">
        <v>2048</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5" thickBot="1" x14ac:dyDescent="0.3">
      <c r="A177" s="85">
        <f t="shared" si="47"/>
        <v>180</v>
      </c>
      <c r="B177" s="98"/>
      <c r="C177" s="98" t="s">
        <v>1340</v>
      </c>
      <c r="D177" s="98" t="s">
        <v>1341</v>
      </c>
      <c r="E177" s="104"/>
      <c r="F177" s="117" t="s">
        <v>1342</v>
      </c>
      <c r="G177" s="117" t="s">
        <v>1343</v>
      </c>
      <c r="H177" s="98"/>
      <c r="I177" s="98">
        <v>3215334</v>
      </c>
      <c r="J177" s="98">
        <v>2743855</v>
      </c>
      <c r="K177" s="258"/>
      <c r="L177" s="258"/>
      <c r="M177" s="326"/>
      <c r="N177" s="327"/>
      <c r="O177" s="328" t="s">
        <v>1676</v>
      </c>
      <c r="P177" s="329" t="s">
        <v>1707</v>
      </c>
      <c r="Q177" s="330" t="s">
        <v>2049</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('CORPORATE','SME Corporate')  THEN 1.757586</v>
      </c>
      <c r="AG177" t="str">
        <f t="shared" si="42"/>
        <v xml:space="preserve"> WHEN COUNTRY = 'CIB' AND SEGMENT= 'Small Business'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row>
    <row r="178" spans="1:38" ht="16.5" thickBot="1" x14ac:dyDescent="0.3">
      <c r="A178" s="85">
        <f t="shared" si="47"/>
        <v>181</v>
      </c>
      <c r="B178" s="98"/>
      <c r="C178" s="98" t="s">
        <v>818</v>
      </c>
      <c r="D178" s="98" t="s">
        <v>1344</v>
      </c>
      <c r="E178" s="104"/>
      <c r="F178" s="117" t="s">
        <v>1345</v>
      </c>
      <c r="G178" s="117" t="s">
        <v>1295</v>
      </c>
      <c r="H178" s="98"/>
      <c r="I178" s="98" t="s">
        <v>1499</v>
      </c>
      <c r="J178" s="98" t="s">
        <v>1507</v>
      </c>
      <c r="K178" s="258"/>
      <c r="L178" s="258"/>
      <c r="M178" s="326"/>
      <c r="N178" s="327"/>
      <c r="O178" s="328" t="s">
        <v>1677</v>
      </c>
      <c r="P178" s="329" t="s">
        <v>1708</v>
      </c>
      <c r="Q178" s="330" t="s">
        <v>2050</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('CORPORATE','SME Corporate')  THEN 0.9910419</v>
      </c>
      <c r="AG178" t="str">
        <f t="shared" si="42"/>
        <v xml:space="preserve"> WHEN COUNTRY = 'CIB' AND SEGMENT= 'Small Business'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row>
    <row r="179" spans="1:38" ht="16.5" thickBot="1" x14ac:dyDescent="0.3">
      <c r="A179" s="85">
        <f t="shared" si="47"/>
        <v>182</v>
      </c>
      <c r="B179" s="98"/>
      <c r="C179" s="98" t="s">
        <v>1346</v>
      </c>
      <c r="D179" s="98" t="s">
        <v>1347</v>
      </c>
      <c r="E179" s="104"/>
      <c r="F179" s="117" t="s">
        <v>1348</v>
      </c>
      <c r="G179" s="117" t="s">
        <v>1349</v>
      </c>
      <c r="H179" s="98"/>
      <c r="I179" s="98">
        <v>3165683</v>
      </c>
      <c r="J179" s="98">
        <v>2612905</v>
      </c>
      <c r="K179" s="258"/>
      <c r="L179" s="258"/>
      <c r="M179" s="326"/>
      <c r="N179" s="327"/>
      <c r="O179" s="328" t="s">
        <v>1678</v>
      </c>
      <c r="P179" s="329" t="s">
        <v>1709</v>
      </c>
      <c r="Q179" s="330" t="s">
        <v>2051</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('CORPORATE','SME Corporate')  THEN 1.873253</v>
      </c>
      <c r="AG179" t="str">
        <f t="shared" si="42"/>
        <v xml:space="preserve"> WHEN COUNTRY = 'CIB' AND SEGMENT= 'Small Business'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row>
    <row r="180" spans="1:38" ht="16.5" thickBot="1" x14ac:dyDescent="0.3">
      <c r="A180" s="85">
        <f t="shared" si="47"/>
        <v>183</v>
      </c>
      <c r="B180" s="98"/>
      <c r="C180" s="98" t="s">
        <v>1350</v>
      </c>
      <c r="D180" s="98" t="s">
        <v>1351</v>
      </c>
      <c r="E180" s="104"/>
      <c r="F180" s="117" t="s">
        <v>1352</v>
      </c>
      <c r="G180" s="117" t="s">
        <v>1353</v>
      </c>
      <c r="H180" s="98"/>
      <c r="I180" s="98" t="s">
        <v>1500</v>
      </c>
      <c r="J180" s="98" t="s">
        <v>1508</v>
      </c>
      <c r="K180" s="258"/>
      <c r="L180" s="258"/>
      <c r="M180" s="326"/>
      <c r="N180" s="327"/>
      <c r="O180" s="328" t="s">
        <v>1297</v>
      </c>
      <c r="P180" s="329" t="s">
        <v>1710</v>
      </c>
      <c r="Q180" s="330" t="s">
        <v>2052</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('CORPORATE','SME Corporate')  THEN 0</v>
      </c>
      <c r="AG180" t="str">
        <f t="shared" si="42"/>
        <v xml:space="preserve"> WHEN COUNTRY = 'CIB' AND SEGMENT= 'Small Business'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row>
    <row r="181" spans="1:38" ht="16.5" thickBot="1" x14ac:dyDescent="0.3">
      <c r="A181" s="85">
        <f t="shared" si="47"/>
        <v>184</v>
      </c>
      <c r="B181" s="98"/>
      <c r="C181" s="98"/>
      <c r="D181" s="98"/>
      <c r="E181" s="104"/>
      <c r="F181" s="117"/>
      <c r="G181" s="117"/>
      <c r="H181" s="98"/>
      <c r="I181" s="98">
        <v>2</v>
      </c>
      <c r="J181" s="98" t="s">
        <v>1509</v>
      </c>
      <c r="K181" s="258"/>
      <c r="L181" s="258"/>
      <c r="M181" s="326"/>
      <c r="N181" s="327"/>
      <c r="O181" s="328"/>
      <c r="P181" s="329"/>
      <c r="Q181" s="330" t="s">
        <v>2053</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5" thickBot="1" x14ac:dyDescent="0.3">
      <c r="A182" s="85">
        <f t="shared" si="47"/>
        <v>185</v>
      </c>
      <c r="B182" s="98"/>
      <c r="C182" s="98"/>
      <c r="D182" s="98"/>
      <c r="E182" s="104"/>
      <c r="F182" s="117"/>
      <c r="G182" s="117"/>
      <c r="H182" s="98"/>
      <c r="I182" s="98"/>
      <c r="J182" s="98"/>
      <c r="K182" s="258"/>
      <c r="L182" s="258"/>
      <c r="M182" s="326"/>
      <c r="N182" s="327"/>
      <c r="O182" s="328"/>
      <c r="P182" s="329"/>
      <c r="Q182" s="330" t="s">
        <v>2054</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5" thickBot="1" x14ac:dyDescent="0.3">
      <c r="A183" s="85">
        <f t="shared" si="47"/>
        <v>186</v>
      </c>
      <c r="B183" s="98"/>
      <c r="C183" s="98" t="s">
        <v>1354</v>
      </c>
      <c r="D183" s="98" t="s">
        <v>1355</v>
      </c>
      <c r="E183" s="104"/>
      <c r="F183" s="117" t="s">
        <v>1356</v>
      </c>
      <c r="G183" s="117" t="s">
        <v>1357</v>
      </c>
      <c r="H183" s="98"/>
      <c r="I183" s="98">
        <v>2</v>
      </c>
      <c r="J183" s="98" t="s">
        <v>1509</v>
      </c>
      <c r="K183" s="258"/>
      <c r="L183" s="258"/>
      <c r="M183" s="326"/>
      <c r="N183" s="327"/>
      <c r="O183" s="328"/>
      <c r="P183" s="329"/>
      <c r="Q183" s="330" t="s">
        <v>2055</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5" thickBot="1" x14ac:dyDescent="0.3">
      <c r="A184" s="85">
        <f t="shared" si="47"/>
        <v>187</v>
      </c>
      <c r="B184" s="98" t="s">
        <v>1297</v>
      </c>
      <c r="C184" s="98"/>
      <c r="D184" s="98"/>
      <c r="E184" s="104" t="s">
        <v>1297</v>
      </c>
      <c r="F184" s="117"/>
      <c r="G184" s="117"/>
      <c r="H184" s="98">
        <v>0</v>
      </c>
      <c r="I184" s="98"/>
      <c r="J184" s="98"/>
      <c r="K184" s="258"/>
      <c r="L184" s="258"/>
      <c r="M184" s="326"/>
      <c r="N184" s="327">
        <v>0</v>
      </c>
      <c r="O184" s="328"/>
      <c r="P184" s="329"/>
      <c r="Q184" s="330"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5" thickBot="1" x14ac:dyDescent="0.3">
      <c r="A185" s="85">
        <f t="shared" si="47"/>
        <v>188</v>
      </c>
      <c r="B185" s="98" t="s">
        <v>1297</v>
      </c>
      <c r="C185" s="98"/>
      <c r="D185" s="98"/>
      <c r="E185" s="104" t="s">
        <v>1297</v>
      </c>
      <c r="F185" s="117"/>
      <c r="G185" s="117"/>
      <c r="H185" s="98">
        <v>0</v>
      </c>
      <c r="I185" s="98"/>
      <c r="J185" s="98"/>
      <c r="K185" s="258"/>
      <c r="L185" s="258"/>
      <c r="M185" s="326"/>
      <c r="N185" s="327">
        <v>0</v>
      </c>
      <c r="O185" s="328"/>
      <c r="P185" s="329"/>
      <c r="Q185" s="330"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5" thickBot="1" x14ac:dyDescent="0.3">
      <c r="A186" s="85">
        <f t="shared" si="47"/>
        <v>189</v>
      </c>
      <c r="B186" s="98"/>
      <c r="C186" s="98"/>
      <c r="D186" s="98"/>
      <c r="E186" s="104" t="s">
        <v>1297</v>
      </c>
      <c r="F186" s="117"/>
      <c r="G186" s="117"/>
      <c r="H186" s="98">
        <v>0</v>
      </c>
      <c r="I186" s="98"/>
      <c r="J186" s="98"/>
      <c r="K186" s="258"/>
      <c r="L186" s="258"/>
      <c r="M186" s="326"/>
      <c r="N186" s="327"/>
      <c r="O186" s="328"/>
      <c r="P186" s="329"/>
      <c r="Q186" s="330"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5" thickBot="1" x14ac:dyDescent="0.3">
      <c r="A187" s="85">
        <f t="shared" si="47"/>
        <v>190</v>
      </c>
      <c r="B187" s="98"/>
      <c r="C187" s="98"/>
      <c r="D187" s="98"/>
      <c r="E187" s="104"/>
      <c r="F187" s="117"/>
      <c r="G187" s="117"/>
      <c r="H187" s="98">
        <v>0</v>
      </c>
      <c r="I187" s="98"/>
      <c r="J187" s="98"/>
      <c r="K187" s="258">
        <v>0</v>
      </c>
      <c r="L187" s="258"/>
      <c r="M187" s="326"/>
      <c r="N187" s="327">
        <v>0</v>
      </c>
      <c r="O187" s="328"/>
      <c r="P187" s="329"/>
      <c r="Q187" s="330"/>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5" thickBot="1" x14ac:dyDescent="0.3">
      <c r="A188" s="85">
        <f t="shared" si="47"/>
        <v>191</v>
      </c>
      <c r="B188" s="98"/>
      <c r="C188" s="98"/>
      <c r="D188" s="98"/>
      <c r="E188" s="104"/>
      <c r="F188" s="117"/>
      <c r="G188" s="117"/>
      <c r="H188" s="98">
        <v>0</v>
      </c>
      <c r="I188" s="98"/>
      <c r="J188" s="98"/>
      <c r="K188" s="258" t="s">
        <v>1985</v>
      </c>
      <c r="L188" s="258"/>
      <c r="M188" s="326"/>
      <c r="N188" s="327">
        <v>0</v>
      </c>
      <c r="O188" s="328"/>
      <c r="P188" s="329"/>
      <c r="Q188" s="330"/>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5" thickBot="1" x14ac:dyDescent="0.3">
      <c r="A189" s="85">
        <f t="shared" si="47"/>
        <v>192</v>
      </c>
      <c r="B189" s="98"/>
      <c r="C189" s="98"/>
      <c r="D189" s="98"/>
      <c r="E189" s="104" t="s">
        <v>1297</v>
      </c>
      <c r="F189" s="117"/>
      <c r="G189" s="117"/>
      <c r="H189" s="98">
        <v>0</v>
      </c>
      <c r="I189" s="98"/>
      <c r="J189" s="98"/>
      <c r="K189" s="258">
        <v>0</v>
      </c>
      <c r="L189" s="258"/>
      <c r="M189" s="326"/>
      <c r="N189" s="327">
        <v>0</v>
      </c>
      <c r="O189" s="328"/>
      <c r="P189" s="329"/>
      <c r="Q189" s="330"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5" thickBot="1" x14ac:dyDescent="0.3">
      <c r="A190" s="85">
        <f t="shared" si="47"/>
        <v>193</v>
      </c>
      <c r="B190" s="98" t="s">
        <v>1297</v>
      </c>
      <c r="C190" s="98"/>
      <c r="D190" s="98"/>
      <c r="E190" s="104" t="s">
        <v>1297</v>
      </c>
      <c r="F190" s="117"/>
      <c r="G190" s="117"/>
      <c r="H190" s="98">
        <v>0</v>
      </c>
      <c r="I190" s="98"/>
      <c r="J190" s="98"/>
      <c r="K190" s="258">
        <v>0</v>
      </c>
      <c r="L190" s="258"/>
      <c r="M190" s="326"/>
      <c r="N190" s="327">
        <v>0</v>
      </c>
      <c r="O190" s="328"/>
      <c r="P190" s="329"/>
      <c r="Q190" s="330"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5" thickBot="1" x14ac:dyDescent="0.3">
      <c r="A191" s="85">
        <f t="shared" si="47"/>
        <v>194</v>
      </c>
      <c r="B191" s="98"/>
      <c r="C191" s="98"/>
      <c r="D191" s="98"/>
      <c r="E191" s="104"/>
      <c r="F191" s="117"/>
      <c r="G191" s="117"/>
      <c r="H191" s="98">
        <v>0</v>
      </c>
      <c r="I191" s="98"/>
      <c r="J191" s="98"/>
      <c r="K191" s="258">
        <v>0</v>
      </c>
      <c r="L191" s="258"/>
      <c r="M191" s="326"/>
      <c r="N191" s="327">
        <v>0</v>
      </c>
      <c r="O191" s="328"/>
      <c r="P191" s="329"/>
      <c r="Q191" s="330"/>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5" thickBot="1" x14ac:dyDescent="0.3">
      <c r="A192" s="85">
        <f t="shared" si="47"/>
        <v>195</v>
      </c>
      <c r="B192" s="98"/>
      <c r="C192" s="98"/>
      <c r="D192" s="98"/>
      <c r="E192" s="104"/>
      <c r="F192" s="117"/>
      <c r="G192" s="117"/>
      <c r="H192" s="98">
        <v>0</v>
      </c>
      <c r="I192" s="98"/>
      <c r="J192" s="98"/>
      <c r="K192" s="258">
        <v>0</v>
      </c>
      <c r="L192" s="258"/>
      <c r="M192" s="326"/>
      <c r="N192" s="327">
        <v>0</v>
      </c>
      <c r="O192" s="328"/>
      <c r="P192" s="329"/>
      <c r="Q192" s="330"/>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5" thickBot="1" x14ac:dyDescent="0.3">
      <c r="A193" s="85">
        <f t="shared" si="47"/>
        <v>196</v>
      </c>
      <c r="B193" s="98"/>
      <c r="C193" s="98"/>
      <c r="D193" s="98"/>
      <c r="E193" s="104" t="s">
        <v>1297</v>
      </c>
      <c r="F193" s="117"/>
      <c r="G193" s="117"/>
      <c r="H193" s="98">
        <v>0</v>
      </c>
      <c r="I193" s="98"/>
      <c r="J193" s="98"/>
      <c r="K193" s="258">
        <v>0</v>
      </c>
      <c r="L193" s="258"/>
      <c r="M193" s="326"/>
      <c r="N193" s="327">
        <v>0</v>
      </c>
      <c r="O193" s="328"/>
      <c r="P193" s="329"/>
      <c r="Q193" s="330"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5" thickBot="1" x14ac:dyDescent="0.3">
      <c r="A194" s="85">
        <f t="shared" si="47"/>
        <v>197</v>
      </c>
      <c r="B194" s="98" t="s">
        <v>1297</v>
      </c>
      <c r="C194" s="98"/>
      <c r="D194" s="98"/>
      <c r="E194" s="104" t="s">
        <v>1297</v>
      </c>
      <c r="F194" s="117"/>
      <c r="G194" s="117"/>
      <c r="H194" s="98">
        <v>0</v>
      </c>
      <c r="I194" s="98"/>
      <c r="J194" s="98"/>
      <c r="K194" s="258">
        <v>0</v>
      </c>
      <c r="L194" s="258"/>
      <c r="M194" s="326"/>
      <c r="N194" s="327">
        <v>0</v>
      </c>
      <c r="O194" s="328"/>
      <c r="P194" s="329"/>
      <c r="Q194" s="330"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5" thickBot="1" x14ac:dyDescent="0.3">
      <c r="A195" s="85">
        <f t="shared" si="47"/>
        <v>198</v>
      </c>
      <c r="B195" s="98"/>
      <c r="C195" s="98"/>
      <c r="D195" s="98"/>
      <c r="E195" s="104"/>
      <c r="F195" s="117"/>
      <c r="G195" s="117"/>
      <c r="H195" s="98">
        <v>0</v>
      </c>
      <c r="I195" s="98"/>
      <c r="J195" s="98"/>
      <c r="K195" s="258">
        <v>0</v>
      </c>
      <c r="L195" s="258"/>
      <c r="M195" s="326"/>
      <c r="N195" s="327"/>
      <c r="O195" s="328"/>
      <c r="P195" s="329"/>
      <c r="Q195" s="330"/>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5" thickBot="1" x14ac:dyDescent="0.3">
      <c r="A196" s="85">
        <f t="shared" si="47"/>
        <v>199</v>
      </c>
      <c r="B196" s="98"/>
      <c r="C196" s="98"/>
      <c r="D196" s="98"/>
      <c r="E196" s="104"/>
      <c r="F196" s="117"/>
      <c r="G196" s="117"/>
      <c r="H196" s="98">
        <v>0</v>
      </c>
      <c r="I196" s="98"/>
      <c r="J196" s="98"/>
      <c r="K196" s="258">
        <v>0</v>
      </c>
      <c r="L196" s="258"/>
      <c r="M196" s="326"/>
      <c r="N196" s="327"/>
      <c r="O196" s="328"/>
      <c r="P196" s="329"/>
      <c r="Q196" s="330"/>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5" thickBot="1" x14ac:dyDescent="0.3">
      <c r="A197" s="85">
        <f t="shared" si="47"/>
        <v>200</v>
      </c>
      <c r="B197" s="98"/>
      <c r="C197" s="98"/>
      <c r="D197" s="98"/>
      <c r="E197" s="104" t="s">
        <v>1297</v>
      </c>
      <c r="F197" s="117"/>
      <c r="G197" s="117"/>
      <c r="H197" s="98">
        <v>0</v>
      </c>
      <c r="I197" s="98"/>
      <c r="J197" s="98"/>
      <c r="K197" s="258">
        <v>0</v>
      </c>
      <c r="L197" s="258"/>
      <c r="M197" s="326"/>
      <c r="N197" s="327"/>
      <c r="O197" s="328"/>
      <c r="P197" s="329"/>
      <c r="Q197" s="330"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5" thickBot="1" x14ac:dyDescent="0.3">
      <c r="A198" s="85">
        <f t="shared" ref="A198:A222" si="63">+A197+1</f>
        <v>201</v>
      </c>
      <c r="B198" s="98" t="s">
        <v>1297</v>
      </c>
      <c r="C198" s="98"/>
      <c r="D198" s="98"/>
      <c r="E198" s="104" t="s">
        <v>1297</v>
      </c>
      <c r="F198" s="117"/>
      <c r="G198" s="117"/>
      <c r="H198" s="98">
        <v>0</v>
      </c>
      <c r="I198" s="98"/>
      <c r="J198" s="98"/>
      <c r="K198" s="258">
        <v>0</v>
      </c>
      <c r="L198" s="258"/>
      <c r="M198" s="326"/>
      <c r="N198" s="327">
        <v>0</v>
      </c>
      <c r="O198" s="328"/>
      <c r="P198" s="329"/>
      <c r="Q198" s="330"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5" thickBot="1" x14ac:dyDescent="0.3">
      <c r="A199" s="85">
        <f t="shared" si="63"/>
        <v>202</v>
      </c>
      <c r="B199" s="98"/>
      <c r="C199" s="98"/>
      <c r="D199" s="98"/>
      <c r="E199" s="104"/>
      <c r="F199" s="117"/>
      <c r="G199" s="117"/>
      <c r="H199" s="98"/>
      <c r="I199" s="98"/>
      <c r="J199" s="98"/>
      <c r="K199" s="258">
        <v>0</v>
      </c>
      <c r="L199" s="258"/>
      <c r="M199" s="326"/>
      <c r="N199" s="327">
        <v>0</v>
      </c>
      <c r="O199" s="328"/>
      <c r="P199" s="329"/>
      <c r="Q199" s="330"/>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5" thickBot="1" x14ac:dyDescent="0.3">
      <c r="A200" s="85">
        <f t="shared" si="63"/>
        <v>203</v>
      </c>
      <c r="B200" s="98"/>
      <c r="C200" s="98"/>
      <c r="D200" s="98"/>
      <c r="E200" s="104"/>
      <c r="F200" s="117"/>
      <c r="G200" s="117"/>
      <c r="H200" s="98"/>
      <c r="I200" s="98"/>
      <c r="J200" s="98"/>
      <c r="K200" s="258">
        <v>0</v>
      </c>
      <c r="L200" s="258"/>
      <c r="M200" s="326"/>
      <c r="N200" s="327"/>
      <c r="O200" s="328"/>
      <c r="P200" s="329"/>
      <c r="Q200" s="330"/>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5" thickBot="1" x14ac:dyDescent="0.3">
      <c r="A201" s="85">
        <f t="shared" si="63"/>
        <v>204</v>
      </c>
      <c r="B201" s="98"/>
      <c r="C201" s="98"/>
      <c r="D201" s="98"/>
      <c r="E201" s="104" t="s">
        <v>1297</v>
      </c>
      <c r="F201" s="117"/>
      <c r="G201" s="117"/>
      <c r="H201" s="98"/>
      <c r="I201" s="98"/>
      <c r="J201" s="98"/>
      <c r="K201" s="258">
        <v>0</v>
      </c>
      <c r="L201" s="258"/>
      <c r="M201" s="326"/>
      <c r="N201" s="327">
        <v>0</v>
      </c>
      <c r="O201" s="328"/>
      <c r="P201" s="329"/>
      <c r="Q201" s="330"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5" thickBot="1" x14ac:dyDescent="0.3">
      <c r="A202" s="85">
        <f t="shared" si="63"/>
        <v>205</v>
      </c>
      <c r="B202" s="98" t="s">
        <v>1297</v>
      </c>
      <c r="C202" s="98"/>
      <c r="D202" s="98"/>
      <c r="E202" s="104" t="s">
        <v>1297</v>
      </c>
      <c r="F202" s="117"/>
      <c r="G202" s="117"/>
      <c r="H202" s="98"/>
      <c r="I202" s="98"/>
      <c r="J202" s="98"/>
      <c r="K202" s="258">
        <v>0</v>
      </c>
      <c r="L202" s="258"/>
      <c r="M202" s="326"/>
      <c r="N202" s="327">
        <v>0</v>
      </c>
      <c r="O202" s="328"/>
      <c r="P202" s="329"/>
      <c r="Q202" s="330"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5" thickBot="1" x14ac:dyDescent="0.3">
      <c r="A203" s="85">
        <f t="shared" si="63"/>
        <v>206</v>
      </c>
      <c r="B203" s="98"/>
      <c r="C203" s="98"/>
      <c r="D203" s="98"/>
      <c r="E203" s="104"/>
      <c r="F203" s="117"/>
      <c r="G203" s="117"/>
      <c r="H203" s="98" t="s">
        <v>1297</v>
      </c>
      <c r="I203" s="98"/>
      <c r="J203" s="98"/>
      <c r="K203" s="258">
        <v>0</v>
      </c>
      <c r="L203" s="258"/>
      <c r="M203" s="326"/>
      <c r="N203" s="327"/>
      <c r="O203" s="328"/>
      <c r="P203" s="329"/>
      <c r="Q203" s="330"/>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5" thickBot="1" x14ac:dyDescent="0.3">
      <c r="A204" s="85">
        <f t="shared" si="63"/>
        <v>207</v>
      </c>
      <c r="B204" s="98"/>
      <c r="C204" s="98"/>
      <c r="D204" s="98"/>
      <c r="E204" s="104"/>
      <c r="F204" s="117"/>
      <c r="G204" s="117"/>
      <c r="H204" s="98"/>
      <c r="I204" s="98"/>
      <c r="J204" s="98"/>
      <c r="K204" s="258">
        <v>0</v>
      </c>
      <c r="L204" s="258"/>
      <c r="M204" s="326"/>
      <c r="N204" s="327"/>
      <c r="O204" s="328"/>
      <c r="P204" s="329"/>
      <c r="Q204" s="330"/>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5" thickBot="1" x14ac:dyDescent="0.3">
      <c r="A205" s="85">
        <f t="shared" si="63"/>
        <v>208</v>
      </c>
      <c r="B205" s="98"/>
      <c r="C205" s="98"/>
      <c r="D205" s="98"/>
      <c r="E205" s="104" t="s">
        <v>1297</v>
      </c>
      <c r="F205" s="117"/>
      <c r="G205" s="117"/>
      <c r="H205" s="98" t="s">
        <v>1297</v>
      </c>
      <c r="I205" s="98"/>
      <c r="J205" s="98"/>
      <c r="K205" s="258">
        <v>0</v>
      </c>
      <c r="L205" s="258"/>
      <c r="M205" s="326"/>
      <c r="N205" s="327"/>
      <c r="O205" s="328"/>
      <c r="P205" s="329"/>
      <c r="Q205" s="330"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5" thickBot="1" x14ac:dyDescent="0.3">
      <c r="A206" s="85">
        <f t="shared" si="63"/>
        <v>209</v>
      </c>
      <c r="B206" s="98"/>
      <c r="C206" s="98"/>
      <c r="D206" s="98"/>
      <c r="E206" s="104" t="s">
        <v>1297</v>
      </c>
      <c r="F206" s="117"/>
      <c r="G206" s="117"/>
      <c r="H206" s="98" t="s">
        <v>1297</v>
      </c>
      <c r="I206" s="98"/>
      <c r="J206" s="98"/>
      <c r="K206" s="258">
        <v>0</v>
      </c>
      <c r="L206" s="258"/>
      <c r="M206" s="326"/>
      <c r="N206" s="327"/>
      <c r="O206" s="328"/>
      <c r="P206" s="329"/>
      <c r="Q206" s="330"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5" thickBot="1" x14ac:dyDescent="0.3">
      <c r="A207" s="85">
        <f t="shared" si="63"/>
        <v>210</v>
      </c>
      <c r="B207" s="98" t="s">
        <v>1297</v>
      </c>
      <c r="C207" s="98"/>
      <c r="D207" s="98"/>
      <c r="E207" s="104"/>
      <c r="F207" s="117"/>
      <c r="G207" s="117"/>
      <c r="H207" s="98"/>
      <c r="I207" s="98"/>
      <c r="J207" s="98"/>
      <c r="K207" s="258"/>
      <c r="L207" s="258"/>
      <c r="M207" s="326"/>
      <c r="N207" s="327"/>
      <c r="O207" s="328"/>
      <c r="P207" s="329"/>
      <c r="Q207" s="330"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5" thickBot="1" x14ac:dyDescent="0.3">
      <c r="A208" s="85">
        <f t="shared" si="63"/>
        <v>211</v>
      </c>
      <c r="B208" s="98"/>
      <c r="C208" s="98" t="s">
        <v>1297</v>
      </c>
      <c r="D208" s="98" t="s">
        <v>1297</v>
      </c>
      <c r="E208" s="104"/>
      <c r="F208" s="118" t="s">
        <v>1386</v>
      </c>
      <c r="G208" s="118" t="s">
        <v>1387</v>
      </c>
      <c r="H208" s="98"/>
      <c r="I208" s="98" t="s">
        <v>1510</v>
      </c>
      <c r="J208" s="98" t="s">
        <v>1510</v>
      </c>
      <c r="K208" s="258"/>
      <c r="L208" s="258"/>
      <c r="M208" s="326"/>
      <c r="N208" s="327"/>
      <c r="O208" s="328" t="s">
        <v>1957</v>
      </c>
      <c r="P208" s="329" t="s">
        <v>1957</v>
      </c>
      <c r="Q208" s="330" t="s">
        <v>2056</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('CORPORATE','SME Corporate')  THEN 364</v>
      </c>
      <c r="AG208" t="str">
        <f t="shared" si="58"/>
        <v xml:space="preserve"> WHEN COUNTRY = 'CIB' AND SEGMENT= 'Small Business'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row>
    <row r="209" spans="1:38" ht="16.5" thickBot="1" x14ac:dyDescent="0.3">
      <c r="A209" s="85">
        <f t="shared" si="63"/>
        <v>212</v>
      </c>
      <c r="B209" s="98" t="s">
        <v>1297</v>
      </c>
      <c r="C209" s="98"/>
      <c r="D209" s="98"/>
      <c r="E209" s="104" t="s">
        <v>1297</v>
      </c>
      <c r="F209" s="117"/>
      <c r="G209" s="117"/>
      <c r="H209" s="98">
        <v>0</v>
      </c>
      <c r="I209" s="98"/>
      <c r="J209" s="98"/>
      <c r="K209" s="258"/>
      <c r="L209" s="258"/>
      <c r="M209" s="326"/>
      <c r="N209" s="327">
        <v>0</v>
      </c>
      <c r="O209" s="328"/>
      <c r="P209" s="329"/>
      <c r="Q209" s="330"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5" thickBot="1" x14ac:dyDescent="0.3">
      <c r="A210" s="85">
        <f t="shared" si="63"/>
        <v>213</v>
      </c>
      <c r="B210" s="98" t="s">
        <v>1297</v>
      </c>
      <c r="C210" s="98"/>
      <c r="D210" s="98"/>
      <c r="E210" s="104" t="s">
        <v>1297</v>
      </c>
      <c r="F210" s="117"/>
      <c r="G210" s="117"/>
      <c r="H210" s="98">
        <v>0</v>
      </c>
      <c r="I210" s="98"/>
      <c r="J210" s="98"/>
      <c r="K210" s="258"/>
      <c r="L210" s="258"/>
      <c r="M210" s="326"/>
      <c r="N210" s="327">
        <v>0</v>
      </c>
      <c r="O210" s="328"/>
      <c r="P210" s="329"/>
      <c r="Q210" s="330"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5" thickBot="1" x14ac:dyDescent="0.3">
      <c r="A211" s="85">
        <f t="shared" si="63"/>
        <v>214</v>
      </c>
      <c r="B211" s="98" t="s">
        <v>1297</v>
      </c>
      <c r="C211" s="98"/>
      <c r="D211" s="98"/>
      <c r="E211" s="104"/>
      <c r="F211" s="117"/>
      <c r="G211" s="117"/>
      <c r="H211" s="98"/>
      <c r="I211" s="98"/>
      <c r="J211" s="98"/>
      <c r="K211" s="258"/>
      <c r="L211" s="258"/>
      <c r="M211" s="326"/>
      <c r="N211" s="327">
        <v>0</v>
      </c>
      <c r="O211" s="328"/>
      <c r="P211" s="329"/>
      <c r="Q211" s="330"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5" thickBot="1" x14ac:dyDescent="0.3">
      <c r="A212" s="85">
        <f t="shared" si="63"/>
        <v>215</v>
      </c>
      <c r="B212" s="98" t="s">
        <v>1297</v>
      </c>
      <c r="C212" s="98"/>
      <c r="D212" s="98"/>
      <c r="E212" s="104"/>
      <c r="F212" s="117"/>
      <c r="G212" s="117"/>
      <c r="H212" s="98"/>
      <c r="I212" s="98"/>
      <c r="J212" s="98"/>
      <c r="K212" s="258"/>
      <c r="L212" s="258"/>
      <c r="M212" s="326"/>
      <c r="N212" s="327">
        <v>0</v>
      </c>
      <c r="O212" s="328"/>
      <c r="P212" s="329"/>
      <c r="Q212" s="330"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5" thickBot="1" x14ac:dyDescent="0.3">
      <c r="A213" s="85">
        <f t="shared" si="63"/>
        <v>216</v>
      </c>
      <c r="B213" s="98" t="s">
        <v>1297</v>
      </c>
      <c r="C213" s="98"/>
      <c r="D213" s="98"/>
      <c r="E213" s="104"/>
      <c r="F213" s="117"/>
      <c r="G213" s="117"/>
      <c r="H213" s="98"/>
      <c r="I213" s="98"/>
      <c r="J213" s="98"/>
      <c r="K213" s="258"/>
      <c r="L213" s="258"/>
      <c r="M213" s="326"/>
      <c r="N213" s="327">
        <v>0</v>
      </c>
      <c r="O213" s="328"/>
      <c r="P213" s="329"/>
      <c r="Q213" s="330"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5" thickBot="1" x14ac:dyDescent="0.3">
      <c r="A214" s="85">
        <f t="shared" si="63"/>
        <v>217</v>
      </c>
      <c r="B214" s="98" t="s">
        <v>1297</v>
      </c>
      <c r="C214" s="98"/>
      <c r="D214" s="98"/>
      <c r="E214" s="104"/>
      <c r="F214" s="117"/>
      <c r="G214" s="117"/>
      <c r="H214" s="98"/>
      <c r="I214" s="98"/>
      <c r="J214" s="98"/>
      <c r="K214" s="258"/>
      <c r="L214" s="258"/>
      <c r="M214" s="326"/>
      <c r="N214" s="327">
        <v>0</v>
      </c>
      <c r="O214" s="328"/>
      <c r="P214" s="329"/>
      <c r="Q214" s="330"/>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5" thickBot="1" x14ac:dyDescent="0.3">
      <c r="A215" s="85">
        <f t="shared" si="63"/>
        <v>218</v>
      </c>
      <c r="B215" s="98" t="s">
        <v>1297</v>
      </c>
      <c r="C215" s="98"/>
      <c r="D215" s="98"/>
      <c r="E215" s="104"/>
      <c r="F215" s="117"/>
      <c r="G215" s="117"/>
      <c r="H215" s="98"/>
      <c r="I215" s="98"/>
      <c r="J215" s="98"/>
      <c r="K215" s="258"/>
      <c r="L215" s="258"/>
      <c r="M215" s="326"/>
      <c r="N215" s="327">
        <v>0</v>
      </c>
      <c r="O215" s="328"/>
      <c r="P215" s="329"/>
      <c r="Q215" s="330"/>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
      <c r="A216" s="85">
        <f t="shared" si="63"/>
        <v>219</v>
      </c>
      <c r="B216" s="101"/>
      <c r="C216" s="98"/>
      <c r="D216" s="98"/>
      <c r="E216" s="108"/>
      <c r="F216" s="118"/>
      <c r="G216" s="118"/>
      <c r="H216" s="98"/>
      <c r="I216" s="98"/>
      <c r="J216" s="98"/>
      <c r="K216" s="332" t="s">
        <v>1645</v>
      </c>
      <c r="L216" s="258"/>
      <c r="M216" s="258"/>
      <c r="N216" s="333" t="s">
        <v>1645</v>
      </c>
      <c r="O216" s="334"/>
      <c r="P216" s="335"/>
      <c r="Q216" s="258"/>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
      <c r="A217" s="85">
        <f t="shared" si="63"/>
        <v>220</v>
      </c>
      <c r="B217" s="101"/>
      <c r="C217" s="98"/>
      <c r="D217" s="98"/>
      <c r="E217" s="108"/>
      <c r="F217" s="118"/>
      <c r="G217" s="118"/>
      <c r="H217" s="98"/>
      <c r="I217" s="98"/>
      <c r="J217" s="98"/>
      <c r="K217" s="258" t="s">
        <v>1297</v>
      </c>
      <c r="L217" s="258"/>
      <c r="M217" s="258"/>
      <c r="N217" s="98" t="s">
        <v>1297</v>
      </c>
      <c r="O217" s="98"/>
      <c r="P217" s="254"/>
      <c r="Q217" s="258"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
      <c r="A218" s="85">
        <f t="shared" si="63"/>
        <v>221</v>
      </c>
      <c r="B218" s="101"/>
      <c r="C218" s="98"/>
      <c r="D218" s="98"/>
      <c r="E218" s="108"/>
      <c r="F218" s="118"/>
      <c r="G218" s="118"/>
      <c r="H218" s="98"/>
      <c r="I218" s="98"/>
      <c r="J218" s="98"/>
      <c r="K218" s="258" t="s">
        <v>1297</v>
      </c>
      <c r="L218" s="258"/>
      <c r="M218" s="258"/>
      <c r="N218" s="98" t="s">
        <v>1297</v>
      </c>
      <c r="O218" s="98"/>
      <c r="P218" s="254"/>
      <c r="Q218" s="258"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
      <c r="A219" s="85">
        <f t="shared" si="63"/>
        <v>222</v>
      </c>
      <c r="B219" s="101"/>
      <c r="C219" s="98"/>
      <c r="D219" s="98"/>
      <c r="E219" s="108"/>
      <c r="F219" s="118"/>
      <c r="G219" s="118"/>
      <c r="H219" s="98"/>
      <c r="I219" s="98"/>
      <c r="J219" s="98"/>
      <c r="K219" s="258" t="s">
        <v>1297</v>
      </c>
      <c r="L219" s="258"/>
      <c r="M219" s="258"/>
      <c r="N219" s="98" t="s">
        <v>1297</v>
      </c>
      <c r="O219" s="98"/>
      <c r="P219" s="254"/>
      <c r="Q219" s="258"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
      <c r="A220" s="85">
        <f t="shared" si="63"/>
        <v>223</v>
      </c>
      <c r="B220" s="101"/>
      <c r="C220" s="98"/>
      <c r="D220" s="98"/>
      <c r="E220" s="108"/>
      <c r="F220" s="118"/>
      <c r="G220" s="118"/>
      <c r="H220" s="98"/>
      <c r="I220" s="98"/>
      <c r="J220" s="98"/>
      <c r="K220" s="258" t="s">
        <v>1297</v>
      </c>
      <c r="L220" s="258"/>
      <c r="M220" s="258"/>
      <c r="N220" s="98" t="s">
        <v>1297</v>
      </c>
      <c r="O220" s="98"/>
      <c r="P220" s="254"/>
      <c r="Q220" s="258"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
      <c r="A221" s="85">
        <f t="shared" si="63"/>
        <v>224</v>
      </c>
      <c r="B221" s="101"/>
      <c r="C221" s="98"/>
      <c r="D221" s="98"/>
      <c r="E221" s="108"/>
      <c r="F221" s="118"/>
      <c r="G221" s="118"/>
      <c r="H221" s="98"/>
      <c r="I221" s="98"/>
      <c r="J221" s="98"/>
      <c r="K221" s="258" t="s">
        <v>1297</v>
      </c>
      <c r="L221" s="258"/>
      <c r="M221" s="258"/>
      <c r="N221" s="98" t="s">
        <v>1297</v>
      </c>
      <c r="O221" s="336"/>
      <c r="P221" s="337"/>
      <c r="Q221" s="258"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
      <c r="A222" s="85">
        <f t="shared" si="63"/>
        <v>225</v>
      </c>
      <c r="B222" s="101"/>
      <c r="C222" s="98"/>
      <c r="D222" s="98"/>
      <c r="E222" s="108"/>
      <c r="F222" s="118"/>
      <c r="G222" s="118"/>
      <c r="H222" s="98"/>
      <c r="I222" s="98"/>
      <c r="J222" s="98"/>
      <c r="K222" s="258" t="s">
        <v>1297</v>
      </c>
      <c r="L222" s="258"/>
      <c r="M222" s="258"/>
      <c r="N222" s="98" t="s">
        <v>1297</v>
      </c>
      <c r="O222" s="98"/>
      <c r="P222" s="254"/>
      <c r="Q222" s="258"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25">
      <c r="O231" s="256"/>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zoomScale="90" zoomScaleNormal="90" workbookViewId="0">
      <pane xSplit="1" topLeftCell="K1" activePane="topRight" state="frozen"/>
      <selection activeCell="Q3" sqref="Q3"/>
      <selection pane="topRight" activeCell="L26" sqref="L26"/>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8" max="8" width="16.625" bestFit="1" customWidth="1"/>
    <col min="9" max="9" width="18.625" bestFit="1" customWidth="1"/>
    <col min="10" max="10" width="16.625" bestFit="1" customWidth="1"/>
    <col min="11" max="11" width="18.625" bestFit="1" customWidth="1"/>
    <col min="12" max="12" width="18.625" customWidth="1"/>
    <col min="14" max="14" width="75.625" customWidth="1"/>
    <col min="15" max="15" width="63.125" customWidth="1"/>
    <col min="16" max="16" width="83.125" customWidth="1"/>
    <col min="17" max="17" width="84.125" customWidth="1"/>
    <col min="18" max="18" width="81.5" customWidth="1"/>
    <col min="19" max="19" width="84.625" customWidth="1"/>
    <col min="20" max="20" width="81.5" bestFit="1" customWidth="1"/>
    <col min="21" max="21" width="84.625" bestFit="1" customWidth="1"/>
    <col min="22" max="22" width="81.5" bestFit="1" customWidth="1"/>
    <col min="23" max="23" width="84.625" bestFit="1" customWidth="1"/>
    <col min="24" max="24" width="84.625" customWidth="1"/>
    <col min="25" max="25" width="8.875" style="91"/>
    <col min="26" max="26" width="255.625" bestFit="1" customWidth="1"/>
    <col min="27" max="27" width="255.5" customWidth="1"/>
  </cols>
  <sheetData>
    <row r="1" spans="1:27" x14ac:dyDescent="0.25">
      <c r="B1" s="405" t="s">
        <v>1218</v>
      </c>
      <c r="C1" s="406"/>
      <c r="D1" s="406"/>
      <c r="E1" s="406"/>
      <c r="F1" s="406"/>
      <c r="G1" s="407"/>
      <c r="H1" s="253"/>
      <c r="I1" s="253"/>
      <c r="J1" s="253"/>
      <c r="K1" s="253"/>
      <c r="L1" s="253"/>
    </row>
    <row r="2" spans="1:27" ht="30" customHeight="1" x14ac:dyDescent="0.25">
      <c r="A2" s="86" t="s">
        <v>1220</v>
      </c>
      <c r="B2" s="408" t="s">
        <v>831</v>
      </c>
      <c r="C2" s="408"/>
      <c r="D2" s="404" t="s">
        <v>1209</v>
      </c>
      <c r="E2" s="404"/>
      <c r="F2" s="409" t="s">
        <v>1452</v>
      </c>
      <c r="G2" s="409"/>
      <c r="H2" s="408" t="s">
        <v>1572</v>
      </c>
      <c r="I2" s="408"/>
      <c r="J2" s="404" t="s">
        <v>1646</v>
      </c>
      <c r="K2" s="404"/>
      <c r="L2" s="318" t="s">
        <v>1986</v>
      </c>
      <c r="N2" s="410" t="s">
        <v>1216</v>
      </c>
      <c r="O2" s="410"/>
      <c r="P2" s="411" t="s">
        <v>1219</v>
      </c>
      <c r="Q2" s="411"/>
      <c r="R2" s="412" t="s">
        <v>1453</v>
      </c>
      <c r="S2" s="412"/>
      <c r="T2" s="410" t="s">
        <v>1573</v>
      </c>
      <c r="U2" s="410"/>
      <c r="V2" s="411" t="s">
        <v>1711</v>
      </c>
      <c r="W2" s="411"/>
      <c r="X2" s="412" t="s">
        <v>2057</v>
      </c>
      <c r="AA2" s="388" t="s">
        <v>1221</v>
      </c>
    </row>
    <row r="3" spans="1:27" ht="32.25" thickBot="1" x14ac:dyDescent="0.3">
      <c r="B3" s="89" t="s">
        <v>1169</v>
      </c>
      <c r="C3" s="89" t="s">
        <v>1170</v>
      </c>
      <c r="D3" s="90" t="s">
        <v>1169</v>
      </c>
      <c r="E3" s="90" t="s">
        <v>1214</v>
      </c>
      <c r="F3" s="318" t="s">
        <v>1520</v>
      </c>
      <c r="G3" s="318" t="s">
        <v>1519</v>
      </c>
      <c r="H3" s="315" t="s">
        <v>1520</v>
      </c>
      <c r="I3" s="315" t="s">
        <v>1519</v>
      </c>
      <c r="J3" s="316" t="s">
        <v>1520</v>
      </c>
      <c r="K3" s="316" t="s">
        <v>1955</v>
      </c>
      <c r="L3" s="318" t="s">
        <v>1978</v>
      </c>
      <c r="N3" s="410"/>
      <c r="O3" s="410"/>
      <c r="P3" s="411"/>
      <c r="Q3" s="411"/>
      <c r="R3" s="412"/>
      <c r="S3" s="412"/>
      <c r="T3" s="410"/>
      <c r="U3" s="410"/>
      <c r="V3" s="411"/>
      <c r="W3" s="411"/>
      <c r="X3" s="412"/>
      <c r="AA3" s="388"/>
    </row>
    <row r="4" spans="1:27" ht="16.5" thickBot="1" x14ac:dyDescent="0.3">
      <c r="A4" s="85">
        <v>1</v>
      </c>
      <c r="B4" s="102"/>
      <c r="C4" s="102"/>
      <c r="D4" s="103"/>
      <c r="E4" s="103"/>
      <c r="F4" s="137"/>
      <c r="G4" s="137"/>
      <c r="H4" s="257"/>
      <c r="I4" s="257"/>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IN ('Corporate','SME Corporate','SME Retail','Corporate RED','SME Corporate RED','SME Retail RED') THEN ",L4 ),"")</f>
        <v/>
      </c>
      <c r="Z4" t="str">
        <f>CONCATENATE(N4,O4,P4,Q4,R4,S4,T4,U4,V4,W4,X4)</f>
        <v/>
      </c>
      <c r="AA4" s="96" t="str">
        <f>IF(LEN(Z4)&gt;0,CONCATENATE("CASE ",Z4," END AS VAL_MIN_IND_",A4,","),"")</f>
        <v/>
      </c>
    </row>
    <row r="5" spans="1:27" ht="16.5" thickBot="1" x14ac:dyDescent="0.3">
      <c r="A5" s="85">
        <f>+A4+1</f>
        <v>2</v>
      </c>
      <c r="B5" s="102"/>
      <c r="C5" s="102"/>
      <c r="D5" s="104"/>
      <c r="E5" s="104"/>
      <c r="F5" s="137"/>
      <c r="G5" s="137"/>
      <c r="H5" s="257"/>
      <c r="I5" s="257"/>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IN ('Corporate','SME Corporate','SME Retail','Corporate RED','SME Corporate RED','SME Retail RED') THEN ",L5 ),"")</f>
        <v/>
      </c>
      <c r="Z5" t="str">
        <f t="shared" ref="Z5:Z68" si="11">CONCATENATE(N5,O5,P5,Q5,R5,S5,T5,U5,V5,W5,X5)</f>
        <v/>
      </c>
      <c r="AA5" s="96" t="str">
        <f t="shared" ref="AA5:AA68" si="12">IF(LEN(Z5)&gt;0,CONCATENATE("CASE ",Z5," END AS VAL_MIN_IND_",A5,","),"")</f>
        <v/>
      </c>
    </row>
    <row r="6" spans="1:27" ht="16.5" thickBot="1" x14ac:dyDescent="0.3">
      <c r="A6" s="85">
        <f t="shared" ref="A6:A69" si="13">+A5+1</f>
        <v>3</v>
      </c>
      <c r="B6" s="102"/>
      <c r="C6" s="102"/>
      <c r="D6" s="104"/>
      <c r="E6" s="104"/>
      <c r="F6" s="137"/>
      <c r="G6" s="137"/>
      <c r="H6" s="257"/>
      <c r="I6" s="257"/>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5" thickBot="1" x14ac:dyDescent="0.3">
      <c r="A7" s="85">
        <f t="shared" si="13"/>
        <v>4</v>
      </c>
      <c r="B7" s="105"/>
      <c r="C7" s="105"/>
      <c r="D7" s="106"/>
      <c r="E7" s="106"/>
      <c r="F7" s="137"/>
      <c r="G7" s="137"/>
      <c r="H7" s="257"/>
      <c r="I7" s="257"/>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5" thickBot="1" x14ac:dyDescent="0.3">
      <c r="A8" s="85">
        <f t="shared" si="13"/>
        <v>5</v>
      </c>
      <c r="B8" s="105"/>
      <c r="C8" s="105"/>
      <c r="D8" s="106"/>
      <c r="E8" s="106"/>
      <c r="F8" s="137"/>
      <c r="G8" s="137"/>
      <c r="H8" s="257"/>
      <c r="I8" s="257"/>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5" thickBot="1" x14ac:dyDescent="0.3">
      <c r="A9" s="85">
        <f t="shared" si="13"/>
        <v>6</v>
      </c>
      <c r="B9" s="105"/>
      <c r="C9" s="105"/>
      <c r="D9" s="106"/>
      <c r="E9" s="106"/>
      <c r="F9" s="137"/>
      <c r="G9" s="137"/>
      <c r="H9" s="257"/>
      <c r="I9" s="257"/>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5" thickBot="1" x14ac:dyDescent="0.3">
      <c r="A10" s="85">
        <f t="shared" si="13"/>
        <v>7</v>
      </c>
      <c r="B10" s="105"/>
      <c r="C10" s="105"/>
      <c r="D10" s="106"/>
      <c r="E10" s="106"/>
      <c r="F10" s="137"/>
      <c r="G10" s="137"/>
      <c r="H10" s="257"/>
      <c r="I10" s="257"/>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5" thickBot="1" x14ac:dyDescent="0.3">
      <c r="A11" s="85">
        <f t="shared" si="13"/>
        <v>8</v>
      </c>
      <c r="B11" s="102"/>
      <c r="C11" s="102"/>
      <c r="D11" s="110"/>
      <c r="E11" s="103"/>
      <c r="F11" s="137"/>
      <c r="G11" s="137"/>
      <c r="H11" s="257"/>
      <c r="I11" s="257"/>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5" thickBot="1" x14ac:dyDescent="0.3">
      <c r="A12" s="85">
        <f t="shared" si="13"/>
        <v>9</v>
      </c>
      <c r="B12" s="105"/>
      <c r="C12" s="105"/>
      <c r="D12" s="106"/>
      <c r="E12" s="106"/>
      <c r="F12" s="137"/>
      <c r="G12" s="137"/>
      <c r="H12" s="257"/>
      <c r="I12" s="257"/>
      <c r="J12" s="103" t="s">
        <v>1712</v>
      </c>
      <c r="K12" s="103" t="s">
        <v>1915</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('CORPORATE','SME Corporate') THEN -0.8240759</v>
      </c>
      <c r="W12" s="95" t="str">
        <f t="shared" si="9"/>
        <v xml:space="preserve"> WHEN COUNTRY = 'CIB' AND SEGMENT = 'Small Business' THEN -0.9284518</v>
      </c>
      <c r="X12" s="95" t="str">
        <f t="shared" si="10"/>
        <v xml:space="preserve"> WHEN COUNTRY = 'ISPRO' AND SEGMENT IN ('Corporate','SME Corporate','SME Retail','Corporate RED','SME Corporate RED','SME Retail RED') THEN -1</v>
      </c>
      <c r="Z12" t="str">
        <f t="shared" si="11"/>
        <v xml:space="preserve"> WHEN COUNTRY = 'CIB' AND SEGMENT IN ('CORPORATE','SME Corporate') THEN -0.8240759 WHEN COUNTRY = 'CIB' AND SEGMENT = 'Small Business' THEN -0.9284518 WHEN COUNTRY = 'ISPRO' AND SEGMENT IN ('Corporate','SME Corporate','SME Retail','Corporate RED','SME Corporate RED','SME Retail RED') THEN -1</v>
      </c>
      <c r="AA12" s="96" t="str">
        <f t="shared" si="12"/>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row>
    <row r="13" spans="1:27" ht="16.5" thickBot="1" x14ac:dyDescent="0.3">
      <c r="A13" s="85">
        <f t="shared" si="13"/>
        <v>10</v>
      </c>
      <c r="B13" s="102"/>
      <c r="C13" s="102"/>
      <c r="D13" s="104"/>
      <c r="E13" s="104"/>
      <c r="F13" s="137"/>
      <c r="G13" s="137"/>
      <c r="H13" s="257"/>
      <c r="I13" s="257"/>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5" thickBot="1" x14ac:dyDescent="0.3">
      <c r="A14" s="85">
        <f t="shared" si="13"/>
        <v>11</v>
      </c>
      <c r="B14" s="102"/>
      <c r="C14" s="102"/>
      <c r="D14" s="104"/>
      <c r="E14" s="104"/>
      <c r="F14" s="137"/>
      <c r="G14" s="137"/>
      <c r="H14" s="257"/>
      <c r="I14" s="257"/>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5" thickBot="1" x14ac:dyDescent="0.3">
      <c r="A15" s="85">
        <f t="shared" si="13"/>
        <v>12</v>
      </c>
      <c r="B15" s="102"/>
      <c r="C15" s="102"/>
      <c r="D15" s="104"/>
      <c r="E15" s="104"/>
      <c r="F15" s="137"/>
      <c r="G15" s="137"/>
      <c r="H15" s="257"/>
      <c r="I15" s="257"/>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5" thickBot="1" x14ac:dyDescent="0.3">
      <c r="A16" s="85">
        <f t="shared" si="13"/>
        <v>13</v>
      </c>
      <c r="B16" s="102" t="s">
        <v>1380</v>
      </c>
      <c r="C16" s="102"/>
      <c r="D16" s="99"/>
      <c r="E16" s="100" t="s">
        <v>1381</v>
      </c>
      <c r="F16" s="137" t="s">
        <v>1485</v>
      </c>
      <c r="G16" s="137" t="s">
        <v>1486</v>
      </c>
      <c r="H16" s="257"/>
      <c r="I16" s="257"/>
      <c r="J16" s="103" t="s">
        <v>1713</v>
      </c>
      <c r="K16" s="103" t="s">
        <v>1916</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('CORPORATE','SME Corporate') THEN -237000000</v>
      </c>
      <c r="W16" s="95" t="str">
        <f t="shared" si="9"/>
        <v xml:space="preserve"> WHEN COUNTRY = 'CIB' AND SEGMENT = 'Small Business'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7" ht="16.5" thickBot="1" x14ac:dyDescent="0.3">
      <c r="A17" s="85">
        <f t="shared" si="13"/>
        <v>14</v>
      </c>
      <c r="B17" s="102"/>
      <c r="C17" s="102"/>
      <c r="D17" s="104"/>
      <c r="E17" s="104"/>
      <c r="F17" s="137"/>
      <c r="G17" s="137"/>
      <c r="H17" s="257"/>
      <c r="I17" s="257"/>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5" thickBot="1" x14ac:dyDescent="0.3">
      <c r="A18" s="85">
        <f t="shared" si="13"/>
        <v>15</v>
      </c>
      <c r="B18" s="102"/>
      <c r="C18" s="102"/>
      <c r="D18" s="104"/>
      <c r="E18" s="104"/>
      <c r="F18" s="137"/>
      <c r="G18" s="137"/>
      <c r="H18" s="257"/>
      <c r="I18" s="257"/>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5" thickBot="1" x14ac:dyDescent="0.3">
      <c r="A19" s="85">
        <f t="shared" si="13"/>
        <v>16</v>
      </c>
      <c r="B19" s="102"/>
      <c r="C19" s="102"/>
      <c r="D19" s="104"/>
      <c r="E19" s="104"/>
      <c r="F19" s="137"/>
      <c r="G19" s="137"/>
      <c r="H19" s="257"/>
      <c r="I19" s="257"/>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5" thickBot="1" x14ac:dyDescent="0.3">
      <c r="A20" s="85">
        <f t="shared" si="13"/>
        <v>17</v>
      </c>
      <c r="B20" s="102"/>
      <c r="C20" s="102"/>
      <c r="D20" s="104"/>
      <c r="E20" s="104"/>
      <c r="F20" s="137"/>
      <c r="G20" s="137"/>
      <c r="H20" s="257"/>
      <c r="I20" s="257"/>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5" thickBot="1" x14ac:dyDescent="0.3">
      <c r="A21" s="85">
        <f t="shared" si="13"/>
        <v>18</v>
      </c>
      <c r="B21" s="102"/>
      <c r="C21" s="102"/>
      <c r="D21" s="104"/>
      <c r="E21" s="104"/>
      <c r="F21" s="137"/>
      <c r="G21" s="137"/>
      <c r="H21" s="257"/>
      <c r="I21" s="257"/>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5" thickBot="1" x14ac:dyDescent="0.3">
      <c r="A22" s="85">
        <f t="shared" si="13"/>
        <v>19</v>
      </c>
      <c r="B22" s="102"/>
      <c r="C22" s="102"/>
      <c r="D22" s="104"/>
      <c r="E22" s="104"/>
      <c r="F22" s="137"/>
      <c r="G22" s="137"/>
      <c r="H22" s="257"/>
      <c r="I22" s="257"/>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5" thickBot="1" x14ac:dyDescent="0.3">
      <c r="A23" s="85">
        <f t="shared" si="13"/>
        <v>20</v>
      </c>
      <c r="B23" s="107"/>
      <c r="C23" s="107"/>
      <c r="D23" s="108"/>
      <c r="E23" s="108"/>
      <c r="F23" s="137"/>
      <c r="G23" s="137"/>
      <c r="H23" s="257"/>
      <c r="I23" s="257"/>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5" thickBot="1" x14ac:dyDescent="0.3">
      <c r="A24" s="85">
        <f t="shared" si="13"/>
        <v>21</v>
      </c>
      <c r="B24" s="102"/>
      <c r="C24" s="102"/>
      <c r="D24" s="104"/>
      <c r="E24" s="104"/>
      <c r="F24" s="137"/>
      <c r="G24" s="137"/>
      <c r="H24" s="257"/>
      <c r="I24" s="257"/>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5" thickBot="1" x14ac:dyDescent="0.3">
      <c r="A25" s="85">
        <f t="shared" si="13"/>
        <v>22</v>
      </c>
      <c r="B25" s="102"/>
      <c r="C25" s="102"/>
      <c r="D25" s="104"/>
      <c r="E25" s="104"/>
      <c r="F25" s="137"/>
      <c r="G25" s="137"/>
      <c r="H25" s="257"/>
      <c r="I25" s="257"/>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5" thickBot="1" x14ac:dyDescent="0.3">
      <c r="A26" s="85">
        <f t="shared" si="13"/>
        <v>23</v>
      </c>
      <c r="B26" s="102"/>
      <c r="C26" s="102"/>
      <c r="D26" s="104"/>
      <c r="E26" s="104"/>
      <c r="F26" s="137"/>
      <c r="G26" s="137"/>
      <c r="H26" s="257"/>
      <c r="I26" s="257"/>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5" thickBot="1" x14ac:dyDescent="0.3">
      <c r="A27" s="85">
        <f t="shared" si="13"/>
        <v>24</v>
      </c>
      <c r="B27" s="102"/>
      <c r="C27" s="102"/>
      <c r="D27" s="104"/>
      <c r="E27" s="104"/>
      <c r="F27" s="137"/>
      <c r="G27" s="137"/>
      <c r="H27" s="257"/>
      <c r="I27" s="257"/>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5" thickBot="1" x14ac:dyDescent="0.3">
      <c r="A28" s="85">
        <f t="shared" si="13"/>
        <v>25</v>
      </c>
      <c r="B28" s="102"/>
      <c r="C28" s="102"/>
      <c r="D28" s="104"/>
      <c r="E28" s="104"/>
      <c r="F28" s="137"/>
      <c r="G28" s="137"/>
      <c r="H28" s="257"/>
      <c r="I28" s="257"/>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5" thickBot="1" x14ac:dyDescent="0.3">
      <c r="A29" s="85">
        <f t="shared" si="13"/>
        <v>26</v>
      </c>
      <c r="B29" s="102"/>
      <c r="C29" s="102"/>
      <c r="D29" s="104"/>
      <c r="E29" s="104"/>
      <c r="F29" s="137"/>
      <c r="G29" s="137"/>
      <c r="H29" s="257"/>
      <c r="I29" s="257"/>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5" thickBot="1" x14ac:dyDescent="0.3">
      <c r="A30" s="85">
        <f t="shared" si="13"/>
        <v>27</v>
      </c>
      <c r="B30" s="102"/>
      <c r="C30" s="102"/>
      <c r="D30" s="104"/>
      <c r="E30" s="104"/>
      <c r="F30" s="137"/>
      <c r="G30" s="137"/>
      <c r="H30" s="257"/>
      <c r="I30" s="257"/>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5" thickBot="1" x14ac:dyDescent="0.3">
      <c r="A31" s="85">
        <f t="shared" si="13"/>
        <v>28</v>
      </c>
      <c r="B31" s="102"/>
      <c r="C31" s="102"/>
      <c r="D31" s="104"/>
      <c r="E31" s="104"/>
      <c r="F31" s="137"/>
      <c r="G31" s="137"/>
      <c r="H31" s="257"/>
      <c r="I31" s="257"/>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5" thickBot="1" x14ac:dyDescent="0.3">
      <c r="A32" s="85">
        <f t="shared" si="13"/>
        <v>29</v>
      </c>
      <c r="B32" s="102"/>
      <c r="C32" s="102"/>
      <c r="D32" s="104"/>
      <c r="E32" s="104"/>
      <c r="F32" s="137"/>
      <c r="G32" s="137"/>
      <c r="H32" s="257"/>
      <c r="I32" s="257"/>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5" thickBot="1" x14ac:dyDescent="0.3">
      <c r="A33" s="85">
        <f t="shared" si="13"/>
        <v>30</v>
      </c>
      <c r="B33" s="102"/>
      <c r="C33" s="102"/>
      <c r="D33" s="104"/>
      <c r="E33" s="104"/>
      <c r="F33" s="137"/>
      <c r="G33" s="137"/>
      <c r="H33" s="257"/>
      <c r="I33" s="257"/>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5" thickBot="1" x14ac:dyDescent="0.3">
      <c r="A34" s="85">
        <f t="shared" si="13"/>
        <v>31</v>
      </c>
      <c r="B34" s="102"/>
      <c r="C34" s="102"/>
      <c r="D34" s="104"/>
      <c r="E34" s="104"/>
      <c r="F34" s="137"/>
      <c r="G34" s="137"/>
      <c r="H34" s="257"/>
      <c r="I34" s="257"/>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5" thickBot="1" x14ac:dyDescent="0.3">
      <c r="A35" s="85">
        <f t="shared" si="13"/>
        <v>32</v>
      </c>
      <c r="B35" s="102"/>
      <c r="C35" s="102"/>
      <c r="D35" s="104"/>
      <c r="E35" s="104"/>
      <c r="F35" s="137"/>
      <c r="G35" s="137"/>
      <c r="H35" s="257"/>
      <c r="I35" s="257"/>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5" thickBot="1" x14ac:dyDescent="0.3">
      <c r="A36" s="85">
        <f t="shared" si="13"/>
        <v>33</v>
      </c>
      <c r="B36" s="102"/>
      <c r="C36" s="102"/>
      <c r="D36" s="104"/>
      <c r="E36" s="104"/>
      <c r="F36" s="137"/>
      <c r="G36" s="137"/>
      <c r="H36" s="257"/>
      <c r="I36" s="257"/>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5" thickBot="1" x14ac:dyDescent="0.3">
      <c r="A37" s="85">
        <f t="shared" si="13"/>
        <v>34</v>
      </c>
      <c r="B37" s="107"/>
      <c r="C37" s="107"/>
      <c r="D37" s="108"/>
      <c r="E37" s="108"/>
      <c r="F37" s="137"/>
      <c r="G37" s="137"/>
      <c r="H37" s="257"/>
      <c r="I37" s="257"/>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5" thickBot="1" x14ac:dyDescent="0.3">
      <c r="A38" s="85">
        <f t="shared" si="13"/>
        <v>35</v>
      </c>
      <c r="B38" s="102"/>
      <c r="C38" s="102"/>
      <c r="D38" s="104"/>
      <c r="E38" s="104"/>
      <c r="F38" s="137"/>
      <c r="G38" s="137"/>
      <c r="H38" s="257"/>
      <c r="I38" s="257"/>
      <c r="J38" s="103" t="s">
        <v>1714</v>
      </c>
      <c r="K38" s="103" t="s">
        <v>1917</v>
      </c>
      <c r="L38" s="137" t="s">
        <v>2058</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('CORPORATE','SME Corporate') THEN -2.773906</v>
      </c>
      <c r="W38" s="95" t="str">
        <f t="shared" si="9"/>
        <v xml:space="preserve"> WHEN COUNTRY = 'CIB' AND SEGMENT = 'Small Business' THEN -5.235611</v>
      </c>
      <c r="X38" s="95" t="str">
        <f t="shared" si="10"/>
        <v xml:space="preserve"> WHEN COUNTRY = 'ISPRO' AND SEGMENT IN ('Corporate','SME Corporate','SME Retail','Corporate RED','SME Corporate RED','SME Retail RED') THEN -13.32818</v>
      </c>
      <c r="Z38" t="str">
        <f t="shared" si="11"/>
        <v xml:space="preserve"> WHEN COUNTRY = 'CIB' AND SEGMENT IN ('CORPORATE','SME Corporate') THEN -2.773906 WHEN COUNTRY = 'CIB' AND SEGMENT = 'Small Business' THEN -5.235611 WHEN COUNTRY = 'ISPRO' AND SEGMENT IN ('Corporate','SME Corporate','SME Retail','Corporate RED','SME Corporate RED','SME Retail RED') THEN -13.32818</v>
      </c>
      <c r="AA38" s="96" t="str">
        <f t="shared" si="12"/>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row>
    <row r="39" spans="1:27" ht="16.5" thickBot="1" x14ac:dyDescent="0.3">
      <c r="A39" s="85">
        <f t="shared" si="13"/>
        <v>36</v>
      </c>
      <c r="B39" s="102"/>
      <c r="C39" s="102"/>
      <c r="D39" s="104"/>
      <c r="E39" s="104"/>
      <c r="F39" s="137"/>
      <c r="G39" s="137"/>
      <c r="H39" s="257"/>
      <c r="I39" s="257"/>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5" thickBot="1" x14ac:dyDescent="0.3">
      <c r="A40" s="85">
        <f t="shared" si="13"/>
        <v>37</v>
      </c>
      <c r="B40" s="102"/>
      <c r="C40" s="102"/>
      <c r="D40" s="104"/>
      <c r="E40" s="104"/>
      <c r="F40" s="137"/>
      <c r="G40" s="137"/>
      <c r="H40" s="257"/>
      <c r="I40" s="257"/>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5" thickBot="1" x14ac:dyDescent="0.3">
      <c r="A41" s="85">
        <f t="shared" si="13"/>
        <v>38</v>
      </c>
      <c r="B41" s="102"/>
      <c r="C41" s="102"/>
      <c r="D41" s="104"/>
      <c r="E41" s="104"/>
      <c r="F41" s="137"/>
      <c r="G41" s="137"/>
      <c r="H41" s="257"/>
      <c r="I41" s="257"/>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5" thickBot="1" x14ac:dyDescent="0.3">
      <c r="A42" s="85">
        <f t="shared" si="13"/>
        <v>39</v>
      </c>
      <c r="B42" s="102"/>
      <c r="C42" s="102"/>
      <c r="D42" s="104"/>
      <c r="E42" s="104"/>
      <c r="F42" s="137"/>
      <c r="G42" s="137"/>
      <c r="H42" s="257"/>
      <c r="I42" s="257"/>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5" thickBot="1" x14ac:dyDescent="0.3">
      <c r="A43" s="85">
        <f t="shared" si="13"/>
        <v>40</v>
      </c>
      <c r="B43" s="102"/>
      <c r="C43" s="102"/>
      <c r="D43" s="104"/>
      <c r="E43" s="104"/>
      <c r="F43" s="137"/>
      <c r="G43" s="137"/>
      <c r="H43" s="257" t="s">
        <v>1297</v>
      </c>
      <c r="I43" s="257"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5" thickBot="1" x14ac:dyDescent="0.3">
      <c r="A44" s="85">
        <f t="shared" si="13"/>
        <v>41</v>
      </c>
      <c r="B44" s="102"/>
      <c r="C44" s="102"/>
      <c r="D44" s="104"/>
      <c r="E44" s="104"/>
      <c r="F44" s="137"/>
      <c r="G44" s="137"/>
      <c r="H44" s="257"/>
      <c r="I44" s="257"/>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5" thickBot="1" x14ac:dyDescent="0.3">
      <c r="A45" s="85">
        <f t="shared" si="13"/>
        <v>42</v>
      </c>
      <c r="B45" s="102"/>
      <c r="C45" s="102"/>
      <c r="D45" s="104"/>
      <c r="E45" s="104"/>
      <c r="F45" s="137"/>
      <c r="G45" s="137"/>
      <c r="H45" s="257"/>
      <c r="I45" s="257"/>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5" thickBot="1" x14ac:dyDescent="0.3">
      <c r="A46" s="85">
        <f t="shared" si="13"/>
        <v>43</v>
      </c>
      <c r="B46" s="102"/>
      <c r="C46" s="102"/>
      <c r="D46" s="104"/>
      <c r="E46" s="104"/>
      <c r="F46" s="137"/>
      <c r="G46" s="137"/>
      <c r="H46" s="257"/>
      <c r="I46" s="257"/>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5" thickBot="1" x14ac:dyDescent="0.3">
      <c r="A47" s="85">
        <f t="shared" si="13"/>
        <v>44</v>
      </c>
      <c r="B47" s="102"/>
      <c r="C47" s="102"/>
      <c r="D47" s="99"/>
      <c r="E47" s="99"/>
      <c r="F47" s="137"/>
      <c r="G47" s="137"/>
      <c r="H47" s="257"/>
      <c r="I47" s="257"/>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IN ('Corporate','SME Corporate','SME Retail','Corporate RED','SME Corporate RED','SME Retail RED') THEN 0</v>
      </c>
      <c r="Z47" t="str">
        <f t="shared" si="11"/>
        <v xml:space="preserve"> WHEN COUNTRY = 'ISPRO' AND SEGMENT IN ('Corporate','SME Corporate','SME Retail','Corporate RED','SME Corporate RED','SME Retail RED') THEN 0</v>
      </c>
      <c r="AA47" s="96" t="str">
        <f t="shared" si="12"/>
        <v>CASE  WHEN COUNTRY = 'ISPRO' AND SEGMENT IN ('Corporate','SME Corporate','SME Retail','Corporate RED','SME Corporate RED','SME Retail RED') THEN 0 END AS VAL_MIN_IND_44,</v>
      </c>
    </row>
    <row r="48" spans="1:27" ht="16.5" thickBot="1" x14ac:dyDescent="0.3">
      <c r="A48" s="85">
        <f t="shared" si="13"/>
        <v>45</v>
      </c>
      <c r="B48" s="102"/>
      <c r="C48" s="102"/>
      <c r="D48" s="104"/>
      <c r="E48" s="104"/>
      <c r="F48" s="137"/>
      <c r="G48" s="137"/>
      <c r="H48" s="257"/>
      <c r="I48" s="257"/>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5" thickBot="1" x14ac:dyDescent="0.3">
      <c r="A49" s="85">
        <f t="shared" si="13"/>
        <v>46</v>
      </c>
      <c r="B49" s="107"/>
      <c r="C49" s="107"/>
      <c r="D49" s="108"/>
      <c r="E49" s="108"/>
      <c r="F49" s="137"/>
      <c r="G49" s="137"/>
      <c r="H49" s="257"/>
      <c r="I49" s="257"/>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5" thickBot="1" x14ac:dyDescent="0.3">
      <c r="A50" s="85">
        <f t="shared" si="13"/>
        <v>47</v>
      </c>
      <c r="B50" s="102"/>
      <c r="C50" s="102"/>
      <c r="D50" s="103"/>
      <c r="E50" s="104"/>
      <c r="F50" s="137"/>
      <c r="G50" s="137"/>
      <c r="H50" s="257"/>
      <c r="I50" s="257"/>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5" thickBot="1" x14ac:dyDescent="0.3">
      <c r="A51" s="85">
        <f t="shared" si="13"/>
        <v>48</v>
      </c>
      <c r="B51" s="102"/>
      <c r="C51" s="102"/>
      <c r="D51" s="104"/>
      <c r="E51" s="104"/>
      <c r="F51" s="137"/>
      <c r="G51" s="137"/>
      <c r="H51" s="257"/>
      <c r="I51" s="257"/>
      <c r="J51" s="103" t="s">
        <v>1715</v>
      </c>
      <c r="K51" s="103" t="s">
        <v>1918</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('CORPORATE','SME Corporate') THEN -4.522081</v>
      </c>
      <c r="W51" s="95" t="str">
        <f t="shared" si="9"/>
        <v xml:space="preserve"> WHEN COUNTRY = 'CIB' AND SEGMENT = 'Small Business' THEN -5.490733</v>
      </c>
      <c r="X51" s="95" t="str">
        <f t="shared" si="10"/>
        <v/>
      </c>
      <c r="Z51" t="str">
        <f t="shared" si="11"/>
        <v xml:space="preserve"> WHEN COUNTRY = 'CIB' AND SEGMENT IN ('CORPORATE','SME Corporate') THEN -4.522081 WHEN COUNTRY = 'CIB' AND SEGMENT = 'Small Business' THEN -5.490733</v>
      </c>
      <c r="AA51" s="96" t="str">
        <f t="shared" si="12"/>
        <v>CASE  WHEN COUNTRY = 'CIB' AND SEGMENT IN ('CORPORATE','SME Corporate') THEN -4.522081 WHEN COUNTRY = 'CIB' AND SEGMENT = 'Small Business' THEN -5.490733 END AS VAL_MIN_IND_48,</v>
      </c>
    </row>
    <row r="52" spans="1:27" ht="16.5" thickBot="1" x14ac:dyDescent="0.3">
      <c r="A52" s="85">
        <f t="shared" si="13"/>
        <v>49</v>
      </c>
      <c r="B52" s="102"/>
      <c r="C52" s="102"/>
      <c r="D52" s="104"/>
      <c r="E52" s="104"/>
      <c r="F52" s="137"/>
      <c r="G52" s="137"/>
      <c r="H52" s="257"/>
      <c r="I52" s="257"/>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5" thickBot="1" x14ac:dyDescent="0.3">
      <c r="A53" s="85">
        <f t="shared" si="13"/>
        <v>50</v>
      </c>
      <c r="B53" s="102"/>
      <c r="C53" s="102"/>
      <c r="D53" s="104"/>
      <c r="E53" s="104"/>
      <c r="F53" s="137"/>
      <c r="G53" s="137"/>
      <c r="H53" s="257"/>
      <c r="I53" s="257"/>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5" thickBot="1" x14ac:dyDescent="0.3">
      <c r="A54" s="85">
        <f t="shared" si="13"/>
        <v>51</v>
      </c>
      <c r="B54" s="102"/>
      <c r="C54" s="102"/>
      <c r="D54" s="104"/>
      <c r="E54" s="104"/>
      <c r="F54" s="137"/>
      <c r="G54" s="137"/>
      <c r="H54" s="257"/>
      <c r="I54" s="257"/>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5" thickBot="1" x14ac:dyDescent="0.3">
      <c r="A55" s="85">
        <f t="shared" si="13"/>
        <v>52</v>
      </c>
      <c r="B55" s="102"/>
      <c r="C55" s="102"/>
      <c r="D55" s="104"/>
      <c r="E55" s="104"/>
      <c r="F55" s="137"/>
      <c r="G55" s="137"/>
      <c r="H55" s="257"/>
      <c r="I55" s="257"/>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5" thickBot="1" x14ac:dyDescent="0.3">
      <c r="A56" s="85">
        <f t="shared" si="13"/>
        <v>53</v>
      </c>
      <c r="B56" s="102"/>
      <c r="C56" s="102"/>
      <c r="D56" s="104"/>
      <c r="E56" s="104"/>
      <c r="F56" s="137"/>
      <c r="G56" s="137"/>
      <c r="H56" s="257"/>
      <c r="I56" s="257"/>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5" thickBot="1" x14ac:dyDescent="0.3">
      <c r="A57" s="85">
        <f t="shared" si="13"/>
        <v>54</v>
      </c>
      <c r="B57" s="102"/>
      <c r="C57" s="102"/>
      <c r="D57" s="104"/>
      <c r="E57" s="104"/>
      <c r="F57" s="137"/>
      <c r="G57" s="137"/>
      <c r="H57" s="257"/>
      <c r="I57" s="257"/>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5" thickBot="1" x14ac:dyDescent="0.3">
      <c r="A58" s="85">
        <f t="shared" si="13"/>
        <v>55</v>
      </c>
      <c r="B58" s="102"/>
      <c r="C58" s="102"/>
      <c r="D58" s="104"/>
      <c r="E58" s="104"/>
      <c r="F58" s="137"/>
      <c r="G58" s="137"/>
      <c r="H58" s="257"/>
      <c r="I58" s="257"/>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5" thickBot="1" x14ac:dyDescent="0.3">
      <c r="A59" s="85">
        <f t="shared" si="13"/>
        <v>56</v>
      </c>
      <c r="B59" s="102"/>
      <c r="C59" s="102"/>
      <c r="D59" s="104"/>
      <c r="E59" s="104"/>
      <c r="F59" s="137"/>
      <c r="G59" s="137"/>
      <c r="H59" s="257" t="s">
        <v>1643</v>
      </c>
      <c r="I59" s="257" t="s">
        <v>1644</v>
      </c>
      <c r="J59" s="103"/>
      <c r="K59" s="103" t="s">
        <v>1919</v>
      </c>
      <c r="L59" s="137" t="s">
        <v>2059</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THEN 0.0000092</v>
      </c>
      <c r="X59" s="95" t="str">
        <f t="shared" si="10"/>
        <v xml:space="preserve"> WHEN COUNTRY = 'ISPRO' AND SEGMENT IN ('Corporate','SME Corporate','SME Retail','Corporate RED','SME Corporate RED','SME Retail RED') THEN 0.069794</v>
      </c>
      <c r="Z59" t="str">
        <f t="shared" si="11"/>
        <v xml:space="preserv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v>
      </c>
      <c r="AA59" s="96" t="str">
        <f t="shared" si="12"/>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row>
    <row r="60" spans="1:27" ht="16.5" thickBot="1" x14ac:dyDescent="0.3">
      <c r="A60" s="85">
        <f t="shared" si="13"/>
        <v>57</v>
      </c>
      <c r="B60" s="102"/>
      <c r="C60" s="102"/>
      <c r="D60" s="104"/>
      <c r="E60" s="104"/>
      <c r="F60" s="137"/>
      <c r="G60" s="137"/>
      <c r="H60" s="257"/>
      <c r="I60" s="257"/>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5" thickBot="1" x14ac:dyDescent="0.3">
      <c r="A61" s="85">
        <f t="shared" si="13"/>
        <v>58</v>
      </c>
      <c r="B61" s="102"/>
      <c r="C61" s="102"/>
      <c r="D61" s="103"/>
      <c r="E61" s="104"/>
      <c r="F61" s="137"/>
      <c r="G61" s="137"/>
      <c r="H61" s="257"/>
      <c r="I61" s="257"/>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5" thickBot="1" x14ac:dyDescent="0.3">
      <c r="A62" s="85">
        <v>60</v>
      </c>
      <c r="B62" s="102"/>
      <c r="C62" s="102"/>
      <c r="D62" s="104"/>
      <c r="E62" s="109" t="s">
        <v>1382</v>
      </c>
      <c r="F62" s="137" t="s">
        <v>1487</v>
      </c>
      <c r="G62" s="137" t="s">
        <v>1490</v>
      </c>
      <c r="H62" s="257"/>
      <c r="I62" s="257"/>
      <c r="J62" s="103" t="s">
        <v>1716</v>
      </c>
      <c r="K62" s="103" t="s">
        <v>1920</v>
      </c>
      <c r="L62" s="137" t="s">
        <v>2060</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('CORPORATE','SME Corporate') THEN 772233.8</v>
      </c>
      <c r="W62" s="95" t="str">
        <f t="shared" si="9"/>
        <v xml:space="preserve"> WHEN COUNTRY = 'CIB' AND SEGMENT = 'Small Business' THEN 163473.3</v>
      </c>
      <c r="X62" s="95" t="str">
        <f t="shared" si="10"/>
        <v xml:space="preserve"> WHEN COUNTRY = 'ISPRO' AND SEGMENT IN ('Corporate','SME Corporate','SME Retail','Corporate RED','SME Corporate RED','SME Retail RED') THEN 961.6667</v>
      </c>
      <c r="Z62" t="str">
        <f t="shared" si="11"/>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v>
      </c>
      <c r="AA62" s="96" t="str">
        <f t="shared" si="12"/>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row>
    <row r="63" spans="1:27" ht="16.5" thickBot="1" x14ac:dyDescent="0.3">
      <c r="A63" s="85">
        <f t="shared" si="13"/>
        <v>61</v>
      </c>
      <c r="B63" s="102"/>
      <c r="C63" s="102"/>
      <c r="D63" s="104"/>
      <c r="E63" s="104"/>
      <c r="F63" s="137">
        <v>9895428</v>
      </c>
      <c r="G63" s="137" t="s">
        <v>1491</v>
      </c>
      <c r="H63" s="257"/>
      <c r="I63" s="257"/>
      <c r="J63" s="103" t="s">
        <v>1717</v>
      </c>
      <c r="K63" s="103" t="s">
        <v>1921</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('CORPORATE','SME Corporate') THEN 540252.7</v>
      </c>
      <c r="W63" s="95" t="str">
        <f t="shared" si="9"/>
        <v xml:space="preserve"> WHEN COUNTRY = 'CIB' AND SEGMENT = 'Small Business' THEN 159575.3</v>
      </c>
      <c r="X63" s="95" t="str">
        <f t="shared" si="10"/>
        <v/>
      </c>
      <c r="Z63" t="str">
        <f t="shared" si="11"/>
        <v xml:space="preserve"> WHEN COUNTRY = 'BIR' AND SEGMENT IN ('CORPORATE','SME Corporate') THEN 9895428 WHEN COUNTRY = 'BIR' AND SEGMENT = 'SME Retail' THEN 750.2392 WHEN COUNTRY = 'CIB' AND SEGMENT IN ('CORPORATE','SME Corporate') THEN 540252.7 WHEN COUNTRY = 'CIB' AND SEGMENT = 'Small Business' THEN 159575.3</v>
      </c>
      <c r="AA63" s="96" t="str">
        <f t="shared" si="12"/>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7" ht="16.5" thickBot="1" x14ac:dyDescent="0.3">
      <c r="A64" s="85">
        <f t="shared" si="13"/>
        <v>62</v>
      </c>
      <c r="B64" s="102"/>
      <c r="C64" s="102"/>
      <c r="D64" s="104"/>
      <c r="E64" s="104"/>
      <c r="F64" s="137" t="s">
        <v>1488</v>
      </c>
      <c r="G64" s="137" t="s">
        <v>1486</v>
      </c>
      <c r="H64" s="257"/>
      <c r="I64" s="257"/>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5" thickBot="1" x14ac:dyDescent="0.3">
      <c r="A65" s="85">
        <f t="shared" si="13"/>
        <v>63</v>
      </c>
      <c r="B65" s="102"/>
      <c r="C65" s="102"/>
      <c r="D65" s="104"/>
      <c r="E65" s="104"/>
      <c r="F65" s="137" t="s">
        <v>1489</v>
      </c>
      <c r="G65" s="137" t="s">
        <v>1492</v>
      </c>
      <c r="H65" s="257"/>
      <c r="I65" s="257"/>
      <c r="J65" s="103" t="s">
        <v>1718</v>
      </c>
      <c r="K65" s="103" t="s">
        <v>1922</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('CORPORATE','SME Corporate') THEN 2652268</v>
      </c>
      <c r="W65" s="95" t="str">
        <f t="shared" si="9"/>
        <v xml:space="preserve"> WHEN COUNTRY = 'CIB' AND SEGMENT = 'Small Business' THEN 112937.7</v>
      </c>
      <c r="X65" s="95" t="str">
        <f t="shared" si="10"/>
        <v/>
      </c>
      <c r="Z65" t="str">
        <f t="shared" si="11"/>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AA65" s="96" t="str">
        <f t="shared" si="12"/>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7" ht="16.5" thickBot="1" x14ac:dyDescent="0.3">
      <c r="A66" s="85">
        <f t="shared" si="13"/>
        <v>64</v>
      </c>
      <c r="B66" s="102"/>
      <c r="C66" s="102"/>
      <c r="D66" s="104"/>
      <c r="E66" s="104"/>
      <c r="F66" s="137"/>
      <c r="G66" s="137"/>
      <c r="H66" s="257"/>
      <c r="I66" s="257"/>
      <c r="J66" s="103" t="s">
        <v>1719</v>
      </c>
      <c r="K66" s="103" t="s">
        <v>1923</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('CORPORATE','SME Corporate') THEN -86.00328</v>
      </c>
      <c r="W66" s="95" t="str">
        <f t="shared" si="9"/>
        <v xml:space="preserve"> WHEN COUNTRY = 'CIB' AND SEGMENT = 'Small Business' THEN -69.63927</v>
      </c>
      <c r="X66" s="95" t="str">
        <f t="shared" si="10"/>
        <v/>
      </c>
      <c r="Z66" t="str">
        <f t="shared" si="11"/>
        <v xml:space="preserve"> WHEN COUNTRY = 'CIB' AND SEGMENT IN ('CORPORATE','SME Corporate') THEN -86.00328 WHEN COUNTRY = 'CIB' AND SEGMENT = 'Small Business' THEN -69.63927</v>
      </c>
      <c r="AA66" s="96" t="str">
        <f t="shared" si="12"/>
        <v>CASE  WHEN COUNTRY = 'CIB' AND SEGMENT IN ('CORPORATE','SME Corporate') THEN -86.00328 WHEN COUNTRY = 'CIB' AND SEGMENT = 'Small Business' THEN -69.63927 END AS VAL_MIN_IND_64,</v>
      </c>
    </row>
    <row r="67" spans="1:27" ht="16.5" thickBot="1" x14ac:dyDescent="0.3">
      <c r="A67" s="85">
        <f t="shared" si="13"/>
        <v>65</v>
      </c>
      <c r="B67" s="102"/>
      <c r="C67" s="102"/>
      <c r="D67" s="104"/>
      <c r="E67" s="104"/>
      <c r="F67" s="137"/>
      <c r="G67" s="137"/>
      <c r="H67" s="257"/>
      <c r="I67" s="257"/>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5" thickBot="1" x14ac:dyDescent="0.3">
      <c r="A68" s="85">
        <f t="shared" si="13"/>
        <v>66</v>
      </c>
      <c r="B68" s="102"/>
      <c r="C68" s="102"/>
      <c r="D68" s="104"/>
      <c r="E68" s="104"/>
      <c r="F68" s="137"/>
      <c r="G68" s="137"/>
      <c r="H68" s="257"/>
      <c r="I68" s="257"/>
      <c r="J68" s="103" t="s">
        <v>1719</v>
      </c>
      <c r="K68" s="103" t="s">
        <v>1923</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('CORPORATE','SME Corporate') THEN -86.00328</v>
      </c>
      <c r="W68" s="95" t="str">
        <f t="shared" si="9"/>
        <v xml:space="preserve"> WHEN COUNTRY = 'CIB' AND SEGMENT = 'Small Business' THEN -69.63927</v>
      </c>
      <c r="X68" s="95" t="str">
        <f t="shared" si="10"/>
        <v/>
      </c>
      <c r="Z68" t="str">
        <f t="shared" si="11"/>
        <v xml:space="preserve"> WHEN COUNTRY = 'CIB' AND SEGMENT IN ('CORPORATE','SME Corporate') THEN -86.00328 WHEN COUNTRY = 'CIB' AND SEGMENT = 'Small Business' THEN -69.63927</v>
      </c>
      <c r="AA68" s="96" t="str">
        <f t="shared" si="12"/>
        <v>CASE  WHEN COUNTRY = 'CIB' AND SEGMENT IN ('CORPORATE','SME Corporate') THEN -86.00328 WHEN COUNTRY = 'CIB' AND SEGMENT = 'Small Business' THEN -69.63927 END AS VAL_MIN_IND_66,</v>
      </c>
    </row>
    <row r="69" spans="1:27" ht="16.5" thickBot="1" x14ac:dyDescent="0.3">
      <c r="A69" s="85">
        <f t="shared" si="13"/>
        <v>67</v>
      </c>
      <c r="B69" s="102"/>
      <c r="C69" s="102"/>
      <c r="D69" s="104"/>
      <c r="E69" s="104"/>
      <c r="F69" s="137"/>
      <c r="G69" s="137"/>
      <c r="H69" s="257"/>
      <c r="I69" s="257"/>
      <c r="J69" s="103" t="s">
        <v>1719</v>
      </c>
      <c r="K69" s="103" t="s">
        <v>1923</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('CORPORATE','SME Corporate') THEN -86.00328</v>
      </c>
      <c r="W69" s="95" t="str">
        <f t="shared" ref="W69:W132" si="23">IF(LEN(K69)&gt;0,CONCATENATE(" WHEN COUNTRY = '",$J$2, ,"' AND SEGMENT = '",$K$3,"' THEN ",K69 ),"")</f>
        <v xml:space="preserve"> WHEN COUNTRY = 'CIB' AND SEGMENT = 'Small Business' THEN -69.63927</v>
      </c>
      <c r="X69" s="95" t="str">
        <f t="shared" ref="X69:X132" si="24">IF(LEN(L69)&gt;0,CONCATENATE(" WHEN COUNTRY = '",$L$2, ,"' AND SEGMENT IN ('Corporate','SME Corporate','SME Retail','Corporate RED','SME Corporate RED','SME Retail RED') THEN ",L69 ),"")</f>
        <v/>
      </c>
      <c r="Z69" t="str">
        <f t="shared" ref="Z69:Z132" si="25">CONCATENATE(N69,O69,P69,Q69,R69,S69,T69,U69,V69,W69,X69)</f>
        <v xml:space="preserve"> WHEN COUNTRY = 'CIB' AND SEGMENT IN ('CORPORATE','SME Corporate') THEN -86.00328 WHEN COUNTRY = 'CIB' AND SEGMENT = 'Small Business' THEN -69.63927</v>
      </c>
      <c r="AA69" s="96" t="str">
        <f t="shared" ref="AA69:AA132" si="26">IF(LEN(Z69)&gt;0,CONCATENATE("CASE ",Z69," END AS VAL_MIN_IND_",A69,","),"")</f>
        <v>CASE  WHEN COUNTRY = 'CIB' AND SEGMENT IN ('CORPORATE','SME Corporate') THEN -86.00328 WHEN COUNTRY = 'CIB' AND SEGMENT = 'Small Business' THEN -69.63927 END AS VAL_MIN_IND_67,</v>
      </c>
    </row>
    <row r="70" spans="1:27" ht="16.5" thickBot="1" x14ac:dyDescent="0.3">
      <c r="A70" s="85">
        <f t="shared" ref="A70:A133" si="27">+A69+1</f>
        <v>68</v>
      </c>
      <c r="B70" s="102"/>
      <c r="C70" s="102"/>
      <c r="D70" s="104"/>
      <c r="E70" s="104"/>
      <c r="F70" s="137"/>
      <c r="G70" s="137"/>
      <c r="H70" s="257"/>
      <c r="I70" s="257"/>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5" thickBot="1" x14ac:dyDescent="0.3">
      <c r="A71" s="85">
        <f t="shared" si="27"/>
        <v>69</v>
      </c>
      <c r="B71" s="107"/>
      <c r="C71" s="107"/>
      <c r="D71" s="108"/>
      <c r="E71" s="108"/>
      <c r="F71" s="137"/>
      <c r="G71" s="137"/>
      <c r="H71" s="257"/>
      <c r="I71" s="257"/>
      <c r="J71" s="103" t="s">
        <v>1720</v>
      </c>
      <c r="K71" s="103" t="s">
        <v>1924</v>
      </c>
      <c r="L71" s="137" t="s">
        <v>2061</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('CORPORATE','SME Corporate') THEN -0.9848943</v>
      </c>
      <c r="W71" s="95" t="str">
        <f t="shared" si="23"/>
        <v xml:space="preserve"> WHEN COUNTRY = 'CIB' AND SEGMENT = 'Small Business' THEN -0.9945541</v>
      </c>
      <c r="X71" s="95" t="str">
        <f t="shared" si="24"/>
        <v xml:space="preserve"> WHEN COUNTRY = 'ISPRO' AND SEGMENT IN ('Corporate','SME Corporate','SME Retail','Corporate RED','SME Corporate RED','SME Retail RED') THEN -0.9952108</v>
      </c>
      <c r="Z71" t="str">
        <f t="shared" si="25"/>
        <v xml:space="preserve"> WHEN COUNTRY = 'CIB' AND SEGMENT IN ('CORPORATE','SME Corporate') THEN -0.9848943 WHEN COUNTRY = 'CIB' AND SEGMENT = 'Small Business' THEN -0.9945541 WHEN COUNTRY = 'ISPRO' AND SEGMENT IN ('Corporate','SME Corporate','SME Retail','Corporate RED','SME Corporate RED','SME Retail RED') THEN -0.9952108</v>
      </c>
      <c r="AA71" s="96" t="str">
        <f t="shared" si="26"/>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row>
    <row r="72" spans="1:27" ht="16.5" thickBot="1" x14ac:dyDescent="0.3">
      <c r="A72" s="85">
        <f t="shared" si="27"/>
        <v>70</v>
      </c>
      <c r="B72" s="107"/>
      <c r="C72" s="107"/>
      <c r="D72" s="108"/>
      <c r="E72" s="108"/>
      <c r="F72" s="137"/>
      <c r="G72" s="137"/>
      <c r="H72" s="257"/>
      <c r="I72" s="257"/>
      <c r="J72" s="103" t="s">
        <v>1721</v>
      </c>
      <c r="K72" s="103" t="s">
        <v>1925</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('CORPORATE','SME Corporate') THEN -16.75822</v>
      </c>
      <c r="W72" s="95" t="str">
        <f t="shared" si="23"/>
        <v xml:space="preserve"> WHEN COUNTRY = 'CIB' AND SEGMENT = 'Small Business' THEN -16.72832</v>
      </c>
      <c r="X72" s="95" t="str">
        <f t="shared" si="24"/>
        <v/>
      </c>
      <c r="Z72" t="str">
        <f t="shared" si="25"/>
        <v xml:space="preserve"> WHEN COUNTRY = 'CIB' AND SEGMENT IN ('CORPORATE','SME Corporate') THEN -16.75822 WHEN COUNTRY = 'CIB' AND SEGMENT = 'Small Business' THEN -16.72832</v>
      </c>
      <c r="AA72" s="96" t="str">
        <f t="shared" si="26"/>
        <v>CASE  WHEN COUNTRY = 'CIB' AND SEGMENT IN ('CORPORATE','SME Corporate') THEN -16.75822 WHEN COUNTRY = 'CIB' AND SEGMENT = 'Small Business' THEN -16.72832 END AS VAL_MIN_IND_70,</v>
      </c>
    </row>
    <row r="73" spans="1:27" ht="16.5" thickBot="1" x14ac:dyDescent="0.3">
      <c r="A73" s="85">
        <f t="shared" si="27"/>
        <v>71</v>
      </c>
      <c r="B73" s="107"/>
      <c r="C73" s="107"/>
      <c r="D73" s="108"/>
      <c r="E73" s="108"/>
      <c r="F73" s="137"/>
      <c r="G73" s="137"/>
      <c r="H73" s="257"/>
      <c r="I73" s="257"/>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5" thickBot="1" x14ac:dyDescent="0.3">
      <c r="A74" s="85">
        <f t="shared" si="27"/>
        <v>72</v>
      </c>
      <c r="B74" s="107"/>
      <c r="C74" s="107"/>
      <c r="D74" s="108"/>
      <c r="E74" s="108"/>
      <c r="F74" s="137"/>
      <c r="G74" s="137"/>
      <c r="H74" s="257"/>
      <c r="I74" s="257"/>
      <c r="J74" s="103"/>
      <c r="K74" s="103"/>
      <c r="L74" s="137" t="s">
        <v>2062</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IN ('Corporate','SME Corporate','SME Retail','Corporate RED','SME Corporate RED','SME Retail RED') THEN 0.2773052</v>
      </c>
      <c r="Z74" t="str">
        <f t="shared" si="25"/>
        <v xml:space="preserve"> WHEN COUNTRY = 'ISPRO' AND SEGMENT IN ('Corporate','SME Corporate','SME Retail','Corporate RED','SME Corporate RED','SME Retail RED') THEN 0.2773052</v>
      </c>
      <c r="AA74" s="96" t="str">
        <f t="shared" si="26"/>
        <v>CASE  WHEN COUNTRY = 'ISPRO' AND SEGMENT IN ('Corporate','SME Corporate','SME Retail','Corporate RED','SME Corporate RED','SME Retail RED') THEN 0.2773052 END AS VAL_MIN_IND_72,</v>
      </c>
    </row>
    <row r="75" spans="1:27" ht="16.5" thickBot="1" x14ac:dyDescent="0.3">
      <c r="A75" s="85">
        <f t="shared" si="27"/>
        <v>73</v>
      </c>
      <c r="B75" s="107"/>
      <c r="C75" s="107"/>
      <c r="D75" s="108"/>
      <c r="E75" s="108"/>
      <c r="F75" s="137"/>
      <c r="G75" s="137"/>
      <c r="H75" s="257"/>
      <c r="I75" s="257"/>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IN ('Corporate','SME Corporate','SME Retail','Corporate RED','SME Corporate RED','SME Retail RED') THEN -1</v>
      </c>
      <c r="Z75" t="str">
        <f t="shared" si="25"/>
        <v xml:space="preserve"> WHEN COUNTRY = 'ISPRO' AND SEGMENT IN ('Corporate','SME Corporate','SME Retail','Corporate RED','SME Corporate RED','SME Retail RED') THEN -1</v>
      </c>
      <c r="AA75" s="96" t="str">
        <f t="shared" si="26"/>
        <v>CASE  WHEN COUNTRY = 'ISPRO' AND SEGMENT IN ('Corporate','SME Corporate','SME Retail','Corporate RED','SME Corporate RED','SME Retail RED') THEN -1 END AS VAL_MIN_IND_73,</v>
      </c>
    </row>
    <row r="76" spans="1:27" ht="16.5" thickBot="1" x14ac:dyDescent="0.3">
      <c r="A76" s="85">
        <f t="shared" si="27"/>
        <v>74</v>
      </c>
      <c r="B76" s="107"/>
      <c r="C76" s="107"/>
      <c r="D76" s="108"/>
      <c r="E76" s="108"/>
      <c r="F76" s="137"/>
      <c r="G76" s="137"/>
      <c r="H76" s="257"/>
      <c r="I76" s="257"/>
      <c r="J76" s="103" t="s">
        <v>1722</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('CORPORATE','SME Corporate') THEN -0.7051479</v>
      </c>
      <c r="W76" s="95" t="str">
        <f t="shared" si="23"/>
        <v/>
      </c>
      <c r="X76" s="95" t="str">
        <f t="shared" si="24"/>
        <v/>
      </c>
      <c r="Z76" t="str">
        <f t="shared" si="25"/>
        <v xml:space="preserve"> WHEN COUNTRY = 'CIB' AND SEGMENT IN ('CORPORATE','SME Corporate') THEN -0.7051479</v>
      </c>
      <c r="AA76" s="96" t="str">
        <f t="shared" si="26"/>
        <v>CASE  WHEN COUNTRY = 'CIB' AND SEGMENT IN ('CORPORATE','SME Corporate') THEN -0.7051479 END AS VAL_MIN_IND_74,</v>
      </c>
    </row>
    <row r="77" spans="1:27" ht="16.5" thickBot="1" x14ac:dyDescent="0.3">
      <c r="A77" s="85">
        <f t="shared" si="27"/>
        <v>75</v>
      </c>
      <c r="B77" s="107"/>
      <c r="C77" s="107"/>
      <c r="D77" s="108"/>
      <c r="E77" s="108"/>
      <c r="F77" s="137"/>
      <c r="G77" s="137"/>
      <c r="H77" s="257"/>
      <c r="I77" s="257"/>
      <c r="J77" s="103"/>
      <c r="K77" s="103" t="s">
        <v>1926</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THEN 0.0297082</v>
      </c>
      <c r="X77" s="95" t="str">
        <f t="shared" si="24"/>
        <v/>
      </c>
      <c r="Z77" t="str">
        <f t="shared" si="25"/>
        <v xml:space="preserve"> WHEN COUNTRY = 'CIB' AND SEGMENT = 'Small Business' THEN 0.0297082</v>
      </c>
      <c r="AA77" s="96" t="str">
        <f t="shared" si="26"/>
        <v>CASE  WHEN COUNTRY = 'CIB' AND SEGMENT = 'Small Business' THEN 0.0297082 END AS VAL_MIN_IND_75,</v>
      </c>
    </row>
    <row r="78" spans="1:27" ht="16.5" thickBot="1" x14ac:dyDescent="0.3">
      <c r="A78" s="85">
        <f t="shared" si="27"/>
        <v>76</v>
      </c>
      <c r="B78" s="107"/>
      <c r="C78" s="107"/>
      <c r="D78" s="108"/>
      <c r="E78" s="108"/>
      <c r="F78" s="137"/>
      <c r="G78" s="137"/>
      <c r="H78" s="257"/>
      <c r="I78" s="257"/>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5" thickBot="1" x14ac:dyDescent="0.3">
      <c r="A79" s="85">
        <f t="shared" si="27"/>
        <v>77</v>
      </c>
      <c r="B79" s="107"/>
      <c r="C79" s="107"/>
      <c r="D79" s="108"/>
      <c r="E79" s="108"/>
      <c r="F79" s="137"/>
      <c r="G79" s="137"/>
      <c r="H79" s="257"/>
      <c r="I79" s="257"/>
      <c r="J79" s="103"/>
      <c r="K79" s="103" t="s">
        <v>1927</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THEN -0.9515571</v>
      </c>
      <c r="X79" s="95" t="str">
        <f t="shared" si="24"/>
        <v/>
      </c>
      <c r="Z79" t="str">
        <f t="shared" si="25"/>
        <v xml:space="preserve"> WHEN COUNTRY = 'CIB' AND SEGMENT = 'Small Business' THEN -0.9515571</v>
      </c>
      <c r="AA79" s="96" t="str">
        <f t="shared" si="26"/>
        <v>CASE  WHEN COUNTRY = 'CIB' AND SEGMENT = 'Small Business' THEN -0.9515571 END AS VAL_MIN_IND_77,</v>
      </c>
    </row>
    <row r="80" spans="1:27" ht="16.5" thickBot="1" x14ac:dyDescent="0.3">
      <c r="A80" s="85">
        <f t="shared" si="27"/>
        <v>78</v>
      </c>
      <c r="B80" s="107"/>
      <c r="C80" s="107"/>
      <c r="D80" s="108"/>
      <c r="E80" s="108"/>
      <c r="F80" s="137"/>
      <c r="G80" s="137"/>
      <c r="H80" s="257"/>
      <c r="I80" s="257"/>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5" thickBot="1" x14ac:dyDescent="0.3">
      <c r="A81" s="85">
        <f t="shared" si="27"/>
        <v>79</v>
      </c>
      <c r="B81" s="107"/>
      <c r="C81" s="107"/>
      <c r="D81" s="108"/>
      <c r="E81" s="108"/>
      <c r="F81" s="137"/>
      <c r="G81" s="137"/>
      <c r="H81" s="257"/>
      <c r="I81" s="257"/>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5" thickBot="1" x14ac:dyDescent="0.3">
      <c r="A82" s="85">
        <f t="shared" si="27"/>
        <v>80</v>
      </c>
      <c r="B82" s="107"/>
      <c r="C82" s="107"/>
      <c r="D82" s="108"/>
      <c r="E82" s="108"/>
      <c r="F82" s="137"/>
      <c r="G82" s="137"/>
      <c r="H82" s="257"/>
      <c r="I82" s="257"/>
      <c r="J82" s="103"/>
      <c r="K82" s="103"/>
      <c r="L82" s="137" t="s">
        <v>2079</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IN ('Corporate','SME Corporate','SME Retail','Corporate RED','SME Corporate RED','SME Retail RED') THEN 0.3618942</v>
      </c>
      <c r="Z82" t="str">
        <f t="shared" si="25"/>
        <v xml:space="preserve"> WHEN COUNTRY = 'ISPRO' AND SEGMENT IN ('Corporate','SME Corporate','SME Retail','Corporate RED','SME Corporate RED','SME Retail RED') THEN 0.3618942</v>
      </c>
      <c r="AA82" s="96" t="str">
        <f t="shared" si="26"/>
        <v>CASE  WHEN COUNTRY = 'ISPRO' AND SEGMENT IN ('Corporate','SME Corporate','SME Retail','Corporate RED','SME Corporate RED','SME Retail RED') THEN 0.3618942 END AS VAL_MIN_IND_80,</v>
      </c>
    </row>
    <row r="83" spans="1:27" ht="16.5" thickBot="1" x14ac:dyDescent="0.3">
      <c r="A83" s="85">
        <f t="shared" si="27"/>
        <v>81</v>
      </c>
      <c r="B83" s="107"/>
      <c r="C83" s="107"/>
      <c r="D83" s="108"/>
      <c r="E83" s="108"/>
      <c r="F83" s="137"/>
      <c r="G83" s="137"/>
      <c r="H83" s="257"/>
      <c r="I83" s="257"/>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5" thickBot="1" x14ac:dyDescent="0.3">
      <c r="A84" s="85">
        <f t="shared" si="27"/>
        <v>82</v>
      </c>
      <c r="B84" s="107"/>
      <c r="C84" s="107"/>
      <c r="D84" s="108"/>
      <c r="E84" s="108"/>
      <c r="F84" s="137"/>
      <c r="G84" s="137"/>
      <c r="H84" s="257"/>
      <c r="I84" s="257"/>
      <c r="J84" s="103" t="s">
        <v>1723</v>
      </c>
      <c r="K84" s="103" t="s">
        <v>1928</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('CORPORATE','SME Corporate') THEN -17.28415</v>
      </c>
      <c r="W84" s="95" t="str">
        <f t="shared" si="23"/>
        <v xml:space="preserve"> WHEN COUNTRY = 'CIB' AND SEGMENT = 'Small Business' THEN -26.5082</v>
      </c>
      <c r="X84" s="95" t="str">
        <f t="shared" si="24"/>
        <v/>
      </c>
      <c r="Z84" t="str">
        <f t="shared" si="25"/>
        <v xml:space="preserve"> WHEN COUNTRY = 'CIB' AND SEGMENT IN ('CORPORATE','SME Corporate') THEN -17.28415 WHEN COUNTRY = 'CIB' AND SEGMENT = 'Small Business' THEN -26.5082</v>
      </c>
      <c r="AA84" s="96" t="str">
        <f t="shared" si="26"/>
        <v>CASE  WHEN COUNTRY = 'CIB' AND SEGMENT IN ('CORPORATE','SME Corporate') THEN -17.28415 WHEN COUNTRY = 'CIB' AND SEGMENT = 'Small Business' THEN -26.5082 END AS VAL_MIN_IND_82,</v>
      </c>
    </row>
    <row r="85" spans="1:27" ht="16.5" thickBot="1" x14ac:dyDescent="0.3">
      <c r="A85" s="85">
        <f t="shared" si="27"/>
        <v>83</v>
      </c>
      <c r="B85" s="107"/>
      <c r="C85" s="107"/>
      <c r="D85" s="108"/>
      <c r="E85" s="108"/>
      <c r="F85" s="137"/>
      <c r="G85" s="137"/>
      <c r="H85" s="257"/>
      <c r="I85" s="257"/>
      <c r="J85" s="103" t="s">
        <v>1724</v>
      </c>
      <c r="K85" s="103" t="s">
        <v>1929</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('CORPORATE','SME Corporate') THEN -262.4501</v>
      </c>
      <c r="W85" s="95" t="str">
        <f t="shared" si="23"/>
        <v xml:space="preserve"> WHEN COUNTRY = 'CIB' AND SEGMENT = 'Small Business' THEN -285.447</v>
      </c>
      <c r="X85" s="95" t="str">
        <f t="shared" si="24"/>
        <v/>
      </c>
      <c r="Z85" t="str">
        <f t="shared" si="25"/>
        <v xml:space="preserve"> WHEN COUNTRY = 'CIB' AND SEGMENT IN ('CORPORATE','SME Corporate') THEN -262.4501 WHEN COUNTRY = 'CIB' AND SEGMENT = 'Small Business' THEN -285.447</v>
      </c>
      <c r="AA85" s="96" t="str">
        <f t="shared" si="26"/>
        <v>CASE  WHEN COUNTRY = 'CIB' AND SEGMENT IN ('CORPORATE','SME Corporate') THEN -262.4501 WHEN COUNTRY = 'CIB' AND SEGMENT = 'Small Business' THEN -285.447 END AS VAL_MIN_IND_83,</v>
      </c>
    </row>
    <row r="86" spans="1:27" ht="16.5" thickBot="1" x14ac:dyDescent="0.3">
      <c r="A86" s="85">
        <f t="shared" si="27"/>
        <v>84</v>
      </c>
      <c r="B86" s="107"/>
      <c r="C86" s="107"/>
      <c r="D86" s="108"/>
      <c r="E86" s="108"/>
      <c r="F86" s="137"/>
      <c r="G86" s="137"/>
      <c r="H86" s="257"/>
      <c r="I86" s="257"/>
      <c r="J86" s="103" t="s">
        <v>1725</v>
      </c>
      <c r="K86" s="103" t="s">
        <v>1930</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('CORPORATE','SME Corporate') THEN -314.5502</v>
      </c>
      <c r="W86" s="95" t="str">
        <f t="shared" si="23"/>
        <v xml:space="preserve"> WHEN COUNTRY = 'CIB' AND SEGMENT = 'Small Business' THEN -510.5036</v>
      </c>
      <c r="X86" s="95" t="str">
        <f t="shared" si="24"/>
        <v/>
      </c>
      <c r="Z86" t="str">
        <f t="shared" si="25"/>
        <v xml:space="preserve"> WHEN COUNTRY = 'CIB' AND SEGMENT IN ('CORPORATE','SME Corporate') THEN -314.5502 WHEN COUNTRY = 'CIB' AND SEGMENT = 'Small Business' THEN -510.5036</v>
      </c>
      <c r="AA86" s="96" t="str">
        <f t="shared" si="26"/>
        <v>CASE  WHEN COUNTRY = 'CIB' AND SEGMENT IN ('CORPORATE','SME Corporate') THEN -314.5502 WHEN COUNTRY = 'CIB' AND SEGMENT = 'Small Business' THEN -510.5036 END AS VAL_MIN_IND_84,</v>
      </c>
    </row>
    <row r="87" spans="1:27" ht="16.5" thickBot="1" x14ac:dyDescent="0.3">
      <c r="A87" s="85">
        <f t="shared" si="27"/>
        <v>85</v>
      </c>
      <c r="B87" s="107"/>
      <c r="C87" s="107"/>
      <c r="D87" s="108"/>
      <c r="E87" s="108"/>
      <c r="F87" s="137"/>
      <c r="G87" s="137"/>
      <c r="H87" s="257"/>
      <c r="I87" s="257"/>
      <c r="J87" s="103" t="s">
        <v>1726</v>
      </c>
      <c r="K87" s="103" t="s">
        <v>1931</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('CORPORATE','SME Corporate') THEN -17.54271</v>
      </c>
      <c r="W87" s="95" t="str">
        <f t="shared" si="23"/>
        <v xml:space="preserve"> WHEN COUNTRY = 'CIB' AND SEGMENT = 'Small Business' THEN -14.2547</v>
      </c>
      <c r="X87" s="95" t="str">
        <f t="shared" si="24"/>
        <v/>
      </c>
      <c r="Z87" t="str">
        <f t="shared" si="25"/>
        <v xml:space="preserve"> WHEN COUNTRY = 'CIB' AND SEGMENT IN ('CORPORATE','SME Corporate') THEN -17.54271 WHEN COUNTRY = 'CIB' AND SEGMENT = 'Small Business' THEN -14.2547</v>
      </c>
      <c r="AA87" s="96" t="str">
        <f t="shared" si="26"/>
        <v>CASE  WHEN COUNTRY = 'CIB' AND SEGMENT IN ('CORPORATE','SME Corporate') THEN -17.54271 WHEN COUNTRY = 'CIB' AND SEGMENT = 'Small Business' THEN -14.2547 END AS VAL_MIN_IND_85,</v>
      </c>
    </row>
    <row r="88" spans="1:27" ht="16.5" thickBot="1" x14ac:dyDescent="0.3">
      <c r="A88" s="85">
        <f t="shared" si="27"/>
        <v>86</v>
      </c>
      <c r="B88" s="107"/>
      <c r="C88" s="107"/>
      <c r="D88" s="108"/>
      <c r="E88" s="108"/>
      <c r="F88" s="137"/>
      <c r="G88" s="137"/>
      <c r="H88" s="257"/>
      <c r="I88" s="257"/>
      <c r="J88" s="103" t="s">
        <v>1727</v>
      </c>
      <c r="K88" s="103" t="s">
        <v>1932</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('CORPORATE','SME Corporate') THEN -200.742</v>
      </c>
      <c r="W88" s="95" t="str">
        <f t="shared" si="23"/>
        <v xml:space="preserve"> WHEN COUNTRY = 'CIB' AND SEGMENT = 'Small Business' THEN -168.800</v>
      </c>
      <c r="X88" s="95" t="str">
        <f t="shared" si="24"/>
        <v/>
      </c>
      <c r="Z88" t="str">
        <f t="shared" si="25"/>
        <v xml:space="preserve"> WHEN COUNTRY = 'CIB' AND SEGMENT IN ('CORPORATE','SME Corporate') THEN -200.742 WHEN COUNTRY = 'CIB' AND SEGMENT = 'Small Business' THEN -168.800</v>
      </c>
      <c r="AA88" s="96" t="str">
        <f t="shared" si="26"/>
        <v>CASE  WHEN COUNTRY = 'CIB' AND SEGMENT IN ('CORPORATE','SME Corporate') THEN -200.742 WHEN COUNTRY = 'CIB' AND SEGMENT = 'Small Business' THEN -168.800 END AS VAL_MIN_IND_86,</v>
      </c>
    </row>
    <row r="89" spans="1:27" ht="16.5" thickBot="1" x14ac:dyDescent="0.3">
      <c r="A89" s="85">
        <f t="shared" si="27"/>
        <v>87</v>
      </c>
      <c r="B89" s="107"/>
      <c r="C89" s="107"/>
      <c r="D89" s="108"/>
      <c r="E89" s="108"/>
      <c r="F89" s="137"/>
      <c r="G89" s="137"/>
      <c r="H89" s="257"/>
      <c r="I89" s="257"/>
      <c r="J89" s="103" t="s">
        <v>1728</v>
      </c>
      <c r="K89" s="103" t="s">
        <v>1933</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('CORPORATE','SME Corporate') THEN -208.869</v>
      </c>
      <c r="W89" s="95" t="str">
        <f t="shared" si="23"/>
        <v xml:space="preserve"> WHEN COUNTRY = 'CIB' AND SEGMENT = 'Small Business' THEN -230.0819</v>
      </c>
      <c r="X89" s="95" t="str">
        <f t="shared" si="24"/>
        <v/>
      </c>
      <c r="Z89" t="str">
        <f t="shared" si="25"/>
        <v xml:space="preserve"> WHEN COUNTRY = 'CIB' AND SEGMENT IN ('CORPORATE','SME Corporate') THEN -208.869 WHEN COUNTRY = 'CIB' AND SEGMENT = 'Small Business' THEN -230.0819</v>
      </c>
      <c r="AA89" s="96" t="str">
        <f t="shared" si="26"/>
        <v>CASE  WHEN COUNTRY = 'CIB' AND SEGMENT IN ('CORPORATE','SME Corporate') THEN -208.869 WHEN COUNTRY = 'CIB' AND SEGMENT = 'Small Business' THEN -230.0819 END AS VAL_MIN_IND_87,</v>
      </c>
    </row>
    <row r="90" spans="1:27" ht="16.5" thickBot="1" x14ac:dyDescent="0.3">
      <c r="A90" s="85">
        <f t="shared" si="27"/>
        <v>88</v>
      </c>
      <c r="B90" s="107"/>
      <c r="C90" s="107"/>
      <c r="D90" s="108"/>
      <c r="E90" s="108"/>
      <c r="F90" s="137"/>
      <c r="G90" s="137"/>
      <c r="H90" s="257"/>
      <c r="I90" s="257"/>
      <c r="J90" s="103" t="s">
        <v>1729</v>
      </c>
      <c r="K90" s="103" t="s">
        <v>1934</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('CORPORATE','SME Corporate') THEN -0.5579793</v>
      </c>
      <c r="W90" s="95" t="str">
        <f t="shared" si="23"/>
        <v xml:space="preserve"> WHEN COUNTRY = 'CIB' AND SEGMENT = 'Small Business' THEN -1.33511</v>
      </c>
      <c r="X90" s="95" t="str">
        <f t="shared" si="24"/>
        <v/>
      </c>
      <c r="Z90" t="str">
        <f t="shared" si="25"/>
        <v xml:space="preserve"> WHEN COUNTRY = 'CIB' AND SEGMENT IN ('CORPORATE','SME Corporate') THEN -0.5579793 WHEN COUNTRY = 'CIB' AND SEGMENT = 'Small Business' THEN -1.33511</v>
      </c>
      <c r="AA90" s="96" t="str">
        <f t="shared" si="26"/>
        <v>CASE  WHEN COUNTRY = 'CIB' AND SEGMENT IN ('CORPORATE','SME Corporate') THEN -0.5579793 WHEN COUNTRY = 'CIB' AND SEGMENT = 'Small Business' THEN -1.33511 END AS VAL_MIN_IND_88,</v>
      </c>
    </row>
    <row r="91" spans="1:27" ht="16.5" thickBot="1" x14ac:dyDescent="0.3">
      <c r="A91" s="85">
        <f t="shared" si="27"/>
        <v>89</v>
      </c>
      <c r="B91" s="107"/>
      <c r="C91" s="107"/>
      <c r="D91" s="108"/>
      <c r="E91" s="108"/>
      <c r="F91" s="137"/>
      <c r="G91" s="137"/>
      <c r="H91" s="257"/>
      <c r="I91" s="257"/>
      <c r="J91" s="103" t="s">
        <v>1730</v>
      </c>
      <c r="K91" s="103" t="s">
        <v>1935</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('CORPORATE','SME Corporate') THEN -12.30903</v>
      </c>
      <c r="W91" s="95" t="str">
        <f t="shared" si="23"/>
        <v xml:space="preserve"> WHEN COUNTRY = 'CIB' AND SEGMENT = 'Small Business' THEN -15.49232</v>
      </c>
      <c r="X91" s="95" t="str">
        <f t="shared" si="24"/>
        <v/>
      </c>
      <c r="Z91" t="str">
        <f t="shared" si="25"/>
        <v xml:space="preserve"> WHEN COUNTRY = 'CIB' AND SEGMENT IN ('CORPORATE','SME Corporate') THEN -12.30903 WHEN COUNTRY = 'CIB' AND SEGMENT = 'Small Business' THEN -15.49232</v>
      </c>
      <c r="AA91" s="96" t="str">
        <f t="shared" si="26"/>
        <v>CASE  WHEN COUNTRY = 'CIB' AND SEGMENT IN ('CORPORATE','SME Corporate') THEN -12.30903 WHEN COUNTRY = 'CIB' AND SEGMENT = 'Small Business' THEN -15.49232 END AS VAL_MIN_IND_89,</v>
      </c>
    </row>
    <row r="92" spans="1:27" ht="16.5" thickBot="1" x14ac:dyDescent="0.3">
      <c r="A92" s="85">
        <f t="shared" si="27"/>
        <v>90</v>
      </c>
      <c r="B92" s="107"/>
      <c r="C92" s="107"/>
      <c r="D92" s="108"/>
      <c r="E92" s="108"/>
      <c r="F92" s="137"/>
      <c r="G92" s="137"/>
      <c r="H92" s="257"/>
      <c r="I92" s="257"/>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5" thickBot="1" x14ac:dyDescent="0.3">
      <c r="A93" s="85">
        <f t="shared" si="27"/>
        <v>91</v>
      </c>
      <c r="B93" s="107"/>
      <c r="C93" s="107"/>
      <c r="D93" s="108"/>
      <c r="E93" s="108"/>
      <c r="F93" s="137"/>
      <c r="G93" s="137"/>
      <c r="H93" s="257"/>
      <c r="I93" s="257"/>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5" thickBot="1" x14ac:dyDescent="0.3">
      <c r="A94" s="85">
        <f t="shared" si="27"/>
        <v>92</v>
      </c>
      <c r="B94" s="107"/>
      <c r="C94" s="107"/>
      <c r="D94" s="108"/>
      <c r="E94" s="108"/>
      <c r="F94" s="137"/>
      <c r="G94" s="137"/>
      <c r="H94" s="257"/>
      <c r="I94" s="257"/>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5" thickBot="1" x14ac:dyDescent="0.3">
      <c r="A95" s="85">
        <f t="shared" si="27"/>
        <v>93</v>
      </c>
      <c r="B95" s="107"/>
      <c r="C95" s="107"/>
      <c r="D95" s="108"/>
      <c r="E95" s="108"/>
      <c r="F95" s="137"/>
      <c r="G95" s="137"/>
      <c r="H95" s="257"/>
      <c r="I95" s="257"/>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5" thickBot="1" x14ac:dyDescent="0.3">
      <c r="A96" s="85">
        <f t="shared" si="27"/>
        <v>94</v>
      </c>
      <c r="B96" s="107"/>
      <c r="C96" s="107"/>
      <c r="D96" s="108"/>
      <c r="E96" s="108"/>
      <c r="F96" s="137"/>
      <c r="G96" s="137"/>
      <c r="H96" s="257"/>
      <c r="I96" s="257"/>
      <c r="J96" s="103" t="s">
        <v>1731</v>
      </c>
      <c r="K96" s="103"/>
      <c r="L96" s="137" t="s">
        <v>2064</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('CORPORATE','SME Corporate') THEN 1784717</v>
      </c>
      <c r="W96" s="95" t="str">
        <f t="shared" si="23"/>
        <v/>
      </c>
      <c r="X96" s="95" t="str">
        <f t="shared" si="24"/>
        <v xml:space="preserve"> WHEN COUNTRY = 'ISPRO' AND SEGMENT IN ('Corporate','SME Corporate','SME Retail','Corporate RED','SME Corporate RED','SME Retail RED') THEN -1309813</v>
      </c>
      <c r="Z96" t="str">
        <f t="shared" si="25"/>
        <v xml:space="preserve"> WHEN COUNTRY = 'CIB' AND SEGMENT IN ('CORPORATE','SME Corporate') THEN 1784717 WHEN COUNTRY = 'ISPRO' AND SEGMENT IN ('Corporate','SME Corporate','SME Retail','Corporate RED','SME Corporate RED','SME Retail RED') THEN -1309813</v>
      </c>
      <c r="AA96" s="96" t="str">
        <f t="shared" si="26"/>
        <v>CASE  WHEN COUNTRY = 'CIB' AND SEGMENT IN ('CORPORATE','SME Corporate') THEN 1784717 WHEN COUNTRY = 'ISPRO' AND SEGMENT IN ('Corporate','SME Corporate','SME Retail','Corporate RED','SME Corporate RED','SME Retail RED') THEN -1309813 END AS VAL_MIN_IND_94,</v>
      </c>
    </row>
    <row r="97" spans="1:27" ht="16.5" thickBot="1" x14ac:dyDescent="0.3">
      <c r="A97" s="85">
        <f t="shared" si="27"/>
        <v>95</v>
      </c>
      <c r="B97" s="107"/>
      <c r="C97" s="107"/>
      <c r="D97" s="108"/>
      <c r="E97" s="108"/>
      <c r="F97" s="137"/>
      <c r="G97" s="137"/>
      <c r="H97" s="257"/>
      <c r="I97" s="257"/>
      <c r="J97" s="103" t="s">
        <v>1732</v>
      </c>
      <c r="K97" s="103"/>
      <c r="L97" s="137" t="s">
        <v>2065</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('CORPORATE','SME Corporate') THEN -0.7903088</v>
      </c>
      <c r="W97" s="95" t="str">
        <f t="shared" si="23"/>
        <v/>
      </c>
      <c r="X97" s="95" t="str">
        <f t="shared" si="24"/>
        <v xml:space="preserve"> WHEN COUNTRY = 'ISPRO' AND SEGMENT IN ('Corporate','SME Corporate','SME Retail','Corporate RED','SME Corporate RED','SME Retail RED') THEN -21.45072</v>
      </c>
      <c r="Z97" t="str">
        <f t="shared" si="25"/>
        <v xml:space="preserve"> WHEN COUNTRY = 'CIB' AND SEGMENT IN ('CORPORATE','SME Corporate') THEN -0.7903088 WHEN COUNTRY = 'ISPRO' AND SEGMENT IN ('Corporate','SME Corporate','SME Retail','Corporate RED','SME Corporate RED','SME Retail RED') THEN -21.45072</v>
      </c>
      <c r="AA97" s="96" t="str">
        <f t="shared" si="26"/>
        <v>CASE  WHEN COUNTRY = 'CIB' AND SEGMENT IN ('CORPORATE','SME Corporate') THEN -0.7903088 WHEN COUNTRY = 'ISPRO' AND SEGMENT IN ('Corporate','SME Corporate','SME Retail','Corporate RED','SME Corporate RED','SME Retail RED') THEN -21.45072 END AS VAL_MIN_IND_95,</v>
      </c>
    </row>
    <row r="98" spans="1:27" ht="16.5" thickBot="1" x14ac:dyDescent="0.3">
      <c r="A98" s="85">
        <f t="shared" si="27"/>
        <v>96</v>
      </c>
      <c r="B98" s="107"/>
      <c r="C98" s="107"/>
      <c r="D98" s="108"/>
      <c r="E98" s="108"/>
      <c r="F98" s="137"/>
      <c r="G98" s="137"/>
      <c r="H98" s="257"/>
      <c r="I98" s="257"/>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5" thickBot="1" x14ac:dyDescent="0.3">
      <c r="A99" s="85">
        <f t="shared" si="27"/>
        <v>97</v>
      </c>
      <c r="B99" s="107"/>
      <c r="C99" s="107"/>
      <c r="D99" s="108"/>
      <c r="E99" s="108"/>
      <c r="F99" s="137"/>
      <c r="G99" s="137"/>
      <c r="H99" s="257"/>
      <c r="I99" s="257"/>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5" thickBot="1" x14ac:dyDescent="0.3">
      <c r="A100" s="85">
        <f t="shared" si="27"/>
        <v>98</v>
      </c>
      <c r="B100" s="107"/>
      <c r="C100" s="107"/>
      <c r="D100" s="108"/>
      <c r="E100" s="108"/>
      <c r="F100" s="137"/>
      <c r="G100" s="137"/>
      <c r="H100" s="257"/>
      <c r="I100" s="257"/>
      <c r="J100" s="103" t="s">
        <v>1733</v>
      </c>
      <c r="K100" s="103" t="s">
        <v>1936</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('CORPORATE','SME Corporate') THEN -0.5093638</v>
      </c>
      <c r="W100" s="95" t="str">
        <f t="shared" si="23"/>
        <v xml:space="preserve"> WHEN COUNTRY = 'CIB' AND SEGMENT = 'Small Business' THEN -5.323741</v>
      </c>
      <c r="X100" s="95" t="str">
        <f t="shared" si="24"/>
        <v/>
      </c>
      <c r="Z100" t="str">
        <f t="shared" si="25"/>
        <v xml:space="preserve"> WHEN COUNTRY = 'CIB' AND SEGMENT IN ('CORPORATE','SME Corporate') THEN -0.5093638 WHEN COUNTRY = 'CIB' AND SEGMENT = 'Small Business' THEN -5.323741</v>
      </c>
      <c r="AA100" s="96" t="str">
        <f t="shared" si="26"/>
        <v>CASE  WHEN COUNTRY = 'CIB' AND SEGMENT IN ('CORPORATE','SME Corporate') THEN -0.5093638 WHEN COUNTRY = 'CIB' AND SEGMENT = 'Small Business' THEN -5.323741 END AS VAL_MIN_IND_98,</v>
      </c>
    </row>
    <row r="101" spans="1:27" ht="16.5" thickBot="1" x14ac:dyDescent="0.3">
      <c r="A101" s="85">
        <f t="shared" si="27"/>
        <v>99</v>
      </c>
      <c r="B101" s="107"/>
      <c r="C101" s="107"/>
      <c r="D101" s="108"/>
      <c r="E101" s="108"/>
      <c r="F101" s="137"/>
      <c r="G101" s="137"/>
      <c r="H101" s="257"/>
      <c r="I101" s="257"/>
      <c r="J101" s="103" t="s">
        <v>1734</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('CORPORATE','SME Corporate') THEN -37.88939</v>
      </c>
      <c r="W101" s="95" t="str">
        <f t="shared" si="23"/>
        <v/>
      </c>
      <c r="X101" s="95" t="str">
        <f t="shared" si="24"/>
        <v/>
      </c>
      <c r="Z101" t="str">
        <f t="shared" si="25"/>
        <v xml:space="preserve"> WHEN COUNTRY = 'CIB' AND SEGMENT IN ('CORPORATE','SME Corporate') THEN -37.88939</v>
      </c>
      <c r="AA101" s="96" t="str">
        <f t="shared" si="26"/>
        <v>CASE  WHEN COUNTRY = 'CIB' AND SEGMENT IN ('CORPORATE','SME Corporate') THEN -37.88939 END AS VAL_MIN_IND_99,</v>
      </c>
    </row>
    <row r="102" spans="1:27" ht="16.5" thickBot="1" x14ac:dyDescent="0.3">
      <c r="A102" s="85">
        <f t="shared" si="27"/>
        <v>100</v>
      </c>
      <c r="B102" s="107"/>
      <c r="C102" s="107"/>
      <c r="D102" s="108"/>
      <c r="E102" s="108"/>
      <c r="F102" s="137"/>
      <c r="G102" s="137"/>
      <c r="H102" s="257"/>
      <c r="I102" s="257"/>
      <c r="J102" s="103" t="s">
        <v>1735</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('CORPORATE','SME Corporate') THEN -9.385029</v>
      </c>
      <c r="W102" s="95" t="str">
        <f t="shared" si="23"/>
        <v/>
      </c>
      <c r="X102" s="95" t="str">
        <f t="shared" si="24"/>
        <v/>
      </c>
      <c r="Z102" t="str">
        <f t="shared" si="25"/>
        <v xml:space="preserve"> WHEN COUNTRY = 'CIB' AND SEGMENT IN ('CORPORATE','SME Corporate') THEN -9.385029</v>
      </c>
      <c r="AA102" s="96" t="str">
        <f t="shared" si="26"/>
        <v>CASE  WHEN COUNTRY = 'CIB' AND SEGMENT IN ('CORPORATE','SME Corporate') THEN -9.385029 END AS VAL_MIN_IND_100,</v>
      </c>
    </row>
    <row r="103" spans="1:27" ht="16.5" thickBot="1" x14ac:dyDescent="0.3">
      <c r="A103" s="85">
        <f t="shared" si="27"/>
        <v>101</v>
      </c>
      <c r="B103" s="107"/>
      <c r="C103" s="107"/>
      <c r="D103" s="108"/>
      <c r="E103" s="108"/>
      <c r="F103" s="137"/>
      <c r="G103" s="137"/>
      <c r="H103" s="257"/>
      <c r="I103" s="257"/>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5" thickBot="1" x14ac:dyDescent="0.3">
      <c r="A104" s="85">
        <f t="shared" si="27"/>
        <v>102</v>
      </c>
      <c r="B104" s="107"/>
      <c r="C104" s="107"/>
      <c r="D104" s="108"/>
      <c r="E104" s="108"/>
      <c r="F104" s="137"/>
      <c r="G104" s="137"/>
      <c r="H104" s="257"/>
      <c r="I104" s="257"/>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5" thickBot="1" x14ac:dyDescent="0.3">
      <c r="A105" s="85">
        <f t="shared" si="27"/>
        <v>103</v>
      </c>
      <c r="B105" s="107"/>
      <c r="C105" s="107"/>
      <c r="D105" s="108"/>
      <c r="E105" s="108"/>
      <c r="F105" s="137"/>
      <c r="G105" s="137"/>
      <c r="H105" s="257"/>
      <c r="I105" s="257"/>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5" thickBot="1" x14ac:dyDescent="0.3">
      <c r="A106" s="85">
        <f t="shared" si="27"/>
        <v>104</v>
      </c>
      <c r="B106" s="107"/>
      <c r="C106" s="107"/>
      <c r="D106" s="108"/>
      <c r="E106" s="108"/>
      <c r="F106" s="137"/>
      <c r="G106" s="137"/>
      <c r="H106" s="257"/>
      <c r="I106" s="257"/>
      <c r="J106" s="103"/>
      <c r="K106" s="103" t="s">
        <v>1937</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THEN 0.0032425</v>
      </c>
      <c r="X106" s="95" t="str">
        <f t="shared" si="24"/>
        <v/>
      </c>
      <c r="Z106" t="str">
        <f t="shared" si="25"/>
        <v xml:space="preserve"> WHEN COUNTRY = 'CIB' AND SEGMENT = 'Small Business' THEN 0.0032425</v>
      </c>
      <c r="AA106" s="96" t="str">
        <f t="shared" si="26"/>
        <v>CASE  WHEN COUNTRY = 'CIB' AND SEGMENT = 'Small Business' THEN 0.0032425 END AS VAL_MIN_IND_104,</v>
      </c>
    </row>
    <row r="107" spans="1:27" ht="16.5" thickBot="1" x14ac:dyDescent="0.3">
      <c r="A107" s="85">
        <f t="shared" si="27"/>
        <v>105</v>
      </c>
      <c r="B107" s="107"/>
      <c r="C107" s="107"/>
      <c r="D107" s="108"/>
      <c r="E107" s="108"/>
      <c r="F107" s="137"/>
      <c r="G107" s="137"/>
      <c r="H107" s="257"/>
      <c r="I107" s="257"/>
      <c r="J107" s="103"/>
      <c r="K107" s="103" t="s">
        <v>1938</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THEN 0.0890052</v>
      </c>
      <c r="X107" s="95" t="str">
        <f t="shared" si="24"/>
        <v/>
      </c>
      <c r="Z107" t="str">
        <f t="shared" si="25"/>
        <v xml:space="preserve"> WHEN COUNTRY = 'CIB' AND SEGMENT = 'Small Business' THEN 0.0890052</v>
      </c>
      <c r="AA107" s="96" t="str">
        <f t="shared" si="26"/>
        <v>CASE  WHEN COUNTRY = 'CIB' AND SEGMENT = 'Small Business' THEN 0.0890052 END AS VAL_MIN_IND_105,</v>
      </c>
    </row>
    <row r="108" spans="1:27" ht="16.5" thickBot="1" x14ac:dyDescent="0.3">
      <c r="A108" s="85">
        <f t="shared" si="27"/>
        <v>106</v>
      </c>
      <c r="B108" s="107"/>
      <c r="C108" s="107"/>
      <c r="D108" s="108"/>
      <c r="E108" s="108"/>
      <c r="F108" s="137"/>
      <c r="G108" s="137"/>
      <c r="H108" s="257"/>
      <c r="I108" s="257"/>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5" thickBot="1" x14ac:dyDescent="0.3">
      <c r="A109" s="85">
        <f t="shared" si="27"/>
        <v>107</v>
      </c>
      <c r="B109" s="107"/>
      <c r="C109" s="107"/>
      <c r="D109" s="108"/>
      <c r="E109" s="108"/>
      <c r="F109" s="137"/>
      <c r="G109" s="137"/>
      <c r="H109" s="257"/>
      <c r="I109" s="257"/>
      <c r="J109" s="103" t="s">
        <v>1736</v>
      </c>
      <c r="K109" s="103" t="s">
        <v>1939</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('CORPORATE','SME Corporate') THEN -3.297872</v>
      </c>
      <c r="W109" s="95" t="str">
        <f t="shared" si="23"/>
        <v xml:space="preserve"> WHEN COUNTRY = 'CIB' AND SEGMENT = 'Small Business' THEN -17.08824</v>
      </c>
      <c r="X109" s="95" t="str">
        <f t="shared" si="24"/>
        <v/>
      </c>
      <c r="Z109" t="str">
        <f t="shared" si="25"/>
        <v xml:space="preserve"> WHEN COUNTRY = 'CIB' AND SEGMENT IN ('CORPORATE','SME Corporate') THEN -3.297872 WHEN COUNTRY = 'CIB' AND SEGMENT = 'Small Business' THEN -17.08824</v>
      </c>
      <c r="AA109" s="96" t="str">
        <f t="shared" si="26"/>
        <v>CASE  WHEN COUNTRY = 'CIB' AND SEGMENT IN ('CORPORATE','SME Corporate') THEN -3.297872 WHEN COUNTRY = 'CIB' AND SEGMENT = 'Small Business' THEN -17.08824 END AS VAL_MIN_IND_107,</v>
      </c>
    </row>
    <row r="110" spans="1:27" ht="16.5" thickBot="1" x14ac:dyDescent="0.3">
      <c r="A110" s="85">
        <f t="shared" si="27"/>
        <v>108</v>
      </c>
      <c r="B110" s="107"/>
      <c r="C110" s="107"/>
      <c r="D110" s="108"/>
      <c r="E110" s="108"/>
      <c r="F110" s="137"/>
      <c r="G110" s="137"/>
      <c r="H110" s="257"/>
      <c r="I110" s="257"/>
      <c r="J110" s="103" t="s">
        <v>1737</v>
      </c>
      <c r="K110" s="103" t="s">
        <v>1940</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('CORPORATE','SME Corporate') THEN -78.96063</v>
      </c>
      <c r="W110" s="95" t="str">
        <f t="shared" si="23"/>
        <v xml:space="preserve"> WHEN COUNTRY = 'CIB' AND SEGMENT = 'Small Business' THEN -68.13974</v>
      </c>
      <c r="X110" s="95" t="str">
        <f t="shared" si="24"/>
        <v/>
      </c>
      <c r="Z110" t="str">
        <f t="shared" si="25"/>
        <v xml:space="preserve"> WHEN COUNTRY = 'CIB' AND SEGMENT IN ('CORPORATE','SME Corporate') THEN -78.96063 WHEN COUNTRY = 'CIB' AND SEGMENT = 'Small Business' THEN -68.13974</v>
      </c>
      <c r="AA110" s="96" t="str">
        <f t="shared" si="26"/>
        <v>CASE  WHEN COUNTRY = 'CIB' AND SEGMENT IN ('CORPORATE','SME Corporate') THEN -78.96063 WHEN COUNTRY = 'CIB' AND SEGMENT = 'Small Business' THEN -68.13974 END AS VAL_MIN_IND_108,</v>
      </c>
    </row>
    <row r="111" spans="1:27" ht="16.5" thickBot="1" x14ac:dyDescent="0.3">
      <c r="A111" s="85">
        <f t="shared" si="27"/>
        <v>109</v>
      </c>
      <c r="B111" s="107"/>
      <c r="C111" s="107"/>
      <c r="D111" s="108"/>
      <c r="E111" s="108"/>
      <c r="F111" s="137"/>
      <c r="G111" s="137"/>
      <c r="H111" s="257"/>
      <c r="I111" s="257"/>
      <c r="J111" s="103" t="s">
        <v>1738</v>
      </c>
      <c r="K111" s="103" t="s">
        <v>1941</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('CORPORATE','SME Corporate') THEN -13.67739</v>
      </c>
      <c r="W111" s="95" t="str">
        <f t="shared" si="23"/>
        <v xml:space="preserve"> WHEN COUNTRY = 'CIB' AND SEGMENT = 'Small Business' THEN -35.89215</v>
      </c>
      <c r="X111" s="95" t="str">
        <f t="shared" si="24"/>
        <v/>
      </c>
      <c r="Z111" t="str">
        <f t="shared" si="25"/>
        <v xml:space="preserve"> WHEN COUNTRY = 'CIB' AND SEGMENT IN ('CORPORATE','SME Corporate') THEN -13.67739 WHEN COUNTRY = 'CIB' AND SEGMENT = 'Small Business' THEN -35.89215</v>
      </c>
      <c r="AA111" s="96" t="str">
        <f t="shared" si="26"/>
        <v>CASE  WHEN COUNTRY = 'CIB' AND SEGMENT IN ('CORPORATE','SME Corporate') THEN -13.67739 WHEN COUNTRY = 'CIB' AND SEGMENT = 'Small Business' THEN -35.89215 END AS VAL_MIN_IND_109,</v>
      </c>
    </row>
    <row r="112" spans="1:27" ht="16.5" thickBot="1" x14ac:dyDescent="0.3">
      <c r="A112" s="85">
        <f t="shared" si="27"/>
        <v>110</v>
      </c>
      <c r="B112" s="107"/>
      <c r="C112" s="107"/>
      <c r="D112" s="108"/>
      <c r="E112" s="108"/>
      <c r="F112" s="137"/>
      <c r="G112" s="137"/>
      <c r="H112" s="257"/>
      <c r="I112" s="257"/>
      <c r="J112" s="103" t="s">
        <v>1739</v>
      </c>
      <c r="K112" s="103" t="s">
        <v>1942</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('CORPORATE','SME Corporate') THEN -17.57274</v>
      </c>
      <c r="W112" s="95" t="str">
        <f t="shared" si="23"/>
        <v xml:space="preserve"> WHEN COUNTRY = 'CIB' AND SEGMENT = 'Small Business' THEN -12.69874</v>
      </c>
      <c r="X112" s="95" t="str">
        <f t="shared" si="24"/>
        <v/>
      </c>
      <c r="Z112" t="str">
        <f t="shared" si="25"/>
        <v xml:space="preserve"> WHEN COUNTRY = 'CIB' AND SEGMENT IN ('CORPORATE','SME Corporate') THEN -17.57274 WHEN COUNTRY = 'CIB' AND SEGMENT = 'Small Business' THEN -12.69874</v>
      </c>
      <c r="AA112" s="96" t="str">
        <f t="shared" si="26"/>
        <v>CASE  WHEN COUNTRY = 'CIB' AND SEGMENT IN ('CORPORATE','SME Corporate') THEN -17.57274 WHEN COUNTRY = 'CIB' AND SEGMENT = 'Small Business' THEN -12.69874 END AS VAL_MIN_IND_110,</v>
      </c>
    </row>
    <row r="113" spans="1:27" ht="16.5" thickBot="1" x14ac:dyDescent="0.3">
      <c r="A113" s="85">
        <f t="shared" si="27"/>
        <v>111</v>
      </c>
      <c r="B113" s="107"/>
      <c r="C113" s="107"/>
      <c r="D113" s="108"/>
      <c r="E113" s="108"/>
      <c r="F113" s="137"/>
      <c r="G113" s="137"/>
      <c r="H113" s="257"/>
      <c r="I113" s="257"/>
      <c r="J113" s="103" t="s">
        <v>1740</v>
      </c>
      <c r="K113" s="103" t="s">
        <v>1943</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('CORPORATE','SME Corporate') THEN -5.785002</v>
      </c>
      <c r="W113" s="95" t="str">
        <f t="shared" si="23"/>
        <v xml:space="preserve"> WHEN COUNTRY = 'CIB' AND SEGMENT = 'Small Business' THEN -15.10772</v>
      </c>
      <c r="X113" s="95" t="str">
        <f t="shared" si="24"/>
        <v/>
      </c>
      <c r="Z113" t="str">
        <f t="shared" si="25"/>
        <v xml:space="preserve"> WHEN COUNTRY = 'CIB' AND SEGMENT IN ('CORPORATE','SME Corporate') THEN -5.785002 WHEN COUNTRY = 'CIB' AND SEGMENT = 'Small Business' THEN -15.10772</v>
      </c>
      <c r="AA113" s="96" t="str">
        <f t="shared" si="26"/>
        <v>CASE  WHEN COUNTRY = 'CIB' AND SEGMENT IN ('CORPORATE','SME Corporate') THEN -5.785002 WHEN COUNTRY = 'CIB' AND SEGMENT = 'Small Business' THEN -15.10772 END AS VAL_MIN_IND_111,</v>
      </c>
    </row>
    <row r="114" spans="1:27" ht="16.5" thickBot="1" x14ac:dyDescent="0.3">
      <c r="A114" s="85">
        <f t="shared" si="27"/>
        <v>112</v>
      </c>
      <c r="B114" s="107"/>
      <c r="C114" s="107"/>
      <c r="D114" s="108"/>
      <c r="E114" s="108"/>
      <c r="F114" s="137"/>
      <c r="G114" s="137"/>
      <c r="H114" s="257"/>
      <c r="I114" s="257"/>
      <c r="J114" s="103" t="s">
        <v>1741</v>
      </c>
      <c r="K114" s="103" t="s">
        <v>1944</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('CORPORATE','SME Corporate') THEN -0.1184067</v>
      </c>
      <c r="W114" s="95" t="str">
        <f t="shared" si="23"/>
        <v xml:space="preserve"> WHEN COUNTRY = 'CIB' AND SEGMENT = 'Small Business' THEN -0.8720919</v>
      </c>
      <c r="X114" s="95" t="str">
        <f t="shared" si="24"/>
        <v/>
      </c>
      <c r="Z114" t="str">
        <f t="shared" si="25"/>
        <v xml:space="preserve"> WHEN COUNTRY = 'CIB' AND SEGMENT IN ('CORPORATE','SME Corporate') THEN -0.1184067 WHEN COUNTRY = 'CIB' AND SEGMENT = 'Small Business' THEN -0.8720919</v>
      </c>
      <c r="AA114" s="96" t="str">
        <f t="shared" si="26"/>
        <v>CASE  WHEN COUNTRY = 'CIB' AND SEGMENT IN ('CORPORATE','SME Corporate') THEN -0.1184067 WHEN COUNTRY = 'CIB' AND SEGMENT = 'Small Business' THEN -0.8720919 END AS VAL_MIN_IND_112,</v>
      </c>
    </row>
    <row r="115" spans="1:27" ht="16.5" thickBot="1" x14ac:dyDescent="0.3">
      <c r="A115" s="85">
        <f t="shared" si="27"/>
        <v>113</v>
      </c>
      <c r="B115" s="107"/>
      <c r="C115" s="107"/>
      <c r="D115" s="108"/>
      <c r="E115" s="108"/>
      <c r="F115" s="137"/>
      <c r="G115" s="137"/>
      <c r="H115" s="257"/>
      <c r="I115" s="257"/>
      <c r="J115" s="103" t="s">
        <v>1742</v>
      </c>
      <c r="K115" s="103" t="s">
        <v>1945</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('CORPORATE','SME Corporate') THEN -2.001034</v>
      </c>
      <c r="W115" s="95" t="str">
        <f t="shared" si="23"/>
        <v xml:space="preserve"> WHEN COUNTRY = 'CIB' AND SEGMENT = 'Small Business' THEN -12.45157</v>
      </c>
      <c r="X115" s="95" t="str">
        <f t="shared" si="24"/>
        <v/>
      </c>
      <c r="Z115" t="str">
        <f t="shared" si="25"/>
        <v xml:space="preserve"> WHEN COUNTRY = 'CIB' AND SEGMENT IN ('CORPORATE','SME Corporate') THEN -2.001034 WHEN COUNTRY = 'CIB' AND SEGMENT = 'Small Business' THEN -12.45157</v>
      </c>
      <c r="AA115" s="96" t="str">
        <f t="shared" si="26"/>
        <v>CASE  WHEN COUNTRY = 'CIB' AND SEGMENT IN ('CORPORATE','SME Corporate') THEN -2.001034 WHEN COUNTRY = 'CIB' AND SEGMENT = 'Small Business' THEN -12.45157 END AS VAL_MIN_IND_113,</v>
      </c>
    </row>
    <row r="116" spans="1:27" ht="16.5" thickBot="1" x14ac:dyDescent="0.3">
      <c r="A116" s="85">
        <f t="shared" si="27"/>
        <v>114</v>
      </c>
      <c r="B116" s="107"/>
      <c r="C116" s="107"/>
      <c r="D116" s="108"/>
      <c r="E116" s="108"/>
      <c r="F116" s="137"/>
      <c r="G116" s="137"/>
      <c r="H116" s="257"/>
      <c r="I116" s="257"/>
      <c r="J116" s="103" t="s">
        <v>1743</v>
      </c>
      <c r="K116" s="103" t="s">
        <v>1946</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('CORPORATE','SME Corporate') THEN -22.05456</v>
      </c>
      <c r="W116" s="95" t="str">
        <f t="shared" si="23"/>
        <v xml:space="preserve"> WHEN COUNTRY = 'CIB' AND SEGMENT = 'Small Business' THEN -33.02985</v>
      </c>
      <c r="X116" s="95" t="str">
        <f t="shared" si="24"/>
        <v/>
      </c>
      <c r="Z116" t="str">
        <f t="shared" si="25"/>
        <v xml:space="preserve"> WHEN COUNTRY = 'CIB' AND SEGMENT IN ('CORPORATE','SME Corporate') THEN -22.05456 WHEN COUNTRY = 'CIB' AND SEGMENT = 'Small Business' THEN -33.02985</v>
      </c>
      <c r="AA116" s="96" t="str">
        <f t="shared" si="26"/>
        <v>CASE  WHEN COUNTRY = 'CIB' AND SEGMENT IN ('CORPORATE','SME Corporate') THEN -22.05456 WHEN COUNTRY = 'CIB' AND SEGMENT = 'Small Business' THEN -33.02985 END AS VAL_MIN_IND_114,</v>
      </c>
    </row>
    <row r="117" spans="1:27" ht="16.5" thickBot="1" x14ac:dyDescent="0.3">
      <c r="A117" s="85">
        <f t="shared" si="27"/>
        <v>115</v>
      </c>
      <c r="B117" s="107"/>
      <c r="C117" s="107"/>
      <c r="D117" s="108"/>
      <c r="E117" s="108"/>
      <c r="F117" s="137"/>
      <c r="G117" s="137"/>
      <c r="H117" s="257"/>
      <c r="I117" s="257"/>
      <c r="J117" s="103" t="s">
        <v>1744</v>
      </c>
      <c r="K117" s="103" t="s">
        <v>1947</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('CORPORATE','SME Corporate') THEN -0.6398616</v>
      </c>
      <c r="W117" s="95" t="str">
        <f t="shared" si="23"/>
        <v xml:space="preserve"> WHEN COUNTRY = 'CIB' AND SEGMENT = 'Small Business' THEN -2.007788</v>
      </c>
      <c r="X117" s="95" t="str">
        <f t="shared" si="24"/>
        <v/>
      </c>
      <c r="Z117" t="str">
        <f t="shared" si="25"/>
        <v xml:space="preserve"> WHEN COUNTRY = 'CIB' AND SEGMENT IN ('CORPORATE','SME Corporate') THEN -0.6398616 WHEN COUNTRY = 'CIB' AND SEGMENT = 'Small Business' THEN -2.007788</v>
      </c>
      <c r="AA117" s="96" t="str">
        <f t="shared" si="26"/>
        <v>CASE  WHEN COUNTRY = 'CIB' AND SEGMENT IN ('CORPORATE','SME Corporate') THEN -0.6398616 WHEN COUNTRY = 'CIB' AND SEGMENT = 'Small Business' THEN -2.007788 END AS VAL_MIN_IND_115,</v>
      </c>
    </row>
    <row r="118" spans="1:27" ht="16.5" thickBot="1" x14ac:dyDescent="0.3">
      <c r="A118" s="85">
        <f t="shared" si="27"/>
        <v>116</v>
      </c>
      <c r="B118" s="107"/>
      <c r="C118" s="107"/>
      <c r="D118" s="108"/>
      <c r="E118" s="108"/>
      <c r="F118" s="137"/>
      <c r="G118" s="137"/>
      <c r="H118" s="257"/>
      <c r="I118" s="257"/>
      <c r="J118" s="103" t="s">
        <v>1745</v>
      </c>
      <c r="K118" s="103" t="s">
        <v>1948</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('CORPORATE','SME Corporate') THEN -19.53169</v>
      </c>
      <c r="W118" s="95" t="str">
        <f t="shared" si="23"/>
        <v xml:space="preserve"> WHEN COUNTRY = 'CIB' AND SEGMENT = 'Small Business' THEN -42.26339</v>
      </c>
      <c r="X118" s="95" t="str">
        <f t="shared" si="24"/>
        <v/>
      </c>
      <c r="Z118" t="str">
        <f t="shared" si="25"/>
        <v xml:space="preserve"> WHEN COUNTRY = 'CIB' AND SEGMENT IN ('CORPORATE','SME Corporate') THEN -19.53169 WHEN COUNTRY = 'CIB' AND SEGMENT = 'Small Business' THEN -42.26339</v>
      </c>
      <c r="AA118" s="96" t="str">
        <f t="shared" si="26"/>
        <v>CASE  WHEN COUNTRY = 'CIB' AND SEGMENT IN ('CORPORATE','SME Corporate') THEN -19.53169 WHEN COUNTRY = 'CIB' AND SEGMENT = 'Small Business' THEN -42.26339 END AS VAL_MIN_IND_116,</v>
      </c>
    </row>
    <row r="119" spans="1:27" ht="16.5" thickBot="1" x14ac:dyDescent="0.3">
      <c r="A119" s="85">
        <v>122</v>
      </c>
      <c r="B119" s="107"/>
      <c r="C119" s="107"/>
      <c r="D119" s="108"/>
      <c r="E119" s="108"/>
      <c r="F119" s="137"/>
      <c r="G119" s="137"/>
      <c r="H119" s="257"/>
      <c r="I119" s="257"/>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5" thickBot="1" x14ac:dyDescent="0.3">
      <c r="A120" s="85">
        <f t="shared" si="27"/>
        <v>123</v>
      </c>
      <c r="B120" s="107"/>
      <c r="C120" s="107"/>
      <c r="D120" s="108"/>
      <c r="E120" s="108"/>
      <c r="F120" s="137"/>
      <c r="G120" s="137"/>
      <c r="H120" s="257"/>
      <c r="I120" s="257"/>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5" thickBot="1" x14ac:dyDescent="0.3">
      <c r="A121" s="85">
        <f t="shared" si="27"/>
        <v>124</v>
      </c>
      <c r="B121" s="107"/>
      <c r="C121" s="107"/>
      <c r="D121" s="108"/>
      <c r="E121" s="108"/>
      <c r="F121" s="137"/>
      <c r="G121" s="137"/>
      <c r="H121" s="257"/>
      <c r="I121" s="257"/>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5" thickBot="1" x14ac:dyDescent="0.3">
      <c r="A122" s="85">
        <f t="shared" si="27"/>
        <v>125</v>
      </c>
      <c r="B122" s="107"/>
      <c r="C122" s="107"/>
      <c r="D122" s="108"/>
      <c r="E122" s="108"/>
      <c r="F122" s="137"/>
      <c r="G122" s="137"/>
      <c r="H122" s="257"/>
      <c r="I122" s="257"/>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5" thickBot="1" x14ac:dyDescent="0.3">
      <c r="A123" s="85">
        <f t="shared" si="27"/>
        <v>126</v>
      </c>
      <c r="B123" s="107"/>
      <c r="C123" s="107"/>
      <c r="D123" s="108"/>
      <c r="E123" s="108"/>
      <c r="F123" s="137"/>
      <c r="G123" s="137"/>
      <c r="H123" s="257"/>
      <c r="I123" s="257"/>
      <c r="J123" s="103" t="s">
        <v>1746</v>
      </c>
      <c r="K123" s="103" t="s">
        <v>1949</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('CORPORATE','SME Corporate') THEN -0.6363943</v>
      </c>
      <c r="W123" s="95" t="str">
        <f t="shared" si="23"/>
        <v xml:space="preserve"> WHEN COUNTRY = 'CIB' AND SEGMENT = 'Small Business' THEN -2.006231</v>
      </c>
      <c r="X123" s="95" t="str">
        <f t="shared" si="24"/>
        <v/>
      </c>
      <c r="Z123" t="str">
        <f t="shared" si="25"/>
        <v xml:space="preserve"> WHEN COUNTRY = 'CIB' AND SEGMENT IN ('CORPORATE','SME Corporate') THEN -0.6363943 WHEN COUNTRY = 'CIB' AND SEGMENT = 'Small Business' THEN -2.006231</v>
      </c>
      <c r="AA123" s="96" t="str">
        <f t="shared" si="26"/>
        <v>CASE  WHEN COUNTRY = 'CIB' AND SEGMENT IN ('CORPORATE','SME Corporate') THEN -0.6363943 WHEN COUNTRY = 'CIB' AND SEGMENT = 'Small Business' THEN -2.006231 END AS VAL_MIN_IND_126,</v>
      </c>
    </row>
    <row r="124" spans="1:27" ht="16.5" thickBot="1" x14ac:dyDescent="0.3">
      <c r="A124" s="85">
        <f t="shared" si="27"/>
        <v>127</v>
      </c>
      <c r="B124" s="107"/>
      <c r="C124" s="107"/>
      <c r="D124" s="108"/>
      <c r="E124" s="108"/>
      <c r="F124" s="137"/>
      <c r="G124" s="137"/>
      <c r="H124" s="257"/>
      <c r="I124" s="257"/>
      <c r="J124" s="103" t="s">
        <v>1747</v>
      </c>
      <c r="K124" s="103" t="s">
        <v>1950</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('CORPORATE','SME Corporate') THEN -12.73378</v>
      </c>
      <c r="W124" s="95" t="str">
        <f t="shared" si="23"/>
        <v xml:space="preserve"> WHEN COUNTRY = 'CIB' AND SEGMENT = 'Small Business' THEN -28.94181</v>
      </c>
      <c r="X124" s="95" t="str">
        <f t="shared" si="24"/>
        <v/>
      </c>
      <c r="Z124" t="str">
        <f t="shared" si="25"/>
        <v xml:space="preserve"> WHEN COUNTRY = 'CIB' AND SEGMENT IN ('CORPORATE','SME Corporate') THEN -12.73378 WHEN COUNTRY = 'CIB' AND SEGMENT = 'Small Business' THEN -28.94181</v>
      </c>
      <c r="AA124" s="96" t="str">
        <f t="shared" si="26"/>
        <v>CASE  WHEN COUNTRY = 'CIB' AND SEGMENT IN ('CORPORATE','SME Corporate') THEN -12.73378 WHEN COUNTRY = 'CIB' AND SEGMENT = 'Small Business' THEN -28.94181 END AS VAL_MIN_IND_127,</v>
      </c>
    </row>
    <row r="125" spans="1:27" ht="16.5" thickBot="1" x14ac:dyDescent="0.3">
      <c r="A125" s="85">
        <f t="shared" si="27"/>
        <v>128</v>
      </c>
      <c r="B125" s="107"/>
      <c r="C125" s="107"/>
      <c r="D125" s="108"/>
      <c r="E125" s="108"/>
      <c r="F125" s="137"/>
      <c r="G125" s="137"/>
      <c r="H125" s="257"/>
      <c r="I125" s="257"/>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5" thickBot="1" x14ac:dyDescent="0.3">
      <c r="A126" s="85">
        <f t="shared" si="27"/>
        <v>129</v>
      </c>
      <c r="B126" s="107"/>
      <c r="C126" s="107"/>
      <c r="D126" s="108"/>
      <c r="E126" s="108"/>
      <c r="F126" s="137"/>
      <c r="G126" s="137"/>
      <c r="H126" s="257"/>
      <c r="I126" s="257"/>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5" thickBot="1" x14ac:dyDescent="0.3">
      <c r="A127" s="85">
        <f t="shared" si="27"/>
        <v>130</v>
      </c>
      <c r="B127" s="107"/>
      <c r="C127" s="107"/>
      <c r="D127" s="108"/>
      <c r="E127" s="108"/>
      <c r="F127" s="137"/>
      <c r="G127" s="137"/>
      <c r="H127" s="257"/>
      <c r="I127" s="257"/>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5" thickBot="1" x14ac:dyDescent="0.3">
      <c r="A128" s="85">
        <f t="shared" si="27"/>
        <v>131</v>
      </c>
      <c r="B128" s="107"/>
      <c r="C128" s="107"/>
      <c r="D128" s="108"/>
      <c r="E128" s="108"/>
      <c r="F128" s="137"/>
      <c r="G128" s="137"/>
      <c r="H128" s="257"/>
      <c r="I128" s="257"/>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5" thickBot="1" x14ac:dyDescent="0.3">
      <c r="A129" s="85">
        <f t="shared" si="27"/>
        <v>132</v>
      </c>
      <c r="B129" s="107"/>
      <c r="C129" s="107"/>
      <c r="D129" s="108"/>
      <c r="E129" s="108"/>
      <c r="F129" s="137"/>
      <c r="G129" s="137"/>
      <c r="H129" s="257"/>
      <c r="I129" s="257"/>
      <c r="J129" s="103"/>
      <c r="K129" s="103" t="s">
        <v>1951</v>
      </c>
      <c r="L129" s="137" t="s">
        <v>2066</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THEN -0.9145911</v>
      </c>
      <c r="X129" s="95" t="str">
        <f t="shared" si="24"/>
        <v xml:space="preserve"> WHEN COUNTRY = 'ISPRO' AND SEGMENT IN ('Corporate','SME Corporate','SME Retail','Corporate RED','SME Corporate RED','SME Retail RED') THEN -0.9045763</v>
      </c>
      <c r="Z129" t="str">
        <f t="shared" si="25"/>
        <v xml:space="preserve"> WHEN COUNTRY = 'CIB' AND SEGMENT = 'Small Business' THEN -0.9145911 WHEN COUNTRY = 'ISPRO' AND SEGMENT IN ('Corporate','SME Corporate','SME Retail','Corporate RED','SME Corporate RED','SME Retail RED') THEN -0.9045763</v>
      </c>
      <c r="AA129" s="96" t="str">
        <f t="shared" si="26"/>
        <v>CASE  WHEN COUNTRY = 'CIB' AND SEGMENT = 'Small Business' THEN -0.9145911 WHEN COUNTRY = 'ISPRO' AND SEGMENT IN ('Corporate','SME Corporate','SME Retail','Corporate RED','SME Corporate RED','SME Retail RED') THEN -0.9045763 END AS VAL_MIN_IND_132,</v>
      </c>
    </row>
    <row r="130" spans="1:27" ht="16.5" thickBot="1" x14ac:dyDescent="0.3">
      <c r="A130" s="85">
        <f t="shared" si="27"/>
        <v>133</v>
      </c>
      <c r="B130" s="107"/>
      <c r="C130" s="107"/>
      <c r="D130" s="108"/>
      <c r="E130" s="108"/>
      <c r="F130" s="137"/>
      <c r="G130" s="137"/>
      <c r="H130" s="257"/>
      <c r="I130" s="257"/>
      <c r="J130" s="103" t="s">
        <v>1712</v>
      </c>
      <c r="K130" s="103" t="s">
        <v>1915</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('CORPORATE','SME Corporate') THEN -0.8240759</v>
      </c>
      <c r="W130" s="95" t="str">
        <f t="shared" si="23"/>
        <v xml:space="preserve"> WHEN COUNTRY = 'CIB' AND SEGMENT = 'Small Business' THEN -0.9284518</v>
      </c>
      <c r="X130" s="95" t="str">
        <f t="shared" si="24"/>
        <v/>
      </c>
      <c r="Z130" t="str">
        <f t="shared" si="25"/>
        <v xml:space="preserve"> WHEN COUNTRY = 'CIB' AND SEGMENT IN ('CORPORATE','SME Corporate') THEN -0.8240759 WHEN COUNTRY = 'CIB' AND SEGMENT = 'Small Business' THEN -0.9284518</v>
      </c>
      <c r="AA130" s="96" t="str">
        <f t="shared" si="26"/>
        <v>CASE  WHEN COUNTRY = 'CIB' AND SEGMENT IN ('CORPORATE','SME Corporate') THEN -0.8240759 WHEN COUNTRY = 'CIB' AND SEGMENT = 'Small Business' THEN -0.9284518 END AS VAL_MIN_IND_133,</v>
      </c>
    </row>
    <row r="131" spans="1:27" ht="16.5" thickBot="1" x14ac:dyDescent="0.3">
      <c r="A131" s="85">
        <f t="shared" si="27"/>
        <v>134</v>
      </c>
      <c r="B131" s="102"/>
      <c r="C131" s="102"/>
      <c r="D131" s="104"/>
      <c r="E131" s="104"/>
      <c r="F131" s="137"/>
      <c r="G131" s="137"/>
      <c r="H131" s="257"/>
      <c r="I131" s="257"/>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5" thickBot="1" x14ac:dyDescent="0.3">
      <c r="A132" s="85">
        <f t="shared" si="27"/>
        <v>135</v>
      </c>
      <c r="B132" s="102"/>
      <c r="C132" s="102"/>
      <c r="D132" s="104"/>
      <c r="E132" s="104"/>
      <c r="F132" s="137"/>
      <c r="G132" s="137"/>
      <c r="H132" s="257"/>
      <c r="I132" s="257"/>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5" thickBot="1" x14ac:dyDescent="0.3">
      <c r="A133" s="85">
        <f t="shared" si="27"/>
        <v>136</v>
      </c>
      <c r="B133" s="102"/>
      <c r="C133" s="102"/>
      <c r="D133" s="104"/>
      <c r="E133" s="104"/>
      <c r="F133" s="137"/>
      <c r="G133" s="137"/>
      <c r="H133" s="257"/>
      <c r="I133" s="257"/>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IN ('Corporate','SME Corporate','SME Retail','Corporate RED','SME Corporate RED','SME Retail RED') THEN ",L133 ),"")</f>
        <v/>
      </c>
      <c r="Z133" t="str">
        <f t="shared" ref="Z133:Z196" si="39">CONCATENATE(N133,O133,P133,Q133,R133,S133,T133,U133,V133,W133,X133)</f>
        <v/>
      </c>
      <c r="AA133" s="96" t="str">
        <f t="shared" ref="AA133:AA196" si="40">IF(LEN(Z133)&gt;0,CONCATENATE("CASE ",Z133," END AS VAL_MIN_IND_",A133,","),"")</f>
        <v/>
      </c>
    </row>
    <row r="134" spans="1:27" ht="16.5" thickBot="1" x14ac:dyDescent="0.3">
      <c r="A134" s="85">
        <f t="shared" ref="A134:A197" si="41">+A133+1</f>
        <v>137</v>
      </c>
      <c r="B134" s="102"/>
      <c r="C134" s="102"/>
      <c r="D134" s="104"/>
      <c r="E134" s="104"/>
      <c r="F134" s="137"/>
      <c r="G134" s="137"/>
      <c r="H134" s="257"/>
      <c r="I134" s="257"/>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5" thickBot="1" x14ac:dyDescent="0.3">
      <c r="A135" s="85">
        <f t="shared" si="41"/>
        <v>138</v>
      </c>
      <c r="B135" s="102"/>
      <c r="C135" s="102"/>
      <c r="D135" s="104"/>
      <c r="E135" s="104"/>
      <c r="F135" s="137"/>
      <c r="G135" s="137"/>
      <c r="H135" s="257"/>
      <c r="I135" s="257"/>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5" thickBot="1" x14ac:dyDescent="0.3">
      <c r="A136" s="85">
        <f t="shared" si="41"/>
        <v>139</v>
      </c>
      <c r="B136" s="102"/>
      <c r="C136" s="102"/>
      <c r="D136" s="104"/>
      <c r="E136" s="104"/>
      <c r="F136" s="137"/>
      <c r="G136" s="137"/>
      <c r="H136" s="257"/>
      <c r="I136" s="257"/>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5" thickBot="1" x14ac:dyDescent="0.3">
      <c r="A137" s="85">
        <f t="shared" si="41"/>
        <v>140</v>
      </c>
      <c r="B137" s="102"/>
      <c r="C137" s="102"/>
      <c r="D137" s="104"/>
      <c r="E137" s="104"/>
      <c r="F137" s="137"/>
      <c r="G137" s="137"/>
      <c r="H137" s="257"/>
      <c r="I137" s="257"/>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5" thickBot="1" x14ac:dyDescent="0.3">
      <c r="A138" s="85">
        <f t="shared" si="41"/>
        <v>141</v>
      </c>
      <c r="B138" s="102"/>
      <c r="C138" s="102"/>
      <c r="D138" s="104"/>
      <c r="E138" s="104"/>
      <c r="F138" s="137"/>
      <c r="G138" s="137"/>
      <c r="H138" s="257"/>
      <c r="I138" s="257"/>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5" thickBot="1" x14ac:dyDescent="0.3">
      <c r="A139" s="85">
        <f t="shared" si="41"/>
        <v>142</v>
      </c>
      <c r="B139" s="102"/>
      <c r="C139" s="102"/>
      <c r="D139" s="104"/>
      <c r="E139" s="104"/>
      <c r="F139" s="137"/>
      <c r="G139" s="137"/>
      <c r="H139" s="257"/>
      <c r="I139" s="257"/>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5" thickBot="1" x14ac:dyDescent="0.3">
      <c r="A140" s="85">
        <f t="shared" si="41"/>
        <v>143</v>
      </c>
      <c r="B140" s="102"/>
      <c r="C140" s="102"/>
      <c r="D140" s="104"/>
      <c r="E140" s="104"/>
      <c r="F140" s="137"/>
      <c r="G140" s="137"/>
      <c r="H140" s="257"/>
      <c r="I140" s="257"/>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5" thickBot="1" x14ac:dyDescent="0.3">
      <c r="A141" s="85">
        <f t="shared" si="41"/>
        <v>144</v>
      </c>
      <c r="B141" s="102"/>
      <c r="C141" s="102"/>
      <c r="D141" s="104"/>
      <c r="E141" s="104"/>
      <c r="F141" s="137"/>
      <c r="G141" s="137"/>
      <c r="H141" s="257"/>
      <c r="I141" s="257"/>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5" thickBot="1" x14ac:dyDescent="0.3">
      <c r="A142" s="85">
        <f t="shared" si="41"/>
        <v>145</v>
      </c>
      <c r="B142" s="102"/>
      <c r="C142" s="102"/>
      <c r="D142" s="104"/>
      <c r="E142" s="104"/>
      <c r="F142" s="137"/>
      <c r="G142" s="137"/>
      <c r="H142" s="257"/>
      <c r="I142" s="257"/>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5" thickBot="1" x14ac:dyDescent="0.3">
      <c r="A143" s="85">
        <f t="shared" si="41"/>
        <v>146</v>
      </c>
      <c r="B143" s="102"/>
      <c r="C143" s="102"/>
      <c r="D143" s="104"/>
      <c r="E143" s="104"/>
      <c r="F143" s="137"/>
      <c r="G143" s="137"/>
      <c r="H143" s="257"/>
      <c r="I143" s="257"/>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5" thickBot="1" x14ac:dyDescent="0.3">
      <c r="A144" s="85">
        <f t="shared" si="41"/>
        <v>147</v>
      </c>
      <c r="B144" s="102"/>
      <c r="C144" s="102"/>
      <c r="D144" s="104"/>
      <c r="E144" s="104"/>
      <c r="F144" s="137"/>
      <c r="G144" s="137"/>
      <c r="H144" s="257"/>
      <c r="I144" s="257"/>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5" thickBot="1" x14ac:dyDescent="0.3">
      <c r="A145" s="85">
        <f t="shared" si="41"/>
        <v>148</v>
      </c>
      <c r="B145" s="102"/>
      <c r="C145" s="102"/>
      <c r="D145" s="104"/>
      <c r="E145" s="104"/>
      <c r="F145" s="137"/>
      <c r="G145" s="137"/>
      <c r="H145" s="257"/>
      <c r="I145" s="257"/>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5" thickBot="1" x14ac:dyDescent="0.3">
      <c r="A146" s="85">
        <f t="shared" si="41"/>
        <v>149</v>
      </c>
      <c r="B146" s="102"/>
      <c r="C146" s="102"/>
      <c r="D146" s="104"/>
      <c r="E146" s="104"/>
      <c r="F146" s="137"/>
      <c r="G146" s="137"/>
      <c r="H146" s="257"/>
      <c r="I146" s="257"/>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5" thickBot="1" x14ac:dyDescent="0.3">
      <c r="A147" s="85">
        <f t="shared" si="41"/>
        <v>150</v>
      </c>
      <c r="B147" s="102"/>
      <c r="C147" s="102"/>
      <c r="D147" s="104"/>
      <c r="E147" s="104"/>
      <c r="F147" s="137"/>
      <c r="G147" s="137"/>
      <c r="H147" s="257"/>
      <c r="I147" s="257"/>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5" thickBot="1" x14ac:dyDescent="0.3">
      <c r="A148" s="85">
        <f t="shared" si="41"/>
        <v>151</v>
      </c>
      <c r="B148" s="102"/>
      <c r="C148" s="102"/>
      <c r="D148" s="104"/>
      <c r="E148" s="104"/>
      <c r="F148" s="137"/>
      <c r="G148" s="137"/>
      <c r="H148" s="257"/>
      <c r="I148" s="257"/>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5" thickBot="1" x14ac:dyDescent="0.3">
      <c r="A149" s="85">
        <f t="shared" si="41"/>
        <v>152</v>
      </c>
      <c r="B149" s="102"/>
      <c r="C149" s="102"/>
      <c r="D149" s="104"/>
      <c r="E149" s="104"/>
      <c r="F149" s="137"/>
      <c r="G149" s="137"/>
      <c r="H149" s="257"/>
      <c r="I149" s="257"/>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5" thickBot="1" x14ac:dyDescent="0.3">
      <c r="A150" s="85">
        <f t="shared" si="41"/>
        <v>153</v>
      </c>
      <c r="B150" s="102"/>
      <c r="C150" s="102"/>
      <c r="D150" s="104"/>
      <c r="E150" s="104"/>
      <c r="F150" s="137"/>
      <c r="G150" s="137"/>
      <c r="H150" s="257"/>
      <c r="I150" s="257"/>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5" thickBot="1" x14ac:dyDescent="0.3">
      <c r="A151" s="85">
        <f t="shared" si="41"/>
        <v>154</v>
      </c>
      <c r="B151" s="102"/>
      <c r="C151" s="102"/>
      <c r="D151" s="104"/>
      <c r="E151" s="104"/>
      <c r="F151" s="137"/>
      <c r="G151" s="137"/>
      <c r="H151" s="257"/>
      <c r="I151" s="257"/>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5" thickBot="1" x14ac:dyDescent="0.3">
      <c r="A152" s="85">
        <f t="shared" si="41"/>
        <v>155</v>
      </c>
      <c r="B152" s="102"/>
      <c r="C152" s="102"/>
      <c r="D152" s="104"/>
      <c r="E152" s="104"/>
      <c r="F152" s="137"/>
      <c r="G152" s="137"/>
      <c r="H152" s="257"/>
      <c r="I152" s="257"/>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5" thickBot="1" x14ac:dyDescent="0.3">
      <c r="A153" s="85">
        <f t="shared" si="41"/>
        <v>156</v>
      </c>
      <c r="B153" s="102"/>
      <c r="C153" s="102"/>
      <c r="D153" s="104"/>
      <c r="E153" s="104"/>
      <c r="F153" s="137"/>
      <c r="G153" s="137"/>
      <c r="H153" s="257"/>
      <c r="I153" s="257"/>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5" thickBot="1" x14ac:dyDescent="0.3">
      <c r="A154" s="85">
        <f t="shared" si="41"/>
        <v>157</v>
      </c>
      <c r="B154" s="102"/>
      <c r="C154" s="102"/>
      <c r="D154" s="104"/>
      <c r="E154" s="104"/>
      <c r="F154" s="137"/>
      <c r="G154" s="137"/>
      <c r="H154" s="257"/>
      <c r="I154" s="257"/>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5" thickBot="1" x14ac:dyDescent="0.3">
      <c r="A155" s="85">
        <f t="shared" si="41"/>
        <v>158</v>
      </c>
      <c r="B155" s="102"/>
      <c r="C155" s="102"/>
      <c r="D155" s="104"/>
      <c r="E155" s="104"/>
      <c r="F155" s="137"/>
      <c r="G155" s="137"/>
      <c r="H155" s="257"/>
      <c r="I155" s="257"/>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5" thickBot="1" x14ac:dyDescent="0.3">
      <c r="A156" s="85">
        <f t="shared" si="41"/>
        <v>159</v>
      </c>
      <c r="B156" s="102"/>
      <c r="C156" s="102"/>
      <c r="D156" s="104"/>
      <c r="E156" s="104"/>
      <c r="F156" s="137"/>
      <c r="G156" s="137"/>
      <c r="H156" s="257"/>
      <c r="I156" s="257"/>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5" thickBot="1" x14ac:dyDescent="0.3">
      <c r="A157" s="85">
        <f t="shared" si="41"/>
        <v>160</v>
      </c>
      <c r="B157" s="102"/>
      <c r="C157" s="102"/>
      <c r="D157" s="104"/>
      <c r="E157" s="104"/>
      <c r="F157" s="137"/>
      <c r="G157" s="137"/>
      <c r="H157" s="257"/>
      <c r="I157" s="257"/>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5" thickBot="1" x14ac:dyDescent="0.3">
      <c r="A158" s="85">
        <f t="shared" si="41"/>
        <v>161</v>
      </c>
      <c r="B158" s="102"/>
      <c r="C158" s="102"/>
      <c r="D158" s="104"/>
      <c r="E158" s="104"/>
      <c r="F158" s="137"/>
      <c r="G158" s="137"/>
      <c r="H158" s="257"/>
      <c r="I158" s="257"/>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5" thickBot="1" x14ac:dyDescent="0.3">
      <c r="A159" s="85">
        <f t="shared" si="41"/>
        <v>162</v>
      </c>
      <c r="B159" s="102"/>
      <c r="C159" s="102"/>
      <c r="D159" s="104"/>
      <c r="E159" s="104"/>
      <c r="F159" s="137"/>
      <c r="G159" s="137"/>
      <c r="H159" s="257"/>
      <c r="I159" s="257"/>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5" thickBot="1" x14ac:dyDescent="0.3">
      <c r="A160" s="85">
        <f t="shared" si="41"/>
        <v>163</v>
      </c>
      <c r="B160" s="102"/>
      <c r="C160" s="102"/>
      <c r="D160" s="104"/>
      <c r="E160" s="104"/>
      <c r="F160" s="137"/>
      <c r="G160" s="137"/>
      <c r="H160" s="257"/>
      <c r="I160" s="257"/>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5" thickBot="1" x14ac:dyDescent="0.3">
      <c r="A161" s="85">
        <f t="shared" si="41"/>
        <v>164</v>
      </c>
      <c r="B161" s="102"/>
      <c r="C161" s="102"/>
      <c r="D161" s="104"/>
      <c r="E161" s="104"/>
      <c r="F161" s="137"/>
      <c r="G161" s="137"/>
      <c r="H161" s="257"/>
      <c r="I161" s="257"/>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5" thickBot="1" x14ac:dyDescent="0.3">
      <c r="A162" s="85">
        <f t="shared" si="41"/>
        <v>165</v>
      </c>
      <c r="B162" s="102"/>
      <c r="C162" s="102"/>
      <c r="D162" s="104"/>
      <c r="E162" s="104"/>
      <c r="F162" s="137"/>
      <c r="G162" s="137"/>
      <c r="H162" s="257"/>
      <c r="I162" s="257"/>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5" thickBot="1" x14ac:dyDescent="0.3">
      <c r="A163" s="85">
        <f t="shared" si="41"/>
        <v>166</v>
      </c>
      <c r="B163" s="102"/>
      <c r="C163" s="102"/>
      <c r="D163" s="104"/>
      <c r="E163" s="104"/>
      <c r="F163" s="137"/>
      <c r="G163" s="137"/>
      <c r="H163" s="257"/>
      <c r="I163" s="257"/>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5" thickBot="1" x14ac:dyDescent="0.3">
      <c r="A164" s="85">
        <f t="shared" si="41"/>
        <v>167</v>
      </c>
      <c r="B164" s="102"/>
      <c r="C164" s="102"/>
      <c r="D164" s="104"/>
      <c r="E164" s="104"/>
      <c r="F164" s="137"/>
      <c r="G164" s="137"/>
      <c r="H164" s="257"/>
      <c r="I164" s="257"/>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5" thickBot="1" x14ac:dyDescent="0.3">
      <c r="A165" s="85">
        <f t="shared" si="41"/>
        <v>168</v>
      </c>
      <c r="B165" s="102"/>
      <c r="C165" s="102"/>
      <c r="D165" s="104"/>
      <c r="E165" s="104"/>
      <c r="F165" s="137"/>
      <c r="G165" s="137"/>
      <c r="H165" s="257"/>
      <c r="I165" s="257"/>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5" thickBot="1" x14ac:dyDescent="0.3">
      <c r="A166" s="85">
        <f t="shared" si="41"/>
        <v>169</v>
      </c>
      <c r="B166" s="102"/>
      <c r="C166" s="102"/>
      <c r="D166" s="104"/>
      <c r="E166" s="104"/>
      <c r="F166" s="137"/>
      <c r="G166" s="137"/>
      <c r="H166" s="257"/>
      <c r="I166" s="257"/>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5" thickBot="1" x14ac:dyDescent="0.3">
      <c r="A167" s="85">
        <f t="shared" si="41"/>
        <v>170</v>
      </c>
      <c r="B167" s="102"/>
      <c r="C167" s="102"/>
      <c r="D167" s="104"/>
      <c r="E167" s="104"/>
      <c r="F167" s="137"/>
      <c r="G167" s="137"/>
      <c r="H167" s="257"/>
      <c r="I167" s="257"/>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5" thickBot="1" x14ac:dyDescent="0.3">
      <c r="A168" s="85">
        <f t="shared" si="41"/>
        <v>171</v>
      </c>
      <c r="B168" s="102"/>
      <c r="C168" s="102"/>
      <c r="D168" s="104"/>
      <c r="E168" s="104"/>
      <c r="F168" s="137"/>
      <c r="G168" s="137"/>
      <c r="H168" s="257"/>
      <c r="I168" s="257"/>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5" thickBot="1" x14ac:dyDescent="0.3">
      <c r="A169" s="85">
        <f t="shared" si="41"/>
        <v>172</v>
      </c>
      <c r="B169" s="102"/>
      <c r="C169" s="102"/>
      <c r="D169" s="103"/>
      <c r="E169" s="104"/>
      <c r="F169" s="137"/>
      <c r="G169" s="137"/>
      <c r="H169" s="257"/>
      <c r="I169" s="257"/>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5" thickBot="1" x14ac:dyDescent="0.3">
      <c r="A170" s="85">
        <f t="shared" si="41"/>
        <v>173</v>
      </c>
      <c r="B170" s="102"/>
      <c r="C170" s="102"/>
      <c r="D170" s="104"/>
      <c r="E170" s="103"/>
      <c r="F170" s="137"/>
      <c r="G170" s="137"/>
      <c r="H170" s="257"/>
      <c r="I170" s="257"/>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5" thickBot="1" x14ac:dyDescent="0.3">
      <c r="A171" s="85">
        <f t="shared" si="41"/>
        <v>174</v>
      </c>
      <c r="B171" s="102"/>
      <c r="C171" s="102"/>
      <c r="D171" s="104"/>
      <c r="E171" s="104"/>
      <c r="F171" s="137"/>
      <c r="G171" s="137"/>
      <c r="H171" s="257"/>
      <c r="I171" s="257"/>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5" thickBot="1" x14ac:dyDescent="0.3">
      <c r="A172" s="85">
        <f t="shared" si="41"/>
        <v>175</v>
      </c>
      <c r="B172" s="102"/>
      <c r="C172" s="102"/>
      <c r="D172" s="104"/>
      <c r="E172" s="104"/>
      <c r="F172" s="137"/>
      <c r="G172" s="137"/>
      <c r="H172" s="257"/>
      <c r="I172" s="257"/>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5" thickBot="1" x14ac:dyDescent="0.3">
      <c r="A173" s="85">
        <f t="shared" si="41"/>
        <v>176</v>
      </c>
      <c r="B173" s="102"/>
      <c r="C173" s="102"/>
      <c r="D173" s="104"/>
      <c r="E173" s="104"/>
      <c r="F173" s="137"/>
      <c r="G173" s="137"/>
      <c r="H173" s="257"/>
      <c r="I173" s="257"/>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5" thickBot="1" x14ac:dyDescent="0.3">
      <c r="A174" s="85">
        <f t="shared" si="41"/>
        <v>177</v>
      </c>
      <c r="B174" s="102"/>
      <c r="C174" s="102"/>
      <c r="D174" s="99"/>
      <c r="E174" s="99"/>
      <c r="F174" s="137"/>
      <c r="G174" s="137"/>
      <c r="H174" s="257"/>
      <c r="I174" s="257"/>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5" thickBot="1" x14ac:dyDescent="0.3">
      <c r="A175" s="85">
        <f t="shared" si="41"/>
        <v>178</v>
      </c>
      <c r="B175" s="102"/>
      <c r="C175" s="102"/>
      <c r="D175" s="104"/>
      <c r="E175" s="104"/>
      <c r="F175" s="137"/>
      <c r="G175" s="137"/>
      <c r="H175" s="257"/>
      <c r="I175" s="257"/>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5" thickBot="1" x14ac:dyDescent="0.3">
      <c r="A176" s="85">
        <f t="shared" si="41"/>
        <v>179</v>
      </c>
      <c r="B176" s="102"/>
      <c r="C176" s="102"/>
      <c r="D176" s="104"/>
      <c r="E176" s="104"/>
      <c r="F176" s="137"/>
      <c r="G176" s="137"/>
      <c r="H176" s="257"/>
      <c r="I176" s="257"/>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5" thickBot="1" x14ac:dyDescent="0.3">
      <c r="A177" s="85">
        <f t="shared" si="41"/>
        <v>180</v>
      </c>
      <c r="B177" s="102"/>
      <c r="C177" s="102"/>
      <c r="D177" s="104"/>
      <c r="E177" s="104"/>
      <c r="F177" s="137"/>
      <c r="G177" s="137"/>
      <c r="H177" s="257"/>
      <c r="I177" s="257"/>
      <c r="J177" s="103"/>
      <c r="K177" s="103" t="s">
        <v>1952</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THEN 0.0166667</v>
      </c>
      <c r="X177" s="95" t="str">
        <f t="shared" si="38"/>
        <v/>
      </c>
      <c r="Z177" t="str">
        <f t="shared" si="39"/>
        <v xml:space="preserve"> WHEN COUNTRY = 'CIB' AND SEGMENT = 'Small Business' THEN 0.0166667</v>
      </c>
      <c r="AA177" s="96" t="str">
        <f t="shared" si="40"/>
        <v>CASE  WHEN COUNTRY = 'CIB' AND SEGMENT = 'Small Business' THEN 0.0166667 END AS VAL_MIN_IND_180,</v>
      </c>
    </row>
    <row r="178" spans="1:27" ht="16.5" thickBot="1" x14ac:dyDescent="0.3">
      <c r="A178" s="85">
        <f t="shared" si="41"/>
        <v>181</v>
      </c>
      <c r="B178" s="102"/>
      <c r="C178" s="102"/>
      <c r="D178" s="104"/>
      <c r="E178" s="104"/>
      <c r="F178" s="137"/>
      <c r="G178" s="137"/>
      <c r="H178" s="257"/>
      <c r="I178" s="257"/>
      <c r="J178" s="103"/>
      <c r="K178" s="103" t="s">
        <v>1953</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THEN 0.106</v>
      </c>
      <c r="X178" s="95" t="str">
        <f t="shared" si="38"/>
        <v/>
      </c>
      <c r="Z178" t="str">
        <f t="shared" si="39"/>
        <v xml:space="preserve"> WHEN COUNTRY = 'CIB' AND SEGMENT = 'Small Business' THEN 0.106</v>
      </c>
      <c r="AA178" s="96" t="str">
        <f t="shared" si="40"/>
        <v>CASE  WHEN COUNTRY = 'CIB' AND SEGMENT = 'Small Business' THEN 0.106 END AS VAL_MIN_IND_181,</v>
      </c>
    </row>
    <row r="179" spans="1:27" ht="16.5" thickBot="1" x14ac:dyDescent="0.3">
      <c r="A179" s="85">
        <f t="shared" si="41"/>
        <v>182</v>
      </c>
      <c r="B179" s="102"/>
      <c r="C179" s="102"/>
      <c r="D179" s="104"/>
      <c r="E179" s="104"/>
      <c r="F179" s="137"/>
      <c r="G179" s="137"/>
      <c r="H179" s="257"/>
      <c r="I179" s="257"/>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5" thickBot="1" x14ac:dyDescent="0.3">
      <c r="A180" s="85">
        <f t="shared" si="41"/>
        <v>183</v>
      </c>
      <c r="B180" s="102"/>
      <c r="C180" s="102"/>
      <c r="D180" s="104"/>
      <c r="E180" s="104"/>
      <c r="F180" s="137" t="s">
        <v>1494</v>
      </c>
      <c r="G180" s="137" t="s">
        <v>1493</v>
      </c>
      <c r="H180" s="257"/>
      <c r="I180" s="257"/>
      <c r="J180" s="103" t="s">
        <v>1748</v>
      </c>
      <c r="K180" s="103" t="s">
        <v>1954</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('CORPORATE','SME Corporate') THEN -4.51547</v>
      </c>
      <c r="W180" s="95" t="str">
        <f t="shared" si="37"/>
        <v xml:space="preserve"> WHEN COUNTRY = 'CIB' AND SEGMENT = 'Small Business' THEN -2.418722</v>
      </c>
      <c r="X180" s="95" t="str">
        <f t="shared" si="38"/>
        <v/>
      </c>
      <c r="Z180" t="str">
        <f t="shared" si="39"/>
        <v xml:space="preserve"> WHEN COUNTRY = 'BIR' AND SEGMENT IN ('CORPORATE','SME Corporate') THEN -1.094923 WHEN COUNTRY = 'BIR' AND SEGMENT = 'SME Retail' THEN -0.7012413 WHEN COUNTRY = 'CIB' AND SEGMENT IN ('CORPORATE','SME Corporate') THEN -4.51547 WHEN COUNTRY = 'CIB' AND SEGMENT = 'Small Business' THEN -2.418722</v>
      </c>
      <c r="AA180" s="96" t="str">
        <f t="shared" si="40"/>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7" ht="16.5" thickBot="1" x14ac:dyDescent="0.3">
      <c r="A181" s="85">
        <f t="shared" si="41"/>
        <v>184</v>
      </c>
      <c r="B181" s="102"/>
      <c r="C181" s="102"/>
      <c r="D181" s="104"/>
      <c r="E181" s="104"/>
      <c r="F181" s="137"/>
      <c r="G181" s="137"/>
      <c r="H181" s="257"/>
      <c r="I181" s="257"/>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5" thickBot="1" x14ac:dyDescent="0.3">
      <c r="A182" s="85">
        <f t="shared" si="41"/>
        <v>185</v>
      </c>
      <c r="B182" s="102"/>
      <c r="C182" s="102"/>
      <c r="D182" s="104"/>
      <c r="E182" s="104"/>
      <c r="F182" s="137"/>
      <c r="G182" s="137"/>
      <c r="H182" s="257"/>
      <c r="I182" s="257"/>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5" thickBot="1" x14ac:dyDescent="0.3">
      <c r="A183" s="85">
        <f t="shared" si="41"/>
        <v>186</v>
      </c>
      <c r="B183" s="102"/>
      <c r="C183" s="102"/>
      <c r="D183" s="104"/>
      <c r="E183" s="104"/>
      <c r="F183" s="137"/>
      <c r="G183" s="137"/>
      <c r="H183" s="257"/>
      <c r="I183" s="257"/>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5" thickBot="1" x14ac:dyDescent="0.3">
      <c r="A184" s="85">
        <f t="shared" si="41"/>
        <v>187</v>
      </c>
      <c r="B184" s="102"/>
      <c r="C184" s="102" t="s">
        <v>1383</v>
      </c>
      <c r="D184" s="104"/>
      <c r="E184" s="100" t="s">
        <v>1384</v>
      </c>
      <c r="F184" s="137"/>
      <c r="G184" s="137"/>
      <c r="H184" s="257"/>
      <c r="I184" s="257"/>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5" thickBot="1" x14ac:dyDescent="0.3">
      <c r="A185" s="85">
        <f t="shared" si="41"/>
        <v>188</v>
      </c>
      <c r="B185" s="102"/>
      <c r="C185" s="102"/>
      <c r="D185" s="109" t="s">
        <v>1385</v>
      </c>
      <c r="E185" s="104"/>
      <c r="F185" s="137"/>
      <c r="G185" s="137"/>
      <c r="H185" s="257"/>
      <c r="I185" s="257"/>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5" thickBot="1" x14ac:dyDescent="0.3">
      <c r="A186" s="85">
        <f t="shared" si="41"/>
        <v>189</v>
      </c>
      <c r="B186" s="102"/>
      <c r="C186" s="102"/>
      <c r="D186" s="104"/>
      <c r="E186" s="104"/>
      <c r="F186" s="137"/>
      <c r="G186" s="137"/>
      <c r="H186" s="257"/>
      <c r="I186" s="257"/>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5" thickBot="1" x14ac:dyDescent="0.3">
      <c r="A187" s="85">
        <f t="shared" si="41"/>
        <v>190</v>
      </c>
      <c r="B187" s="102"/>
      <c r="C187" s="102"/>
      <c r="D187" s="104"/>
      <c r="E187" s="104"/>
      <c r="F187" s="137"/>
      <c r="G187" s="137"/>
      <c r="H187" s="257"/>
      <c r="I187" s="257"/>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5" thickBot="1" x14ac:dyDescent="0.3">
      <c r="A188" s="85">
        <f t="shared" si="41"/>
        <v>191</v>
      </c>
      <c r="B188" s="102"/>
      <c r="C188" s="102"/>
      <c r="D188" s="104"/>
      <c r="E188" s="104"/>
      <c r="F188" s="137"/>
      <c r="G188" s="137"/>
      <c r="H188" s="257"/>
      <c r="I188" s="257"/>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5" thickBot="1" x14ac:dyDescent="0.3">
      <c r="A189" s="85">
        <f t="shared" si="41"/>
        <v>192</v>
      </c>
      <c r="B189" s="102"/>
      <c r="C189" s="102"/>
      <c r="D189" s="104"/>
      <c r="E189" s="104"/>
      <c r="F189" s="137"/>
      <c r="G189" s="137"/>
      <c r="H189" s="257"/>
      <c r="I189" s="257"/>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5" thickBot="1" x14ac:dyDescent="0.3">
      <c r="A190" s="85">
        <f t="shared" si="41"/>
        <v>193</v>
      </c>
      <c r="B190" s="102"/>
      <c r="C190" s="102"/>
      <c r="D190" s="99"/>
      <c r="E190" s="104"/>
      <c r="F190" s="137"/>
      <c r="G190" s="137"/>
      <c r="H190" s="257"/>
      <c r="I190" s="257"/>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5" thickBot="1" x14ac:dyDescent="0.3">
      <c r="A191" s="85">
        <f t="shared" si="41"/>
        <v>194</v>
      </c>
      <c r="B191" s="102"/>
      <c r="C191" s="102"/>
      <c r="D191" s="104"/>
      <c r="E191" s="104"/>
      <c r="F191" s="137"/>
      <c r="G191" s="137"/>
      <c r="H191" s="257"/>
      <c r="I191" s="257"/>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5" thickBot="1" x14ac:dyDescent="0.3">
      <c r="A192" s="85">
        <f t="shared" si="41"/>
        <v>195</v>
      </c>
      <c r="B192" s="102"/>
      <c r="C192" s="102"/>
      <c r="D192" s="104"/>
      <c r="E192" s="104"/>
      <c r="F192" s="137"/>
      <c r="G192" s="137"/>
      <c r="H192" s="257"/>
      <c r="I192" s="257"/>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5" thickBot="1" x14ac:dyDescent="0.3">
      <c r="A193" s="85">
        <f t="shared" si="41"/>
        <v>196</v>
      </c>
      <c r="B193" s="102"/>
      <c r="C193" s="102"/>
      <c r="D193" s="104"/>
      <c r="E193" s="104"/>
      <c r="F193" s="137"/>
      <c r="G193" s="137"/>
      <c r="H193" s="257"/>
      <c r="I193" s="257"/>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5" thickBot="1" x14ac:dyDescent="0.3">
      <c r="A194" s="85">
        <f t="shared" si="41"/>
        <v>197</v>
      </c>
      <c r="B194" s="102"/>
      <c r="C194" s="102"/>
      <c r="D194" s="104"/>
      <c r="E194" s="104"/>
      <c r="F194" s="137"/>
      <c r="G194" s="137"/>
      <c r="H194" s="257"/>
      <c r="I194" s="257"/>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5" thickBot="1" x14ac:dyDescent="0.3">
      <c r="A195" s="85">
        <f t="shared" si="41"/>
        <v>198</v>
      </c>
      <c r="B195" s="102"/>
      <c r="C195" s="102"/>
      <c r="D195" s="104"/>
      <c r="E195" s="104"/>
      <c r="F195" s="137"/>
      <c r="G195" s="137"/>
      <c r="H195" s="257"/>
      <c r="I195" s="257"/>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5" thickBot="1" x14ac:dyDescent="0.3">
      <c r="A196" s="85">
        <f t="shared" si="41"/>
        <v>199</v>
      </c>
      <c r="B196" s="102"/>
      <c r="C196" s="102"/>
      <c r="D196" s="104"/>
      <c r="E196" s="104"/>
      <c r="F196" s="137"/>
      <c r="G196" s="137"/>
      <c r="H196" s="257"/>
      <c r="I196" s="257"/>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5" thickBot="1" x14ac:dyDescent="0.3">
      <c r="A197" s="85">
        <f t="shared" si="41"/>
        <v>200</v>
      </c>
      <c r="B197" s="102"/>
      <c r="C197" s="102"/>
      <c r="D197" s="104"/>
      <c r="E197" s="104"/>
      <c r="F197" s="137"/>
      <c r="G197" s="137"/>
      <c r="H197" s="257"/>
      <c r="I197" s="257"/>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IN ('Corporate','SME Corporate','SME Retail','Corporate RED','SME Corporate RED','SME Retail RED') THEN ",L197 ),"")</f>
        <v/>
      </c>
      <c r="Z197" t="str">
        <f t="shared" ref="Z197:Z222" si="53">CONCATENATE(N197,O197,P197,Q197,R197,S197,T197,U197,V197,W197,X197)</f>
        <v/>
      </c>
      <c r="AA197" s="96" t="str">
        <f t="shared" ref="AA197:AA222" si="54">IF(LEN(Z197)&gt;0,CONCATENATE("CASE ",Z197," END AS VAL_MIN_IND_",A197,","),"")</f>
        <v/>
      </c>
    </row>
    <row r="198" spans="1:27" ht="16.5" thickBot="1" x14ac:dyDescent="0.3">
      <c r="A198" s="85">
        <f t="shared" ref="A198:A222" si="55">+A197+1</f>
        <v>201</v>
      </c>
      <c r="B198" s="102"/>
      <c r="C198" s="102"/>
      <c r="D198" s="104"/>
      <c r="E198" s="104"/>
      <c r="F198" s="137"/>
      <c r="G198" s="137"/>
      <c r="H198" s="257"/>
      <c r="I198" s="257"/>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5" thickBot="1" x14ac:dyDescent="0.3">
      <c r="A199" s="85">
        <f t="shared" si="55"/>
        <v>202</v>
      </c>
      <c r="B199" s="102"/>
      <c r="C199" s="102"/>
      <c r="D199" s="104"/>
      <c r="E199" s="104"/>
      <c r="F199" s="137"/>
      <c r="G199" s="137"/>
      <c r="H199" s="257"/>
      <c r="I199" s="257"/>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5" thickBot="1" x14ac:dyDescent="0.3">
      <c r="A200" s="85">
        <f t="shared" si="55"/>
        <v>203</v>
      </c>
      <c r="B200" s="102"/>
      <c r="C200" s="102"/>
      <c r="D200" s="104"/>
      <c r="E200" s="104"/>
      <c r="F200" s="137"/>
      <c r="G200" s="137"/>
      <c r="H200" s="257"/>
      <c r="I200" s="257"/>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5" thickBot="1" x14ac:dyDescent="0.3">
      <c r="A201" s="85">
        <f t="shared" si="55"/>
        <v>204</v>
      </c>
      <c r="B201" s="102"/>
      <c r="C201" s="102"/>
      <c r="D201" s="104"/>
      <c r="E201" s="104"/>
      <c r="F201" s="137"/>
      <c r="G201" s="137"/>
      <c r="H201" s="257"/>
      <c r="I201" s="257"/>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5" thickBot="1" x14ac:dyDescent="0.3">
      <c r="A202" s="85">
        <f t="shared" si="55"/>
        <v>205</v>
      </c>
      <c r="B202" s="102"/>
      <c r="C202" s="102"/>
      <c r="D202" s="104"/>
      <c r="E202" s="104"/>
      <c r="F202" s="137"/>
      <c r="G202" s="137"/>
      <c r="H202" s="257"/>
      <c r="I202" s="257"/>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5" thickBot="1" x14ac:dyDescent="0.3">
      <c r="A203" s="85">
        <f t="shared" si="55"/>
        <v>206</v>
      </c>
      <c r="B203" s="102"/>
      <c r="C203" s="102"/>
      <c r="D203" s="104"/>
      <c r="E203" s="104"/>
      <c r="F203" s="137"/>
      <c r="G203" s="137"/>
      <c r="H203" s="257"/>
      <c r="I203" s="257"/>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5" thickBot="1" x14ac:dyDescent="0.3">
      <c r="A204" s="85">
        <f t="shared" si="55"/>
        <v>207</v>
      </c>
      <c r="B204" s="102"/>
      <c r="C204" s="102"/>
      <c r="D204" s="104"/>
      <c r="E204" s="104"/>
      <c r="F204" s="137"/>
      <c r="G204" s="137"/>
      <c r="H204" s="257"/>
      <c r="I204" s="257"/>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5" thickBot="1" x14ac:dyDescent="0.3">
      <c r="A205" s="85">
        <f t="shared" si="55"/>
        <v>208</v>
      </c>
      <c r="B205" s="102"/>
      <c r="C205" s="102"/>
      <c r="D205" s="104"/>
      <c r="E205" s="104"/>
      <c r="F205" s="137"/>
      <c r="G205" s="137"/>
      <c r="H205" s="257"/>
      <c r="I205" s="257"/>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5" thickBot="1" x14ac:dyDescent="0.3">
      <c r="A206" s="85">
        <f t="shared" si="55"/>
        <v>209</v>
      </c>
      <c r="B206" s="102"/>
      <c r="C206" s="102"/>
      <c r="D206" s="104"/>
      <c r="E206" s="103"/>
      <c r="F206" s="137"/>
      <c r="G206" s="137"/>
      <c r="H206" s="257"/>
      <c r="I206" s="257"/>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5" thickBot="1" x14ac:dyDescent="0.3">
      <c r="A207" s="85">
        <f t="shared" si="55"/>
        <v>210</v>
      </c>
      <c r="B207" s="102"/>
      <c r="C207" s="102"/>
      <c r="D207" s="104"/>
      <c r="E207" s="104"/>
      <c r="F207" s="137"/>
      <c r="G207" s="137"/>
      <c r="H207" s="257"/>
      <c r="I207" s="257"/>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5" thickBot="1" x14ac:dyDescent="0.3">
      <c r="A208" s="85">
        <f t="shared" si="55"/>
        <v>211</v>
      </c>
      <c r="B208" s="102"/>
      <c r="C208" s="102"/>
      <c r="D208" s="104"/>
      <c r="E208" s="104"/>
      <c r="F208" s="137"/>
      <c r="G208" s="137"/>
      <c r="H208" s="257"/>
      <c r="I208" s="257"/>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5" thickBot="1" x14ac:dyDescent="0.3">
      <c r="A209" s="85">
        <f t="shared" si="55"/>
        <v>212</v>
      </c>
      <c r="B209" s="102"/>
      <c r="C209" s="102"/>
      <c r="D209" s="104"/>
      <c r="E209" s="104"/>
      <c r="F209" s="137"/>
      <c r="G209" s="137"/>
      <c r="H209" s="257"/>
      <c r="I209" s="257"/>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5" thickBot="1" x14ac:dyDescent="0.3">
      <c r="A210" s="85">
        <f t="shared" si="55"/>
        <v>213</v>
      </c>
      <c r="B210" s="102"/>
      <c r="C210" s="102"/>
      <c r="D210" s="104"/>
      <c r="E210" s="103"/>
      <c r="F210" s="137"/>
      <c r="G210" s="137"/>
      <c r="H210" s="257"/>
      <c r="I210" s="257"/>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5" thickBot="1" x14ac:dyDescent="0.3">
      <c r="A211" s="85">
        <f t="shared" si="55"/>
        <v>214</v>
      </c>
      <c r="B211" s="102"/>
      <c r="C211" s="102"/>
      <c r="D211" s="104"/>
      <c r="E211" s="104"/>
      <c r="F211" s="137"/>
      <c r="G211" s="137"/>
      <c r="H211" s="257"/>
      <c r="I211" s="257"/>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('CORPORATE','SME Corporate') THEN 1</v>
      </c>
      <c r="W211" s="95" t="str">
        <f t="shared" si="51"/>
        <v/>
      </c>
      <c r="X211" s="95" t="str">
        <f t="shared" si="52"/>
        <v/>
      </c>
      <c r="Z211" t="str">
        <f t="shared" si="53"/>
        <v xml:space="preserve"> WHEN COUNTRY = 'CIB' AND SEGMENT IN ('CORPORATE','SME Corporate') THEN 1</v>
      </c>
      <c r="AA211" s="96" t="str">
        <f t="shared" si="54"/>
        <v>CASE  WHEN COUNTRY = 'CIB' AND SEGMENT IN ('CORPORATE','SME Corporate') THEN 1 END AS VAL_MIN_IND_214,</v>
      </c>
    </row>
    <row r="212" spans="1:27" ht="16.5" thickBot="1" x14ac:dyDescent="0.3">
      <c r="A212" s="85">
        <f t="shared" si="55"/>
        <v>215</v>
      </c>
      <c r="B212" s="102"/>
      <c r="C212" s="102"/>
      <c r="D212" s="104"/>
      <c r="E212" s="104"/>
      <c r="F212" s="137"/>
      <c r="G212" s="137"/>
      <c r="H212" s="257"/>
      <c r="I212" s="257"/>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('CORPORATE','SME Corporate') THEN 1</v>
      </c>
      <c r="W212" s="95" t="str">
        <f t="shared" si="51"/>
        <v/>
      </c>
      <c r="X212" s="95" t="str">
        <f t="shared" si="52"/>
        <v/>
      </c>
      <c r="Z212" t="str">
        <f t="shared" si="53"/>
        <v xml:space="preserve"> WHEN COUNTRY = 'CIB' AND SEGMENT IN ('CORPORATE','SME Corporate') THEN 1</v>
      </c>
      <c r="AA212" s="96" t="str">
        <f t="shared" si="54"/>
        <v>CASE  WHEN COUNTRY = 'CIB' AND SEGMENT IN ('CORPORATE','SME Corporate') THEN 1 END AS VAL_MIN_IND_215,</v>
      </c>
    </row>
    <row r="213" spans="1:27" ht="16.5" thickBot="1" x14ac:dyDescent="0.3">
      <c r="A213" s="85">
        <f t="shared" si="55"/>
        <v>216</v>
      </c>
      <c r="B213" s="102"/>
      <c r="C213" s="102"/>
      <c r="D213" s="104"/>
      <c r="E213" s="104"/>
      <c r="F213" s="137"/>
      <c r="G213" s="137"/>
      <c r="H213" s="257"/>
      <c r="I213" s="257"/>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5" thickBot="1" x14ac:dyDescent="0.3">
      <c r="A214" s="85">
        <f t="shared" si="55"/>
        <v>217</v>
      </c>
      <c r="B214" s="102"/>
      <c r="C214" s="102"/>
      <c r="D214" s="104"/>
      <c r="E214" s="104"/>
      <c r="F214" s="137"/>
      <c r="G214" s="137"/>
      <c r="H214" s="257"/>
      <c r="I214" s="257"/>
      <c r="J214" s="103" t="s">
        <v>1749</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('CORPORATE','SME Corporate') THEN -10000000000</v>
      </c>
      <c r="W214" s="95" t="str">
        <f t="shared" si="51"/>
        <v/>
      </c>
      <c r="X214" s="95" t="str">
        <f t="shared" si="52"/>
        <v/>
      </c>
      <c r="Z214" t="str">
        <f t="shared" si="53"/>
        <v xml:space="preserve"> WHEN COUNTRY = 'CIB' AND SEGMENT IN ('CORPORATE','SME Corporate') THEN -10000000000</v>
      </c>
      <c r="AA214" s="96" t="str">
        <f t="shared" si="54"/>
        <v>CASE  WHEN COUNTRY = 'CIB' AND SEGMENT IN ('CORPORATE','SME Corporate') THEN -10000000000 END AS VAL_MIN_IND_217,</v>
      </c>
    </row>
    <row r="215" spans="1:27" ht="16.5" thickBot="1" x14ac:dyDescent="0.3">
      <c r="A215" s="85">
        <f t="shared" si="55"/>
        <v>218</v>
      </c>
      <c r="B215" s="102"/>
      <c r="C215" s="102"/>
      <c r="D215" s="104"/>
      <c r="E215" s="104"/>
      <c r="F215" s="137"/>
      <c r="G215" s="137"/>
      <c r="H215" s="257"/>
      <c r="I215" s="257"/>
      <c r="J215" s="103" t="s">
        <v>1749</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('CORPORATE','SME Corporate') THEN -10000000000</v>
      </c>
      <c r="W215" s="95" t="str">
        <f t="shared" si="51"/>
        <v/>
      </c>
      <c r="X215" s="95" t="str">
        <f t="shared" si="52"/>
        <v/>
      </c>
      <c r="Z215" t="str">
        <f t="shared" si="53"/>
        <v xml:space="preserve"> WHEN COUNTRY = 'CIB' AND SEGMENT IN ('CORPORATE','SME Corporate') THEN -10000000000</v>
      </c>
      <c r="AA215" s="96" t="str">
        <f t="shared" si="54"/>
        <v>CASE  WHEN COUNTRY = 'CIB' AND SEGMENT IN ('CORPORATE','SME Corporate') THEN -10000000000 END AS VAL_MIN_IND_218,</v>
      </c>
    </row>
    <row r="216" spans="1:27" ht="16.5" thickBot="1" x14ac:dyDescent="0.3">
      <c r="A216" s="85">
        <f t="shared" si="55"/>
        <v>219</v>
      </c>
      <c r="B216" s="102"/>
      <c r="C216" s="102"/>
      <c r="D216" s="104"/>
      <c r="E216" s="104"/>
      <c r="F216" s="137"/>
      <c r="G216" s="137"/>
      <c r="H216" s="257"/>
      <c r="I216" s="257"/>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5" thickBot="1" x14ac:dyDescent="0.3">
      <c r="A217" s="85">
        <f t="shared" si="55"/>
        <v>220</v>
      </c>
      <c r="B217" s="102"/>
      <c r="C217" s="102"/>
      <c r="D217" s="104"/>
      <c r="E217" s="104"/>
      <c r="F217" s="137"/>
      <c r="G217" s="137"/>
      <c r="H217" s="257"/>
      <c r="I217" s="257"/>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5" thickBot="1" x14ac:dyDescent="0.3">
      <c r="A218" s="85">
        <f t="shared" si="55"/>
        <v>221</v>
      </c>
      <c r="B218" s="102"/>
      <c r="C218" s="102"/>
      <c r="D218" s="104"/>
      <c r="E218" s="104"/>
      <c r="F218" s="137"/>
      <c r="G218" s="137"/>
      <c r="H218" s="257"/>
      <c r="I218" s="257"/>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5" thickBot="1" x14ac:dyDescent="0.3">
      <c r="A219" s="85">
        <f t="shared" si="55"/>
        <v>222</v>
      </c>
      <c r="B219" s="102"/>
      <c r="C219" s="102"/>
      <c r="D219" s="104"/>
      <c r="E219" s="104"/>
      <c r="F219" s="137"/>
      <c r="G219" s="137"/>
      <c r="H219" s="257"/>
      <c r="I219" s="257"/>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5" thickBot="1" x14ac:dyDescent="0.3">
      <c r="A220" s="85">
        <f t="shared" si="55"/>
        <v>223</v>
      </c>
      <c r="B220" s="102"/>
      <c r="C220" s="102"/>
      <c r="D220" s="104"/>
      <c r="E220" s="104"/>
      <c r="F220" s="137"/>
      <c r="G220" s="137"/>
      <c r="H220" s="257"/>
      <c r="I220" s="257"/>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5" thickBot="1" x14ac:dyDescent="0.3">
      <c r="A221" s="85">
        <f t="shared" si="55"/>
        <v>224</v>
      </c>
      <c r="B221" s="102"/>
      <c r="C221" s="102"/>
      <c r="D221" s="104"/>
      <c r="E221" s="104"/>
      <c r="F221" s="137"/>
      <c r="G221" s="137"/>
      <c r="H221" s="257"/>
      <c r="I221" s="257"/>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5" thickBot="1" x14ac:dyDescent="0.3">
      <c r="A222" s="85">
        <f t="shared" si="55"/>
        <v>225</v>
      </c>
      <c r="B222" s="102"/>
      <c r="C222" s="102"/>
      <c r="D222" s="104"/>
      <c r="E222" s="104"/>
      <c r="F222" s="137"/>
      <c r="G222" s="137"/>
      <c r="H222" s="257"/>
      <c r="I222" s="257"/>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40" zoomScale="90" zoomScaleNormal="90" workbookViewId="0">
      <pane xSplit="1" topLeftCell="J1" activePane="topRight" state="frozen"/>
      <selection activeCell="Q3" sqref="Q3"/>
      <selection pane="topRight" activeCell="L64" sqref="L64"/>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1" customWidth="1"/>
    <col min="7" max="7" width="14.625" style="111" customWidth="1"/>
    <col min="8" max="8" width="17.5" style="111" bestFit="1" customWidth="1"/>
    <col min="9" max="9" width="14.625" style="111" customWidth="1"/>
    <col min="10" max="10" width="17.5" style="111" bestFit="1" customWidth="1"/>
    <col min="11" max="12" width="14.625" style="111" customWidth="1"/>
    <col min="14" max="14" width="76.125" customWidth="1"/>
    <col min="15" max="15" width="70.625" customWidth="1"/>
    <col min="16" max="16" width="78.375" bestFit="1" customWidth="1"/>
    <col min="17" max="17" width="80.125" bestFit="1" customWidth="1"/>
    <col min="18" max="18" width="94.875" bestFit="1" customWidth="1"/>
    <col min="19" max="19" width="74.625" bestFit="1" customWidth="1"/>
    <col min="20" max="20" width="82.125" bestFit="1" customWidth="1"/>
    <col min="21" max="21" width="99.875" customWidth="1"/>
    <col min="22" max="22" width="80.875" bestFit="1" customWidth="1"/>
    <col min="23" max="24" width="99.875" customWidth="1"/>
    <col min="25" max="25" width="8.875" style="91"/>
    <col min="26" max="26" width="255.875" bestFit="1" customWidth="1"/>
    <col min="27" max="27" width="255.375" customWidth="1"/>
  </cols>
  <sheetData>
    <row r="1" spans="1:27" x14ac:dyDescent="0.25">
      <c r="B1" s="415" t="s">
        <v>1217</v>
      </c>
      <c r="C1" s="415"/>
      <c r="D1" s="415"/>
      <c r="E1" s="415"/>
      <c r="F1" s="416"/>
      <c r="G1" s="415"/>
      <c r="H1" s="252"/>
      <c r="I1" s="252"/>
      <c r="J1" s="252"/>
      <c r="K1" s="252"/>
      <c r="L1" s="252"/>
    </row>
    <row r="2" spans="1:27" ht="30" customHeight="1" x14ac:dyDescent="0.25">
      <c r="A2" s="86" t="s">
        <v>1220</v>
      </c>
      <c r="B2" s="402" t="s">
        <v>831</v>
      </c>
      <c r="C2" s="402"/>
      <c r="D2" s="417" t="s">
        <v>1209</v>
      </c>
      <c r="E2" s="414"/>
      <c r="F2" s="418" t="s">
        <v>1452</v>
      </c>
      <c r="G2" s="419"/>
      <c r="H2" s="420" t="s">
        <v>1572</v>
      </c>
      <c r="I2" s="421"/>
      <c r="J2" s="413" t="s">
        <v>1646</v>
      </c>
      <c r="K2" s="414"/>
      <c r="L2" s="318" t="s">
        <v>1986</v>
      </c>
      <c r="N2" s="410" t="s">
        <v>1216</v>
      </c>
      <c r="O2" s="410"/>
      <c r="P2" s="422" t="s">
        <v>1219</v>
      </c>
      <c r="Q2" s="423"/>
      <c r="R2" s="424" t="s">
        <v>1453</v>
      </c>
      <c r="S2" s="425"/>
      <c r="T2" s="426" t="s">
        <v>1573</v>
      </c>
      <c r="U2" s="427"/>
      <c r="V2" s="422" t="s">
        <v>1711</v>
      </c>
      <c r="W2" s="423"/>
      <c r="X2" s="425" t="s">
        <v>2067</v>
      </c>
      <c r="AA2" s="388" t="s">
        <v>1221</v>
      </c>
    </row>
    <row r="3" spans="1:27" ht="48" thickBot="1" x14ac:dyDescent="0.3">
      <c r="B3" s="89" t="s">
        <v>1169</v>
      </c>
      <c r="C3" s="89" t="s">
        <v>1170</v>
      </c>
      <c r="D3" s="90" t="s">
        <v>1169</v>
      </c>
      <c r="E3" s="90" t="s">
        <v>1214</v>
      </c>
      <c r="F3" s="318" t="s">
        <v>1520</v>
      </c>
      <c r="G3" s="318" t="s">
        <v>1519</v>
      </c>
      <c r="H3" s="315" t="s">
        <v>1520</v>
      </c>
      <c r="I3" s="315" t="s">
        <v>1519</v>
      </c>
      <c r="J3" s="316" t="s">
        <v>1520</v>
      </c>
      <c r="K3" s="316" t="s">
        <v>1955</v>
      </c>
      <c r="L3" s="259" t="s">
        <v>2068</v>
      </c>
      <c r="N3" s="410"/>
      <c r="O3" s="410"/>
      <c r="P3" s="422"/>
      <c r="Q3" s="423"/>
      <c r="R3" s="424"/>
      <c r="S3" s="425"/>
      <c r="T3" s="426"/>
      <c r="U3" s="427"/>
      <c r="V3" s="422"/>
      <c r="W3" s="423"/>
      <c r="X3" s="425"/>
      <c r="AA3" s="388"/>
    </row>
    <row r="4" spans="1:27" ht="16.5" thickBot="1" x14ac:dyDescent="0.3">
      <c r="A4" s="85">
        <v>1</v>
      </c>
      <c r="B4" s="102"/>
      <c r="C4" s="102"/>
      <c r="D4" s="103"/>
      <c r="E4" s="103"/>
      <c r="F4" s="137"/>
      <c r="G4" s="137"/>
      <c r="H4" s="257" t="s">
        <v>1615</v>
      </c>
      <c r="I4" s="257" t="s">
        <v>1615</v>
      </c>
      <c r="J4" s="103" t="s">
        <v>1615</v>
      </c>
      <c r="K4" s="103" t="s">
        <v>1837</v>
      </c>
      <c r="L4" s="137" t="s">
        <v>1615</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('CORPORATE','SME Corporate') THEN 90</v>
      </c>
      <c r="W4" s="94" t="str">
        <f>IF(LEN(K4)&gt;0,CONCATENATE(" WHEN COUNTRY = '",$J$2, ,"' AND SEGMENT = '",$K$3,"' THEN ",K4 ),"")</f>
        <v xml:space="preserve"> WHEN COUNTRY = 'CIB' AND SEGMENT = 'Small Business' THEN  90 </v>
      </c>
      <c r="X4" s="94" t="str">
        <f>IF(LEN(L4)&gt;0,CONCATENATE(" WHEN COUNTRY = '",$L$2, ,"' AND SEGMENT IN ('Corporate','SME Corporate','SME Retail','Corporate RED','SME Corporate RED','SME Retail RED') THEN ",L4 ),"")</f>
        <v xml:space="preserve"> WHEN COUNTRY = 'ISPRO' AND SEGMENT IN ('Corporate','SME Corporate','SME Retail','Corporate RED','SME Corporate RED','SME Retail RED') THEN 90</v>
      </c>
      <c r="Z4" t="str">
        <f>CONCATENATE(N4,O4,P4,Q4,R4,S4,T4,U4,V4,W4,X4)</f>
        <v xml:space="preserv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v>
      </c>
      <c r="AA4" s="96" t="str">
        <f t="shared" ref="AA4:AA67" si="2">IF(LEN(Z4)&gt;0,CONCATENATE("CASE ",Z4," END AS VAL_MAX_IND_",A4,","),"")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row>
    <row r="5" spans="1:27" ht="16.5" thickBot="1" x14ac:dyDescent="0.3">
      <c r="A5" s="85">
        <f>+A4+1</f>
        <v>2</v>
      </c>
      <c r="B5" s="102"/>
      <c r="C5" s="102"/>
      <c r="D5" s="104"/>
      <c r="E5" s="104"/>
      <c r="F5" s="138"/>
      <c r="G5" s="138"/>
      <c r="H5" s="257"/>
      <c r="I5" s="257"/>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IN ('Corporate','SME Corporate','SME Retail','Corporate RED','SME Corporate RED','SME Retail RED') THEN ",L5 ),"")</f>
        <v/>
      </c>
      <c r="Z5" t="str">
        <f t="shared" ref="Z5:Z68" si="11">CONCATENATE(N5,O5,P5,Q5,R5,S5,T5,U5,V5,W5,X5)</f>
        <v/>
      </c>
      <c r="AA5" s="96" t="str">
        <f t="shared" si="2"/>
        <v/>
      </c>
    </row>
    <row r="6" spans="1:27" ht="16.5" customHeight="1" thickBot="1" x14ac:dyDescent="0.3">
      <c r="A6" s="85">
        <f t="shared" ref="A6:A69" si="12">+A5+1</f>
        <v>3</v>
      </c>
      <c r="B6" s="102"/>
      <c r="C6" s="102"/>
      <c r="D6" s="104"/>
      <c r="E6" s="104"/>
      <c r="F6" s="137"/>
      <c r="G6" s="137"/>
      <c r="H6" s="257"/>
      <c r="I6" s="257"/>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
      <c r="A7" s="85">
        <f t="shared" si="12"/>
        <v>4</v>
      </c>
      <c r="B7" s="105"/>
      <c r="C7" s="105"/>
      <c r="D7" s="106"/>
      <c r="E7" s="106"/>
      <c r="F7" s="138"/>
      <c r="G7" s="138"/>
      <c r="H7" s="257"/>
      <c r="I7" s="257"/>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
      <c r="A8" s="85">
        <f t="shared" si="12"/>
        <v>5</v>
      </c>
      <c r="B8" s="105"/>
      <c r="C8" s="105"/>
      <c r="D8" s="106"/>
      <c r="E8" s="106"/>
      <c r="F8" s="137"/>
      <c r="G8" s="137"/>
      <c r="H8" s="257"/>
      <c r="I8" s="257"/>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
      <c r="A9" s="85">
        <f t="shared" si="12"/>
        <v>6</v>
      </c>
      <c r="B9" s="105"/>
      <c r="C9" s="105"/>
      <c r="D9" s="106"/>
      <c r="E9" s="106"/>
      <c r="F9" s="138"/>
      <c r="G9" s="138"/>
      <c r="H9" s="257"/>
      <c r="I9" s="257"/>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5" thickBot="1" x14ac:dyDescent="0.3">
      <c r="A10" s="85">
        <f t="shared" si="12"/>
        <v>7</v>
      </c>
      <c r="B10" s="105"/>
      <c r="C10" s="105"/>
      <c r="D10" s="106"/>
      <c r="E10" s="106"/>
      <c r="F10" s="137"/>
      <c r="G10" s="137"/>
      <c r="H10" s="257" t="s">
        <v>1616</v>
      </c>
      <c r="I10" s="257" t="s">
        <v>1630</v>
      </c>
      <c r="J10" s="103"/>
      <c r="K10" s="103"/>
      <c r="L10" s="137" t="s">
        <v>2069</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IN ('Corporate','SME Corporate','SME Retail','Corporate RED','SME Corporate RED','SME Retail RED') THEN 0.0065846</v>
      </c>
      <c r="Z10" t="str">
        <f t="shared" si="11"/>
        <v xml:space="preserve"> WHEN COUNTRY = 'ALEX' AND SEGMENT IN ('CORPORATE','SME Corporate') THEN 0.0015264 WHEN COUNTRY = 'ALEX' AND SEGMENT = 'SME Retail' THEN 0.0240039 WHEN COUNTRY = 'ISPRO' AND SEGMENT IN ('Corporate','SME Corporate','SME Retail','Corporate RED','SME Corporate RED','SME Retail RED') THEN 0.0065846</v>
      </c>
      <c r="AA10" s="96" t="str">
        <f t="shared" si="2"/>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row>
    <row r="11" spans="1:27" ht="16.5" thickBot="1" x14ac:dyDescent="0.3">
      <c r="A11" s="85">
        <f t="shared" si="12"/>
        <v>8</v>
      </c>
      <c r="B11" s="102" t="s">
        <v>1362</v>
      </c>
      <c r="C11" s="102" t="s">
        <v>1363</v>
      </c>
      <c r="D11" s="106"/>
      <c r="E11" s="103"/>
      <c r="F11" s="138"/>
      <c r="G11" s="138"/>
      <c r="H11" s="257"/>
      <c r="I11" s="257"/>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
      <c r="A12" s="85">
        <f t="shared" si="12"/>
        <v>9</v>
      </c>
      <c r="B12" s="105"/>
      <c r="C12" s="105"/>
      <c r="D12" s="106"/>
      <c r="E12" s="106"/>
      <c r="F12" s="137"/>
      <c r="G12" s="137"/>
      <c r="H12" s="257"/>
      <c r="I12" s="257"/>
      <c r="J12" s="103" t="s">
        <v>1750</v>
      </c>
      <c r="K12" s="103" t="s">
        <v>1838</v>
      </c>
      <c r="L12" s="137" t="s">
        <v>2070</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('CORPORATE','SME Corporate') THEN 4.6343120</v>
      </c>
      <c r="W12" s="94" t="str">
        <f t="shared" si="9"/>
        <v xml:space="preserve"> WHEN COUNTRY = 'CIB' AND SEGMENT = 'Small Business' THEN 7.055777</v>
      </c>
      <c r="X12" s="94" t="str">
        <f t="shared" si="10"/>
        <v xml:space="preserve"> WHEN COUNTRY = 'ISPRO' AND SEGMENT IN ('Corporate','SME Corporate','SME Retail','Corporate RED','SME Corporate RED','SME Retail RED') THEN 1.530906</v>
      </c>
      <c r="Z12" t="str">
        <f t="shared" si="11"/>
        <v xml:space="preserve"> WHEN COUNTRY = 'CIB' AND SEGMENT IN ('CORPORATE','SME Corporate') THEN 4.6343120 WHEN COUNTRY = 'CIB' AND SEGMENT = 'Small Business' THEN 7.055777 WHEN COUNTRY = 'ISPRO' AND SEGMENT IN ('Corporate','SME Corporate','SME Retail','Corporate RED','SME Corporate RED','SME Retail RED') THEN 1.530906</v>
      </c>
      <c r="AA12" s="96" t="str">
        <f t="shared" si="2"/>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row>
    <row r="13" spans="1:27" ht="16.5" customHeight="1" thickBot="1" x14ac:dyDescent="0.3">
      <c r="A13" s="85">
        <f t="shared" si="12"/>
        <v>10</v>
      </c>
      <c r="B13" s="102"/>
      <c r="C13" s="102"/>
      <c r="D13" s="104"/>
      <c r="E13" s="104"/>
      <c r="F13" s="138"/>
      <c r="G13" s="138"/>
      <c r="H13" s="257"/>
      <c r="I13" s="257"/>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
      <c r="A14" s="85">
        <f t="shared" si="12"/>
        <v>11</v>
      </c>
      <c r="B14" s="102"/>
      <c r="C14" s="102"/>
      <c r="D14" s="104"/>
      <c r="E14" s="104"/>
      <c r="F14" s="137"/>
      <c r="G14" s="137"/>
      <c r="H14" s="257"/>
      <c r="I14" s="257"/>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
      <c r="A15" s="85">
        <f t="shared" si="12"/>
        <v>12</v>
      </c>
      <c r="B15" s="102"/>
      <c r="C15" s="102"/>
      <c r="D15" s="104"/>
      <c r="E15" s="104"/>
      <c r="F15" s="138"/>
      <c r="G15" s="138"/>
      <c r="H15" s="257"/>
      <c r="I15" s="257"/>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5" thickBot="1" x14ac:dyDescent="0.3">
      <c r="A16" s="85">
        <f t="shared" si="12"/>
        <v>13</v>
      </c>
      <c r="B16" s="102" t="s">
        <v>1358</v>
      </c>
      <c r="C16" s="102" t="s">
        <v>1359</v>
      </c>
      <c r="D16" s="104"/>
      <c r="E16" s="100" t="s">
        <v>1364</v>
      </c>
      <c r="F16" s="137">
        <v>1229625</v>
      </c>
      <c r="G16" s="137" t="s">
        <v>1470</v>
      </c>
      <c r="H16" s="257"/>
      <c r="I16" s="257"/>
      <c r="J16" s="103" t="s">
        <v>1751</v>
      </c>
      <c r="K16" s="103" t="s">
        <v>1839</v>
      </c>
      <c r="L16" s="137" t="s">
        <v>2071</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('CORPORATE','SME Corporate') THEN 99400000</v>
      </c>
      <c r="W16" s="94" t="str">
        <f t="shared" si="9"/>
        <v xml:space="preserve"> WHEN COUNTRY = 'CIB' AND SEGMENT = 'Small Business' THEN 19200000.00</v>
      </c>
      <c r="X16" s="94" t="str">
        <f t="shared" si="10"/>
        <v xml:space="preserve"> WHEN COUNTRY = 'ISPRO' AND SEGMENT IN ('Corporate','SME Corporate','SME Retail','Corporate RED','SME Corporate RED','SME Retail RED')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row>
    <row r="17" spans="1:27" ht="16.5" thickBot="1" x14ac:dyDescent="0.3">
      <c r="A17" s="85">
        <f t="shared" si="12"/>
        <v>14</v>
      </c>
      <c r="B17" s="102"/>
      <c r="C17" s="102"/>
      <c r="D17" s="104"/>
      <c r="E17" s="104"/>
      <c r="F17" s="138"/>
      <c r="G17" s="138"/>
      <c r="H17" s="257"/>
      <c r="I17" s="257"/>
      <c r="J17" s="103" t="s">
        <v>1752</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('CORPORATE','SME Corporate') THEN 20</v>
      </c>
      <c r="W17" s="94" t="str">
        <f t="shared" si="9"/>
        <v/>
      </c>
      <c r="X17" s="94" t="str">
        <f t="shared" si="10"/>
        <v/>
      </c>
      <c r="Z17" t="str">
        <f t="shared" si="11"/>
        <v xml:space="preserve"> WHEN COUNTRY = 'CIB' AND SEGMENT IN ('CORPORATE','SME Corporate') THEN 20</v>
      </c>
      <c r="AA17" s="96" t="str">
        <f t="shared" si="2"/>
        <v>CASE  WHEN COUNTRY = 'CIB' AND SEGMENT IN ('CORPORATE','SME Corporate') THEN 20 END AS VAL_MAX_IND_14,</v>
      </c>
    </row>
    <row r="18" spans="1:27" ht="16.5" customHeight="1" thickBot="1" x14ac:dyDescent="0.3">
      <c r="A18" s="85">
        <f t="shared" si="12"/>
        <v>15</v>
      </c>
      <c r="B18" s="102"/>
      <c r="C18" s="102"/>
      <c r="D18" s="104"/>
      <c r="E18" s="104"/>
      <c r="F18" s="137"/>
      <c r="G18" s="137"/>
      <c r="H18" s="257"/>
      <c r="I18" s="257"/>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5" thickBot="1" x14ac:dyDescent="0.3">
      <c r="A19" s="85">
        <f t="shared" si="12"/>
        <v>16</v>
      </c>
      <c r="B19" s="102"/>
      <c r="C19" s="102"/>
      <c r="D19" s="104"/>
      <c r="E19" s="104"/>
      <c r="F19" s="138"/>
      <c r="G19" s="138"/>
      <c r="H19" s="257"/>
      <c r="I19" s="257"/>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
      <c r="A20" s="85">
        <f t="shared" si="12"/>
        <v>17</v>
      </c>
      <c r="B20" s="102"/>
      <c r="C20" s="102"/>
      <c r="D20" s="104"/>
      <c r="E20" s="104"/>
      <c r="F20" s="137"/>
      <c r="G20" s="137"/>
      <c r="H20" s="257"/>
      <c r="I20" s="257"/>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 t="shared" si="10"/>
        <v/>
      </c>
      <c r="Z20" t="str">
        <f t="shared" si="11"/>
        <v/>
      </c>
      <c r="AA20" s="96" t="str">
        <f t="shared" si="2"/>
        <v/>
      </c>
    </row>
    <row r="21" spans="1:27" ht="16.5" customHeight="1" thickBot="1" x14ac:dyDescent="0.3">
      <c r="A21" s="85">
        <f t="shared" si="12"/>
        <v>18</v>
      </c>
      <c r="B21" s="102"/>
      <c r="C21" s="102"/>
      <c r="D21" s="104"/>
      <c r="E21" s="104"/>
      <c r="F21" s="138"/>
      <c r="G21" s="138"/>
      <c r="H21" s="257"/>
      <c r="I21" s="257"/>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
      <c r="A22" s="85">
        <f t="shared" si="12"/>
        <v>19</v>
      </c>
      <c r="B22" s="102"/>
      <c r="C22" s="102"/>
      <c r="D22" s="104"/>
      <c r="E22" s="104"/>
      <c r="F22" s="137"/>
      <c r="G22" s="137"/>
      <c r="H22" s="257"/>
      <c r="I22" s="257"/>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
      <c r="A23" s="85">
        <f t="shared" si="12"/>
        <v>20</v>
      </c>
      <c r="B23" s="107"/>
      <c r="C23" s="107"/>
      <c r="D23" s="108"/>
      <c r="E23" s="108"/>
      <c r="F23" s="138"/>
      <c r="G23" s="138"/>
      <c r="H23" s="257"/>
      <c r="I23" s="257"/>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
      <c r="A24" s="85">
        <f t="shared" si="12"/>
        <v>21</v>
      </c>
      <c r="B24" s="102"/>
      <c r="C24" s="102"/>
      <c r="D24" s="104"/>
      <c r="E24" s="104"/>
      <c r="F24" s="137"/>
      <c r="G24" s="137"/>
      <c r="H24" s="257"/>
      <c r="I24" s="257"/>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
      <c r="A25" s="85">
        <f t="shared" si="12"/>
        <v>22</v>
      </c>
      <c r="B25" s="102"/>
      <c r="C25" s="102"/>
      <c r="D25" s="104"/>
      <c r="E25" s="104"/>
      <c r="F25" s="138"/>
      <c r="G25" s="138"/>
      <c r="H25" s="257"/>
      <c r="I25" s="257"/>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
      <c r="A26" s="85">
        <f t="shared" si="12"/>
        <v>23</v>
      </c>
      <c r="B26" s="102"/>
      <c r="C26" s="102"/>
      <c r="D26" s="104"/>
      <c r="E26" s="104"/>
      <c r="F26" s="137"/>
      <c r="G26" s="137"/>
      <c r="H26" s="257"/>
      <c r="I26" s="257"/>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
      <c r="A27" s="85">
        <f t="shared" si="12"/>
        <v>24</v>
      </c>
      <c r="B27" s="102"/>
      <c r="C27" s="102"/>
      <c r="D27" s="104"/>
      <c r="E27" s="104"/>
      <c r="F27" s="138"/>
      <c r="G27" s="138"/>
      <c r="H27" s="257"/>
      <c r="I27" s="257"/>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
      <c r="A28" s="85">
        <f t="shared" si="12"/>
        <v>25</v>
      </c>
      <c r="B28" s="102"/>
      <c r="C28" s="102"/>
      <c r="D28" s="104"/>
      <c r="E28" s="104"/>
      <c r="F28" s="137"/>
      <c r="G28" s="137"/>
      <c r="H28" s="257"/>
      <c r="I28" s="257"/>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
      <c r="A29" s="85">
        <f t="shared" si="12"/>
        <v>26</v>
      </c>
      <c r="B29" s="102"/>
      <c r="C29" s="102"/>
      <c r="D29" s="104"/>
      <c r="E29" s="104"/>
      <c r="F29" s="138"/>
      <c r="G29" s="138"/>
      <c r="H29" s="257"/>
      <c r="I29" s="257"/>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
      <c r="A30" s="85">
        <f t="shared" si="12"/>
        <v>27</v>
      </c>
      <c r="B30" s="102"/>
      <c r="C30" s="102"/>
      <c r="D30" s="104"/>
      <c r="E30" s="104"/>
      <c r="F30" s="137"/>
      <c r="G30" s="137"/>
      <c r="H30" s="257"/>
      <c r="I30" s="257"/>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
      <c r="A31" s="85">
        <f t="shared" si="12"/>
        <v>28</v>
      </c>
      <c r="B31" s="102"/>
      <c r="C31" s="102"/>
      <c r="D31" s="104"/>
      <c r="E31" s="104"/>
      <c r="F31" s="138"/>
      <c r="G31" s="138"/>
      <c r="H31" s="257"/>
      <c r="I31" s="257"/>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
      <c r="A32" s="85">
        <f t="shared" si="12"/>
        <v>29</v>
      </c>
      <c r="B32" s="102"/>
      <c r="C32" s="102"/>
      <c r="D32" s="104"/>
      <c r="E32" s="104"/>
      <c r="F32" s="137"/>
      <c r="G32" s="137"/>
      <c r="H32" s="257"/>
      <c r="I32" s="257"/>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
      <c r="A33" s="85">
        <f t="shared" si="12"/>
        <v>30</v>
      </c>
      <c r="B33" s="102"/>
      <c r="C33" s="102"/>
      <c r="D33" s="104"/>
      <c r="E33" s="104"/>
      <c r="F33" s="138"/>
      <c r="G33" s="138"/>
      <c r="H33" s="257"/>
      <c r="I33" s="257"/>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5" thickBot="1" x14ac:dyDescent="0.3">
      <c r="A34" s="85">
        <f t="shared" si="12"/>
        <v>31</v>
      </c>
      <c r="B34" s="102"/>
      <c r="C34" s="102"/>
      <c r="D34" s="104"/>
      <c r="E34" s="104"/>
      <c r="F34" s="137"/>
      <c r="G34" s="137"/>
      <c r="H34" s="257"/>
      <c r="I34" s="257"/>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
      <c r="A35" s="85">
        <f t="shared" si="12"/>
        <v>32</v>
      </c>
      <c r="B35" s="102"/>
      <c r="C35" s="102"/>
      <c r="D35" s="104"/>
      <c r="E35" s="104"/>
      <c r="F35" s="138"/>
      <c r="G35" s="138"/>
      <c r="H35" s="257"/>
      <c r="I35" s="257"/>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
      <c r="A36" s="85">
        <f t="shared" si="12"/>
        <v>33</v>
      </c>
      <c r="B36" s="102"/>
      <c r="C36" s="102"/>
      <c r="D36" s="104"/>
      <c r="E36" s="104"/>
      <c r="F36" s="137"/>
      <c r="G36" s="137"/>
      <c r="H36" s="257"/>
      <c r="I36" s="257"/>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
      <c r="A37" s="85">
        <f t="shared" si="12"/>
        <v>34</v>
      </c>
      <c r="B37" s="107"/>
      <c r="C37" s="107"/>
      <c r="D37" s="108"/>
      <c r="E37" s="108"/>
      <c r="F37" s="138"/>
      <c r="G37" s="138"/>
      <c r="H37" s="257"/>
      <c r="I37" s="257"/>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
      <c r="A38" s="85">
        <f t="shared" si="12"/>
        <v>35</v>
      </c>
      <c r="B38" s="102"/>
      <c r="C38" s="102"/>
      <c r="D38" s="104"/>
      <c r="E38" s="104"/>
      <c r="F38" s="137"/>
      <c r="G38" s="137"/>
      <c r="H38" s="257"/>
      <c r="I38" s="257"/>
      <c r="J38" s="103" t="s">
        <v>1753</v>
      </c>
      <c r="K38" s="103" t="s">
        <v>1840</v>
      </c>
      <c r="L38" s="137" t="s">
        <v>2072</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('CORPORATE','SME Corporate') THEN 6.159763</v>
      </c>
      <c r="W38" s="94" t="str">
        <f t="shared" si="9"/>
        <v xml:space="preserve"> WHEN COUNTRY = 'CIB' AND SEGMENT = 'Small Business' THEN 7.00</v>
      </c>
      <c r="X38" s="94" t="str">
        <f t="shared" si="10"/>
        <v xml:space="preserve"> WHEN COUNTRY = 'ISPRO' AND SEGMENT IN ('Corporate','SME Corporate','SME Retail','Corporate RED','SME Corporate RED','SME Retail RED') THEN 13.62589</v>
      </c>
      <c r="Z38" t="str">
        <f t="shared" si="11"/>
        <v xml:space="preserve"> WHEN COUNTRY = 'CIB' AND SEGMENT IN ('CORPORATE','SME Corporate') THEN 6.159763 WHEN COUNTRY = 'CIB' AND SEGMENT = 'Small Business' THEN 7.00 WHEN COUNTRY = 'ISPRO' AND SEGMENT IN ('Corporate','SME Corporate','SME Retail','Corporate RED','SME Corporate RED','SME Retail RED') THEN 13.62589</v>
      </c>
      <c r="AA38" s="96" t="str">
        <f t="shared" si="2"/>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row>
    <row r="39" spans="1:27" ht="16.5" customHeight="1" thickBot="1" x14ac:dyDescent="0.3">
      <c r="A39" s="85">
        <f t="shared" si="12"/>
        <v>36</v>
      </c>
      <c r="B39" s="102"/>
      <c r="C39" s="102"/>
      <c r="D39" s="104"/>
      <c r="E39" s="104"/>
      <c r="F39" s="138"/>
      <c r="G39" s="138"/>
      <c r="H39" s="257"/>
      <c r="I39" s="257"/>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
      <c r="A40" s="85">
        <f t="shared" si="12"/>
        <v>37</v>
      </c>
      <c r="B40" s="102"/>
      <c r="C40" s="102"/>
      <c r="D40" s="104"/>
      <c r="E40" s="104"/>
      <c r="F40" s="137"/>
      <c r="G40" s="137"/>
      <c r="H40" s="257"/>
      <c r="I40" s="257"/>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
      <c r="A41" s="85">
        <f t="shared" si="12"/>
        <v>38</v>
      </c>
      <c r="B41" s="102"/>
      <c r="C41" s="102"/>
      <c r="D41" s="104"/>
      <c r="E41" s="104"/>
      <c r="F41" s="138"/>
      <c r="G41" s="138"/>
      <c r="H41" s="257"/>
      <c r="I41" s="257"/>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
      <c r="A42" s="85">
        <f t="shared" si="12"/>
        <v>39</v>
      </c>
      <c r="B42" s="102"/>
      <c r="C42" s="102"/>
      <c r="D42" s="104"/>
      <c r="E42" s="104"/>
      <c r="F42" s="137"/>
      <c r="G42" s="137"/>
      <c r="H42" s="257"/>
      <c r="I42" s="257"/>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5" thickBot="1" x14ac:dyDescent="0.3">
      <c r="A43" s="85">
        <f t="shared" si="12"/>
        <v>40</v>
      </c>
      <c r="B43" s="102"/>
      <c r="C43" s="102"/>
      <c r="D43" s="104"/>
      <c r="E43" s="104"/>
      <c r="F43" s="138" t="s">
        <v>1456</v>
      </c>
      <c r="G43" s="138" t="s">
        <v>1471</v>
      </c>
      <c r="H43" s="257" t="s">
        <v>1617</v>
      </c>
      <c r="I43" s="257" t="s">
        <v>1631</v>
      </c>
      <c r="J43" s="103" t="s">
        <v>1754</v>
      </c>
      <c r="K43" s="103" t="s">
        <v>1841</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('CORPORATE','SME Corporate') THEN 10.91399</v>
      </c>
      <c r="W43" s="94" t="str">
        <f t="shared" si="9"/>
        <v xml:space="preserve"> WHEN COUNTRY = 'CIB' AND SEGMENT = 'Small Business'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7" ht="16.5" customHeight="1" thickBot="1" x14ac:dyDescent="0.3">
      <c r="A44" s="85">
        <f t="shared" si="12"/>
        <v>41</v>
      </c>
      <c r="B44" s="102"/>
      <c r="C44" s="102"/>
      <c r="D44" s="104"/>
      <c r="E44" s="104"/>
      <c r="F44" s="137"/>
      <c r="G44" s="137"/>
      <c r="H44" s="257"/>
      <c r="I44" s="257"/>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
      <c r="A45" s="85">
        <f t="shared" si="12"/>
        <v>42</v>
      </c>
      <c r="B45" s="102"/>
      <c r="C45" s="102"/>
      <c r="D45" s="104"/>
      <c r="E45" s="104"/>
      <c r="F45" s="138"/>
      <c r="G45" s="138"/>
      <c r="H45" s="257"/>
      <c r="I45" s="257"/>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
      <c r="A46" s="85">
        <f t="shared" si="12"/>
        <v>43</v>
      </c>
      <c r="B46" s="102"/>
      <c r="C46" s="102"/>
      <c r="D46" s="104"/>
      <c r="E46" s="104"/>
      <c r="F46" s="137"/>
      <c r="G46" s="137"/>
      <c r="H46" s="257"/>
      <c r="I46" s="257"/>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5" thickBot="1" x14ac:dyDescent="0.3">
      <c r="A47" s="85">
        <f t="shared" si="12"/>
        <v>44</v>
      </c>
      <c r="B47" s="102" t="s">
        <v>1360</v>
      </c>
      <c r="C47" s="102"/>
      <c r="D47" s="109" t="s">
        <v>1365</v>
      </c>
      <c r="E47" s="100" t="s">
        <v>1366</v>
      </c>
      <c r="F47" s="138" t="s">
        <v>1457</v>
      </c>
      <c r="G47" s="138" t="s">
        <v>1472</v>
      </c>
      <c r="H47" s="257" t="s">
        <v>1618</v>
      </c>
      <c r="I47" s="257" t="s">
        <v>1632</v>
      </c>
      <c r="J47" s="103" t="s">
        <v>1755</v>
      </c>
      <c r="K47" s="103" t="s">
        <v>1842</v>
      </c>
      <c r="L47" s="137" t="s">
        <v>2073</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('CORPORATE','SME Corporate') THEN 2839891</v>
      </c>
      <c r="W47" s="94" t="str">
        <f t="shared" si="9"/>
        <v xml:space="preserve"> WHEN COUNTRY = 'CIB' AND SEGMENT = 'Small Business' THEN 547835.6</v>
      </c>
      <c r="X47" s="94" t="str">
        <f t="shared" si="10"/>
        <v xml:space="preserve"> WHEN COUNTRY = 'ISPRO' AND SEGMENT IN ('Corporate','SME Corporate','SME Retail','Corporate RED','SME Corporate RED','SME Retail RED')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row>
    <row r="48" spans="1:27" ht="16.5" thickBot="1" x14ac:dyDescent="0.3">
      <c r="A48" s="85">
        <f t="shared" si="12"/>
        <v>45</v>
      </c>
      <c r="B48" s="102"/>
      <c r="C48" s="102"/>
      <c r="D48" s="104"/>
      <c r="E48" s="104"/>
      <c r="F48" s="137"/>
      <c r="G48" s="137"/>
      <c r="H48" s="257"/>
      <c r="I48" s="257"/>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5" thickBot="1" x14ac:dyDescent="0.3">
      <c r="A49" s="85">
        <f t="shared" si="12"/>
        <v>46</v>
      </c>
      <c r="B49" s="107"/>
      <c r="C49" s="107"/>
      <c r="D49" s="108"/>
      <c r="E49" s="108"/>
      <c r="F49" s="138"/>
      <c r="G49" s="138"/>
      <c r="H49" s="257"/>
      <c r="I49" s="257"/>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5" thickBot="1" x14ac:dyDescent="0.3">
      <c r="A50" s="85">
        <f t="shared" si="12"/>
        <v>47</v>
      </c>
      <c r="B50" s="102"/>
      <c r="C50" s="102"/>
      <c r="D50" s="103"/>
      <c r="E50" s="104"/>
      <c r="F50" s="137"/>
      <c r="G50" s="137"/>
      <c r="H50" s="257"/>
      <c r="I50" s="257"/>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5" thickBot="1" x14ac:dyDescent="0.3">
      <c r="A51" s="85">
        <f t="shared" si="12"/>
        <v>48</v>
      </c>
      <c r="B51" s="102"/>
      <c r="C51" s="102"/>
      <c r="D51" s="104"/>
      <c r="E51" s="104"/>
      <c r="F51" s="138"/>
      <c r="G51" s="138"/>
      <c r="H51" s="257"/>
      <c r="I51" s="257"/>
      <c r="J51" s="103"/>
      <c r="K51" s="103" t="s">
        <v>1843</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THEN 53.25926</v>
      </c>
      <c r="X51" s="94" t="str">
        <f t="shared" si="10"/>
        <v/>
      </c>
      <c r="Z51" t="str">
        <f t="shared" si="11"/>
        <v xml:space="preserve"> WHEN COUNTRY = 'CIB' AND SEGMENT = 'Small Business' THEN 53.25926</v>
      </c>
      <c r="AA51" s="96" t="str">
        <f t="shared" si="2"/>
        <v>CASE  WHEN COUNTRY = 'CIB' AND SEGMENT = 'Small Business' THEN 53.25926 END AS VAL_MAX_IND_48,</v>
      </c>
    </row>
    <row r="52" spans="1:27" ht="16.5" thickBot="1" x14ac:dyDescent="0.3">
      <c r="A52" s="85">
        <f t="shared" si="12"/>
        <v>49</v>
      </c>
      <c r="B52" s="102"/>
      <c r="C52" s="102"/>
      <c r="D52" s="104"/>
      <c r="E52" s="104"/>
      <c r="F52" s="137"/>
      <c r="G52" s="137"/>
      <c r="H52" s="257"/>
      <c r="I52" s="257"/>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5" thickBot="1" x14ac:dyDescent="0.3">
      <c r="A53" s="85">
        <f t="shared" si="12"/>
        <v>50</v>
      </c>
      <c r="B53" s="102"/>
      <c r="C53" s="102"/>
      <c r="D53" s="104"/>
      <c r="E53" s="104"/>
      <c r="F53" s="138"/>
      <c r="G53" s="138"/>
      <c r="H53" s="257"/>
      <c r="I53" s="257"/>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5" thickBot="1" x14ac:dyDescent="0.3">
      <c r="A54" s="85">
        <f t="shared" si="12"/>
        <v>51</v>
      </c>
      <c r="B54" s="102"/>
      <c r="C54" s="102"/>
      <c r="D54" s="104"/>
      <c r="E54" s="104"/>
      <c r="F54" s="137"/>
      <c r="G54" s="137"/>
      <c r="H54" s="257"/>
      <c r="I54" s="257"/>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5" thickBot="1" x14ac:dyDescent="0.3">
      <c r="A55" s="85">
        <f t="shared" si="12"/>
        <v>52</v>
      </c>
      <c r="B55" s="102"/>
      <c r="C55" s="102"/>
      <c r="D55" s="104"/>
      <c r="E55" s="104"/>
      <c r="F55" s="138"/>
      <c r="G55" s="138"/>
      <c r="H55" s="257"/>
      <c r="I55" s="257"/>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5" thickBot="1" x14ac:dyDescent="0.3">
      <c r="A56" s="85">
        <f t="shared" si="12"/>
        <v>53</v>
      </c>
      <c r="B56" s="102"/>
      <c r="C56" s="102"/>
      <c r="D56" s="104"/>
      <c r="E56" s="104"/>
      <c r="F56" s="137"/>
      <c r="G56" s="137"/>
      <c r="H56" s="257"/>
      <c r="I56" s="257"/>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5" thickBot="1" x14ac:dyDescent="0.3">
      <c r="A57" s="85">
        <f t="shared" si="12"/>
        <v>54</v>
      </c>
      <c r="B57" s="102"/>
      <c r="C57" s="102"/>
      <c r="D57" s="104"/>
      <c r="E57" s="104"/>
      <c r="F57" s="138"/>
      <c r="G57" s="138"/>
      <c r="H57" s="257"/>
      <c r="I57" s="257"/>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5" thickBot="1" x14ac:dyDescent="0.3">
      <c r="A58" s="85">
        <f t="shared" si="12"/>
        <v>55</v>
      </c>
      <c r="B58" s="102"/>
      <c r="C58" s="102"/>
      <c r="D58" s="104"/>
      <c r="E58" s="104"/>
      <c r="F58" s="137"/>
      <c r="G58" s="137"/>
      <c r="H58" s="257"/>
      <c r="I58" s="257"/>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5" thickBot="1" x14ac:dyDescent="0.3">
      <c r="A59" s="85">
        <f t="shared" si="12"/>
        <v>56</v>
      </c>
      <c r="B59" s="102"/>
      <c r="C59" s="102" t="s">
        <v>1367</v>
      </c>
      <c r="D59" s="104"/>
      <c r="E59" s="104"/>
      <c r="F59" s="138" t="s">
        <v>818</v>
      </c>
      <c r="G59" s="138" t="s">
        <v>1473</v>
      </c>
      <c r="H59" s="257" t="s">
        <v>1619</v>
      </c>
      <c r="I59" s="257" t="s">
        <v>1633</v>
      </c>
      <c r="J59" s="103" t="s">
        <v>1756</v>
      </c>
      <c r="K59" s="103" t="s">
        <v>1844</v>
      </c>
      <c r="L59" s="137" t="s">
        <v>2074</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('CORPORATE','SME Corporate') THEN 14201</v>
      </c>
      <c r="W59" s="94" t="str">
        <f t="shared" si="9"/>
        <v xml:space="preserve"> WHEN COUNTRY = 'CIB' AND SEGMENT = 'Small Business' THEN 53745.87</v>
      </c>
      <c r="X59" s="94" t="str">
        <f t="shared" si="10"/>
        <v xml:space="preserve"> WHEN COUNTRY = 'ISPRO' AND SEGMENT IN ('Corporate','SME Corporate','SME Retail','Corporate RED','SME Corporate RED','SME Retail RED')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row>
    <row r="60" spans="1:27" ht="16.5" thickBot="1" x14ac:dyDescent="0.3">
      <c r="A60" s="85">
        <f t="shared" si="12"/>
        <v>57</v>
      </c>
      <c r="B60" s="102"/>
      <c r="C60" s="102"/>
      <c r="D60" s="104"/>
      <c r="E60" s="104"/>
      <c r="F60" s="137"/>
      <c r="G60" s="137"/>
      <c r="H60" s="257"/>
      <c r="I60" s="257"/>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5" thickBot="1" x14ac:dyDescent="0.3">
      <c r="A61" s="85">
        <f t="shared" si="12"/>
        <v>58</v>
      </c>
      <c r="B61" s="102"/>
      <c r="C61" s="102"/>
      <c r="D61" s="103"/>
      <c r="E61" s="104"/>
      <c r="F61" s="138"/>
      <c r="G61" s="138"/>
      <c r="H61" s="257"/>
      <c r="I61" s="257"/>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5" thickBot="1" x14ac:dyDescent="0.3">
      <c r="A62" s="85">
        <v>60</v>
      </c>
      <c r="B62" s="102"/>
      <c r="C62" s="102"/>
      <c r="D62" s="104"/>
      <c r="E62" s="109" t="s">
        <v>1368</v>
      </c>
      <c r="F62" s="137">
        <v>22100000</v>
      </c>
      <c r="G62" s="137" t="s">
        <v>1474</v>
      </c>
      <c r="H62" s="257"/>
      <c r="I62" s="257"/>
      <c r="J62" s="103" t="s">
        <v>1757</v>
      </c>
      <c r="K62" s="103" t="s">
        <v>1845</v>
      </c>
      <c r="L62" s="137" t="s">
        <v>2075</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('CORPORATE','SME Corporate') THEN 2280000000</v>
      </c>
      <c r="W62" s="94" t="str">
        <f t="shared" si="9"/>
        <v xml:space="preserve"> WHEN COUNTRY = 'CIB' AND SEGMENT = 'Small Business' THEN 32800000</v>
      </c>
      <c r="X62" s="94" t="str">
        <f t="shared" si="10"/>
        <v xml:space="preserve"> WHEN COUNTRY = 'ISPRO' AND SEGMENT IN ('Corporate','SME Corporate','SME Retail','Corporate RED','SME Corporate RED','SME Retail RED')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v>
      </c>
      <c r="AA62" s="96"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row>
    <row r="63" spans="1:27" ht="16.5" thickBot="1" x14ac:dyDescent="0.3">
      <c r="A63" s="85">
        <f t="shared" si="12"/>
        <v>61</v>
      </c>
      <c r="B63" s="102"/>
      <c r="C63" s="102"/>
      <c r="D63" s="104"/>
      <c r="E63" s="104"/>
      <c r="F63" s="138">
        <v>19500000</v>
      </c>
      <c r="G63" s="138" t="s">
        <v>1475</v>
      </c>
      <c r="H63" s="257"/>
      <c r="I63" s="257"/>
      <c r="J63" s="103" t="s">
        <v>1758</v>
      </c>
      <c r="K63" s="103" t="s">
        <v>1846</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('CORPORATE','SME Corporate') THEN 3010000000</v>
      </c>
      <c r="W63" s="94" t="str">
        <f t="shared" si="9"/>
        <v xml:space="preserve"> WHEN COUNTRY = 'CIB' AND SEGMENT = 'Small Business' THEN 30400000</v>
      </c>
      <c r="X63" s="94" t="str">
        <f t="shared" si="10"/>
        <v/>
      </c>
      <c r="Z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AA63" s="96"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7" ht="16.5" thickBot="1" x14ac:dyDescent="0.3">
      <c r="A64" s="85">
        <f t="shared" si="12"/>
        <v>62</v>
      </c>
      <c r="B64" s="102"/>
      <c r="C64" s="102"/>
      <c r="D64" s="104"/>
      <c r="E64" s="104"/>
      <c r="F64" s="137">
        <v>1632470</v>
      </c>
      <c r="G64" s="137" t="s">
        <v>1476</v>
      </c>
      <c r="H64" s="257"/>
      <c r="I64" s="257"/>
      <c r="J64" s="103" t="s">
        <v>1759</v>
      </c>
      <c r="K64" s="103" t="s">
        <v>1847</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('CORPORATE','SME Corporate') THEN 83300</v>
      </c>
      <c r="W64" s="94" t="str">
        <f t="shared" si="9"/>
        <v xml:space="preserve"> WHEN COUNTRY = 'CIB' AND SEGMENT = 'Small Business' THEN  12900000 </v>
      </c>
      <c r="X64" s="94" t="str">
        <f t="shared" si="10"/>
        <v/>
      </c>
      <c r="Z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AA64" s="96"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7" ht="16.5" thickBot="1" x14ac:dyDescent="0.3">
      <c r="A65" s="85">
        <f t="shared" si="12"/>
        <v>63</v>
      </c>
      <c r="B65" s="102"/>
      <c r="C65" s="102"/>
      <c r="D65" s="104"/>
      <c r="E65" s="104"/>
      <c r="F65" s="138">
        <v>16100000</v>
      </c>
      <c r="G65" s="138" t="s">
        <v>1477</v>
      </c>
      <c r="H65" s="257"/>
      <c r="I65" s="257"/>
      <c r="J65" s="103" t="s">
        <v>1760</v>
      </c>
      <c r="K65" s="103" t="s">
        <v>1848</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('CORPORATE','SME Corporate') THEN 396000000</v>
      </c>
      <c r="W65" s="94" t="str">
        <f t="shared" si="9"/>
        <v xml:space="preserve"> WHEN COUNTRY = 'CIB' AND SEGMENT = 'Small Business' THEN 26800000</v>
      </c>
      <c r="X65" s="94" t="str">
        <f t="shared" si="10"/>
        <v/>
      </c>
      <c r="Z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AA65" s="96"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7" ht="16.5" thickBot="1" x14ac:dyDescent="0.3">
      <c r="A66" s="85">
        <f t="shared" si="12"/>
        <v>64</v>
      </c>
      <c r="B66" s="102"/>
      <c r="C66" s="102"/>
      <c r="D66" s="104"/>
      <c r="E66" s="104"/>
      <c r="F66" s="137"/>
      <c r="G66" s="137"/>
      <c r="H66" s="257"/>
      <c r="I66" s="257"/>
      <c r="J66" s="103" t="s">
        <v>1761</v>
      </c>
      <c r="K66" s="103" t="s">
        <v>1849</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('CORPORATE','SME Corporate') THEN 110.6923</v>
      </c>
      <c r="W66" s="94" t="str">
        <f t="shared" si="9"/>
        <v xml:space="preserve"> WHEN COUNTRY = 'CIB' AND SEGMENT = 'Small Business' THEN 97.90804</v>
      </c>
      <c r="X66" s="94" t="str">
        <f t="shared" si="10"/>
        <v/>
      </c>
      <c r="Z66" t="str">
        <f t="shared" si="11"/>
        <v xml:space="preserve"> WHEN COUNTRY = 'CIB' AND SEGMENT IN ('CORPORATE','SME Corporate') THEN 110.6923 WHEN COUNTRY = 'CIB' AND SEGMENT = 'Small Business' THEN 97.90804</v>
      </c>
      <c r="AA66" s="96" t="str">
        <f t="shared" si="2"/>
        <v>CASE  WHEN COUNTRY = 'CIB' AND SEGMENT IN ('CORPORATE','SME Corporate') THEN 110.6923 WHEN COUNTRY = 'CIB' AND SEGMENT = 'Small Business' THEN 97.90804 END AS VAL_MAX_IND_64,</v>
      </c>
    </row>
    <row r="67" spans="1:27" ht="16.5" thickBot="1" x14ac:dyDescent="0.3">
      <c r="A67" s="85">
        <f t="shared" si="12"/>
        <v>65</v>
      </c>
      <c r="B67" s="102"/>
      <c r="C67" s="102"/>
      <c r="D67" s="104"/>
      <c r="E67" s="104"/>
      <c r="F67" s="138" t="s">
        <v>1458</v>
      </c>
      <c r="G67" s="138" t="s">
        <v>1478</v>
      </c>
      <c r="H67" s="257"/>
      <c r="I67" s="257"/>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5" thickBot="1" x14ac:dyDescent="0.3">
      <c r="A68" s="85">
        <f t="shared" si="12"/>
        <v>66</v>
      </c>
      <c r="B68" s="102"/>
      <c r="C68" s="102"/>
      <c r="D68" s="104"/>
      <c r="E68" s="104"/>
      <c r="F68" s="137"/>
      <c r="G68" s="137"/>
      <c r="H68" s="257"/>
      <c r="I68" s="257"/>
      <c r="J68" s="103" t="s">
        <v>1761</v>
      </c>
      <c r="K68" s="103" t="s">
        <v>1849</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('CORPORATE','SME Corporate') THEN 110.6923</v>
      </c>
      <c r="W68" s="94" t="str">
        <f t="shared" si="9"/>
        <v xml:space="preserve"> WHEN COUNTRY = 'CIB' AND SEGMENT = 'Small Business' THEN 97.90804</v>
      </c>
      <c r="X68" s="94" t="str">
        <f t="shared" si="10"/>
        <v/>
      </c>
      <c r="Z68" t="str">
        <f t="shared" si="11"/>
        <v xml:space="preserve"> WHEN COUNTRY = 'CIB' AND SEGMENT IN ('CORPORATE','SME Corporate') THEN 110.6923 WHEN COUNTRY = 'CIB' AND SEGMENT = 'Small Business' THEN 97.90804</v>
      </c>
      <c r="AA68" s="96" t="str">
        <f t="shared" ref="AA68:AA131" si="15">IF(LEN(Z68)&gt;0,CONCATENATE("CASE ",Z68," END AS VAL_MAX_IND_",A68,","),"")</f>
        <v>CASE  WHEN COUNTRY = 'CIB' AND SEGMENT IN ('CORPORATE','SME Corporate') THEN 110.6923 WHEN COUNTRY = 'CIB' AND SEGMENT = 'Small Business' THEN 97.90804 END AS VAL_MAX_IND_66,</v>
      </c>
    </row>
    <row r="69" spans="1:27" ht="16.5" thickBot="1" x14ac:dyDescent="0.3">
      <c r="A69" s="85">
        <f t="shared" si="12"/>
        <v>67</v>
      </c>
      <c r="B69" s="102"/>
      <c r="C69" s="102"/>
      <c r="D69" s="104"/>
      <c r="E69" s="104"/>
      <c r="F69" s="138"/>
      <c r="G69" s="138"/>
      <c r="H69" s="257"/>
      <c r="I69" s="257"/>
      <c r="J69" s="103" t="s">
        <v>1761</v>
      </c>
      <c r="K69" s="103" t="s">
        <v>1849</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('CORPORATE','SME Corporate') THEN 110.6923</v>
      </c>
      <c r="W69" s="94" t="str">
        <f t="shared" ref="W69:W132" si="22">IF(LEN(K69)&gt;0,CONCATENATE(" WHEN COUNTRY = '",$J$2, ,"' AND SEGMENT = '",$K$3,"' THEN ",K69 ),"")</f>
        <v xml:space="preserve"> WHEN COUNTRY = 'CIB' AND SEGMENT = 'Small Business' THEN 97.90804</v>
      </c>
      <c r="X69" s="94" t="str">
        <f t="shared" ref="X69:X132" si="23">IF(LEN(L69)&gt;0,CONCATENATE(" WHEN COUNTRY = '",$L$2, ,"' AND SEGMENT IN ('Corporate','SME Corporate','SME Retail','Corporate RED','SME Corporate RED','SME Retail RED') THEN ",L69 ),"")</f>
        <v/>
      </c>
      <c r="Z69" t="str">
        <f t="shared" ref="Z69:Z132" si="24">CONCATENATE(N69,O69,P69,Q69,R69,S69,T69,U69,V69,W69,X69)</f>
        <v xml:space="preserve"> WHEN COUNTRY = 'CIB' AND SEGMENT IN ('CORPORATE','SME Corporate') THEN 110.6923 WHEN COUNTRY = 'CIB' AND SEGMENT = 'Small Business' THEN 97.90804</v>
      </c>
      <c r="AA69" s="96" t="str">
        <f t="shared" si="15"/>
        <v>CASE  WHEN COUNTRY = 'CIB' AND SEGMENT IN ('CORPORATE','SME Corporate') THEN 110.6923 WHEN COUNTRY = 'CIB' AND SEGMENT = 'Small Business' THEN 97.90804 END AS VAL_MAX_IND_67,</v>
      </c>
    </row>
    <row r="70" spans="1:27" ht="16.5" thickBot="1" x14ac:dyDescent="0.3">
      <c r="A70" s="85">
        <f t="shared" ref="A70:A133" si="25">+A69+1</f>
        <v>68</v>
      </c>
      <c r="B70" s="102"/>
      <c r="C70" s="102"/>
      <c r="D70" s="104"/>
      <c r="E70" s="104"/>
      <c r="F70" s="137"/>
      <c r="G70" s="137"/>
      <c r="H70" s="257"/>
      <c r="I70" s="257"/>
      <c r="J70" s="103" t="s">
        <v>1762</v>
      </c>
      <c r="K70" s="103" t="s">
        <v>1850</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('CORPORATE','SME Corporate') THEN 23.23102</v>
      </c>
      <c r="W70" s="94" t="str">
        <f t="shared" si="22"/>
        <v xml:space="preserve"> WHEN COUNTRY = 'CIB' AND SEGMENT = 'Small Business' THEN 13.81786</v>
      </c>
      <c r="X70" s="94" t="str">
        <f t="shared" si="23"/>
        <v/>
      </c>
      <c r="Z70" t="str">
        <f t="shared" si="24"/>
        <v xml:space="preserve"> WHEN COUNTRY = 'CIB' AND SEGMENT IN ('CORPORATE','SME Corporate') THEN 23.23102 WHEN COUNTRY = 'CIB' AND SEGMENT = 'Small Business' THEN 13.81786</v>
      </c>
      <c r="AA70" s="96" t="str">
        <f t="shared" si="15"/>
        <v>CASE  WHEN COUNTRY = 'CIB' AND SEGMENT IN ('CORPORATE','SME Corporate') THEN 23.23102 WHEN COUNTRY = 'CIB' AND SEGMENT = 'Small Business' THEN 13.81786 END AS VAL_MAX_IND_68,</v>
      </c>
    </row>
    <row r="71" spans="1:27" ht="16.5" thickBot="1" x14ac:dyDescent="0.3">
      <c r="A71" s="85">
        <f t="shared" si="25"/>
        <v>69</v>
      </c>
      <c r="B71" s="107"/>
      <c r="C71" s="107"/>
      <c r="D71" s="108"/>
      <c r="E71" s="108"/>
      <c r="F71" s="138"/>
      <c r="G71" s="138"/>
      <c r="H71" s="257"/>
      <c r="I71" s="257"/>
      <c r="J71" s="103" t="s">
        <v>1763</v>
      </c>
      <c r="K71" s="103" t="s">
        <v>1851</v>
      </c>
      <c r="L71" s="137" t="s">
        <v>2076</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('CORPORATE','SME Corporate') THEN 79.50398</v>
      </c>
      <c r="W71" s="94" t="str">
        <f t="shared" si="22"/>
        <v xml:space="preserve"> WHEN COUNTRY = 'CIB' AND SEGMENT = 'Small Business' THEN 60.98551</v>
      </c>
      <c r="X71" s="94" t="str">
        <f t="shared" si="23"/>
        <v xml:space="preserve"> WHEN COUNTRY = 'ISPRO' AND SEGMENT IN ('Corporate','SME Corporate','SME Retail','Corporate RED','SME Corporate RED','SME Retail RED') THEN 16.28526</v>
      </c>
      <c r="Z71" t="str">
        <f t="shared" si="24"/>
        <v xml:space="preserve"> WHEN COUNTRY = 'CIB' AND SEGMENT IN ('CORPORATE','SME Corporate') THEN 79.50398 WHEN COUNTRY = 'CIB' AND SEGMENT = 'Small Business' THEN 60.98551 WHEN COUNTRY = 'ISPRO' AND SEGMENT IN ('Corporate','SME Corporate','SME Retail','Corporate RED','SME Corporate RED','SME Retail RED') THEN 16.28526</v>
      </c>
      <c r="AA71" s="96" t="str">
        <f t="shared" si="15"/>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row>
    <row r="72" spans="1:27" ht="16.5" thickBot="1" x14ac:dyDescent="0.3">
      <c r="A72" s="85">
        <f t="shared" si="25"/>
        <v>70</v>
      </c>
      <c r="B72" s="107"/>
      <c r="C72" s="107"/>
      <c r="D72" s="108"/>
      <c r="E72" s="108"/>
      <c r="F72" s="137"/>
      <c r="G72" s="137"/>
      <c r="H72" s="257"/>
      <c r="I72" s="257"/>
      <c r="J72" s="103" t="s">
        <v>1764</v>
      </c>
      <c r="K72" s="103" t="s">
        <v>1852</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('CORPORATE','SME Corporate') THEN 14.23445</v>
      </c>
      <c r="W72" s="94" t="str">
        <f t="shared" si="22"/>
        <v xml:space="preserve"> WHEN COUNTRY = 'CIB' AND SEGMENT = 'Small Business' THEN 19.75445</v>
      </c>
      <c r="X72" s="94" t="str">
        <f t="shared" si="23"/>
        <v/>
      </c>
      <c r="Z72" t="str">
        <f t="shared" si="24"/>
        <v xml:space="preserve"> WHEN COUNTRY = 'CIB' AND SEGMENT IN ('CORPORATE','SME Corporate') THEN 14.23445 WHEN COUNTRY = 'CIB' AND SEGMENT = 'Small Business' THEN 19.75445</v>
      </c>
      <c r="AA72" s="96" t="str">
        <f t="shared" si="15"/>
        <v>CASE  WHEN COUNTRY = 'CIB' AND SEGMENT IN ('CORPORATE','SME Corporate') THEN 14.23445 WHEN COUNTRY = 'CIB' AND SEGMENT = 'Small Business' THEN 19.75445 END AS VAL_MAX_IND_70,</v>
      </c>
    </row>
    <row r="73" spans="1:27" ht="16.5" thickBot="1" x14ac:dyDescent="0.3">
      <c r="A73" s="85">
        <f t="shared" si="25"/>
        <v>71</v>
      </c>
      <c r="B73" s="107"/>
      <c r="C73" s="107"/>
      <c r="D73" s="108"/>
      <c r="E73" s="108"/>
      <c r="F73" s="138"/>
      <c r="G73" s="138"/>
      <c r="H73" s="257"/>
      <c r="I73" s="257"/>
      <c r="J73" s="103" t="s">
        <v>1765</v>
      </c>
      <c r="K73" s="103" t="s">
        <v>1853</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('CORPORATE','SME Corporate') THEN 5.512821</v>
      </c>
      <c r="W73" s="94" t="str">
        <f t="shared" si="22"/>
        <v xml:space="preserve"> WHEN COUNTRY = 'CIB' AND SEGMENT = 'Small Business' THEN  11.24408 </v>
      </c>
      <c r="X73" s="94" t="str">
        <f t="shared" si="23"/>
        <v/>
      </c>
      <c r="Z73" t="str">
        <f t="shared" si="24"/>
        <v xml:space="preserve"> WHEN COUNTRY = 'CIB' AND SEGMENT IN ('CORPORATE','SME Corporate') THEN 5.512821 WHEN COUNTRY = 'CIB' AND SEGMENT = 'Small Business' THEN  11.24408 </v>
      </c>
      <c r="AA73" s="96" t="str">
        <f t="shared" si="15"/>
        <v>CASE  WHEN COUNTRY = 'CIB' AND SEGMENT IN ('CORPORATE','SME Corporate') THEN 5.512821 WHEN COUNTRY = 'CIB' AND SEGMENT = 'Small Business' THEN  11.24408  END AS VAL_MAX_IND_71,</v>
      </c>
    </row>
    <row r="74" spans="1:27" ht="16.5" thickBot="1" x14ac:dyDescent="0.3">
      <c r="A74" s="85">
        <f t="shared" si="25"/>
        <v>72</v>
      </c>
      <c r="B74" s="107"/>
      <c r="C74" s="107"/>
      <c r="D74" s="108"/>
      <c r="E74" s="108"/>
      <c r="F74" s="137"/>
      <c r="G74" s="137"/>
      <c r="H74" s="257"/>
      <c r="I74" s="257"/>
      <c r="J74" s="103" t="s">
        <v>1766</v>
      </c>
      <c r="K74" s="103" t="s">
        <v>1854</v>
      </c>
      <c r="L74" s="137" t="s">
        <v>2077</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('CORPORATE','SME Corporate') THEN 49.92105</v>
      </c>
      <c r="W74" s="94" t="str">
        <f t="shared" si="22"/>
        <v xml:space="preserve"> WHEN COUNTRY = 'CIB' AND SEGMENT = 'Small Business' THEN  152.5782 </v>
      </c>
      <c r="X74" s="94" t="str">
        <f t="shared" si="23"/>
        <v xml:space="preserve"> WHEN COUNTRY = 'ISPRO' AND SEGMENT IN ('Corporate','SME Corporate','SME Retail','Corporate RED','SME Corporate RED','SME Retail RED') THEN 54.85353</v>
      </c>
      <c r="Z74" t="str">
        <f t="shared" si="24"/>
        <v xml:space="preserve"> WHEN COUNTRY = 'CIB' AND SEGMENT IN ('CORPORATE','SME Corporate') THEN 49.92105 WHEN COUNTRY = 'CIB' AND SEGMENT = 'Small Business' THEN  152.5782  WHEN COUNTRY = 'ISPRO' AND SEGMENT IN ('Corporate','SME Corporate','SME Retail','Corporate RED','SME Corporate RED','SME Retail RED') THEN 54.85353</v>
      </c>
      <c r="AA74" s="96" t="str">
        <f t="shared" si="15"/>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row>
    <row r="75" spans="1:27" ht="16.5" thickBot="1" x14ac:dyDescent="0.3">
      <c r="A75" s="85">
        <f t="shared" si="25"/>
        <v>73</v>
      </c>
      <c r="B75" s="107"/>
      <c r="C75" s="107"/>
      <c r="D75" s="108"/>
      <c r="E75" s="108"/>
      <c r="F75" s="138"/>
      <c r="G75" s="138"/>
      <c r="H75" s="257"/>
      <c r="I75" s="257"/>
      <c r="J75" s="103"/>
      <c r="K75" s="103" t="s">
        <v>1855</v>
      </c>
      <c r="L75" s="137" t="s">
        <v>2078</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THEN 3.321014</v>
      </c>
      <c r="X75" s="94" t="str">
        <f t="shared" si="23"/>
        <v xml:space="preserve"> WHEN COUNTRY = 'ISPRO' AND SEGMENT IN ('Corporate','SME Corporate','SME Retail','Corporate RED','SME Corporate RED','SME Retail RED') THEN 11.5086</v>
      </c>
      <c r="Z75" t="str">
        <f t="shared" si="24"/>
        <v xml:space="preserve"> WHEN COUNTRY = 'CIB' AND SEGMENT = 'Small Business' THEN 3.321014 WHEN COUNTRY = 'ISPRO' AND SEGMENT IN ('Corporate','SME Corporate','SME Retail','Corporate RED','SME Corporate RED','SME Retail RED') THEN 11.5086</v>
      </c>
      <c r="AA75" s="96" t="str">
        <f t="shared" si="15"/>
        <v>CASE  WHEN COUNTRY = 'CIB' AND SEGMENT = 'Small Business' THEN 3.321014 WHEN COUNTRY = 'ISPRO' AND SEGMENT IN ('Corporate','SME Corporate','SME Retail','Corporate RED','SME Corporate RED','SME Retail RED') THEN 11.5086 END AS VAL_MAX_IND_73,</v>
      </c>
    </row>
    <row r="76" spans="1:27" ht="16.5" thickBot="1" x14ac:dyDescent="0.3">
      <c r="A76" s="85">
        <f t="shared" si="25"/>
        <v>74</v>
      </c>
      <c r="B76" s="107"/>
      <c r="C76" s="107"/>
      <c r="D76" s="108"/>
      <c r="E76" s="108"/>
      <c r="F76" s="137"/>
      <c r="G76" s="137"/>
      <c r="H76" s="257"/>
      <c r="I76" s="257"/>
      <c r="J76" s="103" t="s">
        <v>1767</v>
      </c>
      <c r="K76" s="103" t="s">
        <v>1856</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('CORPORATE','SME Corporate') THEN 6.52961</v>
      </c>
      <c r="W76" s="94" t="str">
        <f t="shared" si="22"/>
        <v xml:space="preserve"> WHEN COUNTRY = 'CIB' AND SEGMENT = 'Small Business' THEN  7.031384 </v>
      </c>
      <c r="X76" s="94" t="str">
        <f t="shared" si="23"/>
        <v/>
      </c>
      <c r="Z76" t="str">
        <f t="shared" si="24"/>
        <v xml:space="preserve"> WHEN COUNTRY = 'CIB' AND SEGMENT IN ('CORPORATE','SME Corporate') THEN 6.52961 WHEN COUNTRY = 'CIB' AND SEGMENT = 'Small Business' THEN  7.031384 </v>
      </c>
      <c r="AA76" s="96" t="str">
        <f t="shared" si="15"/>
        <v>CASE  WHEN COUNTRY = 'CIB' AND SEGMENT IN ('CORPORATE','SME Corporate') THEN 6.52961 WHEN COUNTRY = 'CIB' AND SEGMENT = 'Small Business' THEN  7.031384  END AS VAL_MAX_IND_74,</v>
      </c>
    </row>
    <row r="77" spans="1:27" ht="16.5" thickBot="1" x14ac:dyDescent="0.3">
      <c r="A77" s="85">
        <f t="shared" si="25"/>
        <v>75</v>
      </c>
      <c r="B77" s="107"/>
      <c r="C77" s="107"/>
      <c r="D77" s="108"/>
      <c r="E77" s="108"/>
      <c r="F77" s="138"/>
      <c r="G77" s="138"/>
      <c r="H77" s="257"/>
      <c r="I77" s="257"/>
      <c r="J77" s="103" t="s">
        <v>1768</v>
      </c>
      <c r="K77" s="103" t="s">
        <v>1857</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('CORPORATE','SME Corporate') THEN 13.07846</v>
      </c>
      <c r="W77" s="94" t="str">
        <f t="shared" si="22"/>
        <v xml:space="preserve"> WHEN COUNTRY = 'CIB' AND SEGMENT = 'Small Business' THEN 42.09641</v>
      </c>
      <c r="X77" s="94" t="str">
        <f t="shared" si="23"/>
        <v/>
      </c>
      <c r="Z77" t="str">
        <f t="shared" si="24"/>
        <v xml:space="preserve"> WHEN COUNTRY = 'CIB' AND SEGMENT IN ('CORPORATE','SME Corporate') THEN 13.07846 WHEN COUNTRY = 'CIB' AND SEGMENT = 'Small Business' THEN 42.09641</v>
      </c>
      <c r="AA77" s="96" t="str">
        <f t="shared" si="15"/>
        <v>CASE  WHEN COUNTRY = 'CIB' AND SEGMENT IN ('CORPORATE','SME Corporate') THEN 13.07846 WHEN COUNTRY = 'CIB' AND SEGMENT = 'Small Business' THEN 42.09641 END AS VAL_MAX_IND_75,</v>
      </c>
    </row>
    <row r="78" spans="1:27" ht="16.5" thickBot="1" x14ac:dyDescent="0.3">
      <c r="A78" s="85">
        <f t="shared" si="25"/>
        <v>76</v>
      </c>
      <c r="B78" s="107"/>
      <c r="C78" s="107"/>
      <c r="D78" s="108"/>
      <c r="E78" s="108"/>
      <c r="F78" s="137"/>
      <c r="G78" s="137"/>
      <c r="H78" s="257"/>
      <c r="I78" s="257"/>
      <c r="J78" s="103" t="s">
        <v>1769</v>
      </c>
      <c r="K78" s="103" t="s">
        <v>1858</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('CORPORATE','SME Corporate') THEN 4.515303</v>
      </c>
      <c r="W78" s="94" t="str">
        <f t="shared" si="22"/>
        <v xml:space="preserve"> WHEN COUNTRY = 'CIB' AND SEGMENT = 'Small Business' THEN 10.5923</v>
      </c>
      <c r="X78" s="94" t="str">
        <f t="shared" si="23"/>
        <v/>
      </c>
      <c r="Z78" t="str">
        <f t="shared" si="24"/>
        <v xml:space="preserve"> WHEN COUNTRY = 'CIB' AND SEGMENT IN ('CORPORATE','SME Corporate') THEN 4.515303 WHEN COUNTRY = 'CIB' AND SEGMENT = 'Small Business' THEN 10.5923</v>
      </c>
      <c r="AA78" s="96" t="str">
        <f t="shared" si="15"/>
        <v>CASE  WHEN COUNTRY = 'CIB' AND SEGMENT IN ('CORPORATE','SME Corporate') THEN 4.515303 WHEN COUNTRY = 'CIB' AND SEGMENT = 'Small Business' THEN 10.5923 END AS VAL_MAX_IND_76,</v>
      </c>
    </row>
    <row r="79" spans="1:27" ht="16.5" thickBot="1" x14ac:dyDescent="0.3">
      <c r="A79" s="85">
        <f t="shared" si="25"/>
        <v>77</v>
      </c>
      <c r="B79" s="107"/>
      <c r="C79" s="107"/>
      <c r="D79" s="108"/>
      <c r="E79" s="108"/>
      <c r="F79" s="138"/>
      <c r="G79" s="138"/>
      <c r="H79" s="257"/>
      <c r="I79" s="257"/>
      <c r="J79" s="103" t="s">
        <v>1778</v>
      </c>
      <c r="K79" s="103" t="s">
        <v>1859</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('CORPORATE','SME Corporate') THEN 8.508943</v>
      </c>
      <c r="W79" s="94" t="str">
        <f t="shared" si="22"/>
        <v xml:space="preserve"> WHEN COUNTRY = 'CIB' AND SEGMENT = 'Small Business' THEN 15.6597</v>
      </c>
      <c r="X79" s="94" t="str">
        <f t="shared" si="23"/>
        <v/>
      </c>
      <c r="Z79" t="str">
        <f t="shared" si="24"/>
        <v xml:space="preserve"> WHEN COUNTRY = 'CIB' AND SEGMENT IN ('CORPORATE','SME Corporate') THEN 8.508943 WHEN COUNTRY = 'CIB' AND SEGMENT = 'Small Business' THEN 15.6597</v>
      </c>
      <c r="AA79" s="96" t="str">
        <f t="shared" si="15"/>
        <v>CASE  WHEN COUNTRY = 'CIB' AND SEGMENT IN ('CORPORATE','SME Corporate') THEN 8.508943 WHEN COUNTRY = 'CIB' AND SEGMENT = 'Small Business' THEN 15.6597 END AS VAL_MAX_IND_77,</v>
      </c>
    </row>
    <row r="80" spans="1:27" ht="16.5" thickBot="1" x14ac:dyDescent="0.3">
      <c r="A80" s="85">
        <f t="shared" si="25"/>
        <v>78</v>
      </c>
      <c r="B80" s="107"/>
      <c r="C80" s="107"/>
      <c r="D80" s="108"/>
      <c r="E80" s="108"/>
      <c r="F80" s="137"/>
      <c r="G80" s="137"/>
      <c r="H80" s="257"/>
      <c r="I80" s="257"/>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5" thickBot="1" x14ac:dyDescent="0.3">
      <c r="A81" s="85">
        <f t="shared" si="25"/>
        <v>79</v>
      </c>
      <c r="B81" s="107"/>
      <c r="C81" s="107"/>
      <c r="D81" s="108"/>
      <c r="E81" s="108"/>
      <c r="F81" s="138"/>
      <c r="G81" s="138"/>
      <c r="H81" s="257"/>
      <c r="I81" s="257"/>
      <c r="J81" s="103" t="s">
        <v>1770</v>
      </c>
      <c r="K81" s="103" t="s">
        <v>1860</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('CORPORATE','SME Corporate') THEN 3.633866</v>
      </c>
      <c r="W81" s="94" t="str">
        <f t="shared" si="22"/>
        <v xml:space="preserve"> WHEN COUNTRY = 'CIB' AND SEGMENT = 'Small Business' THEN 8.377796</v>
      </c>
      <c r="X81" s="94" t="str">
        <f t="shared" si="23"/>
        <v/>
      </c>
      <c r="Z81" t="str">
        <f t="shared" si="24"/>
        <v xml:space="preserve"> WHEN COUNTRY = 'CIB' AND SEGMENT IN ('CORPORATE','SME Corporate') THEN 3.633866 WHEN COUNTRY = 'CIB' AND SEGMENT = 'Small Business' THEN 8.377796</v>
      </c>
      <c r="AA81" s="96" t="str">
        <f t="shared" si="15"/>
        <v>CASE  WHEN COUNTRY = 'CIB' AND SEGMENT IN ('CORPORATE','SME Corporate') THEN 3.633866 WHEN COUNTRY = 'CIB' AND SEGMENT = 'Small Business' THEN 8.377796 END AS VAL_MAX_IND_79,</v>
      </c>
    </row>
    <row r="82" spans="1:27" ht="16.5" thickBot="1" x14ac:dyDescent="0.3">
      <c r="A82" s="85">
        <f t="shared" si="25"/>
        <v>80</v>
      </c>
      <c r="B82" s="107"/>
      <c r="C82" s="107"/>
      <c r="D82" s="108"/>
      <c r="E82" s="108"/>
      <c r="F82" s="137"/>
      <c r="G82" s="137"/>
      <c r="H82" s="257"/>
      <c r="I82" s="257"/>
      <c r="J82" s="103" t="s">
        <v>1771</v>
      </c>
      <c r="K82" s="103" t="s">
        <v>1861</v>
      </c>
      <c r="L82" s="137" t="s">
        <v>2063</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('CORPORATE','SME Corporate') THEN 1053.803</v>
      </c>
      <c r="W82" s="94" t="str">
        <f t="shared" si="22"/>
        <v xml:space="preserve"> WHEN COUNTRY = 'CIB' AND SEGMENT = 'Small Business' THEN 624.4211</v>
      </c>
      <c r="X82" s="94" t="str">
        <f t="shared" si="23"/>
        <v xml:space="preserve"> WHEN COUNTRY = 'ISPRO' AND SEGMENT IN ('Corporate','SME Corporate','SME Retail','Corporate RED','SME Corporate RED','SME Retail RED') THEN 221.0669000</v>
      </c>
      <c r="Z82" t="str">
        <f t="shared" si="24"/>
        <v xml:space="preserve"> WHEN COUNTRY = 'CIB' AND SEGMENT IN ('CORPORATE','SME Corporate') THEN 1053.803 WHEN COUNTRY = 'CIB' AND SEGMENT = 'Small Business' THEN 624.4211 WHEN COUNTRY = 'ISPRO' AND SEGMENT IN ('Corporate','SME Corporate','SME Retail','Corporate RED','SME Corporate RED','SME Retail RED') THEN 221.0669000</v>
      </c>
      <c r="AA82" s="96" t="str">
        <f t="shared" si="15"/>
        <v>CASE  WHEN COUNTRY = 'CIB' AND SEGMENT IN ('CORPORATE','SME Corporate') THEN 1053.803 WHEN COUNTRY = 'CIB' AND SEGMENT = 'Small Business' THEN 624.4211 WHEN COUNTRY = 'ISPRO' AND SEGMENT IN ('Corporate','SME Corporate','SME Retail','Corporate RED','SME Corporate RED','SME Retail RED') THEN 221.0669000 END AS VAL_MAX_IND_80,</v>
      </c>
    </row>
    <row r="83" spans="1:27" ht="16.5" thickBot="1" x14ac:dyDescent="0.3">
      <c r="A83" s="85">
        <f t="shared" si="25"/>
        <v>81</v>
      </c>
      <c r="B83" s="107"/>
      <c r="C83" s="107"/>
      <c r="D83" s="108"/>
      <c r="E83" s="108"/>
      <c r="F83" s="138"/>
      <c r="G83" s="138"/>
      <c r="H83" s="257"/>
      <c r="I83" s="257"/>
      <c r="J83" s="103" t="s">
        <v>1772</v>
      </c>
      <c r="K83" s="103" t="s">
        <v>1862</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('CORPORATE','SME Corporate') THEN 5.241854</v>
      </c>
      <c r="W83" s="94" t="str">
        <f t="shared" si="22"/>
        <v xml:space="preserve"> WHEN COUNTRY = 'CIB' AND SEGMENT = 'Small Business' THEN 24.62825</v>
      </c>
      <c r="X83" s="94" t="str">
        <f t="shared" si="23"/>
        <v/>
      </c>
      <c r="Z83" t="str">
        <f t="shared" si="24"/>
        <v xml:space="preserve"> WHEN COUNTRY = 'CIB' AND SEGMENT IN ('CORPORATE','SME Corporate') THEN 5.241854 WHEN COUNTRY = 'CIB' AND SEGMENT = 'Small Business' THEN 24.62825</v>
      </c>
      <c r="AA83" s="96" t="str">
        <f t="shared" si="15"/>
        <v>CASE  WHEN COUNTRY = 'CIB' AND SEGMENT IN ('CORPORATE','SME Corporate') THEN 5.241854 WHEN COUNTRY = 'CIB' AND SEGMENT = 'Small Business' THEN 24.62825 END AS VAL_MAX_IND_81,</v>
      </c>
    </row>
    <row r="84" spans="1:27" ht="16.5" thickBot="1" x14ac:dyDescent="0.3">
      <c r="A84" s="85">
        <f t="shared" si="25"/>
        <v>82</v>
      </c>
      <c r="B84" s="107"/>
      <c r="C84" s="107"/>
      <c r="D84" s="108"/>
      <c r="E84" s="108"/>
      <c r="F84" s="137"/>
      <c r="G84" s="137"/>
      <c r="H84" s="257"/>
      <c r="I84" s="257"/>
      <c r="J84" s="103" t="s">
        <v>1773</v>
      </c>
      <c r="K84" s="103" t="s">
        <v>1863</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('CORPORATE','SME Corporate') THEN 21.0075</v>
      </c>
      <c r="W84" s="94" t="str">
        <f t="shared" si="22"/>
        <v xml:space="preserve"> WHEN COUNTRY = 'CIB' AND SEGMENT = 'Small Business' THEN 48.98851</v>
      </c>
      <c r="X84" s="94" t="str">
        <f t="shared" si="23"/>
        <v/>
      </c>
      <c r="Z84" t="str">
        <f t="shared" si="24"/>
        <v xml:space="preserve"> WHEN COUNTRY = 'CIB' AND SEGMENT IN ('CORPORATE','SME Corporate') THEN 21.0075 WHEN COUNTRY = 'CIB' AND SEGMENT = 'Small Business' THEN 48.98851</v>
      </c>
      <c r="AA84" s="96" t="str">
        <f t="shared" si="15"/>
        <v>CASE  WHEN COUNTRY = 'CIB' AND SEGMENT IN ('CORPORATE','SME Corporate') THEN 21.0075 WHEN COUNTRY = 'CIB' AND SEGMENT = 'Small Business' THEN 48.98851 END AS VAL_MAX_IND_82,</v>
      </c>
    </row>
    <row r="85" spans="1:27" ht="16.5" thickBot="1" x14ac:dyDescent="0.3">
      <c r="A85" s="85">
        <f t="shared" si="25"/>
        <v>83</v>
      </c>
      <c r="B85" s="107"/>
      <c r="C85" s="107"/>
      <c r="D85" s="108"/>
      <c r="E85" s="108"/>
      <c r="F85" s="138"/>
      <c r="G85" s="138"/>
      <c r="H85" s="257"/>
      <c r="I85" s="257"/>
      <c r="J85" s="103" t="s">
        <v>1774</v>
      </c>
      <c r="K85" s="103" t="s">
        <v>1864</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('CORPORATE','SME Corporate') THEN 347.2054</v>
      </c>
      <c r="W85" s="94" t="str">
        <f t="shared" si="22"/>
        <v xml:space="preserve"> WHEN COUNTRY = 'CIB' AND SEGMENT = 'Small Business' THEN 241.0093</v>
      </c>
      <c r="X85" s="94" t="str">
        <f t="shared" si="23"/>
        <v/>
      </c>
      <c r="Z85" t="str">
        <f t="shared" si="24"/>
        <v xml:space="preserve"> WHEN COUNTRY = 'CIB' AND SEGMENT IN ('CORPORATE','SME Corporate') THEN 347.2054 WHEN COUNTRY = 'CIB' AND SEGMENT = 'Small Business' THEN 241.0093</v>
      </c>
      <c r="AA85" s="96" t="str">
        <f t="shared" si="15"/>
        <v>CASE  WHEN COUNTRY = 'CIB' AND SEGMENT IN ('CORPORATE','SME Corporate') THEN 347.2054 WHEN COUNTRY = 'CIB' AND SEGMENT = 'Small Business' THEN 241.0093 END AS VAL_MAX_IND_83,</v>
      </c>
    </row>
    <row r="86" spans="1:27" ht="16.5" thickBot="1" x14ac:dyDescent="0.3">
      <c r="A86" s="85">
        <f t="shared" si="25"/>
        <v>84</v>
      </c>
      <c r="B86" s="107"/>
      <c r="C86" s="107"/>
      <c r="D86" s="108"/>
      <c r="E86" s="108"/>
      <c r="F86" s="137"/>
      <c r="G86" s="137"/>
      <c r="H86" s="257"/>
      <c r="I86" s="257"/>
      <c r="J86" s="103" t="s">
        <v>1775</v>
      </c>
      <c r="K86" s="103" t="s">
        <v>1865</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('CORPORATE','SME Corporate') THEN 563.6532</v>
      </c>
      <c r="W86" s="94" t="str">
        <f t="shared" si="22"/>
        <v xml:space="preserve"> WHEN COUNTRY = 'CIB' AND SEGMENT = 'Small Business' THEN 619.8761</v>
      </c>
      <c r="X86" s="94" t="str">
        <f t="shared" si="23"/>
        <v/>
      </c>
      <c r="Z86" t="str">
        <f t="shared" si="24"/>
        <v xml:space="preserve"> WHEN COUNTRY = 'CIB' AND SEGMENT IN ('CORPORATE','SME Corporate') THEN 563.6532 WHEN COUNTRY = 'CIB' AND SEGMENT = 'Small Business' THEN 619.8761</v>
      </c>
      <c r="AA86" s="96" t="str">
        <f t="shared" si="15"/>
        <v>CASE  WHEN COUNTRY = 'CIB' AND SEGMENT IN ('CORPORATE','SME Corporate') THEN 563.6532 WHEN COUNTRY = 'CIB' AND SEGMENT = 'Small Business' THEN 619.8761 END AS VAL_MAX_IND_84,</v>
      </c>
    </row>
    <row r="87" spans="1:27" ht="16.5" thickBot="1" x14ac:dyDescent="0.3">
      <c r="A87" s="85">
        <f t="shared" si="25"/>
        <v>85</v>
      </c>
      <c r="B87" s="107"/>
      <c r="C87" s="107"/>
      <c r="D87" s="108"/>
      <c r="E87" s="108"/>
      <c r="F87" s="138"/>
      <c r="G87" s="138"/>
      <c r="H87" s="257"/>
      <c r="I87" s="257"/>
      <c r="J87" s="103" t="s">
        <v>1776</v>
      </c>
      <c r="K87" s="103" t="s">
        <v>1866</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('CORPORATE','SME Corporate') THEN 10.50069</v>
      </c>
      <c r="W87" s="94" t="str">
        <f t="shared" si="22"/>
        <v xml:space="preserve"> WHEN COUNTRY = 'CIB' AND SEGMENT = 'Small Business' THEN 22.77601</v>
      </c>
      <c r="X87" s="94" t="str">
        <f t="shared" si="23"/>
        <v/>
      </c>
      <c r="Z87" t="str">
        <f t="shared" si="24"/>
        <v xml:space="preserve"> WHEN COUNTRY = 'CIB' AND SEGMENT IN ('CORPORATE','SME Corporate') THEN 10.50069 WHEN COUNTRY = 'CIB' AND SEGMENT = 'Small Business' THEN 22.77601</v>
      </c>
      <c r="AA87" s="96" t="str">
        <f t="shared" si="15"/>
        <v>CASE  WHEN COUNTRY = 'CIB' AND SEGMENT IN ('CORPORATE','SME Corporate') THEN 10.50069 WHEN COUNTRY = 'CIB' AND SEGMENT = 'Small Business' THEN 22.77601 END AS VAL_MAX_IND_85,</v>
      </c>
    </row>
    <row r="88" spans="1:27" ht="16.5" thickBot="1" x14ac:dyDescent="0.3">
      <c r="A88" s="85">
        <f t="shared" si="25"/>
        <v>86</v>
      </c>
      <c r="B88" s="107"/>
      <c r="C88" s="107"/>
      <c r="D88" s="108"/>
      <c r="E88" s="108"/>
      <c r="F88" s="137"/>
      <c r="G88" s="137"/>
      <c r="H88" s="257"/>
      <c r="I88" s="257"/>
      <c r="J88" s="103" t="s">
        <v>1777</v>
      </c>
      <c r="K88" s="103" t="s">
        <v>1867</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('CORPORATE','SME Corporate') THEN 205.7491</v>
      </c>
      <c r="W88" s="94" t="str">
        <f t="shared" si="22"/>
        <v xml:space="preserve"> WHEN COUNTRY = 'CIB' AND SEGMENT = 'Small Business' THEN 161.8246</v>
      </c>
      <c r="X88" s="94" t="str">
        <f t="shared" si="23"/>
        <v/>
      </c>
      <c r="Z88" t="str">
        <f t="shared" si="24"/>
        <v xml:space="preserve"> WHEN COUNTRY = 'CIB' AND SEGMENT IN ('CORPORATE','SME Corporate') THEN 205.7491 WHEN COUNTRY = 'CIB' AND SEGMENT = 'Small Business' THEN 161.8246</v>
      </c>
      <c r="AA88" s="96" t="str">
        <f t="shared" si="15"/>
        <v>CASE  WHEN COUNTRY = 'CIB' AND SEGMENT IN ('CORPORATE','SME Corporate') THEN 205.7491 WHEN COUNTRY = 'CIB' AND SEGMENT = 'Small Business' THEN 161.8246 END AS VAL_MAX_IND_86,</v>
      </c>
    </row>
    <row r="89" spans="1:27" ht="16.5" thickBot="1" x14ac:dyDescent="0.3">
      <c r="A89" s="85">
        <f t="shared" si="25"/>
        <v>87</v>
      </c>
      <c r="B89" s="107"/>
      <c r="C89" s="107"/>
      <c r="D89" s="108"/>
      <c r="E89" s="108"/>
      <c r="F89" s="138"/>
      <c r="G89" s="138"/>
      <c r="H89" s="257"/>
      <c r="I89" s="257"/>
      <c r="J89" s="103" t="s">
        <v>1779</v>
      </c>
      <c r="K89" s="103" t="s">
        <v>1868</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('CORPORATE','SME Corporate') THEN 322.4184</v>
      </c>
      <c r="W89" s="94" t="str">
        <f t="shared" si="22"/>
        <v xml:space="preserve"> WHEN COUNTRY = 'CIB' AND SEGMENT = 'Small Business' THEN 344.1216</v>
      </c>
      <c r="X89" s="94" t="str">
        <f t="shared" si="23"/>
        <v/>
      </c>
      <c r="Z89" t="str">
        <f t="shared" si="24"/>
        <v xml:space="preserve"> WHEN COUNTRY = 'CIB' AND SEGMENT IN ('CORPORATE','SME Corporate') THEN 322.4184 WHEN COUNTRY = 'CIB' AND SEGMENT = 'Small Business' THEN 344.1216</v>
      </c>
      <c r="AA89" s="96" t="str">
        <f t="shared" si="15"/>
        <v>CASE  WHEN COUNTRY = 'CIB' AND SEGMENT IN ('CORPORATE','SME Corporate') THEN 322.4184 WHEN COUNTRY = 'CIB' AND SEGMENT = 'Small Business' THEN 344.1216 END AS VAL_MAX_IND_87,</v>
      </c>
    </row>
    <row r="90" spans="1:27" ht="16.5" thickBot="1" x14ac:dyDescent="0.3">
      <c r="A90" s="85">
        <f t="shared" si="25"/>
        <v>88</v>
      </c>
      <c r="B90" s="107"/>
      <c r="C90" s="107"/>
      <c r="D90" s="108"/>
      <c r="E90" s="108"/>
      <c r="F90" s="137"/>
      <c r="G90" s="137"/>
      <c r="H90" s="257"/>
      <c r="I90" s="257"/>
      <c r="J90" s="103" t="s">
        <v>1780</v>
      </c>
      <c r="K90" s="103" t="s">
        <v>1869</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('CORPORATE','SME Corporate') THEN 0.8269702</v>
      </c>
      <c r="W90" s="94" t="str">
        <f t="shared" si="22"/>
        <v xml:space="preserve"> WHEN COUNTRY = 'CIB' AND SEGMENT = 'Small Business' THEN 0.7587788</v>
      </c>
      <c r="X90" s="94" t="str">
        <f t="shared" si="23"/>
        <v/>
      </c>
      <c r="Z90" t="str">
        <f t="shared" si="24"/>
        <v xml:space="preserve"> WHEN COUNTRY = 'CIB' AND SEGMENT IN ('CORPORATE','SME Corporate') THEN 0.8269702 WHEN COUNTRY = 'CIB' AND SEGMENT = 'Small Business' THEN 0.7587788</v>
      </c>
      <c r="AA90" s="96" t="str">
        <f t="shared" si="15"/>
        <v>CASE  WHEN COUNTRY = 'CIB' AND SEGMENT IN ('CORPORATE','SME Corporate') THEN 0.8269702 WHEN COUNTRY = 'CIB' AND SEGMENT = 'Small Business' THEN 0.7587788 END AS VAL_MAX_IND_88,</v>
      </c>
    </row>
    <row r="91" spans="1:27" ht="16.5" thickBot="1" x14ac:dyDescent="0.3">
      <c r="A91" s="85">
        <f t="shared" si="25"/>
        <v>89</v>
      </c>
      <c r="B91" s="107"/>
      <c r="C91" s="107"/>
      <c r="D91" s="108"/>
      <c r="E91" s="108"/>
      <c r="F91" s="138"/>
      <c r="G91" s="138"/>
      <c r="H91" s="257"/>
      <c r="I91" s="257"/>
      <c r="J91" s="103" t="s">
        <v>1781</v>
      </c>
      <c r="K91" s="103" t="s">
        <v>1870</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('CORPORATE','SME Corporate') THEN 6.926369</v>
      </c>
      <c r="W91" s="94" t="str">
        <f t="shared" si="22"/>
        <v xml:space="preserve"> WHEN COUNTRY = 'CIB' AND SEGMENT = 'Small Business' THEN 16.09147</v>
      </c>
      <c r="X91" s="94" t="str">
        <f t="shared" si="23"/>
        <v/>
      </c>
      <c r="Z91" t="str">
        <f t="shared" si="24"/>
        <v xml:space="preserve"> WHEN COUNTRY = 'CIB' AND SEGMENT IN ('CORPORATE','SME Corporate') THEN 6.926369 WHEN COUNTRY = 'CIB' AND SEGMENT = 'Small Business' THEN 16.09147</v>
      </c>
      <c r="AA91" s="96" t="str">
        <f t="shared" si="15"/>
        <v>CASE  WHEN COUNTRY = 'CIB' AND SEGMENT IN ('CORPORATE','SME Corporate') THEN 6.926369 WHEN COUNTRY = 'CIB' AND SEGMENT = 'Small Business' THEN 16.09147 END AS VAL_MAX_IND_89,</v>
      </c>
    </row>
    <row r="92" spans="1:27" ht="16.5" thickBot="1" x14ac:dyDescent="0.3">
      <c r="A92" s="85">
        <f t="shared" si="25"/>
        <v>90</v>
      </c>
      <c r="B92" s="107"/>
      <c r="C92" s="107"/>
      <c r="D92" s="108"/>
      <c r="E92" s="108"/>
      <c r="F92" s="137"/>
      <c r="G92" s="137"/>
      <c r="H92" s="257"/>
      <c r="I92" s="257"/>
      <c r="J92" s="103" t="s">
        <v>1782</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('CORPORATE','SME Corporate') THEN 0.1516084</v>
      </c>
      <c r="W92" s="94" t="str">
        <f t="shared" si="22"/>
        <v/>
      </c>
      <c r="X92" s="94" t="str">
        <f t="shared" si="23"/>
        <v/>
      </c>
      <c r="Z92" t="str">
        <f t="shared" si="24"/>
        <v xml:space="preserve"> WHEN COUNTRY = 'CIB' AND SEGMENT IN ('CORPORATE','SME Corporate') THEN 0.1516084</v>
      </c>
      <c r="AA92" s="96" t="str">
        <f t="shared" si="15"/>
        <v>CASE  WHEN COUNTRY = 'CIB' AND SEGMENT IN ('CORPORATE','SME Corporate') THEN 0.1516084 END AS VAL_MAX_IND_90,</v>
      </c>
    </row>
    <row r="93" spans="1:27" ht="16.5" thickBot="1" x14ac:dyDescent="0.3">
      <c r="A93" s="85">
        <f t="shared" si="25"/>
        <v>91</v>
      </c>
      <c r="B93" s="107"/>
      <c r="C93" s="107"/>
      <c r="D93" s="108"/>
      <c r="E93" s="108"/>
      <c r="F93" s="138"/>
      <c r="G93" s="138"/>
      <c r="H93" s="257"/>
      <c r="I93" s="257"/>
      <c r="J93" s="103" t="s">
        <v>1783</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('CORPORATE','SME Corporate') THEN 10.96952</v>
      </c>
      <c r="W93" s="94" t="str">
        <f t="shared" si="22"/>
        <v/>
      </c>
      <c r="X93" s="94" t="str">
        <f t="shared" si="23"/>
        <v/>
      </c>
      <c r="Z93" t="str">
        <f t="shared" si="24"/>
        <v xml:space="preserve"> WHEN COUNTRY = 'CIB' AND SEGMENT IN ('CORPORATE','SME Corporate') THEN 10.96952</v>
      </c>
      <c r="AA93" s="96" t="str">
        <f t="shared" si="15"/>
        <v>CASE  WHEN COUNTRY = 'CIB' AND SEGMENT IN ('CORPORATE','SME Corporate') THEN 10.96952 END AS VAL_MAX_IND_91,</v>
      </c>
    </row>
    <row r="94" spans="1:27" ht="16.5" thickBot="1" x14ac:dyDescent="0.3">
      <c r="A94" s="85">
        <f t="shared" si="25"/>
        <v>92</v>
      </c>
      <c r="B94" s="107"/>
      <c r="C94" s="107"/>
      <c r="D94" s="108"/>
      <c r="E94" s="108"/>
      <c r="F94" s="137"/>
      <c r="G94" s="137"/>
      <c r="H94" s="257"/>
      <c r="I94" s="257"/>
      <c r="J94" s="103" t="s">
        <v>1784</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('CORPORATE','SME Corporate') THEN 0.0686293</v>
      </c>
      <c r="W94" s="94" t="str">
        <f t="shared" si="22"/>
        <v/>
      </c>
      <c r="X94" s="94" t="str">
        <f t="shared" si="23"/>
        <v/>
      </c>
      <c r="Z94" t="str">
        <f t="shared" si="24"/>
        <v xml:space="preserve"> WHEN COUNTRY = 'CIB' AND SEGMENT IN ('CORPORATE','SME Corporate') THEN 0.0686293</v>
      </c>
      <c r="AA94" s="96" t="str">
        <f t="shared" si="15"/>
        <v>CASE  WHEN COUNTRY = 'CIB' AND SEGMENT IN ('CORPORATE','SME Corporate') THEN 0.0686293 END AS VAL_MAX_IND_92,</v>
      </c>
    </row>
    <row r="95" spans="1:27" ht="16.5" thickBot="1" x14ac:dyDescent="0.3">
      <c r="A95" s="85">
        <f t="shared" si="25"/>
        <v>93</v>
      </c>
      <c r="B95" s="107"/>
      <c r="C95" s="107"/>
      <c r="D95" s="108"/>
      <c r="E95" s="108"/>
      <c r="F95" s="138"/>
      <c r="G95" s="138"/>
      <c r="H95" s="257"/>
      <c r="I95" s="257"/>
      <c r="J95" s="103" t="s">
        <v>1785</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('CORPORATE','SME Corporate') THEN 9.943462</v>
      </c>
      <c r="W95" s="94" t="str">
        <f t="shared" si="22"/>
        <v/>
      </c>
      <c r="X95" s="94" t="str">
        <f t="shared" si="23"/>
        <v/>
      </c>
      <c r="Z95" t="str">
        <f t="shared" si="24"/>
        <v xml:space="preserve"> WHEN COUNTRY = 'CIB' AND SEGMENT IN ('CORPORATE','SME Corporate') THEN 9.943462</v>
      </c>
      <c r="AA95" s="96" t="str">
        <f t="shared" si="15"/>
        <v>CASE  WHEN COUNTRY = 'CIB' AND SEGMENT IN ('CORPORATE','SME Corporate') THEN 9.943462 END AS VAL_MAX_IND_93,</v>
      </c>
    </row>
    <row r="96" spans="1:27" ht="16.5" thickBot="1" x14ac:dyDescent="0.3">
      <c r="A96" s="85">
        <f t="shared" si="25"/>
        <v>94</v>
      </c>
      <c r="B96" s="107"/>
      <c r="C96" s="107"/>
      <c r="D96" s="108"/>
      <c r="E96" s="108"/>
      <c r="F96" s="137"/>
      <c r="G96" s="137"/>
      <c r="H96" s="257"/>
      <c r="I96" s="257"/>
      <c r="J96" s="103" t="s">
        <v>1786</v>
      </c>
      <c r="K96" s="103" t="s">
        <v>1871</v>
      </c>
      <c r="L96" s="137" t="s">
        <v>2080</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('CORPORATE','SME Corporate') THEN 125000000000</v>
      </c>
      <c r="W96" s="94" t="str">
        <f t="shared" si="22"/>
        <v xml:space="preserve"> WHEN COUNTRY = 'CIB' AND SEGMENT = 'Small Business' THEN  3820000000 </v>
      </c>
      <c r="X96" s="94" t="str">
        <f t="shared" si="23"/>
        <v xml:space="preserve"> WHEN COUNTRY = 'ISPRO' AND SEGMENT IN ('Corporate','SME Corporate','SME Retail','Corporate RED','SME Corporate RED','SME Retail RED') THEN 30600000</v>
      </c>
      <c r="Z96" t="str">
        <f t="shared" si="24"/>
        <v xml:space="preserve"> WHEN COUNTRY = 'CIB' AND SEGMENT IN ('CORPORATE','SME Corporate') THEN 125000000000 WHEN COUNTRY = 'CIB' AND SEGMENT = 'Small Business' THEN  3820000000  WHEN COUNTRY = 'ISPRO' AND SEGMENT IN ('Corporate','SME Corporate','SME Retail','Corporate RED','SME Corporate RED','SME Retail RED') THEN 30600000</v>
      </c>
      <c r="AA96" s="96" t="str">
        <f t="shared" si="15"/>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row>
    <row r="97" spans="1:27" ht="16.5" thickBot="1" x14ac:dyDescent="0.3">
      <c r="A97" s="85">
        <f t="shared" si="25"/>
        <v>95</v>
      </c>
      <c r="B97" s="107"/>
      <c r="C97" s="107"/>
      <c r="D97" s="108"/>
      <c r="E97" s="108"/>
      <c r="F97" s="138"/>
      <c r="G97" s="138"/>
      <c r="H97" s="257"/>
      <c r="I97" s="257"/>
      <c r="J97" s="103" t="s">
        <v>1787</v>
      </c>
      <c r="K97" s="103" t="s">
        <v>1872</v>
      </c>
      <c r="L97" s="137" t="s">
        <v>2081</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('CORPORATE','SME Corporate') THEN 3.465448</v>
      </c>
      <c r="W97" s="94" t="str">
        <f t="shared" si="22"/>
        <v xml:space="preserve"> WHEN COUNTRY = 'CIB' AND SEGMENT = 'Small Business' THEN  3.401049 </v>
      </c>
      <c r="X97" s="94" t="str">
        <f t="shared" si="23"/>
        <v xml:space="preserve"> WHEN COUNTRY = 'ISPRO' AND SEGMENT IN ('Corporate','SME Corporate','SME Retail','Corporate RED','SME Corporate RED','SME Retail RED') THEN 22.32425</v>
      </c>
      <c r="Z97" t="str">
        <f t="shared" si="24"/>
        <v xml:space="preserve"> WHEN COUNTRY = 'CIB' AND SEGMENT IN ('CORPORATE','SME Corporate') THEN 3.465448 WHEN COUNTRY = 'CIB' AND SEGMENT = 'Small Business' THEN  3.401049  WHEN COUNTRY = 'ISPRO' AND SEGMENT IN ('Corporate','SME Corporate','SME Retail','Corporate RED','SME Corporate RED','SME Retail RED') THEN 22.32425</v>
      </c>
      <c r="AA97" s="96" t="str">
        <f t="shared" si="15"/>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row>
    <row r="98" spans="1:27" ht="16.5" thickBot="1" x14ac:dyDescent="0.3">
      <c r="A98" s="85">
        <f t="shared" si="25"/>
        <v>96</v>
      </c>
      <c r="B98" s="107"/>
      <c r="C98" s="107"/>
      <c r="D98" s="108"/>
      <c r="E98" s="108"/>
      <c r="F98" s="137"/>
      <c r="G98" s="137"/>
      <c r="H98" s="257"/>
      <c r="I98" s="257"/>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('CORPORATE','SME Corporate') THEN 1</v>
      </c>
      <c r="W98" s="94" t="str">
        <f t="shared" si="22"/>
        <v/>
      </c>
      <c r="X98" s="94" t="str">
        <f t="shared" si="23"/>
        <v/>
      </c>
      <c r="Z98" t="str">
        <f t="shared" si="24"/>
        <v xml:space="preserve"> WHEN COUNTRY = 'CIB' AND SEGMENT IN ('CORPORATE','SME Corporate') THEN 1</v>
      </c>
      <c r="AA98" s="96" t="str">
        <f t="shared" si="15"/>
        <v>CASE  WHEN COUNTRY = 'CIB' AND SEGMENT IN ('CORPORATE','SME Corporate') THEN 1 END AS VAL_MAX_IND_96,</v>
      </c>
    </row>
    <row r="99" spans="1:27" ht="16.5" thickBot="1" x14ac:dyDescent="0.3">
      <c r="A99" s="85">
        <f t="shared" si="25"/>
        <v>97</v>
      </c>
      <c r="B99" s="107"/>
      <c r="C99" s="107"/>
      <c r="D99" s="108"/>
      <c r="E99" s="108"/>
      <c r="F99" s="138"/>
      <c r="G99" s="138"/>
      <c r="H99" s="257"/>
      <c r="I99" s="257"/>
      <c r="J99" s="103" t="s">
        <v>1788</v>
      </c>
      <c r="K99" s="103" t="s">
        <v>1873</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('CORPORATE','SME Corporate') THEN 0.9670162</v>
      </c>
      <c r="W99" s="94" t="str">
        <f t="shared" si="22"/>
        <v xml:space="preserve"> WHEN COUNTRY = 'CIB' AND SEGMENT = 'Small Business' THEN 1.234198</v>
      </c>
      <c r="X99" s="94" t="str">
        <f t="shared" si="23"/>
        <v/>
      </c>
      <c r="Z99" t="str">
        <f t="shared" si="24"/>
        <v xml:space="preserve"> WHEN COUNTRY = 'CIB' AND SEGMENT IN ('CORPORATE','SME Corporate') THEN 0.9670162 WHEN COUNTRY = 'CIB' AND SEGMENT = 'Small Business' THEN 1.234198</v>
      </c>
      <c r="AA99" s="96" t="str">
        <f t="shared" si="15"/>
        <v>CASE  WHEN COUNTRY = 'CIB' AND SEGMENT IN ('CORPORATE','SME Corporate') THEN 0.9670162 WHEN COUNTRY = 'CIB' AND SEGMENT = 'Small Business' THEN 1.234198 END AS VAL_MAX_IND_97,</v>
      </c>
    </row>
    <row r="100" spans="1:27" ht="16.5" thickBot="1" x14ac:dyDescent="0.3">
      <c r="A100" s="85">
        <f t="shared" si="25"/>
        <v>98</v>
      </c>
      <c r="B100" s="107"/>
      <c r="C100" s="107"/>
      <c r="D100" s="108"/>
      <c r="E100" s="108"/>
      <c r="F100" s="137"/>
      <c r="G100" s="137"/>
      <c r="H100" s="257"/>
      <c r="I100" s="257"/>
      <c r="J100" s="103" t="s">
        <v>1789</v>
      </c>
      <c r="K100" s="103" t="s">
        <v>1874</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('CORPORATE','SME Corporate') THEN 5.65769</v>
      </c>
      <c r="W100" s="94" t="str">
        <f t="shared" si="22"/>
        <v xml:space="preserve"> WHEN COUNTRY = 'CIB' AND SEGMENT = 'Small Business' THEN 8.125571</v>
      </c>
      <c r="X100" s="94" t="str">
        <f t="shared" si="23"/>
        <v/>
      </c>
      <c r="Z100" t="str">
        <f t="shared" si="24"/>
        <v xml:space="preserve"> WHEN COUNTRY = 'CIB' AND SEGMENT IN ('CORPORATE','SME Corporate') THEN 5.65769 WHEN COUNTRY = 'CIB' AND SEGMENT = 'Small Business' THEN 8.125571</v>
      </c>
      <c r="AA100" s="96" t="str">
        <f t="shared" si="15"/>
        <v>CASE  WHEN COUNTRY = 'CIB' AND SEGMENT IN ('CORPORATE','SME Corporate') THEN 5.65769 WHEN COUNTRY = 'CIB' AND SEGMENT = 'Small Business' THEN 8.125571 END AS VAL_MAX_IND_98,</v>
      </c>
    </row>
    <row r="101" spans="1:27" ht="16.5" thickBot="1" x14ac:dyDescent="0.3">
      <c r="A101" s="85">
        <f t="shared" si="25"/>
        <v>99</v>
      </c>
      <c r="B101" s="107"/>
      <c r="C101" s="107"/>
      <c r="D101" s="108"/>
      <c r="E101" s="108"/>
      <c r="F101" s="138"/>
      <c r="G101" s="138"/>
      <c r="H101" s="257"/>
      <c r="I101" s="257"/>
      <c r="J101" s="103" t="s">
        <v>1790</v>
      </c>
      <c r="K101" s="103" t="s">
        <v>1875</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('CORPORATE','SME Corporate') THEN 315.7363</v>
      </c>
      <c r="W101" s="94" t="str">
        <f t="shared" si="22"/>
        <v xml:space="preserve"> WHEN COUNTRY = 'CIB' AND SEGMENT = 'Small Business' THEN 1911.591</v>
      </c>
      <c r="X101" s="94" t="str">
        <f t="shared" si="23"/>
        <v/>
      </c>
      <c r="Z101" t="str">
        <f t="shared" si="24"/>
        <v xml:space="preserve"> WHEN COUNTRY = 'CIB' AND SEGMENT IN ('CORPORATE','SME Corporate') THEN 315.7363 WHEN COUNTRY = 'CIB' AND SEGMENT = 'Small Business' THEN 1911.591</v>
      </c>
      <c r="AA101" s="96" t="str">
        <f t="shared" si="15"/>
        <v>CASE  WHEN COUNTRY = 'CIB' AND SEGMENT IN ('CORPORATE','SME Corporate') THEN 315.7363 WHEN COUNTRY = 'CIB' AND SEGMENT = 'Small Business' THEN 1911.591 END AS VAL_MAX_IND_99,</v>
      </c>
    </row>
    <row r="102" spans="1:27" ht="16.5" thickBot="1" x14ac:dyDescent="0.3">
      <c r="A102" s="85">
        <f t="shared" si="25"/>
        <v>100</v>
      </c>
      <c r="B102" s="107"/>
      <c r="C102" s="107"/>
      <c r="D102" s="108"/>
      <c r="E102" s="108"/>
      <c r="F102" s="137"/>
      <c r="G102" s="137"/>
      <c r="H102" s="257"/>
      <c r="I102" s="257"/>
      <c r="J102" s="103" t="s">
        <v>1791</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('CORPORATE','SME Corporate') THEN 81.29268</v>
      </c>
      <c r="W102" s="94" t="str">
        <f t="shared" si="22"/>
        <v/>
      </c>
      <c r="X102" s="94" t="str">
        <f t="shared" si="23"/>
        <v/>
      </c>
      <c r="Z102" t="str">
        <f t="shared" si="24"/>
        <v xml:space="preserve"> WHEN COUNTRY = 'CIB' AND SEGMENT IN ('CORPORATE','SME Corporate') THEN 81.29268</v>
      </c>
      <c r="AA102" s="96" t="str">
        <f t="shared" si="15"/>
        <v>CASE  WHEN COUNTRY = 'CIB' AND SEGMENT IN ('CORPORATE','SME Corporate') THEN 81.29268 END AS VAL_MAX_IND_100,</v>
      </c>
    </row>
    <row r="103" spans="1:27" ht="16.5" thickBot="1" x14ac:dyDescent="0.3">
      <c r="A103" s="85">
        <f t="shared" si="25"/>
        <v>101</v>
      </c>
      <c r="B103" s="107"/>
      <c r="C103" s="107"/>
      <c r="D103" s="108"/>
      <c r="E103" s="108"/>
      <c r="F103" s="138"/>
      <c r="G103" s="138"/>
      <c r="H103" s="257"/>
      <c r="I103" s="257"/>
      <c r="J103" s="103" t="s">
        <v>1792</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('CORPORATE','SME Corporate') THEN 11.19878</v>
      </c>
      <c r="W103" s="94" t="str">
        <f t="shared" si="22"/>
        <v/>
      </c>
      <c r="X103" s="94" t="str">
        <f t="shared" si="23"/>
        <v/>
      </c>
      <c r="Z103" t="str">
        <f t="shared" si="24"/>
        <v xml:space="preserve"> WHEN COUNTRY = 'CIB' AND SEGMENT IN ('CORPORATE','SME Corporate') THEN 11.19878</v>
      </c>
      <c r="AA103" s="96" t="str">
        <f t="shared" si="15"/>
        <v>CASE  WHEN COUNTRY = 'CIB' AND SEGMENT IN ('CORPORATE','SME Corporate') THEN 11.19878 END AS VAL_MAX_IND_101,</v>
      </c>
    </row>
    <row r="104" spans="1:27" ht="16.5" thickBot="1" x14ac:dyDescent="0.3">
      <c r="A104" s="85">
        <f t="shared" si="25"/>
        <v>102</v>
      </c>
      <c r="B104" s="107"/>
      <c r="C104" s="107"/>
      <c r="D104" s="108"/>
      <c r="E104" s="108"/>
      <c r="F104" s="137"/>
      <c r="G104" s="137"/>
      <c r="H104" s="257"/>
      <c r="I104" s="257"/>
      <c r="J104" s="103" t="s">
        <v>1793</v>
      </c>
      <c r="K104" s="103" t="s">
        <v>1876</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('CORPORATE','SME Corporate') THEN 0.9851206</v>
      </c>
      <c r="W104" s="94" t="str">
        <f t="shared" si="22"/>
        <v xml:space="preserve"> WHEN COUNTRY = 'CIB' AND SEGMENT = 'Small Business' THEN 0.9252092</v>
      </c>
      <c r="X104" s="94" t="str">
        <f t="shared" si="23"/>
        <v/>
      </c>
      <c r="Z104" t="str">
        <f t="shared" si="24"/>
        <v xml:space="preserve"> WHEN COUNTRY = 'CIB' AND SEGMENT IN ('CORPORATE','SME Corporate') THEN 0.9851206 WHEN COUNTRY = 'CIB' AND SEGMENT = 'Small Business' THEN 0.9252092</v>
      </c>
      <c r="AA104" s="96" t="str">
        <f t="shared" si="15"/>
        <v>CASE  WHEN COUNTRY = 'CIB' AND SEGMENT IN ('CORPORATE','SME Corporate') THEN 0.9851206 WHEN COUNTRY = 'CIB' AND SEGMENT = 'Small Business' THEN 0.9252092 END AS VAL_MAX_IND_102,</v>
      </c>
    </row>
    <row r="105" spans="1:27" ht="16.5" thickBot="1" x14ac:dyDescent="0.3">
      <c r="A105" s="85">
        <f t="shared" si="25"/>
        <v>103</v>
      </c>
      <c r="B105" s="107"/>
      <c r="C105" s="107"/>
      <c r="D105" s="108"/>
      <c r="E105" s="108"/>
      <c r="F105" s="138"/>
      <c r="G105" s="138"/>
      <c r="H105" s="257"/>
      <c r="I105" s="257"/>
      <c r="J105" s="103" t="s">
        <v>1794</v>
      </c>
      <c r="K105" s="103" t="s">
        <v>1877</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('CORPORATE','SME Corporate') THEN 3.05539</v>
      </c>
      <c r="W105" s="94" t="str">
        <f t="shared" si="22"/>
        <v xml:space="preserve"> WHEN COUNTRY = 'CIB' AND SEGMENT = 'Small Business' THEN 6.019523</v>
      </c>
      <c r="X105" s="94" t="str">
        <f t="shared" si="23"/>
        <v/>
      </c>
      <c r="Z105" t="str">
        <f t="shared" si="24"/>
        <v xml:space="preserve"> WHEN COUNTRY = 'CIB' AND SEGMENT IN ('CORPORATE','SME Corporate') THEN 3.05539 WHEN COUNTRY = 'CIB' AND SEGMENT = 'Small Business' THEN 6.019523</v>
      </c>
      <c r="AA105" s="96" t="str">
        <f t="shared" si="15"/>
        <v>CASE  WHEN COUNTRY = 'CIB' AND SEGMENT IN ('CORPORATE','SME Corporate') THEN 3.05539 WHEN COUNTRY = 'CIB' AND SEGMENT = 'Small Business' THEN 6.019523 END AS VAL_MAX_IND_103,</v>
      </c>
    </row>
    <row r="106" spans="1:27" ht="16.5" thickBot="1" x14ac:dyDescent="0.3">
      <c r="A106" s="85">
        <f t="shared" si="25"/>
        <v>104</v>
      </c>
      <c r="B106" s="107"/>
      <c r="C106" s="107"/>
      <c r="D106" s="108"/>
      <c r="E106" s="108"/>
      <c r="F106" s="137"/>
      <c r="G106" s="137"/>
      <c r="H106" s="257"/>
      <c r="I106" s="257"/>
      <c r="J106" s="103" t="s">
        <v>1795</v>
      </c>
      <c r="K106" s="103" t="s">
        <v>1878</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('CORPORATE','SME Corporate') THEN 84.40054</v>
      </c>
      <c r="W106" s="94" t="str">
        <f t="shared" si="22"/>
        <v xml:space="preserve"> WHEN COUNTRY = 'CIB' AND SEGMENT = 'Small Business' THEN 366.5833</v>
      </c>
      <c r="X106" s="94" t="str">
        <f t="shared" si="23"/>
        <v/>
      </c>
      <c r="Z106" t="str">
        <f t="shared" si="24"/>
        <v xml:space="preserve"> WHEN COUNTRY = 'CIB' AND SEGMENT IN ('CORPORATE','SME Corporate') THEN 84.40054 WHEN COUNTRY = 'CIB' AND SEGMENT = 'Small Business' THEN 366.5833</v>
      </c>
      <c r="AA106" s="96" t="str">
        <f t="shared" si="15"/>
        <v>CASE  WHEN COUNTRY = 'CIB' AND SEGMENT IN ('CORPORATE','SME Corporate') THEN 84.40054 WHEN COUNTRY = 'CIB' AND SEGMENT = 'Small Business' THEN 366.5833 END AS VAL_MAX_IND_104,</v>
      </c>
    </row>
    <row r="107" spans="1:27" ht="16.5" thickBot="1" x14ac:dyDescent="0.3">
      <c r="A107" s="85">
        <f t="shared" si="25"/>
        <v>105</v>
      </c>
      <c r="B107" s="107"/>
      <c r="C107" s="107"/>
      <c r="D107" s="108"/>
      <c r="E107" s="108"/>
      <c r="F107" s="138"/>
      <c r="G107" s="138"/>
      <c r="H107" s="257"/>
      <c r="I107" s="257"/>
      <c r="J107" s="103" t="s">
        <v>1796</v>
      </c>
      <c r="K107" s="103" t="s">
        <v>1879</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('CORPORATE','SME Corporate') THEN 1.480539</v>
      </c>
      <c r="W107" s="94" t="str">
        <f t="shared" si="22"/>
        <v xml:space="preserve"> WHEN COUNTRY = 'CIB' AND SEGMENT = 'Small Business' THEN 1.542319</v>
      </c>
      <c r="X107" s="94" t="str">
        <f t="shared" si="23"/>
        <v/>
      </c>
      <c r="Z107" t="str">
        <f t="shared" si="24"/>
        <v xml:space="preserve"> WHEN COUNTRY = 'CIB' AND SEGMENT IN ('CORPORATE','SME Corporate') THEN 1.480539 WHEN COUNTRY = 'CIB' AND SEGMENT = 'Small Business' THEN 1.542319</v>
      </c>
      <c r="AA107" s="96" t="str">
        <f t="shared" si="15"/>
        <v>CASE  WHEN COUNTRY = 'CIB' AND SEGMENT IN ('CORPORATE','SME Corporate') THEN 1.480539 WHEN COUNTRY = 'CIB' AND SEGMENT = 'Small Business' THEN 1.542319 END AS VAL_MAX_IND_105,</v>
      </c>
    </row>
    <row r="108" spans="1:27" ht="16.5" thickBot="1" x14ac:dyDescent="0.3">
      <c r="A108" s="85">
        <f t="shared" si="25"/>
        <v>106</v>
      </c>
      <c r="B108" s="107"/>
      <c r="C108" s="107"/>
      <c r="D108" s="108"/>
      <c r="E108" s="108"/>
      <c r="F108" s="137"/>
      <c r="G108" s="137"/>
      <c r="H108" s="257"/>
      <c r="I108" s="257"/>
      <c r="J108" s="103" t="s">
        <v>1797</v>
      </c>
      <c r="K108" s="103" t="s">
        <v>1880</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('CORPORATE','SME Corporate') THEN 1.406001</v>
      </c>
      <c r="W108" s="94" t="str">
        <f t="shared" si="22"/>
        <v xml:space="preserve"> WHEN COUNTRY = 'CIB' AND SEGMENT = 'Small Business' THEN 2.300439</v>
      </c>
      <c r="X108" s="94" t="str">
        <f t="shared" si="23"/>
        <v/>
      </c>
      <c r="Z108" t="str">
        <f t="shared" si="24"/>
        <v xml:space="preserve"> WHEN COUNTRY = 'CIB' AND SEGMENT IN ('CORPORATE','SME Corporate') THEN 1.406001 WHEN COUNTRY = 'CIB' AND SEGMENT = 'Small Business' THEN 2.300439</v>
      </c>
      <c r="AA108" s="96" t="str">
        <f t="shared" si="15"/>
        <v>CASE  WHEN COUNTRY = 'CIB' AND SEGMENT IN ('CORPORATE','SME Corporate') THEN 1.406001 WHEN COUNTRY = 'CIB' AND SEGMENT = 'Small Business' THEN 2.300439 END AS VAL_MAX_IND_106,</v>
      </c>
    </row>
    <row r="109" spans="1:27" ht="16.5" thickBot="1" x14ac:dyDescent="0.3">
      <c r="A109" s="85">
        <f t="shared" si="25"/>
        <v>107</v>
      </c>
      <c r="B109" s="107"/>
      <c r="C109" s="107"/>
      <c r="D109" s="108"/>
      <c r="E109" s="108"/>
      <c r="F109" s="138"/>
      <c r="G109" s="138"/>
      <c r="H109" s="257"/>
      <c r="I109" s="257"/>
      <c r="J109" s="103" t="s">
        <v>1798</v>
      </c>
      <c r="K109" s="103" t="s">
        <v>1881</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('CORPORATE','SME Corporate') THEN 9.373135</v>
      </c>
      <c r="W109" s="94" t="str">
        <f t="shared" si="22"/>
        <v xml:space="preserve"> WHEN COUNTRY = 'CIB' AND SEGMENT = 'Small Business' THEN 20.68627</v>
      </c>
      <c r="X109" s="94" t="str">
        <f t="shared" si="23"/>
        <v/>
      </c>
      <c r="Z109" t="str">
        <f t="shared" si="24"/>
        <v xml:space="preserve"> WHEN COUNTRY = 'CIB' AND SEGMENT IN ('CORPORATE','SME Corporate') THEN 9.373135 WHEN COUNTRY = 'CIB' AND SEGMENT = 'Small Business' THEN 20.68627</v>
      </c>
      <c r="AA109" s="96" t="str">
        <f t="shared" si="15"/>
        <v>CASE  WHEN COUNTRY = 'CIB' AND SEGMENT IN ('CORPORATE','SME Corporate') THEN 9.373135 WHEN COUNTRY = 'CIB' AND SEGMENT = 'Small Business' THEN 20.68627 END AS VAL_MAX_IND_107,</v>
      </c>
    </row>
    <row r="110" spans="1:27" ht="16.5" thickBot="1" x14ac:dyDescent="0.3">
      <c r="A110" s="85">
        <f t="shared" si="25"/>
        <v>108</v>
      </c>
      <c r="B110" s="107"/>
      <c r="C110" s="107"/>
      <c r="D110" s="108"/>
      <c r="E110" s="108"/>
      <c r="F110" s="137"/>
      <c r="G110" s="137"/>
      <c r="H110" s="257"/>
      <c r="I110" s="257"/>
      <c r="J110" s="103" t="s">
        <v>1799</v>
      </c>
      <c r="K110" s="103" t="s">
        <v>1882</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('CORPORATE','SME Corporate') THEN 96</v>
      </c>
      <c r="W110" s="94" t="str">
        <f t="shared" si="22"/>
        <v xml:space="preserve"> WHEN COUNTRY = 'CIB' AND SEGMENT = 'Small Business' THEN 86.6747</v>
      </c>
      <c r="X110" s="94" t="str">
        <f t="shared" si="23"/>
        <v/>
      </c>
      <c r="Z110" t="str">
        <f t="shared" si="24"/>
        <v xml:space="preserve"> WHEN COUNTRY = 'CIB' AND SEGMENT IN ('CORPORATE','SME Corporate') THEN 96 WHEN COUNTRY = 'CIB' AND SEGMENT = 'Small Business' THEN 86.6747</v>
      </c>
      <c r="AA110" s="96" t="str">
        <f t="shared" si="15"/>
        <v>CASE  WHEN COUNTRY = 'CIB' AND SEGMENT IN ('CORPORATE','SME Corporate') THEN 96 WHEN COUNTRY = 'CIB' AND SEGMENT = 'Small Business' THEN 86.6747 END AS VAL_MAX_IND_108,</v>
      </c>
    </row>
    <row r="111" spans="1:27" ht="16.5" thickBot="1" x14ac:dyDescent="0.3">
      <c r="A111" s="85">
        <f t="shared" si="25"/>
        <v>109</v>
      </c>
      <c r="B111" s="107"/>
      <c r="C111" s="107"/>
      <c r="D111" s="108"/>
      <c r="E111" s="108"/>
      <c r="F111" s="138"/>
      <c r="G111" s="138"/>
      <c r="H111" s="257"/>
      <c r="I111" s="257"/>
      <c r="J111" s="103" t="s">
        <v>1800</v>
      </c>
      <c r="K111" s="103" t="s">
        <v>1883</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('CORPORATE','SME Corporate') THEN 21.25407</v>
      </c>
      <c r="W111" s="94" t="str">
        <f t="shared" si="22"/>
        <v xml:space="preserve"> WHEN COUNTRY = 'CIB' AND SEGMENT = 'Small Business' THEN 31.50627</v>
      </c>
      <c r="X111" s="94" t="str">
        <f t="shared" si="23"/>
        <v/>
      </c>
      <c r="Z111" t="str">
        <f t="shared" si="24"/>
        <v xml:space="preserve"> WHEN COUNTRY = 'CIB' AND SEGMENT IN ('CORPORATE','SME Corporate') THEN 21.25407 WHEN COUNTRY = 'CIB' AND SEGMENT = 'Small Business' THEN 31.50627</v>
      </c>
      <c r="AA111" s="96" t="str">
        <f t="shared" si="15"/>
        <v>CASE  WHEN COUNTRY = 'CIB' AND SEGMENT IN ('CORPORATE','SME Corporate') THEN 21.25407 WHEN COUNTRY = 'CIB' AND SEGMENT = 'Small Business' THEN 31.50627 END AS VAL_MAX_IND_109,</v>
      </c>
    </row>
    <row r="112" spans="1:27" ht="16.5" thickBot="1" x14ac:dyDescent="0.3">
      <c r="A112" s="85">
        <f t="shared" si="25"/>
        <v>110</v>
      </c>
      <c r="B112" s="107"/>
      <c r="C112" s="107"/>
      <c r="D112" s="108"/>
      <c r="E112" s="108"/>
      <c r="F112" s="137"/>
      <c r="G112" s="137"/>
      <c r="H112" s="257"/>
      <c r="I112" s="257"/>
      <c r="J112" s="103" t="s">
        <v>1801</v>
      </c>
      <c r="K112" s="103" t="s">
        <v>1884</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('CORPORATE','SME Corporate') THEN 32.17671</v>
      </c>
      <c r="W112" s="94" t="str">
        <f t="shared" si="22"/>
        <v xml:space="preserve"> WHEN COUNTRY = 'CIB' AND SEGMENT = 'Small Business' THEN 31.3538</v>
      </c>
      <c r="X112" s="94" t="str">
        <f t="shared" si="23"/>
        <v/>
      </c>
      <c r="Z112" t="str">
        <f t="shared" si="24"/>
        <v xml:space="preserve"> WHEN COUNTRY = 'CIB' AND SEGMENT IN ('CORPORATE','SME Corporate') THEN 32.17671 WHEN COUNTRY = 'CIB' AND SEGMENT = 'Small Business' THEN 31.3538</v>
      </c>
      <c r="AA112" s="96" t="str">
        <f t="shared" si="15"/>
        <v>CASE  WHEN COUNTRY = 'CIB' AND SEGMENT IN ('CORPORATE','SME Corporate') THEN 32.17671 WHEN COUNTRY = 'CIB' AND SEGMENT = 'Small Business' THEN 31.3538 END AS VAL_MAX_IND_110,</v>
      </c>
    </row>
    <row r="113" spans="1:27" ht="16.5" thickBot="1" x14ac:dyDescent="0.3">
      <c r="A113" s="85">
        <f t="shared" si="25"/>
        <v>111</v>
      </c>
      <c r="B113" s="107"/>
      <c r="C113" s="107"/>
      <c r="D113" s="108"/>
      <c r="E113" s="108"/>
      <c r="F113" s="138"/>
      <c r="G113" s="138"/>
      <c r="H113" s="257"/>
      <c r="I113" s="257"/>
      <c r="J113" s="103" t="s">
        <v>1802</v>
      </c>
      <c r="K113" s="103" t="s">
        <v>1885</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('CORPORATE','SME Corporate') THEN 7.405472</v>
      </c>
      <c r="W113" s="94" t="str">
        <f t="shared" si="22"/>
        <v xml:space="preserve"> WHEN COUNTRY = 'CIB' AND SEGMENT = 'Small Business' THEN 20.14783</v>
      </c>
      <c r="X113" s="94" t="str">
        <f t="shared" si="23"/>
        <v/>
      </c>
      <c r="Z113" t="str">
        <f t="shared" si="24"/>
        <v xml:space="preserve"> WHEN COUNTRY = 'CIB' AND SEGMENT IN ('CORPORATE','SME Corporate') THEN 7.405472 WHEN COUNTRY = 'CIB' AND SEGMENT = 'Small Business' THEN 20.14783</v>
      </c>
      <c r="AA113" s="96" t="str">
        <f t="shared" si="15"/>
        <v>CASE  WHEN COUNTRY = 'CIB' AND SEGMENT IN ('CORPORATE','SME Corporate') THEN 7.405472 WHEN COUNTRY = 'CIB' AND SEGMENT = 'Small Business' THEN 20.14783 END AS VAL_MAX_IND_111,</v>
      </c>
    </row>
    <row r="114" spans="1:27" ht="16.5" thickBot="1" x14ac:dyDescent="0.3">
      <c r="A114" s="85">
        <f t="shared" si="25"/>
        <v>112</v>
      </c>
      <c r="B114" s="107"/>
      <c r="C114" s="107"/>
      <c r="D114" s="108"/>
      <c r="E114" s="108"/>
      <c r="F114" s="137"/>
      <c r="G114" s="137"/>
      <c r="H114" s="257"/>
      <c r="I114" s="257"/>
      <c r="J114" s="103" t="s">
        <v>1803</v>
      </c>
      <c r="K114" s="103" t="s">
        <v>1886</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('CORPORATE','SME Corporate') THEN 23.00005</v>
      </c>
      <c r="W114" s="94" t="str">
        <f t="shared" si="22"/>
        <v xml:space="preserve"> WHEN COUNTRY = 'CIB' AND SEGMENT = 'Small Business' THEN 13.27249</v>
      </c>
      <c r="X114" s="94" t="str">
        <f t="shared" si="23"/>
        <v/>
      </c>
      <c r="Z114" t="str">
        <f t="shared" si="24"/>
        <v xml:space="preserve"> WHEN COUNTRY = 'CIB' AND SEGMENT IN ('CORPORATE','SME Corporate') THEN 23.00005 WHEN COUNTRY = 'CIB' AND SEGMENT = 'Small Business' THEN 13.27249</v>
      </c>
      <c r="AA114" s="96" t="str">
        <f t="shared" si="15"/>
        <v>CASE  WHEN COUNTRY = 'CIB' AND SEGMENT IN ('CORPORATE','SME Corporate') THEN 23.00005 WHEN COUNTRY = 'CIB' AND SEGMENT = 'Small Business' THEN 13.27249 END AS VAL_MAX_IND_112,</v>
      </c>
    </row>
    <row r="115" spans="1:27" ht="16.5" thickBot="1" x14ac:dyDescent="0.3">
      <c r="A115" s="85">
        <f t="shared" si="25"/>
        <v>113</v>
      </c>
      <c r="B115" s="107"/>
      <c r="C115" s="107"/>
      <c r="D115" s="108"/>
      <c r="E115" s="108"/>
      <c r="F115" s="138"/>
      <c r="G115" s="138"/>
      <c r="H115" s="257"/>
      <c r="I115" s="257"/>
      <c r="J115" s="103" t="s">
        <v>1804</v>
      </c>
      <c r="K115" s="103" t="s">
        <v>1887</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('CORPORATE','SME Corporate') THEN 11.16137</v>
      </c>
      <c r="W115" s="94" t="str">
        <f t="shared" si="22"/>
        <v xml:space="preserve"> WHEN COUNTRY = 'CIB' AND SEGMENT = 'Small Business' THEN 19.59329</v>
      </c>
      <c r="X115" s="94" t="str">
        <f t="shared" si="23"/>
        <v/>
      </c>
      <c r="Z115" t="str">
        <f t="shared" si="24"/>
        <v xml:space="preserve"> WHEN COUNTRY = 'CIB' AND SEGMENT IN ('CORPORATE','SME Corporate') THEN 11.16137 WHEN COUNTRY = 'CIB' AND SEGMENT = 'Small Business' THEN 19.59329</v>
      </c>
      <c r="AA115" s="96" t="str">
        <f t="shared" si="15"/>
        <v>CASE  WHEN COUNTRY = 'CIB' AND SEGMENT IN ('CORPORATE','SME Corporate') THEN 11.16137 WHEN COUNTRY = 'CIB' AND SEGMENT = 'Small Business' THEN 19.59329 END AS VAL_MAX_IND_113,</v>
      </c>
    </row>
    <row r="116" spans="1:27" ht="16.5" thickBot="1" x14ac:dyDescent="0.3">
      <c r="A116" s="85">
        <f t="shared" si="25"/>
        <v>114</v>
      </c>
      <c r="B116" s="107"/>
      <c r="C116" s="107"/>
      <c r="D116" s="108"/>
      <c r="E116" s="108"/>
      <c r="F116" s="137"/>
      <c r="G116" s="137"/>
      <c r="H116" s="257"/>
      <c r="I116" s="257"/>
      <c r="J116" s="103" t="s">
        <v>1805</v>
      </c>
      <c r="K116" s="103" t="s">
        <v>1888</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('CORPORATE','SME Corporate') THEN 35.08556</v>
      </c>
      <c r="W116" s="94" t="str">
        <f t="shared" si="22"/>
        <v xml:space="preserve"> WHEN COUNTRY = 'CIB' AND SEGMENT = 'Small Business' THEN 72.14893</v>
      </c>
      <c r="X116" s="94" t="str">
        <f t="shared" si="23"/>
        <v/>
      </c>
      <c r="Z116" t="str">
        <f t="shared" si="24"/>
        <v xml:space="preserve"> WHEN COUNTRY = 'CIB' AND SEGMENT IN ('CORPORATE','SME Corporate') THEN 35.08556 WHEN COUNTRY = 'CIB' AND SEGMENT = 'Small Business' THEN 72.14893</v>
      </c>
      <c r="AA116" s="96" t="str">
        <f t="shared" si="15"/>
        <v>CASE  WHEN COUNTRY = 'CIB' AND SEGMENT IN ('CORPORATE','SME Corporate') THEN 35.08556 WHEN COUNTRY = 'CIB' AND SEGMENT = 'Small Business' THEN 72.14893 END AS VAL_MAX_IND_114,</v>
      </c>
    </row>
    <row r="117" spans="1:27" ht="16.5" thickBot="1" x14ac:dyDescent="0.3">
      <c r="A117" s="85">
        <f t="shared" si="25"/>
        <v>115</v>
      </c>
      <c r="B117" s="107"/>
      <c r="C117" s="107"/>
      <c r="D117" s="108"/>
      <c r="E117" s="108"/>
      <c r="F117" s="138"/>
      <c r="G117" s="138"/>
      <c r="H117" s="257"/>
      <c r="I117" s="257"/>
      <c r="J117" s="103" t="s">
        <v>1806</v>
      </c>
      <c r="K117" s="103" t="s">
        <v>1889</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('CORPORATE','SME Corporate') THEN 0.6019425</v>
      </c>
      <c r="W117" s="94" t="str">
        <f t="shared" si="22"/>
        <v xml:space="preserve"> WHEN COUNTRY = 'CIB' AND SEGMENT = 'Small Business' THEN 0.5844238</v>
      </c>
      <c r="X117" s="94" t="str">
        <f t="shared" si="23"/>
        <v/>
      </c>
      <c r="Z117" t="str">
        <f t="shared" si="24"/>
        <v xml:space="preserve"> WHEN COUNTRY = 'CIB' AND SEGMENT IN ('CORPORATE','SME Corporate') THEN 0.6019425 WHEN COUNTRY = 'CIB' AND SEGMENT = 'Small Business' THEN 0.5844238</v>
      </c>
      <c r="AA117" s="96" t="str">
        <f t="shared" si="15"/>
        <v>CASE  WHEN COUNTRY = 'CIB' AND SEGMENT IN ('CORPORATE','SME Corporate') THEN 0.6019425 WHEN COUNTRY = 'CIB' AND SEGMENT = 'Small Business' THEN 0.5844238 END AS VAL_MAX_IND_115,</v>
      </c>
    </row>
    <row r="118" spans="1:27" ht="16.5" thickBot="1" x14ac:dyDescent="0.3">
      <c r="A118" s="85">
        <f t="shared" si="25"/>
        <v>116</v>
      </c>
      <c r="B118" s="107"/>
      <c r="C118" s="107"/>
      <c r="D118" s="108"/>
      <c r="E118" s="108"/>
      <c r="F118" s="137"/>
      <c r="G118" s="137"/>
      <c r="H118" s="257"/>
      <c r="I118" s="257"/>
      <c r="J118" s="103" t="s">
        <v>1807</v>
      </c>
      <c r="K118" s="103" t="s">
        <v>1890</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('CORPORATE','SME Corporate') THEN 24.48358</v>
      </c>
      <c r="W118" s="94" t="str">
        <f t="shared" si="22"/>
        <v xml:space="preserve"> WHEN COUNTRY = 'CIB' AND SEGMENT = 'Small Business' THEN 48.97926</v>
      </c>
      <c r="X118" s="94" t="str">
        <f t="shared" si="23"/>
        <v/>
      </c>
      <c r="Z118" t="str">
        <f t="shared" si="24"/>
        <v xml:space="preserve"> WHEN COUNTRY = 'CIB' AND SEGMENT IN ('CORPORATE','SME Corporate') THEN 24.48358 WHEN COUNTRY = 'CIB' AND SEGMENT = 'Small Business' THEN 48.97926</v>
      </c>
      <c r="AA118" s="96" t="str">
        <f t="shared" si="15"/>
        <v>CASE  WHEN COUNTRY = 'CIB' AND SEGMENT IN ('CORPORATE','SME Corporate') THEN 24.48358 WHEN COUNTRY = 'CIB' AND SEGMENT = 'Small Business' THEN 48.97926 END AS VAL_MAX_IND_116,</v>
      </c>
    </row>
    <row r="119" spans="1:27" ht="16.5" thickBot="1" x14ac:dyDescent="0.3">
      <c r="A119" s="85">
        <v>122</v>
      </c>
      <c r="B119" s="107"/>
      <c r="C119" s="107"/>
      <c r="D119" s="108"/>
      <c r="E119" s="108"/>
      <c r="F119" s="138"/>
      <c r="G119" s="138"/>
      <c r="H119" s="257"/>
      <c r="I119" s="257"/>
      <c r="J119" s="103" t="s">
        <v>1808</v>
      </c>
      <c r="K119" s="103" t="s">
        <v>1891</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('CORPORATE','SME Corporate') THEN 1196.168</v>
      </c>
      <c r="W119" s="94" t="str">
        <f t="shared" si="22"/>
        <v xml:space="preserve"> WHEN COUNTRY = 'CIB' AND SEGMENT = 'Small Business' THEN 1452.309</v>
      </c>
      <c r="X119" s="94" t="str">
        <f t="shared" si="23"/>
        <v/>
      </c>
      <c r="Z119" t="str">
        <f t="shared" si="24"/>
        <v xml:space="preserve"> WHEN COUNTRY = 'CIB' AND SEGMENT IN ('CORPORATE','SME Corporate') THEN 1196.168 WHEN COUNTRY = 'CIB' AND SEGMENT = 'Small Business' THEN 1452.309</v>
      </c>
      <c r="AA119" s="96" t="str">
        <f t="shared" si="15"/>
        <v>CASE  WHEN COUNTRY = 'CIB' AND SEGMENT IN ('CORPORATE','SME Corporate') THEN 1196.168 WHEN COUNTRY = 'CIB' AND SEGMENT = 'Small Business' THEN 1452.309 END AS VAL_MAX_IND_122,</v>
      </c>
    </row>
    <row r="120" spans="1:27" ht="16.5" thickBot="1" x14ac:dyDescent="0.3">
      <c r="A120" s="85">
        <f t="shared" si="25"/>
        <v>123</v>
      </c>
      <c r="B120" s="107"/>
      <c r="C120" s="107"/>
      <c r="D120" s="108"/>
      <c r="E120" s="108"/>
      <c r="F120" s="137"/>
      <c r="G120" s="137"/>
      <c r="H120" s="257"/>
      <c r="I120" s="257"/>
      <c r="J120" s="103" t="s">
        <v>1809</v>
      </c>
      <c r="K120" s="103" t="s">
        <v>1892</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('CORPORATE','SME Corporate') THEN 3.778554</v>
      </c>
      <c r="W120" s="94" t="str">
        <f t="shared" si="22"/>
        <v xml:space="preserve"> WHEN COUNTRY = 'CIB' AND SEGMENT = 'Small Business' THEN 4.432305</v>
      </c>
      <c r="X120" s="94" t="str">
        <f t="shared" si="23"/>
        <v/>
      </c>
      <c r="Z120" t="str">
        <f t="shared" si="24"/>
        <v xml:space="preserve"> WHEN COUNTRY = 'CIB' AND SEGMENT IN ('CORPORATE','SME Corporate') THEN 3.778554 WHEN COUNTRY = 'CIB' AND SEGMENT = 'Small Business' THEN 4.432305</v>
      </c>
      <c r="AA120" s="96" t="str">
        <f t="shared" si="15"/>
        <v>CASE  WHEN COUNTRY = 'CIB' AND SEGMENT IN ('CORPORATE','SME Corporate') THEN 3.778554 WHEN COUNTRY = 'CIB' AND SEGMENT = 'Small Business' THEN 4.432305 END AS VAL_MAX_IND_123,</v>
      </c>
    </row>
    <row r="121" spans="1:27" ht="16.5" thickBot="1" x14ac:dyDescent="0.3">
      <c r="A121" s="85">
        <f t="shared" si="25"/>
        <v>124</v>
      </c>
      <c r="B121" s="107"/>
      <c r="C121" s="107"/>
      <c r="D121" s="108"/>
      <c r="E121" s="108"/>
      <c r="F121" s="138"/>
      <c r="G121" s="138"/>
      <c r="H121" s="257"/>
      <c r="I121" s="257"/>
      <c r="J121" s="103" t="s">
        <v>1810</v>
      </c>
      <c r="K121" s="103" t="s">
        <v>1893</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('CORPORATE','SME Corporate') THEN 8.213259</v>
      </c>
      <c r="W121" s="94" t="str">
        <f t="shared" si="22"/>
        <v xml:space="preserve"> WHEN COUNTRY = 'CIB' AND SEGMENT = 'Small Business' THEN 40.50623</v>
      </c>
      <c r="X121" s="94" t="str">
        <f t="shared" si="23"/>
        <v/>
      </c>
      <c r="Z121" t="str">
        <f t="shared" si="24"/>
        <v xml:space="preserve"> WHEN COUNTRY = 'CIB' AND SEGMENT IN ('CORPORATE','SME Corporate') THEN 8.213259 WHEN COUNTRY = 'CIB' AND SEGMENT = 'Small Business' THEN 40.50623</v>
      </c>
      <c r="AA121" s="96" t="str">
        <f t="shared" si="15"/>
        <v>CASE  WHEN COUNTRY = 'CIB' AND SEGMENT IN ('CORPORATE','SME Corporate') THEN 8.213259 WHEN COUNTRY = 'CIB' AND SEGMENT = 'Small Business' THEN 40.50623 END AS VAL_MAX_IND_124,</v>
      </c>
    </row>
    <row r="122" spans="1:27" ht="16.5" thickBot="1" x14ac:dyDescent="0.3">
      <c r="A122" s="85">
        <f t="shared" si="25"/>
        <v>125</v>
      </c>
      <c r="B122" s="107"/>
      <c r="C122" s="107"/>
      <c r="D122" s="108"/>
      <c r="E122" s="108"/>
      <c r="F122" s="137"/>
      <c r="G122" s="137"/>
      <c r="H122" s="257"/>
      <c r="I122" s="257"/>
      <c r="J122" s="103" t="s">
        <v>1811</v>
      </c>
      <c r="K122" s="103" t="s">
        <v>1894</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('CORPORATE','SME Corporate') THEN 5.448284</v>
      </c>
      <c r="W122" s="94" t="str">
        <f t="shared" si="22"/>
        <v xml:space="preserve"> WHEN COUNTRY = 'CIB' AND SEGMENT = 'Small Business' THEN 15.92004</v>
      </c>
      <c r="X122" s="94" t="str">
        <f t="shared" si="23"/>
        <v/>
      </c>
      <c r="Z122" t="str">
        <f t="shared" si="24"/>
        <v xml:space="preserve"> WHEN COUNTRY = 'CIB' AND SEGMENT IN ('CORPORATE','SME Corporate') THEN 5.448284 WHEN COUNTRY = 'CIB' AND SEGMENT = 'Small Business' THEN 15.92004</v>
      </c>
      <c r="AA122" s="96" t="str">
        <f t="shared" si="15"/>
        <v>CASE  WHEN COUNTRY = 'CIB' AND SEGMENT IN ('CORPORATE','SME Corporate') THEN 5.448284 WHEN COUNTRY = 'CIB' AND SEGMENT = 'Small Business' THEN 15.92004 END AS VAL_MAX_IND_125,</v>
      </c>
    </row>
    <row r="123" spans="1:27" ht="16.5" thickBot="1" x14ac:dyDescent="0.3">
      <c r="A123" s="85">
        <f t="shared" si="25"/>
        <v>126</v>
      </c>
      <c r="B123" s="107"/>
      <c r="C123" s="107"/>
      <c r="D123" s="108"/>
      <c r="E123" s="108"/>
      <c r="F123" s="138"/>
      <c r="G123" s="138"/>
      <c r="H123" s="257"/>
      <c r="I123" s="257"/>
      <c r="J123" s="103" t="s">
        <v>1812</v>
      </c>
      <c r="K123" s="103" t="s">
        <v>1895</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('CORPORATE','SME Corporate') THEN 0.678269 </v>
      </c>
      <c r="W123" s="94" t="str">
        <f t="shared" si="22"/>
        <v xml:space="preserve"> WHEN COUNTRY = 'CIB' AND SEGMENT = 'Small Business' THEN 0.6346902</v>
      </c>
      <c r="X123" s="94" t="str">
        <f t="shared" si="23"/>
        <v/>
      </c>
      <c r="Z123" t="str">
        <f t="shared" si="24"/>
        <v xml:space="preserve"> WHEN COUNTRY = 'CIB' AND SEGMENT IN ('CORPORATE','SME Corporate') THEN 0.678269  WHEN COUNTRY = 'CIB' AND SEGMENT = 'Small Business' THEN 0.6346902</v>
      </c>
      <c r="AA123" s="96" t="str">
        <f t="shared" si="15"/>
        <v>CASE  WHEN COUNTRY = 'CIB' AND SEGMENT IN ('CORPORATE','SME Corporate') THEN 0.678269  WHEN COUNTRY = 'CIB' AND SEGMENT = 'Small Business' THEN 0.6346902 END AS VAL_MAX_IND_126,</v>
      </c>
    </row>
    <row r="124" spans="1:27" ht="16.5" thickBot="1" x14ac:dyDescent="0.3">
      <c r="A124" s="85">
        <f t="shared" si="25"/>
        <v>127</v>
      </c>
      <c r="B124" s="107"/>
      <c r="C124" s="107"/>
      <c r="D124" s="108"/>
      <c r="E124" s="108"/>
      <c r="F124" s="137"/>
      <c r="G124" s="137"/>
      <c r="H124" s="257"/>
      <c r="I124" s="257"/>
      <c r="J124" s="103" t="s">
        <v>1813</v>
      </c>
      <c r="K124" s="103" t="s">
        <v>1896</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('CORPORATE','SME Corporate') THEN 13.591 </v>
      </c>
      <c r="W124" s="94" t="str">
        <f t="shared" si="22"/>
        <v xml:space="preserve"> WHEN COUNTRY = 'CIB' AND SEGMENT = 'Small Business' THEN 37.69851</v>
      </c>
      <c r="X124" s="94" t="str">
        <f t="shared" si="23"/>
        <v/>
      </c>
      <c r="Z124" t="str">
        <f t="shared" si="24"/>
        <v xml:space="preserve"> WHEN COUNTRY = 'CIB' AND SEGMENT IN ('CORPORATE','SME Corporate') THEN 13.591  WHEN COUNTRY = 'CIB' AND SEGMENT = 'Small Business' THEN 37.69851</v>
      </c>
      <c r="AA124" s="96" t="str">
        <f t="shared" si="15"/>
        <v>CASE  WHEN COUNTRY = 'CIB' AND SEGMENT IN ('CORPORATE','SME Corporate') THEN 13.591  WHEN COUNTRY = 'CIB' AND SEGMENT = 'Small Business' THEN 37.69851 END AS VAL_MAX_IND_127,</v>
      </c>
    </row>
    <row r="125" spans="1:27" ht="16.5" thickBot="1" x14ac:dyDescent="0.3">
      <c r="A125" s="85">
        <f t="shared" si="25"/>
        <v>128</v>
      </c>
      <c r="B125" s="107"/>
      <c r="C125" s="107"/>
      <c r="D125" s="108"/>
      <c r="E125" s="108"/>
      <c r="F125" s="138"/>
      <c r="G125" s="138"/>
      <c r="H125" s="257"/>
      <c r="I125" s="257"/>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5" thickBot="1" x14ac:dyDescent="0.3">
      <c r="A126" s="85">
        <f t="shared" si="25"/>
        <v>129</v>
      </c>
      <c r="B126" s="107"/>
      <c r="C126" s="107"/>
      <c r="D126" s="108"/>
      <c r="E126" s="108"/>
      <c r="F126" s="137"/>
      <c r="G126" s="137"/>
      <c r="H126" s="257"/>
      <c r="I126" s="257"/>
      <c r="J126" s="103" t="s">
        <v>1814</v>
      </c>
      <c r="K126" s="103" t="s">
        <v>1897</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('CORPORATE','SME Corporate') THEN 2341.414</v>
      </c>
      <c r="W126" s="94" t="str">
        <f t="shared" si="22"/>
        <v xml:space="preserve"> WHEN COUNTRY = 'CIB' AND SEGMENT = 'Small Business' THEN 2442</v>
      </c>
      <c r="X126" s="94" t="str">
        <f t="shared" si="23"/>
        <v/>
      </c>
      <c r="Z126" t="str">
        <f t="shared" si="24"/>
        <v xml:space="preserve"> WHEN COUNTRY = 'CIB' AND SEGMENT IN ('CORPORATE','SME Corporate') THEN 2341.414 WHEN COUNTRY = 'CIB' AND SEGMENT = 'Small Business' THEN 2442</v>
      </c>
      <c r="AA126" s="96" t="str">
        <f t="shared" si="15"/>
        <v>CASE  WHEN COUNTRY = 'CIB' AND SEGMENT IN ('CORPORATE','SME Corporate') THEN 2341.414 WHEN COUNTRY = 'CIB' AND SEGMENT = 'Small Business' THEN 2442 END AS VAL_MAX_IND_129,</v>
      </c>
    </row>
    <row r="127" spans="1:27" ht="16.5" thickBot="1" x14ac:dyDescent="0.3">
      <c r="A127" s="85">
        <f t="shared" si="25"/>
        <v>130</v>
      </c>
      <c r="B127" s="107"/>
      <c r="C127" s="107"/>
      <c r="D127" s="108"/>
      <c r="E127" s="108"/>
      <c r="F127" s="138"/>
      <c r="G127" s="138"/>
      <c r="H127" s="257"/>
      <c r="I127" s="257"/>
      <c r="J127" s="103" t="s">
        <v>1815</v>
      </c>
      <c r="K127" s="103" t="s">
        <v>1898</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('CORPORATE','SME Corporate') THEN 14.00518</v>
      </c>
      <c r="W127" s="94" t="str">
        <f t="shared" si="22"/>
        <v xml:space="preserve"> WHEN COUNTRY = 'CIB' AND SEGMENT = 'Small Business' THEN 32.52797</v>
      </c>
      <c r="X127" s="94" t="str">
        <f t="shared" si="23"/>
        <v/>
      </c>
      <c r="Z127" t="str">
        <f t="shared" si="24"/>
        <v xml:space="preserve"> WHEN COUNTRY = 'CIB' AND SEGMENT IN ('CORPORATE','SME Corporate') THEN 14.00518 WHEN COUNTRY = 'CIB' AND SEGMENT = 'Small Business' THEN 32.52797</v>
      </c>
      <c r="AA127" s="96" t="str">
        <f t="shared" si="15"/>
        <v>CASE  WHEN COUNTRY = 'CIB' AND SEGMENT IN ('CORPORATE','SME Corporate') THEN 14.00518 WHEN COUNTRY = 'CIB' AND SEGMENT = 'Small Business' THEN 32.52797 END AS VAL_MAX_IND_130,</v>
      </c>
    </row>
    <row r="128" spans="1:27" ht="16.5" thickBot="1" x14ac:dyDescent="0.3">
      <c r="A128" s="85">
        <f t="shared" si="25"/>
        <v>131</v>
      </c>
      <c r="B128" s="107"/>
      <c r="C128" s="107"/>
      <c r="D128" s="108"/>
      <c r="E128" s="108"/>
      <c r="F128" s="137"/>
      <c r="G128" s="137"/>
      <c r="H128" s="257"/>
      <c r="I128" s="257"/>
      <c r="J128" s="103" t="s">
        <v>1762</v>
      </c>
      <c r="K128" s="103" t="s">
        <v>1850</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('CORPORATE','SME Corporate') THEN 23.23102</v>
      </c>
      <c r="W128" s="94" t="str">
        <f t="shared" si="22"/>
        <v xml:space="preserve"> WHEN COUNTRY = 'CIB' AND SEGMENT = 'Small Business' THEN 13.81786</v>
      </c>
      <c r="X128" s="94" t="str">
        <f t="shared" si="23"/>
        <v/>
      </c>
      <c r="Z128" t="str">
        <f t="shared" si="24"/>
        <v xml:space="preserve"> WHEN COUNTRY = 'CIB' AND SEGMENT IN ('CORPORATE','SME Corporate') THEN 23.23102 WHEN COUNTRY = 'CIB' AND SEGMENT = 'Small Business' THEN 13.81786</v>
      </c>
      <c r="AA128" s="96" t="str">
        <f t="shared" si="15"/>
        <v>CASE  WHEN COUNTRY = 'CIB' AND SEGMENT IN ('CORPORATE','SME Corporate') THEN 23.23102 WHEN COUNTRY = 'CIB' AND SEGMENT = 'Small Business' THEN 13.81786 END AS VAL_MAX_IND_131,</v>
      </c>
    </row>
    <row r="129" spans="1:27" ht="16.5" thickBot="1" x14ac:dyDescent="0.3">
      <c r="A129" s="85">
        <f t="shared" si="25"/>
        <v>132</v>
      </c>
      <c r="B129" s="107"/>
      <c r="C129" s="107"/>
      <c r="D129" s="108"/>
      <c r="E129" s="108"/>
      <c r="F129" s="138"/>
      <c r="G129" s="138"/>
      <c r="H129" s="257"/>
      <c r="I129" s="257"/>
      <c r="J129" s="103" t="s">
        <v>1816</v>
      </c>
      <c r="K129" s="103" t="s">
        <v>1899</v>
      </c>
      <c r="L129" s="137" t="s">
        <v>2082</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('CORPORATE','SME Corporate') THEN 5.547648</v>
      </c>
      <c r="W129" s="94" t="str">
        <f t="shared" si="22"/>
        <v xml:space="preserve"> WHEN COUNTRY = 'CIB' AND SEGMENT = 'Small Business' THEN 10.36736</v>
      </c>
      <c r="X129" s="94" t="str">
        <f t="shared" si="23"/>
        <v xml:space="preserve"> WHEN COUNTRY = 'ISPRO' AND SEGMENT IN ('Corporate','SME Corporate','SME Retail','Corporate RED','SME Corporate RED','SME Retail RED') THEN 9.795337</v>
      </c>
      <c r="Z129" t="str">
        <f t="shared" si="24"/>
        <v xml:space="preserve"> WHEN COUNTRY = 'CIB' AND SEGMENT IN ('CORPORATE','SME Corporate') THEN 5.547648 WHEN COUNTRY = 'CIB' AND SEGMENT = 'Small Business' THEN 10.36736 WHEN COUNTRY = 'ISPRO' AND SEGMENT IN ('Corporate','SME Corporate','SME Retail','Corporate RED','SME Corporate RED','SME Retail RED') THEN 9.795337</v>
      </c>
      <c r="AA129" s="96" t="str">
        <f t="shared" si="15"/>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row>
    <row r="130" spans="1:27" ht="16.5" thickBot="1" x14ac:dyDescent="0.3">
      <c r="A130" s="85">
        <f t="shared" si="25"/>
        <v>133</v>
      </c>
      <c r="B130" s="107"/>
      <c r="C130" s="107"/>
      <c r="D130" s="108"/>
      <c r="E130" s="108"/>
      <c r="F130" s="137"/>
      <c r="G130" s="137"/>
      <c r="H130" s="257"/>
      <c r="I130" s="257"/>
      <c r="J130" s="103" t="s">
        <v>1817</v>
      </c>
      <c r="K130" s="103" t="s">
        <v>1838</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('CORPORATE','SME Corporate') THEN 4.634312 </v>
      </c>
      <c r="W130" s="94" t="str">
        <f t="shared" si="22"/>
        <v xml:space="preserve"> WHEN COUNTRY = 'CIB' AND SEGMENT = 'Small Business' THEN 7.055777</v>
      </c>
      <c r="X130" s="94" t="str">
        <f t="shared" si="23"/>
        <v/>
      </c>
      <c r="Z130" t="str">
        <f t="shared" si="24"/>
        <v xml:space="preserve"> WHEN COUNTRY = 'CIB' AND SEGMENT IN ('CORPORATE','SME Corporate') THEN 4.634312  WHEN COUNTRY = 'CIB' AND SEGMENT = 'Small Business' THEN 7.055777</v>
      </c>
      <c r="AA130" s="96" t="str">
        <f t="shared" si="15"/>
        <v>CASE  WHEN COUNTRY = 'CIB' AND SEGMENT IN ('CORPORATE','SME Corporate') THEN 4.634312  WHEN COUNTRY = 'CIB' AND SEGMENT = 'Small Business' THEN 7.055777 END AS VAL_MAX_IND_133,</v>
      </c>
    </row>
    <row r="131" spans="1:27" ht="16.5" thickBot="1" x14ac:dyDescent="0.3">
      <c r="A131" s="85">
        <f t="shared" si="25"/>
        <v>134</v>
      </c>
      <c r="B131" s="102"/>
      <c r="C131" s="102"/>
      <c r="D131" s="104"/>
      <c r="E131" s="104"/>
      <c r="F131" s="138"/>
      <c r="G131" s="138"/>
      <c r="H131" s="257"/>
      <c r="I131" s="257"/>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5" thickBot="1" x14ac:dyDescent="0.3">
      <c r="A132" s="85">
        <f t="shared" si="25"/>
        <v>135</v>
      </c>
      <c r="B132" s="102"/>
      <c r="C132" s="102"/>
      <c r="D132" s="104"/>
      <c r="E132" s="104"/>
      <c r="F132" s="137"/>
      <c r="G132" s="137"/>
      <c r="H132" s="257"/>
      <c r="I132" s="257"/>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5" thickBot="1" x14ac:dyDescent="0.3">
      <c r="A133" s="85">
        <f t="shared" si="25"/>
        <v>136</v>
      </c>
      <c r="B133" s="102"/>
      <c r="C133" s="102"/>
      <c r="D133" s="104"/>
      <c r="E133" s="104"/>
      <c r="F133" s="138"/>
      <c r="G133" s="138"/>
      <c r="H133" s="257"/>
      <c r="I133" s="257"/>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IN ('Corporate','SME Corporate','SME Retail','Corporate RED','SME Corporate RED','SME Retail RED') THEN ",L133 ),"")</f>
        <v/>
      </c>
      <c r="Z133" t="str">
        <f t="shared" ref="Z133:Z196" si="37">CONCATENATE(N133,O133,P133,Q133,R133,S133,T133,U133,V133,W133,X133)</f>
        <v/>
      </c>
      <c r="AA133" s="96" t="str">
        <f t="shared" si="28"/>
        <v/>
      </c>
    </row>
    <row r="134" spans="1:27" ht="16.5" thickBot="1" x14ac:dyDescent="0.3">
      <c r="A134" s="85">
        <f t="shared" ref="A134:A197" si="38">+A133+1</f>
        <v>137</v>
      </c>
      <c r="B134" s="102"/>
      <c r="C134" s="102"/>
      <c r="D134" s="104"/>
      <c r="E134" s="104"/>
      <c r="F134" s="137"/>
      <c r="G134" s="137"/>
      <c r="H134" s="257"/>
      <c r="I134" s="257"/>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5" thickBot="1" x14ac:dyDescent="0.3">
      <c r="A135" s="85">
        <f t="shared" si="38"/>
        <v>138</v>
      </c>
      <c r="B135" s="102"/>
      <c r="C135" s="102"/>
      <c r="D135" s="104"/>
      <c r="E135" s="104"/>
      <c r="F135" s="138"/>
      <c r="G135" s="138"/>
      <c r="H135" s="257"/>
      <c r="I135" s="257"/>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5" thickBot="1" x14ac:dyDescent="0.3">
      <c r="A136" s="85">
        <f t="shared" si="38"/>
        <v>139</v>
      </c>
      <c r="B136" s="102"/>
      <c r="C136" s="102"/>
      <c r="D136" s="104"/>
      <c r="E136" s="104"/>
      <c r="F136" s="137"/>
      <c r="G136" s="137"/>
      <c r="H136" s="257"/>
      <c r="I136" s="257"/>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5" thickBot="1" x14ac:dyDescent="0.3">
      <c r="A137" s="85">
        <f t="shared" si="38"/>
        <v>140</v>
      </c>
      <c r="B137" s="102"/>
      <c r="C137" s="102"/>
      <c r="D137" s="104"/>
      <c r="E137" s="104"/>
      <c r="F137" s="138"/>
      <c r="G137" s="138"/>
      <c r="H137" s="257"/>
      <c r="I137" s="257"/>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5" thickBot="1" x14ac:dyDescent="0.3">
      <c r="A138" s="85">
        <f t="shared" si="38"/>
        <v>141</v>
      </c>
      <c r="B138" s="102"/>
      <c r="C138" s="102"/>
      <c r="D138" s="104"/>
      <c r="E138" s="104"/>
      <c r="F138" s="137"/>
      <c r="G138" s="137"/>
      <c r="H138" s="257"/>
      <c r="I138" s="257"/>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5" thickBot="1" x14ac:dyDescent="0.3">
      <c r="A139" s="85">
        <f t="shared" si="38"/>
        <v>142</v>
      </c>
      <c r="B139" s="102"/>
      <c r="C139" s="102"/>
      <c r="D139" s="104"/>
      <c r="E139" s="104"/>
      <c r="F139" s="138"/>
      <c r="G139" s="138"/>
      <c r="H139" s="257"/>
      <c r="I139" s="257"/>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5" thickBot="1" x14ac:dyDescent="0.3">
      <c r="A140" s="85">
        <f t="shared" si="38"/>
        <v>143</v>
      </c>
      <c r="B140" s="102"/>
      <c r="C140" s="102"/>
      <c r="D140" s="104"/>
      <c r="E140" s="104"/>
      <c r="F140" s="137"/>
      <c r="G140" s="137"/>
      <c r="H140" s="257"/>
      <c r="I140" s="257"/>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5" thickBot="1" x14ac:dyDescent="0.3">
      <c r="A141" s="85">
        <f t="shared" si="38"/>
        <v>144</v>
      </c>
      <c r="B141" s="102"/>
      <c r="C141" s="102"/>
      <c r="D141" s="104"/>
      <c r="E141" s="104"/>
      <c r="F141" s="138"/>
      <c r="G141" s="138"/>
      <c r="H141" s="257"/>
      <c r="I141" s="257"/>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5" thickBot="1" x14ac:dyDescent="0.3">
      <c r="A142" s="85">
        <f t="shared" si="38"/>
        <v>145</v>
      </c>
      <c r="B142" s="102"/>
      <c r="C142" s="102"/>
      <c r="D142" s="104"/>
      <c r="E142" s="104"/>
      <c r="F142" s="137"/>
      <c r="G142" s="137"/>
      <c r="H142" s="257"/>
      <c r="I142" s="257"/>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5" thickBot="1" x14ac:dyDescent="0.3">
      <c r="A143" s="85">
        <f t="shared" si="38"/>
        <v>146</v>
      </c>
      <c r="B143" s="102"/>
      <c r="C143" s="102"/>
      <c r="D143" s="104"/>
      <c r="E143" s="104"/>
      <c r="F143" s="138"/>
      <c r="G143" s="138"/>
      <c r="H143" s="257"/>
      <c r="I143" s="257"/>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5" thickBot="1" x14ac:dyDescent="0.3">
      <c r="A144" s="85">
        <f t="shared" si="38"/>
        <v>147</v>
      </c>
      <c r="B144" s="102"/>
      <c r="C144" s="102"/>
      <c r="D144" s="104"/>
      <c r="E144" s="104"/>
      <c r="F144" s="137"/>
      <c r="G144" s="137"/>
      <c r="H144" s="257"/>
      <c r="I144" s="257"/>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5" thickBot="1" x14ac:dyDescent="0.3">
      <c r="A145" s="85">
        <f t="shared" si="38"/>
        <v>148</v>
      </c>
      <c r="B145" s="102"/>
      <c r="C145" s="102"/>
      <c r="D145" s="104"/>
      <c r="E145" s="104"/>
      <c r="F145" s="138"/>
      <c r="G145" s="138"/>
      <c r="H145" s="257"/>
      <c r="I145" s="257"/>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5" thickBot="1" x14ac:dyDescent="0.3">
      <c r="A146" s="85">
        <f t="shared" si="38"/>
        <v>149</v>
      </c>
      <c r="B146" s="102"/>
      <c r="C146" s="102"/>
      <c r="D146" s="104"/>
      <c r="E146" s="104"/>
      <c r="F146" s="137"/>
      <c r="G146" s="137"/>
      <c r="H146" s="257"/>
      <c r="I146" s="257"/>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5" thickBot="1" x14ac:dyDescent="0.3">
      <c r="A147" s="85">
        <f t="shared" si="38"/>
        <v>150</v>
      </c>
      <c r="B147" s="102"/>
      <c r="C147" s="102"/>
      <c r="D147" s="104"/>
      <c r="E147" s="104"/>
      <c r="F147" s="138"/>
      <c r="G147" s="138"/>
      <c r="H147" s="257"/>
      <c r="I147" s="257"/>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5" thickBot="1" x14ac:dyDescent="0.3">
      <c r="A148" s="85">
        <f t="shared" si="38"/>
        <v>151</v>
      </c>
      <c r="B148" s="102"/>
      <c r="C148" s="102"/>
      <c r="D148" s="104"/>
      <c r="E148" s="104"/>
      <c r="F148" s="137"/>
      <c r="G148" s="137"/>
      <c r="H148" s="257"/>
      <c r="I148" s="257"/>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5" thickBot="1" x14ac:dyDescent="0.3">
      <c r="A149" s="85">
        <f t="shared" si="38"/>
        <v>152</v>
      </c>
      <c r="B149" s="102"/>
      <c r="C149" s="102"/>
      <c r="D149" s="104"/>
      <c r="E149" s="104"/>
      <c r="F149" s="138"/>
      <c r="G149" s="138"/>
      <c r="H149" s="257"/>
      <c r="I149" s="257"/>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5" thickBot="1" x14ac:dyDescent="0.3">
      <c r="A150" s="85">
        <f t="shared" si="38"/>
        <v>153</v>
      </c>
      <c r="B150" s="102"/>
      <c r="C150" s="102"/>
      <c r="D150" s="104"/>
      <c r="E150" s="104"/>
      <c r="F150" s="137"/>
      <c r="G150" s="137"/>
      <c r="H150" s="257"/>
      <c r="I150" s="257"/>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5" thickBot="1" x14ac:dyDescent="0.3">
      <c r="A151" s="85">
        <f t="shared" si="38"/>
        <v>154</v>
      </c>
      <c r="B151" s="102"/>
      <c r="C151" s="102"/>
      <c r="D151" s="104"/>
      <c r="E151" s="104"/>
      <c r="F151" s="138"/>
      <c r="G151" s="138"/>
      <c r="H151" s="257"/>
      <c r="I151" s="257"/>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5" thickBot="1" x14ac:dyDescent="0.3">
      <c r="A152" s="85">
        <f t="shared" si="38"/>
        <v>155</v>
      </c>
      <c r="B152" s="102"/>
      <c r="C152" s="102"/>
      <c r="D152" s="104"/>
      <c r="E152" s="104"/>
      <c r="F152" s="137"/>
      <c r="G152" s="137"/>
      <c r="H152" s="257"/>
      <c r="I152" s="257"/>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5" thickBot="1" x14ac:dyDescent="0.3">
      <c r="A153" s="85">
        <f t="shared" si="38"/>
        <v>156</v>
      </c>
      <c r="B153" s="102"/>
      <c r="C153" s="102"/>
      <c r="D153" s="104"/>
      <c r="E153" s="104"/>
      <c r="F153" s="138"/>
      <c r="G153" s="138"/>
      <c r="H153" s="257"/>
      <c r="I153" s="257"/>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5" thickBot="1" x14ac:dyDescent="0.3">
      <c r="A154" s="85">
        <f t="shared" si="38"/>
        <v>157</v>
      </c>
      <c r="B154" s="102"/>
      <c r="C154" s="102"/>
      <c r="D154" s="104"/>
      <c r="E154" s="104"/>
      <c r="F154" s="137"/>
      <c r="G154" s="137"/>
      <c r="H154" s="257"/>
      <c r="I154" s="257"/>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5" thickBot="1" x14ac:dyDescent="0.3">
      <c r="A155" s="85">
        <f t="shared" si="38"/>
        <v>158</v>
      </c>
      <c r="B155" s="102"/>
      <c r="C155" s="102"/>
      <c r="D155" s="104"/>
      <c r="E155" s="104"/>
      <c r="F155" s="138"/>
      <c r="G155" s="138"/>
      <c r="H155" s="257"/>
      <c r="I155" s="257"/>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5" thickBot="1" x14ac:dyDescent="0.3">
      <c r="A156" s="85">
        <f t="shared" si="38"/>
        <v>159</v>
      </c>
      <c r="B156" s="102"/>
      <c r="C156" s="102"/>
      <c r="D156" s="104"/>
      <c r="E156" s="104"/>
      <c r="F156" s="137"/>
      <c r="G156" s="137"/>
      <c r="H156" s="257"/>
      <c r="I156" s="257"/>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5" thickBot="1" x14ac:dyDescent="0.3">
      <c r="A157" s="85">
        <f t="shared" si="38"/>
        <v>160</v>
      </c>
      <c r="B157" s="102"/>
      <c r="C157" s="102"/>
      <c r="D157" s="104"/>
      <c r="E157" s="104"/>
      <c r="F157" s="138"/>
      <c r="G157" s="138"/>
      <c r="H157" s="257"/>
      <c r="I157" s="257"/>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5" thickBot="1" x14ac:dyDescent="0.3">
      <c r="A158" s="85">
        <f t="shared" si="38"/>
        <v>161</v>
      </c>
      <c r="B158" s="102"/>
      <c r="C158" s="102"/>
      <c r="D158" s="104"/>
      <c r="E158" s="104"/>
      <c r="F158" s="137"/>
      <c r="G158" s="137"/>
      <c r="H158" s="257"/>
      <c r="I158" s="257"/>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5" thickBot="1" x14ac:dyDescent="0.3">
      <c r="A159" s="85">
        <f t="shared" si="38"/>
        <v>162</v>
      </c>
      <c r="B159" s="102"/>
      <c r="C159" s="102"/>
      <c r="D159" s="104"/>
      <c r="E159" s="104"/>
      <c r="F159" s="138"/>
      <c r="G159" s="138"/>
      <c r="H159" s="257"/>
      <c r="I159" s="257"/>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5" thickBot="1" x14ac:dyDescent="0.3">
      <c r="A160" s="85">
        <f t="shared" si="38"/>
        <v>163</v>
      </c>
      <c r="B160" s="102"/>
      <c r="C160" s="102"/>
      <c r="D160" s="104"/>
      <c r="E160" s="104"/>
      <c r="F160" s="137"/>
      <c r="G160" s="137"/>
      <c r="H160" s="257"/>
      <c r="I160" s="257"/>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5" thickBot="1" x14ac:dyDescent="0.3">
      <c r="A161" s="85">
        <f t="shared" si="38"/>
        <v>164</v>
      </c>
      <c r="B161" s="102"/>
      <c r="C161" s="102"/>
      <c r="D161" s="104"/>
      <c r="E161" s="104"/>
      <c r="F161" s="138"/>
      <c r="G161" s="138"/>
      <c r="H161" s="257"/>
      <c r="I161" s="257"/>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5" thickBot="1" x14ac:dyDescent="0.3">
      <c r="A162" s="85">
        <f t="shared" si="38"/>
        <v>165</v>
      </c>
      <c r="B162" s="102"/>
      <c r="C162" s="102"/>
      <c r="D162" s="104"/>
      <c r="E162" s="104"/>
      <c r="F162" s="137"/>
      <c r="G162" s="137"/>
      <c r="H162" s="257"/>
      <c r="I162" s="257"/>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5" thickBot="1" x14ac:dyDescent="0.3">
      <c r="A163" s="85">
        <f t="shared" si="38"/>
        <v>166</v>
      </c>
      <c r="B163" s="102"/>
      <c r="C163" s="102"/>
      <c r="D163" s="104"/>
      <c r="E163" s="104"/>
      <c r="F163" s="138"/>
      <c r="G163" s="138"/>
      <c r="H163" s="257"/>
      <c r="I163" s="257"/>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5" thickBot="1" x14ac:dyDescent="0.3">
      <c r="A164" s="85">
        <f t="shared" si="38"/>
        <v>167</v>
      </c>
      <c r="B164" s="102"/>
      <c r="C164" s="102"/>
      <c r="D164" s="104"/>
      <c r="E164" s="104"/>
      <c r="F164" s="137"/>
      <c r="G164" s="137"/>
      <c r="H164" s="257"/>
      <c r="I164" s="257"/>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5" thickBot="1" x14ac:dyDescent="0.3">
      <c r="A165" s="85">
        <f t="shared" si="38"/>
        <v>168</v>
      </c>
      <c r="B165" s="102"/>
      <c r="C165" s="102"/>
      <c r="D165" s="104"/>
      <c r="E165" s="104"/>
      <c r="F165" s="138"/>
      <c r="G165" s="138"/>
      <c r="H165" s="257"/>
      <c r="I165" s="257"/>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5" thickBot="1" x14ac:dyDescent="0.3">
      <c r="A166" s="85">
        <f t="shared" si="38"/>
        <v>169</v>
      </c>
      <c r="B166" s="102"/>
      <c r="C166" s="102"/>
      <c r="D166" s="104"/>
      <c r="E166" s="104"/>
      <c r="F166" s="137"/>
      <c r="G166" s="137"/>
      <c r="H166" s="257"/>
      <c r="I166" s="257"/>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5" thickBot="1" x14ac:dyDescent="0.3">
      <c r="A167" s="85">
        <f t="shared" si="38"/>
        <v>170</v>
      </c>
      <c r="B167" s="102"/>
      <c r="C167" s="102"/>
      <c r="D167" s="104"/>
      <c r="E167" s="104"/>
      <c r="F167" s="138"/>
      <c r="G167" s="138"/>
      <c r="H167" s="257"/>
      <c r="I167" s="257"/>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5" thickBot="1" x14ac:dyDescent="0.3">
      <c r="A168" s="85">
        <f t="shared" si="38"/>
        <v>171</v>
      </c>
      <c r="B168" s="102"/>
      <c r="C168" s="102"/>
      <c r="D168" s="104"/>
      <c r="E168" s="104"/>
      <c r="F168" s="137"/>
      <c r="G168" s="137"/>
      <c r="H168" s="257"/>
      <c r="I168" s="257"/>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5" thickBot="1" x14ac:dyDescent="0.3">
      <c r="A169" s="85">
        <f t="shared" si="38"/>
        <v>172</v>
      </c>
      <c r="B169" s="102"/>
      <c r="C169" s="102"/>
      <c r="D169" s="103"/>
      <c r="E169" s="104"/>
      <c r="F169" s="138"/>
      <c r="G169" s="138"/>
      <c r="H169" s="257"/>
      <c r="I169" s="257"/>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5" thickBot="1" x14ac:dyDescent="0.3">
      <c r="A170" s="85">
        <f t="shared" si="38"/>
        <v>173</v>
      </c>
      <c r="B170" s="102"/>
      <c r="C170" s="102"/>
      <c r="D170" s="104"/>
      <c r="E170" s="103"/>
      <c r="F170" s="137"/>
      <c r="G170" s="137"/>
      <c r="H170" s="257"/>
      <c r="I170" s="257"/>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5" thickBot="1" x14ac:dyDescent="0.3">
      <c r="A171" s="85">
        <f t="shared" si="38"/>
        <v>174</v>
      </c>
      <c r="B171" s="102"/>
      <c r="C171" s="102"/>
      <c r="D171" s="104"/>
      <c r="E171" s="104"/>
      <c r="F171" s="138"/>
      <c r="G171" s="138"/>
      <c r="H171" s="257"/>
      <c r="I171" s="257"/>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5" thickBot="1" x14ac:dyDescent="0.3">
      <c r="A172" s="85">
        <f t="shared" si="38"/>
        <v>175</v>
      </c>
      <c r="B172" s="102"/>
      <c r="C172" s="102"/>
      <c r="D172" s="104"/>
      <c r="E172" s="104"/>
      <c r="F172" s="137"/>
      <c r="G172" s="137"/>
      <c r="H172" s="257"/>
      <c r="I172" s="257"/>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5" thickBot="1" x14ac:dyDescent="0.3">
      <c r="A173" s="85">
        <f t="shared" si="38"/>
        <v>176</v>
      </c>
      <c r="B173" s="102"/>
      <c r="C173" s="102"/>
      <c r="D173" s="104"/>
      <c r="E173" s="104"/>
      <c r="F173" s="138"/>
      <c r="G173" s="138"/>
      <c r="H173" s="257"/>
      <c r="I173" s="257"/>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5" thickBot="1" x14ac:dyDescent="0.3">
      <c r="A174" s="85">
        <f t="shared" si="38"/>
        <v>177</v>
      </c>
      <c r="B174" s="102"/>
      <c r="C174" s="102"/>
      <c r="D174" s="109" t="s">
        <v>1369</v>
      </c>
      <c r="E174" s="100" t="s">
        <v>1370</v>
      </c>
      <c r="F174" s="137"/>
      <c r="G174" s="137"/>
      <c r="H174" s="257"/>
      <c r="I174" s="257"/>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5" thickBot="1" x14ac:dyDescent="0.3">
      <c r="A175" s="85">
        <f t="shared" si="38"/>
        <v>178</v>
      </c>
      <c r="B175" s="102"/>
      <c r="C175" s="102"/>
      <c r="D175" s="104"/>
      <c r="E175" s="104"/>
      <c r="F175" s="138"/>
      <c r="G175" s="138"/>
      <c r="H175" s="257"/>
      <c r="I175" s="257"/>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5" thickBot="1" x14ac:dyDescent="0.3">
      <c r="A176" s="85">
        <f t="shared" si="38"/>
        <v>179</v>
      </c>
      <c r="B176" s="102"/>
      <c r="C176" s="102"/>
      <c r="D176" s="104"/>
      <c r="E176" s="104"/>
      <c r="F176" s="137"/>
      <c r="G176" s="137"/>
      <c r="H176" s="257"/>
      <c r="I176" s="257"/>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5" thickBot="1" x14ac:dyDescent="0.3">
      <c r="A177" s="85">
        <f t="shared" si="38"/>
        <v>180</v>
      </c>
      <c r="B177" s="102"/>
      <c r="C177" s="102"/>
      <c r="D177" s="104"/>
      <c r="E177" s="104"/>
      <c r="F177" s="138" t="s">
        <v>1459</v>
      </c>
      <c r="G177" s="138">
        <v>1354058</v>
      </c>
      <c r="H177" s="257"/>
      <c r="I177" s="257"/>
      <c r="J177" s="103" t="s">
        <v>1818</v>
      </c>
      <c r="K177" s="103" t="s">
        <v>1900</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('CORPORATE','SME Corporate') THEN 26.04</v>
      </c>
      <c r="W177" s="94" t="str">
        <f t="shared" si="35"/>
        <v xml:space="preserve"> WHEN COUNTRY = 'CIB' AND SEGMENT = 'Small Business' THEN 12.34084</v>
      </c>
      <c r="X177" s="94" t="str">
        <f t="shared" si="36"/>
        <v/>
      </c>
      <c r="Z177" t="str">
        <f t="shared" si="37"/>
        <v xml:space="preserve"> WHEN COUNTRY = 'BIR' AND SEGMENT IN ('CORPORATE','SME Corporate') THEN 12.32576 WHEN COUNTRY = 'BIR' AND SEGMENT = 'SME Retail' THEN 1354058 WHEN COUNTRY = 'CIB' AND SEGMENT IN ('CORPORATE','SME Corporate') THEN 26.04 WHEN COUNTRY = 'CIB' AND SEGMENT = 'Small Business' THEN 12.34084</v>
      </c>
      <c r="AA177" s="96" t="str">
        <f t="shared" si="28"/>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7" ht="16.5" thickBot="1" x14ac:dyDescent="0.3">
      <c r="A178" s="85">
        <f t="shared" si="38"/>
        <v>181</v>
      </c>
      <c r="B178" s="102"/>
      <c r="C178" s="102"/>
      <c r="D178" s="104"/>
      <c r="E178" s="104"/>
      <c r="F178" s="137" t="s">
        <v>1460</v>
      </c>
      <c r="G178" s="137" t="s">
        <v>1479</v>
      </c>
      <c r="H178" s="257"/>
      <c r="I178" s="257"/>
      <c r="J178" s="103" t="s">
        <v>1819</v>
      </c>
      <c r="K178" s="103" t="s">
        <v>1901</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('CORPORATE','SME Corporate') THEN  4.756564 </v>
      </c>
      <c r="W178" s="94" t="str">
        <f t="shared" si="35"/>
        <v xml:space="preserve"> WHEN COUNTRY = 'CIB' AND SEGMENT = 'Small Business' THEN 15.85352</v>
      </c>
      <c r="X178" s="94" t="str">
        <f t="shared" si="36"/>
        <v/>
      </c>
      <c r="Z178" t="str">
        <f t="shared" si="37"/>
        <v xml:space="preserve"> WHEN COUNTRY = 'BIR' AND SEGMENT IN ('CORPORATE','SME Corporate') THEN 1.793758 WHEN COUNTRY = 'BIR' AND SEGMENT = 'SME Retail' THEN 6.735648 WHEN COUNTRY = 'CIB' AND SEGMENT IN ('CORPORATE','SME Corporate') THEN  4.756564  WHEN COUNTRY = 'CIB' AND SEGMENT = 'Small Business' THEN 15.85352</v>
      </c>
      <c r="AA178" s="96" t="str">
        <f t="shared" si="28"/>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7" ht="16.5" thickBot="1" x14ac:dyDescent="0.3">
      <c r="A179" s="85">
        <f t="shared" si="38"/>
        <v>182</v>
      </c>
      <c r="B179" s="102"/>
      <c r="C179" s="102"/>
      <c r="D179" s="104"/>
      <c r="E179" s="104"/>
      <c r="F179" s="138" t="s">
        <v>1461</v>
      </c>
      <c r="G179" s="138">
        <v>13068090</v>
      </c>
      <c r="H179" s="257"/>
      <c r="I179" s="257"/>
      <c r="J179" s="103" t="s">
        <v>1820</v>
      </c>
      <c r="K179" s="103" t="s">
        <v>1902</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('CORPORATE','SME Corporate') THEN 19.38</v>
      </c>
      <c r="W179" s="94" t="str">
        <f t="shared" si="35"/>
        <v xml:space="preserve"> WHEN COUNTRY = 'CIB' AND SEGMENT = 'Small Business' THEN 11.31538</v>
      </c>
      <c r="X179" s="94" t="str">
        <f t="shared" si="36"/>
        <v/>
      </c>
      <c r="Z179" t="str">
        <f t="shared" si="37"/>
        <v xml:space="preserve"> WHEN COUNTRY = 'BIR' AND SEGMENT IN ('CORPORATE','SME Corporate') THEN 12.27247 WHEN COUNTRY = 'BIR' AND SEGMENT = 'SME Retail' THEN 13068090 WHEN COUNTRY = 'CIB' AND SEGMENT IN ('CORPORATE','SME Corporate') THEN 19.38 WHEN COUNTRY = 'CIB' AND SEGMENT = 'Small Business' THEN 11.31538</v>
      </c>
      <c r="AA179" s="96" t="str">
        <f t="shared" si="28"/>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7" ht="16.5" thickBot="1" x14ac:dyDescent="0.3">
      <c r="A180" s="85">
        <f t="shared" si="38"/>
        <v>183</v>
      </c>
      <c r="B180" s="102"/>
      <c r="C180" s="102"/>
      <c r="D180" s="104"/>
      <c r="E180" s="104"/>
      <c r="F180" s="137" t="s">
        <v>1462</v>
      </c>
      <c r="G180" s="137" t="s">
        <v>1480</v>
      </c>
      <c r="H180" s="257"/>
      <c r="I180" s="257"/>
      <c r="J180" s="103" t="s">
        <v>1821</v>
      </c>
      <c r="K180" s="103" t="s">
        <v>1903</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('CORPORATE','SME Corporate') THEN  4.003854 </v>
      </c>
      <c r="W180" s="94" t="str">
        <f t="shared" si="35"/>
        <v xml:space="preserve"> WHEN COUNTRY = 'CIB' AND SEGMENT = 'Small Business' THEN 3.48</v>
      </c>
      <c r="X180" s="94" t="str">
        <f t="shared" si="36"/>
        <v/>
      </c>
      <c r="Z180" t="str">
        <f t="shared" si="37"/>
        <v xml:space="preserve"> WHEN COUNTRY = 'BIR' AND SEGMENT IN ('CORPORATE','SME Corporate') THEN 1.308322 WHEN COUNTRY = 'BIR' AND SEGMENT = 'SME Retail' THEN 0.8080547 WHEN COUNTRY = 'CIB' AND SEGMENT IN ('CORPORATE','SME Corporate') THEN  4.003854  WHEN COUNTRY = 'CIB' AND SEGMENT = 'Small Business' THEN 3.48</v>
      </c>
      <c r="AA180" s="96" t="str">
        <f t="shared" si="28"/>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7" ht="16.5" thickBot="1" x14ac:dyDescent="0.3">
      <c r="A181" s="85">
        <f t="shared" si="38"/>
        <v>184</v>
      </c>
      <c r="B181" s="102"/>
      <c r="C181" s="102"/>
      <c r="D181" s="104"/>
      <c r="E181" s="104"/>
      <c r="F181" s="138"/>
      <c r="G181" s="138"/>
      <c r="H181" s="257"/>
      <c r="I181" s="257"/>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5" thickBot="1" x14ac:dyDescent="0.3">
      <c r="A182" s="85">
        <f t="shared" si="38"/>
        <v>185</v>
      </c>
      <c r="B182" s="102"/>
      <c r="C182" s="102"/>
      <c r="D182" s="104"/>
      <c r="E182" s="104"/>
      <c r="F182" s="137"/>
      <c r="G182" s="137"/>
      <c r="H182" s="257"/>
      <c r="I182" s="257"/>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5" thickBot="1" x14ac:dyDescent="0.3">
      <c r="A183" s="85">
        <f t="shared" si="38"/>
        <v>186</v>
      </c>
      <c r="B183" s="102"/>
      <c r="C183" s="102"/>
      <c r="D183" s="104"/>
      <c r="E183" s="104"/>
      <c r="F183" s="138" t="s">
        <v>1463</v>
      </c>
      <c r="G183" s="138">
        <v>13</v>
      </c>
      <c r="H183" s="257"/>
      <c r="I183" s="257"/>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5" thickBot="1" x14ac:dyDescent="0.3">
      <c r="A184" s="85">
        <f t="shared" si="38"/>
        <v>187</v>
      </c>
      <c r="B184" s="102"/>
      <c r="C184" s="102" t="s">
        <v>1371</v>
      </c>
      <c r="D184" s="104"/>
      <c r="E184" s="100" t="s">
        <v>1372</v>
      </c>
      <c r="F184" s="137" t="s">
        <v>1464</v>
      </c>
      <c r="G184" s="137" t="s">
        <v>1481</v>
      </c>
      <c r="H184" s="257"/>
      <c r="I184" s="257"/>
      <c r="J184" s="103" t="s">
        <v>1822</v>
      </c>
      <c r="K184" s="103" t="s">
        <v>1904</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('CORPORATE','SME Corporate') THEN 50.74483</v>
      </c>
      <c r="W184" s="94" t="str">
        <f t="shared" si="35"/>
        <v xml:space="preserve"> WHEN COUNTRY = 'CIB' AND SEGMENT = 'Small Business'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7" ht="16.5" thickBot="1" x14ac:dyDescent="0.3">
      <c r="A185" s="85">
        <f t="shared" si="38"/>
        <v>188</v>
      </c>
      <c r="B185" s="102"/>
      <c r="C185" s="102"/>
      <c r="D185" s="109" t="s">
        <v>1373</v>
      </c>
      <c r="E185" s="104"/>
      <c r="F185" s="138" t="s">
        <v>1465</v>
      </c>
      <c r="G185" s="138">
        <v>9301659</v>
      </c>
      <c r="H185" s="257"/>
      <c r="I185" s="257"/>
      <c r="J185" s="103" t="s">
        <v>1823</v>
      </c>
      <c r="K185" s="103" t="s">
        <v>1905</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('CORPORATE','SME Corporate') THEN 37.81219</v>
      </c>
      <c r="W185" s="94" t="str">
        <f t="shared" si="35"/>
        <v xml:space="preserve"> WHEN COUNTRY = 'CIB' AND SEGMENT = 'Small Business'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AA185" s="96" t="str">
        <f t="shared" si="28"/>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7" ht="16.5" thickBot="1" x14ac:dyDescent="0.3">
      <c r="A186" s="85">
        <f t="shared" si="38"/>
        <v>189</v>
      </c>
      <c r="B186" s="102"/>
      <c r="C186" s="102"/>
      <c r="D186" s="104"/>
      <c r="E186" s="104"/>
      <c r="F186" s="137">
        <v>14</v>
      </c>
      <c r="G186" s="137" t="s">
        <v>1454</v>
      </c>
      <c r="H186" s="257"/>
      <c r="I186" s="257"/>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5" thickBot="1" x14ac:dyDescent="0.3">
      <c r="A187" s="85">
        <f t="shared" si="38"/>
        <v>190</v>
      </c>
      <c r="B187" s="102"/>
      <c r="C187" s="102"/>
      <c r="D187" s="104"/>
      <c r="E187" s="104"/>
      <c r="F187" s="138" t="s">
        <v>1466</v>
      </c>
      <c r="G187" s="138">
        <v>584398</v>
      </c>
      <c r="H187" s="257" t="s">
        <v>1620</v>
      </c>
      <c r="I187" s="257" t="s">
        <v>1634</v>
      </c>
      <c r="J187" s="103" t="s">
        <v>1825</v>
      </c>
      <c r="K187" s="103" t="s">
        <v>1906</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('CORPORATE','SME Corporate') THEN 202504.4</v>
      </c>
      <c r="W187" s="94" t="str">
        <f t="shared" si="35"/>
        <v xml:space="preserve"> WHEN COUNTRY = 'CIB' AND SEGMENT = 'Small Business'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7" ht="16.5" thickBot="1" x14ac:dyDescent="0.3">
      <c r="A188" s="85">
        <f t="shared" si="38"/>
        <v>191</v>
      </c>
      <c r="B188" s="102"/>
      <c r="C188" s="102"/>
      <c r="D188" s="104"/>
      <c r="E188" s="104"/>
      <c r="F188" s="137"/>
      <c r="G188" s="137"/>
      <c r="H188" s="257"/>
      <c r="I188" s="257"/>
      <c r="J188" s="103" t="s">
        <v>1824</v>
      </c>
      <c r="K188" s="103" t="s">
        <v>1907</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('CORPORATE','SME Corporate') THEN 1680349</v>
      </c>
      <c r="W188" s="94" t="str">
        <f t="shared" si="35"/>
        <v xml:space="preserve"> WHEN COUNTRY = 'CIB' AND SEGMENT = 'Small Business' THEN 410198</v>
      </c>
      <c r="X188" s="94" t="str">
        <f t="shared" si="36"/>
        <v/>
      </c>
      <c r="Z188" t="str">
        <f t="shared" si="37"/>
        <v xml:space="preserve"> WHEN COUNTRY = 'CIB' AND SEGMENT IN ('CORPORATE','SME Corporate') THEN 1680349 WHEN COUNTRY = 'CIB' AND SEGMENT = 'Small Business' THEN 410198</v>
      </c>
      <c r="AA188" s="96" t="str">
        <f t="shared" si="28"/>
        <v>CASE  WHEN COUNTRY = 'CIB' AND SEGMENT IN ('CORPORATE','SME Corporate') THEN 1680349 WHEN COUNTRY = 'CIB' AND SEGMENT = 'Small Business' THEN 410198 END AS VAL_MAX_IND_191,</v>
      </c>
    </row>
    <row r="189" spans="1:27" ht="16.5" thickBot="1" x14ac:dyDescent="0.3">
      <c r="A189" s="85">
        <f t="shared" si="38"/>
        <v>192</v>
      </c>
      <c r="B189" s="102"/>
      <c r="C189" s="102"/>
      <c r="D189" s="104"/>
      <c r="E189" s="104"/>
      <c r="F189" s="138" t="s">
        <v>1467</v>
      </c>
      <c r="G189" s="138" t="s">
        <v>1482</v>
      </c>
      <c r="H189" s="257" t="s">
        <v>1621</v>
      </c>
      <c r="I189" s="257" t="s">
        <v>1635</v>
      </c>
      <c r="J189" s="103" t="s">
        <v>1826</v>
      </c>
      <c r="K189" s="103" t="s">
        <v>1908</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('CORPORATE','SME Corporate') THEN 1654.244</v>
      </c>
      <c r="W189" s="94" t="str">
        <f t="shared" si="35"/>
        <v xml:space="preserve"> WHEN COUNTRY = 'CIB' AND SEGMENT = 'Small Business'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7" ht="16.5" thickBot="1" x14ac:dyDescent="0.3">
      <c r="A190" s="85">
        <f t="shared" si="38"/>
        <v>193</v>
      </c>
      <c r="B190" s="102"/>
      <c r="C190" s="102"/>
      <c r="D190" s="109" t="s">
        <v>1374</v>
      </c>
      <c r="E190" s="104"/>
      <c r="F190" s="137" t="s">
        <v>1467</v>
      </c>
      <c r="G190" s="137" t="s">
        <v>1483</v>
      </c>
      <c r="H190" s="257" t="s">
        <v>1622</v>
      </c>
      <c r="I190" s="257" t="s">
        <v>1636</v>
      </c>
      <c r="J190" s="103" t="s">
        <v>1827</v>
      </c>
      <c r="K190" s="103" t="s">
        <v>1909</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('CORPORATE','SME Corporate') THEN 2342673</v>
      </c>
      <c r="W190" s="94" t="str">
        <f t="shared" si="35"/>
        <v xml:space="preserve"> WHEN COUNTRY = 'CIB' AND SEGMENT = 'Small Business'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7" ht="16.5" thickBot="1" x14ac:dyDescent="0.3">
      <c r="A191" s="85">
        <f t="shared" si="38"/>
        <v>194</v>
      </c>
      <c r="B191" s="102"/>
      <c r="C191" s="102"/>
      <c r="D191" s="104"/>
      <c r="E191" s="104"/>
      <c r="F191" s="138" t="s">
        <v>1466</v>
      </c>
      <c r="G191" s="138">
        <v>584398</v>
      </c>
      <c r="H191" s="257" t="s">
        <v>1620</v>
      </c>
      <c r="I191" s="257" t="s">
        <v>1634</v>
      </c>
      <c r="J191" s="103" t="s">
        <v>1828</v>
      </c>
      <c r="K191" s="103" t="s">
        <v>1906</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('CORPORATE','SME Corporate') THEN 185831.6</v>
      </c>
      <c r="W191" s="94" t="str">
        <f t="shared" si="35"/>
        <v xml:space="preserve"> WHEN COUNTRY = 'CIB' AND SEGMENT = 'Small Business'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7" ht="16.5" thickBot="1" x14ac:dyDescent="0.3">
      <c r="A192" s="85">
        <f t="shared" si="38"/>
        <v>195</v>
      </c>
      <c r="B192" s="102"/>
      <c r="C192" s="102"/>
      <c r="D192" s="104"/>
      <c r="E192" s="104"/>
      <c r="F192" s="137"/>
      <c r="G192" s="137"/>
      <c r="H192" s="257"/>
      <c r="I192" s="257"/>
      <c r="J192" s="103" t="s">
        <v>1829</v>
      </c>
      <c r="K192" s="103" t="s">
        <v>1910</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('CORPORATE','SME Corporate') THEN 1634049</v>
      </c>
      <c r="W192" s="94" t="str">
        <f t="shared" si="35"/>
        <v xml:space="preserve"> WHEN COUNTRY = 'CIB' AND SEGMENT = 'Small Business' THEN 408591.2</v>
      </c>
      <c r="X192" s="94" t="str">
        <f t="shared" si="36"/>
        <v/>
      </c>
      <c r="Z192" t="str">
        <f t="shared" si="37"/>
        <v xml:space="preserve"> WHEN COUNTRY = 'CIB' AND SEGMENT IN ('CORPORATE','SME Corporate') THEN 1634049 WHEN COUNTRY = 'CIB' AND SEGMENT = 'Small Business' THEN 408591.2</v>
      </c>
      <c r="AA192" s="96" t="str">
        <f t="shared" si="28"/>
        <v>CASE  WHEN COUNTRY = 'CIB' AND SEGMENT IN ('CORPORATE','SME Corporate') THEN 1634049 WHEN COUNTRY = 'CIB' AND SEGMENT = 'Small Business' THEN 408591.2 END AS VAL_MAX_IND_195,</v>
      </c>
    </row>
    <row r="193" spans="1:27" ht="16.5" thickBot="1" x14ac:dyDescent="0.3">
      <c r="A193" s="85">
        <f t="shared" si="38"/>
        <v>196</v>
      </c>
      <c r="B193" s="102"/>
      <c r="C193" s="102"/>
      <c r="D193" s="104"/>
      <c r="E193" s="104"/>
      <c r="F193" s="138" t="s">
        <v>1467</v>
      </c>
      <c r="G193" s="138" t="s">
        <v>1482</v>
      </c>
      <c r="H193" s="257" t="s">
        <v>1623</v>
      </c>
      <c r="I193" s="257" t="s">
        <v>1635</v>
      </c>
      <c r="J193" s="103"/>
      <c r="K193" s="103" t="s">
        <v>1911</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row>
    <row r="194" spans="1:27" ht="16.5" thickBot="1" x14ac:dyDescent="0.3">
      <c r="A194" s="85">
        <f>+A193+1</f>
        <v>197</v>
      </c>
      <c r="B194" s="102"/>
      <c r="C194" s="102"/>
      <c r="D194" s="104"/>
      <c r="E194" s="104"/>
      <c r="F194" s="137" t="s">
        <v>1467</v>
      </c>
      <c r="G194" s="137" t="s">
        <v>1483</v>
      </c>
      <c r="H194" s="257" t="s">
        <v>1622</v>
      </c>
      <c r="I194" s="257" t="s">
        <v>1636</v>
      </c>
      <c r="J194" s="103" t="s">
        <v>1830</v>
      </c>
      <c r="K194" s="103" t="s">
        <v>1912</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('CORPORATE','SME Corporate') THEN 2264027</v>
      </c>
      <c r="W194" s="94" t="str">
        <f t="shared" si="35"/>
        <v xml:space="preserve"> WHEN COUNTRY = 'CIB' AND SEGMENT = 'Small Business'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7" ht="16.5" thickBot="1" x14ac:dyDescent="0.3">
      <c r="A195" s="85">
        <f t="shared" si="38"/>
        <v>198</v>
      </c>
      <c r="B195" s="102"/>
      <c r="C195" s="102"/>
      <c r="D195" s="104"/>
      <c r="E195" s="104"/>
      <c r="F195" s="138"/>
      <c r="G195" s="138"/>
      <c r="H195" s="257" t="s">
        <v>1624</v>
      </c>
      <c r="I195" s="257" t="s">
        <v>1637</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5" thickBot="1" x14ac:dyDescent="0.3">
      <c r="A196" s="85">
        <f t="shared" si="38"/>
        <v>199</v>
      </c>
      <c r="B196" s="102"/>
      <c r="C196" s="102"/>
      <c r="D196" s="104"/>
      <c r="E196" s="104"/>
      <c r="F196" s="137"/>
      <c r="G196" s="137"/>
      <c r="H196" s="257"/>
      <c r="I196" s="257"/>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5" thickBot="1" x14ac:dyDescent="0.3">
      <c r="A197" s="85">
        <f t="shared" si="38"/>
        <v>200</v>
      </c>
      <c r="B197" s="102"/>
      <c r="C197" s="102"/>
      <c r="D197" s="104"/>
      <c r="E197" s="104"/>
      <c r="F197" s="138" t="s">
        <v>1468</v>
      </c>
      <c r="G197" s="138" t="s">
        <v>1469</v>
      </c>
      <c r="H197" s="257" t="s">
        <v>1625</v>
      </c>
      <c r="I197" s="257" t="s">
        <v>1638</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IN ('Corporate','SME Corporate','SME Retail','Corporate RED','SME Corporate RED','SME Retail RED')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5" thickBot="1" x14ac:dyDescent="0.3">
      <c r="A198" s="85">
        <f t="shared" ref="A198:A222" si="51">+A197+1</f>
        <v>201</v>
      </c>
      <c r="B198" s="102"/>
      <c r="C198" s="102"/>
      <c r="D198" s="104"/>
      <c r="E198" s="104"/>
      <c r="F198" s="137" t="s">
        <v>1468</v>
      </c>
      <c r="G198" s="137" t="s">
        <v>1469</v>
      </c>
      <c r="H198" s="257" t="s">
        <v>1626</v>
      </c>
      <c r="I198" s="257" t="s">
        <v>1639</v>
      </c>
      <c r="J198" s="103" t="s">
        <v>1831</v>
      </c>
      <c r="K198" s="103" t="s">
        <v>1913</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('CORPORATE','SME Corporate') THEN 13884</v>
      </c>
      <c r="W198" s="94" t="str">
        <f t="shared" si="48"/>
        <v xml:space="preserve"> WHEN COUNTRY = 'CIB' AND SEGMENT = 'Small Business'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7" ht="16.5" thickBot="1" x14ac:dyDescent="0.3">
      <c r="A199" s="85">
        <f t="shared" si="51"/>
        <v>202</v>
      </c>
      <c r="B199" s="102"/>
      <c r="C199" s="102"/>
      <c r="D199" s="104"/>
      <c r="E199" s="104"/>
      <c r="F199" s="138"/>
      <c r="G199" s="138"/>
      <c r="H199" s="257" t="s">
        <v>1627</v>
      </c>
      <c r="I199" s="257" t="s">
        <v>1640</v>
      </c>
      <c r="J199" s="103" t="s">
        <v>1832</v>
      </c>
      <c r="K199" s="103" t="s">
        <v>1914</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('CORPORATE','SME Corporate') THEN 9181.92</v>
      </c>
      <c r="W199" s="94" t="str">
        <f t="shared" si="48"/>
        <v xml:space="preserve"> WHEN COUNTRY = 'CIB' AND SEGMENT = 'Small Business' THEN  0.0003943 </v>
      </c>
      <c r="X199" s="94" t="str">
        <f t="shared" si="49"/>
        <v/>
      </c>
      <c r="Z199" t="str">
        <f t="shared" si="50"/>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AA199" s="96" t="str">
        <f t="shared" si="41"/>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7" ht="16.5" thickBot="1" x14ac:dyDescent="0.3">
      <c r="A200" s="85">
        <f t="shared" si="51"/>
        <v>203</v>
      </c>
      <c r="B200" s="102"/>
      <c r="C200" s="102"/>
      <c r="D200" s="104"/>
      <c r="E200" s="104"/>
      <c r="F200" s="137"/>
      <c r="G200" s="137"/>
      <c r="H200" s="257"/>
      <c r="I200" s="257"/>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5" thickBot="1" x14ac:dyDescent="0.3">
      <c r="A201" s="85">
        <f t="shared" si="51"/>
        <v>204</v>
      </c>
      <c r="B201" s="102"/>
      <c r="C201" s="102"/>
      <c r="D201" s="104"/>
      <c r="E201" s="104"/>
      <c r="F201" s="138"/>
      <c r="G201" s="138"/>
      <c r="H201" s="257" t="s">
        <v>1628</v>
      </c>
      <c r="I201" s="257" t="s">
        <v>1641</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5" thickBot="1" x14ac:dyDescent="0.3">
      <c r="A202" s="85">
        <f t="shared" si="51"/>
        <v>205</v>
      </c>
      <c r="B202" s="102"/>
      <c r="C202" s="102" t="s">
        <v>1361</v>
      </c>
      <c r="D202" s="104"/>
      <c r="E202" s="104"/>
      <c r="F202" s="137"/>
      <c r="G202" s="137"/>
      <c r="H202" s="257" t="s">
        <v>1629</v>
      </c>
      <c r="I202" s="257" t="s">
        <v>1642</v>
      </c>
      <c r="J202" s="103" t="s">
        <v>1831</v>
      </c>
      <c r="K202" s="103" t="s">
        <v>1913</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('CORPORATE','SME Corporate') THEN 13884</v>
      </c>
      <c r="W202" s="94" t="str">
        <f t="shared" si="48"/>
        <v xml:space="preserve"> WHEN COUNTRY = 'CIB' AND SEGMENT = 'Small Business'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AA202" s="96" t="str">
        <f t="shared" si="41"/>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7" ht="16.5" thickBot="1" x14ac:dyDescent="0.3">
      <c r="A203" s="85">
        <f t="shared" si="51"/>
        <v>206</v>
      </c>
      <c r="B203" s="102"/>
      <c r="C203" s="102"/>
      <c r="D203" s="104"/>
      <c r="E203" s="104"/>
      <c r="F203" s="138"/>
      <c r="G203" s="138"/>
      <c r="H203" s="257"/>
      <c r="I203" s="257"/>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5" thickBot="1" x14ac:dyDescent="0.3">
      <c r="A204" s="85">
        <f t="shared" si="51"/>
        <v>207</v>
      </c>
      <c r="B204" s="102"/>
      <c r="C204" s="102"/>
      <c r="D204" s="104"/>
      <c r="E204" s="104"/>
      <c r="F204" s="137"/>
      <c r="G204" s="137"/>
      <c r="H204" s="257"/>
      <c r="I204" s="257"/>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5" thickBot="1" x14ac:dyDescent="0.3">
      <c r="A205" s="85">
        <f t="shared" si="51"/>
        <v>208</v>
      </c>
      <c r="B205" s="102"/>
      <c r="C205" s="102"/>
      <c r="D205" s="104"/>
      <c r="E205" s="104"/>
      <c r="F205" s="138">
        <v>94</v>
      </c>
      <c r="G205" s="138" t="s">
        <v>1484</v>
      </c>
      <c r="H205" s="257"/>
      <c r="I205" s="257"/>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5" thickBot="1" x14ac:dyDescent="0.3">
      <c r="A206" s="85">
        <f t="shared" si="51"/>
        <v>209</v>
      </c>
      <c r="B206" s="102"/>
      <c r="C206" s="102"/>
      <c r="D206" s="104"/>
      <c r="E206" s="103"/>
      <c r="F206" s="137">
        <v>94</v>
      </c>
      <c r="G206" s="137" t="s">
        <v>1484</v>
      </c>
      <c r="H206" s="257"/>
      <c r="I206" s="257"/>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5" thickBot="1" x14ac:dyDescent="0.3">
      <c r="A207" s="85">
        <f t="shared" si="51"/>
        <v>210</v>
      </c>
      <c r="B207" s="102"/>
      <c r="C207" s="102"/>
      <c r="D207" s="104"/>
      <c r="E207" s="104"/>
      <c r="F207" s="138"/>
      <c r="G207" s="138"/>
      <c r="H207" s="257"/>
      <c r="I207" s="257"/>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5" thickBot="1" x14ac:dyDescent="0.3">
      <c r="A208" s="85">
        <f t="shared" si="51"/>
        <v>211</v>
      </c>
      <c r="B208" s="102"/>
      <c r="C208" s="102"/>
      <c r="D208" s="104"/>
      <c r="E208" s="104"/>
      <c r="F208" s="137"/>
      <c r="G208" s="137"/>
      <c r="H208" s="257"/>
      <c r="I208" s="257"/>
      <c r="J208" s="103" t="s">
        <v>1833</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('CORPORATE','SME Corporate') THEN 267</v>
      </c>
      <c r="W208" s="94" t="str">
        <f t="shared" si="48"/>
        <v/>
      </c>
      <c r="X208" s="94" t="str">
        <f t="shared" si="49"/>
        <v/>
      </c>
      <c r="Z208" t="str">
        <f t="shared" si="50"/>
        <v xml:space="preserve"> WHEN COUNTRY = 'CIB' AND SEGMENT IN ('CORPORATE','SME Corporate') THEN 267</v>
      </c>
      <c r="AA208" s="96" t="str">
        <f t="shared" si="41"/>
        <v>CASE  WHEN COUNTRY = 'CIB' AND SEGMENT IN ('CORPORATE','SME Corporate') THEN 267 END AS VAL_MAX_IND_211,</v>
      </c>
    </row>
    <row r="209" spans="1:27" ht="16.5" thickBot="1" x14ac:dyDescent="0.3">
      <c r="A209" s="85">
        <f t="shared" si="51"/>
        <v>212</v>
      </c>
      <c r="B209" s="102"/>
      <c r="C209" s="102" t="s">
        <v>1375</v>
      </c>
      <c r="D209" s="104"/>
      <c r="E209" s="104"/>
      <c r="F209" s="138"/>
      <c r="G209" s="138"/>
      <c r="H209" s="257"/>
      <c r="I209" s="257"/>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5" thickBot="1" x14ac:dyDescent="0.3">
      <c r="A210" s="85">
        <f t="shared" si="51"/>
        <v>213</v>
      </c>
      <c r="B210" s="102" t="s">
        <v>1376</v>
      </c>
      <c r="C210" s="102" t="s">
        <v>1377</v>
      </c>
      <c r="D210" s="104"/>
      <c r="E210" s="103"/>
      <c r="F210" s="137">
        <v>770</v>
      </c>
      <c r="G210" s="137" t="s">
        <v>1455</v>
      </c>
      <c r="H210" s="257"/>
      <c r="I210" s="257"/>
      <c r="J210" s="103" t="s">
        <v>1834</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7" ht="16.5" thickBot="1" x14ac:dyDescent="0.3">
      <c r="A211" s="85">
        <f t="shared" si="51"/>
        <v>214</v>
      </c>
      <c r="B211" s="102"/>
      <c r="C211" s="102"/>
      <c r="D211" s="104"/>
      <c r="E211" s="104"/>
      <c r="F211" s="138"/>
      <c r="G211" s="138"/>
      <c r="H211" s="257"/>
      <c r="I211" s="257"/>
      <c r="J211" s="103" t="s">
        <v>1835</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('CORPORATE','SME Corporate') THEN 92</v>
      </c>
      <c r="W211" s="94" t="str">
        <f t="shared" si="48"/>
        <v/>
      </c>
      <c r="X211" s="94" t="str">
        <f t="shared" si="49"/>
        <v/>
      </c>
      <c r="Z211" t="str">
        <f t="shared" si="50"/>
        <v xml:space="preserve"> WHEN COUNTRY = 'CIB' AND SEGMENT IN ('CORPORATE','SME Corporate') THEN 92</v>
      </c>
      <c r="AA211" s="96" t="str">
        <f t="shared" si="41"/>
        <v>CASE  WHEN COUNTRY = 'CIB' AND SEGMENT IN ('CORPORATE','SME Corporate') THEN 92 END AS VAL_MAX_IND_214,</v>
      </c>
    </row>
    <row r="212" spans="1:27" ht="16.5" thickBot="1" x14ac:dyDescent="0.3">
      <c r="A212" s="85">
        <f t="shared" si="51"/>
        <v>215</v>
      </c>
      <c r="B212" s="102"/>
      <c r="C212" s="102"/>
      <c r="D212" s="104"/>
      <c r="E212" s="104"/>
      <c r="F212" s="137"/>
      <c r="G212" s="137"/>
      <c r="H212" s="257"/>
      <c r="I212" s="257"/>
      <c r="J212" s="103" t="s">
        <v>1836</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('CORPORATE','SME Corporate') THEN 184</v>
      </c>
      <c r="W212" s="94" t="str">
        <f t="shared" si="48"/>
        <v/>
      </c>
      <c r="X212" s="94" t="str">
        <f t="shared" si="49"/>
        <v/>
      </c>
      <c r="Z212" t="str">
        <f t="shared" si="50"/>
        <v xml:space="preserve"> WHEN COUNTRY = 'CIB' AND SEGMENT IN ('CORPORATE','SME Corporate') THEN 184</v>
      </c>
      <c r="AA212" s="96" t="str">
        <f t="shared" si="41"/>
        <v>CASE  WHEN COUNTRY = 'CIB' AND SEGMENT IN ('CORPORATE','SME Corporate') THEN 184 END AS VAL_MAX_IND_215,</v>
      </c>
    </row>
    <row r="213" spans="1:27" ht="16.5" thickBot="1" x14ac:dyDescent="0.3">
      <c r="A213" s="85">
        <f t="shared" si="51"/>
        <v>216</v>
      </c>
      <c r="B213" s="102" t="s">
        <v>1378</v>
      </c>
      <c r="C213" s="102" t="s">
        <v>1379</v>
      </c>
      <c r="D213" s="104"/>
      <c r="E213" s="104"/>
      <c r="F213" s="138"/>
      <c r="G213" s="138"/>
      <c r="H213" s="257"/>
      <c r="I213" s="257"/>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5" thickBot="1" x14ac:dyDescent="0.3">
      <c r="A214" s="85">
        <f t="shared" si="51"/>
        <v>217</v>
      </c>
      <c r="B214" s="102"/>
      <c r="C214" s="102"/>
      <c r="D214" s="104"/>
      <c r="E214" s="104"/>
      <c r="F214" s="137"/>
      <c r="G214" s="137"/>
      <c r="H214" s="257"/>
      <c r="I214" s="257"/>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5" thickBot="1" x14ac:dyDescent="0.3">
      <c r="A215" s="85">
        <f t="shared" si="51"/>
        <v>218</v>
      </c>
      <c r="B215" s="102"/>
      <c r="C215" s="102"/>
      <c r="D215" s="104"/>
      <c r="E215" s="104"/>
      <c r="F215" s="138"/>
      <c r="G215" s="138"/>
      <c r="H215" s="257"/>
      <c r="I215" s="257"/>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
      <c r="A216" s="85">
        <f t="shared" si="51"/>
        <v>219</v>
      </c>
      <c r="B216" s="102"/>
      <c r="C216" s="102"/>
      <c r="D216" s="104"/>
      <c r="E216" s="104"/>
      <c r="F216" s="137"/>
      <c r="G216" s="137"/>
      <c r="H216" s="257"/>
      <c r="I216" s="257"/>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
      <c r="A217" s="85">
        <f t="shared" si="51"/>
        <v>220</v>
      </c>
      <c r="B217" s="102"/>
      <c r="C217" s="102"/>
      <c r="D217" s="104"/>
      <c r="E217" s="104"/>
      <c r="F217" s="137"/>
      <c r="G217" s="137"/>
      <c r="H217" s="257"/>
      <c r="I217" s="257"/>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
      <c r="A218" s="85">
        <f t="shared" si="51"/>
        <v>221</v>
      </c>
      <c r="B218" s="102"/>
      <c r="C218" s="102"/>
      <c r="D218" s="104"/>
      <c r="E218" s="104"/>
      <c r="F218" s="137"/>
      <c r="G218" s="137"/>
      <c r="H218" s="257"/>
      <c r="I218" s="257"/>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
      <c r="A219" s="85">
        <f t="shared" si="51"/>
        <v>222</v>
      </c>
      <c r="B219" s="102"/>
      <c r="C219" s="102"/>
      <c r="D219" s="104"/>
      <c r="E219" s="104"/>
      <c r="F219" s="137"/>
      <c r="G219" s="137"/>
      <c r="H219" s="257"/>
      <c r="I219" s="257"/>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
      <c r="A220" s="85">
        <f t="shared" si="51"/>
        <v>223</v>
      </c>
      <c r="B220" s="102"/>
      <c r="C220" s="102"/>
      <c r="D220" s="104"/>
      <c r="E220" s="104"/>
      <c r="F220" s="137"/>
      <c r="G220" s="137"/>
      <c r="H220" s="257"/>
      <c r="I220" s="257"/>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
      <c r="A221" s="85">
        <f t="shared" si="51"/>
        <v>224</v>
      </c>
      <c r="B221" s="102"/>
      <c r="C221" s="102"/>
      <c r="D221" s="104"/>
      <c r="E221" s="104"/>
      <c r="F221" s="137"/>
      <c r="G221" s="137"/>
      <c r="H221" s="257"/>
      <c r="I221" s="257"/>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
      <c r="A222" s="85">
        <f t="shared" si="51"/>
        <v>225</v>
      </c>
      <c r="B222" s="102"/>
      <c r="C222" s="102"/>
      <c r="D222" s="104"/>
      <c r="E222" s="104"/>
      <c r="F222" s="137"/>
      <c r="G222" s="137"/>
      <c r="H222" s="257"/>
      <c r="I222" s="257"/>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A134" zoomScale="60" zoomScaleNormal="60" zoomScalePageLayoutView="90" workbookViewId="0">
      <selection activeCell="A159" sqref="A159"/>
    </sheetView>
  </sheetViews>
  <sheetFormatPr defaultColWidth="8.875" defaultRowHeight="15.75" x14ac:dyDescent="0.25"/>
  <cols>
    <col min="1" max="1" width="9" customWidth="1"/>
    <col min="2" max="2" width="255.625" bestFit="1" customWidth="1"/>
    <col min="3" max="3" width="16.5" customWidth="1"/>
    <col min="4" max="4" width="28.625" customWidth="1"/>
    <col min="5" max="5" width="255.5" customWidth="1"/>
    <col min="6" max="6" width="13.625" customWidth="1"/>
  </cols>
  <sheetData>
    <row r="2" spans="1:6" ht="16.5" thickBot="1" x14ac:dyDescent="0.3">
      <c r="A2" s="317" t="s">
        <v>1220</v>
      </c>
      <c r="B2" s="63" t="s">
        <v>1215</v>
      </c>
      <c r="C2" s="63" t="s">
        <v>1222</v>
      </c>
      <c r="D2" s="63" t="s">
        <v>1223</v>
      </c>
      <c r="E2" s="63" t="s">
        <v>1224</v>
      </c>
      <c r="F2" s="63" t="s">
        <v>1225</v>
      </c>
    </row>
    <row r="3" spans="1:6" ht="90.75" customHeight="1" thickBot="1" x14ac:dyDescent="0.3">
      <c r="A3" s="85">
        <v>1</v>
      </c>
      <c r="B3" t="str">
        <f>MISSING_VALUE!AL4</f>
        <v>CASE  WHEN COUNTRY = 'BIB' THEN 0 WHEN COUNTRY = 'KOPER' THEN 0 WHEN COUNTRY = 'BIR' THEN 0 WHEN COUNTRY = 'ALEX' THEN 0 WHEN COUNTRY = 'CIB' THEN 0 WHEN COUNTRY = 'ISPRO' THEN 0 END AS MISSING_VAL_IND_1,</v>
      </c>
      <c r="C3" t="str">
        <f>VAL_MAX!AA4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c r="D3"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 </v>
      </c>
      <c r="F3">
        <f t="shared" ref="F3:F66" si="0">IF((LEN(B3)+LEN(C3)+LEN(D3))&gt;0,1,0)</f>
        <v>1</v>
      </c>
    </row>
    <row r="4" spans="1:6" ht="16.5" thickBot="1" x14ac:dyDescent="0.3">
      <c r="A4" s="85">
        <f t="shared" ref="A4:A67" si="1">+A3+1</f>
        <v>2</v>
      </c>
      <c r="B4" t="str">
        <f>MISSING_VALUE!AL5</f>
        <v>CASE  WHEN COUNTRY = 'BIR' THEN 0 WHEN COUNTRY = 'ALEX' THEN 0 WHEN COUNTRY = 'CIB' THEN 0 WHEN COUNTRY = 'ISPRO' THEN 0 END AS MISSING_VAL_IND_2,</v>
      </c>
      <c r="C4" t="str">
        <f>VAL_MAX!AA5</f>
        <v/>
      </c>
      <c r="D4" t="str">
        <f>VAL_MIN!AA5</f>
        <v/>
      </c>
      <c r="E4" s="97" t="str">
        <f t="shared" ref="E4:E67" si="2">CONCATENATE(B4," ",C4," ",D4)</f>
        <v xml:space="preserve">CASE  WHEN COUNTRY = 'BIR' THEN 0 WHEN COUNTRY = 'ALEX' THEN 0 WHEN COUNTRY = 'CIB' THEN 0 WHEN COUNTRY = 'ISPRO' THEN 0 END AS MISSING_VAL_IND_2,  </v>
      </c>
      <c r="F4">
        <f t="shared" si="0"/>
        <v>1</v>
      </c>
    </row>
    <row r="5" spans="1:6" ht="16.5" thickBot="1" x14ac:dyDescent="0.3">
      <c r="A5" s="85">
        <f t="shared" si="1"/>
        <v>3</v>
      </c>
      <c r="B5" t="str">
        <f>MISSING_VALUE!AL6</f>
        <v>CASE  WHEN COUNTRY = 'CIB' THEN 0 WHEN COUNTRY = 'ISPRO' THEN 0 END AS MISSING_VAL_IND_3,</v>
      </c>
      <c r="C5" t="str">
        <f>VAL_MAX!AA6</f>
        <v/>
      </c>
      <c r="D5" t="str">
        <f>VAL_MIN!AA6</f>
        <v/>
      </c>
      <c r="E5" s="97" t="str">
        <f t="shared" si="2"/>
        <v xml:space="preserve">CASE  WHEN COUNTRY = 'CIB' THEN 0 WHEN COUNTRY = 'ISPRO' THEN 0 END AS MISSING_VAL_IND_3,  </v>
      </c>
      <c r="F5">
        <f t="shared" si="0"/>
        <v>1</v>
      </c>
    </row>
    <row r="6" spans="1:6" ht="16.5" customHeight="1" thickBot="1" x14ac:dyDescent="0.3">
      <c r="A6" s="85">
        <f t="shared" si="1"/>
        <v>4</v>
      </c>
      <c r="B6" t="str">
        <f>MISSING_VALUE!AL7</f>
        <v>CASE  WHEN COUNTRY = 'ISPRO' THEN 0 END AS MISSING_VAL_IND_4,</v>
      </c>
      <c r="C6" t="str">
        <f>VAL_MAX!AA7</f>
        <v/>
      </c>
      <c r="D6" t="str">
        <f>VAL_MIN!AA7</f>
        <v/>
      </c>
      <c r="E6" s="97" t="str">
        <f t="shared" si="2"/>
        <v xml:space="preserve">CASE  WHEN COUNTRY = 'ISPRO' THEN 0 END AS MISSING_VAL_IND_4,  </v>
      </c>
      <c r="F6">
        <f t="shared" si="0"/>
        <v>1</v>
      </c>
    </row>
    <row r="7" spans="1:6" ht="16.5" customHeight="1" thickBot="1" x14ac:dyDescent="0.3">
      <c r="A7" s="85">
        <f t="shared" si="1"/>
        <v>5</v>
      </c>
      <c r="B7" t="str">
        <f>MISSING_VALUE!AL8</f>
        <v>CASE  WHEN COUNTRY = 'ISPRO' THEN 0 END AS MISSING_VAL_IND_5,</v>
      </c>
      <c r="C7" t="str">
        <f>VAL_MAX!AA8</f>
        <v/>
      </c>
      <c r="D7" t="str">
        <f>VAL_MIN!AA8</f>
        <v/>
      </c>
      <c r="E7" s="97" t="str">
        <f t="shared" si="2"/>
        <v xml:space="preserve">CASE  WHEN COUNTRY = 'ISPRO' THEN 0 END AS MISSING_VAL_IND_5,  </v>
      </c>
      <c r="F7">
        <f t="shared" si="0"/>
        <v>1</v>
      </c>
    </row>
    <row r="8" spans="1:6" ht="16.5" customHeight="1" thickBot="1" x14ac:dyDescent="0.3">
      <c r="A8" s="85">
        <f t="shared" si="1"/>
        <v>6</v>
      </c>
      <c r="B8" t="str">
        <f>MISSING_VALUE!AL9</f>
        <v>CASE  WHEN COUNTRY = 'ALEX' THEN 0 WHEN COUNTRY = 'CIB' THEN 0 END AS MISSING_VAL_IND_6,</v>
      </c>
      <c r="C8" t="str">
        <f>VAL_MAX!AA9</f>
        <v/>
      </c>
      <c r="D8" t="str">
        <f>VAL_MIN!AA9</f>
        <v/>
      </c>
      <c r="E8" s="97" t="str">
        <f t="shared" si="2"/>
        <v xml:space="preserve">CASE  WHEN COUNTRY = 'ALEX' THEN 0 WHEN COUNTRY = 'CIB' THEN 0 END AS MISSING_VAL_IND_6,  </v>
      </c>
      <c r="F8">
        <f t="shared" si="0"/>
        <v>1</v>
      </c>
    </row>
    <row r="9" spans="1:6" ht="48" thickBot="1" x14ac:dyDescent="0.3">
      <c r="A9" s="85">
        <f t="shared" si="1"/>
        <v>7</v>
      </c>
      <c r="B9" t="str">
        <f>MISSING_VALUE!AL10</f>
        <v>CASE  WHEN COUNTRY = 'BIB' THEN 0 WHEN COUNTRY = 'KOPER' THEN 0 WHEN COUNTRY = 'BIR' THEN 0 WHEN COUNTRY = 'ALEX' THEN 0 WHEN COUNTRY = 'CIB' THEN 0 WHEN COUNTRY = 'ISPRO' THEN 0 END AS MISSING_VAL_IND_7,</v>
      </c>
      <c r="C9" t="str">
        <f>VAL_MAX!AA10</f>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c r="D9"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IN ('Corporate','SME Corporate','SME Retail','Corporate RED','SME Corporate RED','SME Retail RED') THEN 0.0065846 END AS VAL_MAX_IND_7, </v>
      </c>
      <c r="F9">
        <f t="shared" si="0"/>
        <v>1</v>
      </c>
    </row>
    <row r="10" spans="1:6" ht="32.25" thickBot="1" x14ac:dyDescent="0.3">
      <c r="A10" s="85">
        <f t="shared" si="1"/>
        <v>8</v>
      </c>
      <c r="B10" t="str">
        <f>MISSING_VALUE!AL11</f>
        <v>CASE  WHEN COUNTRY = 'BIB' THEN 1 WHEN COUNTRY = 'KOPER' THEN 1 WHEN COUNTRY = 'BIR' THEN 1 WHEN COUNTRY = 'CIB' THEN 1 WHEN COUNTRY = 'ISPRO' THEN 1 END AS MISSING_VAL_IND_8,</v>
      </c>
      <c r="C10" t="str">
        <f>VAL_MAX!AA11</f>
        <v>CASE  WHEN COUNTRY = 'BIB' AND SEGMENT = 'CORPORATE' THEN 1.670961 WHEN COUNTRY = 'BIB' AND SEGMENT = 'RETAIL'  THEN 1.958556 END AS VAL_MAX_IND_8,</v>
      </c>
      <c r="D10"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f t="shared" si="0"/>
        <v>1</v>
      </c>
    </row>
    <row r="11" spans="1:6" ht="48" thickBot="1" x14ac:dyDescent="0.3">
      <c r="A11" s="85">
        <f t="shared" si="1"/>
        <v>9</v>
      </c>
      <c r="B11" t="str">
        <f>MISSING_VALUE!AL12</f>
        <v>CASE  WHEN COUNTRY = 'BIB' THEN 0 WHEN COUNTRY = 'KOPER' THEN 0 WHEN COUNTRY = 'CIB' THEN 0 WHEN COUNTRY = 'ISPRO' THEN 0 END AS MISSING_VAL_IND_9,</v>
      </c>
      <c r="C11" t="str">
        <f>VAL_MAX!AA12</f>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c r="D11" t="str">
        <f>VAL_MIN!AA12</f>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E11" s="97" t="str">
        <f t="shared" si="2"/>
        <v>CASE  WHEN COUNTRY = 'BIB' THEN 0 WHEN COUNTRY = 'KOPER' THEN 0 WHEN COUNTRY = 'CIB' THEN 0 WHEN COUNTRY = 'ISPRO' THEN 0 END AS MISSING_VAL_IND_9, CASE  WHEN COUNTRY = 'CIB' AND SEGMENT IN ('CORPORATE','SME Corporate') THEN 4.6343120 WHEN COUNTRY = 'CIB' AND SEGMENT = 'Small Business' THEN 7.055777 WHEN COUNTRY = 'ISPRO' AND SEGMENT IN ('Corporate','SME Corporate','SME Retail','Corporate RED','SME Corporate RED','SME Retail RED') THEN 1.530906 END AS VAL_MAX_IND_9, 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F11">
        <f t="shared" si="0"/>
        <v>1</v>
      </c>
    </row>
    <row r="12" spans="1:6" ht="16.5" thickBot="1" x14ac:dyDescent="0.3">
      <c r="A12" s="85">
        <f t="shared" si="1"/>
        <v>10</v>
      </c>
      <c r="B12" t="str">
        <f>MISSING_VALUE!AL13</f>
        <v>CASE  WHEN COUNTRY = 'KOPER' THEN 0 WHEN COUNTRY = 'CIB' THEN 0 WHEN COUNTRY = 'ISPRO' THEN 0 END AS MISSING_VAL_IND_10,</v>
      </c>
      <c r="C12" t="str">
        <f>VAL_MAX!AA13</f>
        <v/>
      </c>
      <c r="D12" t="str">
        <f>VAL_MIN!AA13</f>
        <v/>
      </c>
      <c r="E12" s="97" t="str">
        <f t="shared" si="2"/>
        <v xml:space="preserve">CASE  WHEN COUNTRY = 'KOPER' THEN 0 WHEN COUNTRY = 'CIB' THEN 0 WHEN COUNTRY = 'ISPRO' THEN 0 END AS MISSING_VAL_IND_10,  </v>
      </c>
      <c r="F12">
        <f t="shared" si="0"/>
        <v>1</v>
      </c>
    </row>
    <row r="13" spans="1:6" ht="16.5" thickBot="1" x14ac:dyDescent="0.3">
      <c r="A13" s="85">
        <f t="shared" si="1"/>
        <v>11</v>
      </c>
      <c r="B13" t="str">
        <f>MISSING_VALUE!AL14</f>
        <v>CASE  WHEN COUNTRY = 'BIB' THEN 0 WHEN COUNTRY = 'KOPER' THEN 0 WHEN COUNTRY = 'CIB' THEN 0 END AS MISSING_VAL_IND_11,</v>
      </c>
      <c r="C13" t="str">
        <f>VAL_MAX!AA14</f>
        <v/>
      </c>
      <c r="D13" t="str">
        <f>VAL_MIN!AA14</f>
        <v/>
      </c>
      <c r="E13" s="97" t="str">
        <f t="shared" si="2"/>
        <v xml:space="preserve">CASE  WHEN COUNTRY = 'BIB' THEN 0 WHEN COUNTRY = 'KOPER' THEN 0 WHEN COUNTRY = 'CIB' THEN 0 END AS MISSING_VAL_IND_11,  </v>
      </c>
      <c r="F13">
        <f t="shared" si="0"/>
        <v>1</v>
      </c>
    </row>
    <row r="14" spans="1:6" ht="16.5" customHeight="1" thickBot="1" x14ac:dyDescent="0.3">
      <c r="A14" s="85">
        <f t="shared" si="1"/>
        <v>12</v>
      </c>
      <c r="B14" t="str">
        <f>MISSING_VALUE!AL15</f>
        <v>CASE  WHEN COUNTRY = 'KOPER' THEN 0 WHEN COUNTRY = 'CIB' THEN 0 END AS MISSING_VAL_IND_12,</v>
      </c>
      <c r="C14" t="str">
        <f>VAL_MAX!AA15</f>
        <v/>
      </c>
      <c r="D14" t="str">
        <f>VAL_MIN!AA15</f>
        <v/>
      </c>
      <c r="E14" s="97" t="str">
        <f t="shared" si="2"/>
        <v xml:space="preserve">CASE  WHEN COUNTRY = 'KOPER' THEN 0 WHEN COUNTRY = 'CIB' THEN 0 END AS MISSING_VAL_IND_12,  </v>
      </c>
      <c r="F14">
        <f t="shared" si="0"/>
        <v>1</v>
      </c>
    </row>
    <row r="15" spans="1:6" ht="111" thickBot="1" x14ac:dyDescent="0.3">
      <c r="A15" s="85">
        <f t="shared" si="1"/>
        <v>13</v>
      </c>
      <c r="B15"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c r="C15"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c r="D15"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0"/>
        <v>1</v>
      </c>
    </row>
    <row r="16" spans="1:6" ht="32.25" thickBot="1" x14ac:dyDescent="0.3">
      <c r="A16" s="85">
        <f t="shared" si="1"/>
        <v>14</v>
      </c>
      <c r="B16" t="str">
        <f>MISSING_VALUE!AL17</f>
        <v>CASE  WHEN COUNTRY = 'BIB' THEN 1 WHEN COUNTRY = 'KOPER' THEN 1 WHEN COUNTRY = 'BIR' THEN 1 WHEN COUNTRY = 'CIB' THEN 1 WHEN COUNTRY = 'ISPRO' THEN 1 END AS MISSING_VAL_IND_14,</v>
      </c>
      <c r="C16" t="str">
        <f>VAL_MAX!AA17</f>
        <v>CASE  WHEN COUNTRY = 'CIB' AND SEGMENT IN ('CORPORATE','SME Corporate') THEN 20 END AS VAL_MAX_IND_14,</v>
      </c>
      <c r="D16" t="str">
        <f>VAL_MIN!AA17</f>
        <v/>
      </c>
      <c r="E16" s="97" t="str">
        <f t="shared" si="2"/>
        <v xml:space="preserve">CASE  WHEN COUNTRY = 'BIB' THEN 1 WHEN COUNTRY = 'KOPER' THEN 1 WHEN COUNTRY = 'BIR' THEN 1 WHEN COUNTRY = 'CIB' THEN 1 WHEN COUNTRY = 'ISPRO' THEN 1 END AS MISSING_VAL_IND_14, CASE  WHEN COUNTRY = 'CIB' AND SEGMENT IN ('CORPORATE','SME Corporate') THEN 20 END AS VAL_MAX_IND_14, </v>
      </c>
      <c r="F16">
        <f t="shared" si="0"/>
        <v>1</v>
      </c>
    </row>
    <row r="17" spans="1:6" ht="16.5" thickBot="1" x14ac:dyDescent="0.3">
      <c r="A17" s="85">
        <f t="shared" si="1"/>
        <v>15</v>
      </c>
      <c r="B17" t="str">
        <f>MISSING_VALUE!AL18</f>
        <v>CASE  WHEN COUNTRY = 'BIB' THEN 0 WHEN COUNTRY = 'KOPER' THEN 0 WHEN COUNTRY = 'ALEX' THEN 0 WHEN COUNTRY = 'CIB' THEN 0 WHEN COUNTRY = 'ISPRO' THEN 0 END AS MISSING_VAL_IND_15,</v>
      </c>
      <c r="C17" t="str">
        <f>VAL_MAX!AA18</f>
        <v/>
      </c>
      <c r="D17" t="str">
        <f>VAL_MIN!AA18</f>
        <v/>
      </c>
      <c r="E17" s="97" t="str">
        <f t="shared" si="2"/>
        <v xml:space="preserve">CASE  WHEN COUNTRY = 'BIB' THEN 0 WHEN COUNTRY = 'KOPER' THEN 0 WHEN COUNTRY = 'ALEX' THEN 0 WHEN COUNTRY = 'CIB' THEN 0 WHEN COUNTRY = 'ISPRO' THEN 0 END AS MISSING_VAL_IND_15,  </v>
      </c>
      <c r="F17">
        <f t="shared" si="0"/>
        <v>1</v>
      </c>
    </row>
    <row r="18" spans="1:6" ht="16.5" thickBot="1" x14ac:dyDescent="0.3">
      <c r="A18" s="85">
        <f t="shared" si="1"/>
        <v>16</v>
      </c>
      <c r="B18" t="str">
        <f>MISSING_VALUE!AL19</f>
        <v>CASE  WHEN COUNTRY = 'BIR' THEN 0 WHEN COUNTRY = 'ALEX' THEN 0 WHEN COUNTRY = 'CIB' THEN 0 WHEN COUNTRY = 'ISPRO' THEN 0 END AS MISSING_VAL_IND_16,</v>
      </c>
      <c r="C18" t="str">
        <f>VAL_MAX!AA19</f>
        <v/>
      </c>
      <c r="D18" t="str">
        <f>VAL_MIN!AA19</f>
        <v/>
      </c>
      <c r="E18" s="97" t="str">
        <f t="shared" si="2"/>
        <v xml:space="preserve">CASE  WHEN COUNTRY = 'BIR' THEN 0 WHEN COUNTRY = 'ALEX' THEN 0 WHEN COUNTRY = 'CIB' THEN 0 WHEN COUNTRY = 'ISPRO' THEN 0 END AS MISSING_VAL_IND_16,  </v>
      </c>
      <c r="F18">
        <f t="shared" si="0"/>
        <v>1</v>
      </c>
    </row>
    <row r="19" spans="1:6" ht="16.5" thickBot="1" x14ac:dyDescent="0.3">
      <c r="A19" s="85">
        <f t="shared" si="1"/>
        <v>17</v>
      </c>
      <c r="B19" t="str">
        <f>MISSING_VALUE!AL20</f>
        <v>CASE  WHEN COUNTRY = 'ALEX' THEN 0 WHEN COUNTRY = 'CIB' THEN 0 WHEN COUNTRY = 'ISPRO' THEN 0 END AS MISSING_VAL_IND_17,</v>
      </c>
      <c r="C19" t="str">
        <f>VAL_MAX!AA20</f>
        <v/>
      </c>
      <c r="D19" t="str">
        <f>VAL_MIN!AA20</f>
        <v/>
      </c>
      <c r="E19" s="97" t="str">
        <f t="shared" si="2"/>
        <v xml:space="preserve">CASE  WHEN COUNTRY = 'ALEX' THEN 0 WHEN COUNTRY = 'CIB' THEN 0 WHEN COUNTRY = 'ISPRO' THEN 0 END AS MISSING_VAL_IND_17,  </v>
      </c>
      <c r="F19">
        <f t="shared" si="0"/>
        <v>1</v>
      </c>
    </row>
    <row r="20" spans="1:6" ht="16.5" hidden="1" customHeight="1" thickBot="1" x14ac:dyDescent="0.3">
      <c r="A20" s="85">
        <f t="shared" si="1"/>
        <v>18</v>
      </c>
      <c r="B20" t="str">
        <f>MISSING_VALUE!AL21</f>
        <v/>
      </c>
      <c r="C20" t="str">
        <f>VAL_MAX!AA21</f>
        <v/>
      </c>
      <c r="D20" t="str">
        <f>VAL_MIN!AA21</f>
        <v/>
      </c>
      <c r="E20" s="97" t="str">
        <f t="shared" si="2"/>
        <v xml:space="preserve">  </v>
      </c>
      <c r="F20">
        <f t="shared" si="0"/>
        <v>0</v>
      </c>
    </row>
    <row r="21" spans="1:6" ht="16.5" customHeight="1" thickBot="1" x14ac:dyDescent="0.3">
      <c r="A21" s="85">
        <f t="shared" si="1"/>
        <v>19</v>
      </c>
      <c r="B21" t="str">
        <f>MISSING_VALUE!AL22</f>
        <v>CASE  WHEN COUNTRY = 'ISPRO' THEN 0 END AS MISSING_VAL_IND_19,</v>
      </c>
      <c r="C21" t="str">
        <f>VAL_MAX!AA22</f>
        <v/>
      </c>
      <c r="D21" t="str">
        <f>VAL_MIN!AA22</f>
        <v/>
      </c>
      <c r="E21" s="97" t="str">
        <f t="shared" si="2"/>
        <v xml:space="preserve">CASE  WHEN COUNTRY = 'ISPRO' THEN 0 END AS MISSING_VAL_IND_19,  </v>
      </c>
      <c r="F21">
        <f t="shared" si="0"/>
        <v>1</v>
      </c>
    </row>
    <row r="22" spans="1:6" ht="16.5" thickBot="1" x14ac:dyDescent="0.3">
      <c r="A22" s="85">
        <f t="shared" si="1"/>
        <v>20</v>
      </c>
      <c r="B22" t="str">
        <f>MISSING_VALUE!AL23</f>
        <v>CASE  WHEN COUNTRY = 'ALEX' THEN 0 WHEN COUNTRY = 'CIB' THEN 0 WHEN COUNTRY = 'ISPRO' THEN 0 END AS MISSING_VAL_IND_20,</v>
      </c>
      <c r="C22" t="str">
        <f>VAL_MAX!AA23</f>
        <v/>
      </c>
      <c r="D22" t="str">
        <f>VAL_MIN!AA23</f>
        <v/>
      </c>
      <c r="E22" s="97" t="str">
        <f>CONCATENATE(B22," ",C22," ",D22)</f>
        <v xml:space="preserve">CASE  WHEN COUNTRY = 'ALEX' THEN 0 WHEN COUNTRY = 'CIB' THEN 0 WHEN COUNTRY = 'ISPRO' THEN 0 END AS MISSING_VAL_IND_20,  </v>
      </c>
      <c r="F22">
        <f t="shared" si="0"/>
        <v>1</v>
      </c>
    </row>
    <row r="23" spans="1:6" ht="16.5" hidden="1" customHeight="1" thickBot="1" x14ac:dyDescent="0.3">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
      <c r="A24" s="85">
        <f t="shared" si="1"/>
        <v>22</v>
      </c>
      <c r="B24" t="str">
        <f>MISSING_VALUE!AL25</f>
        <v/>
      </c>
      <c r="C24" t="str">
        <f>VAL_MAX!AA25</f>
        <v/>
      </c>
      <c r="D24" t="str">
        <f>VAL_MIN!AA25</f>
        <v/>
      </c>
      <c r="E24" s="97" t="str">
        <f t="shared" si="2"/>
        <v xml:space="preserve">  </v>
      </c>
      <c r="F24">
        <f t="shared" si="0"/>
        <v>0</v>
      </c>
    </row>
    <row r="25" spans="1:6" ht="16.5" customHeight="1" thickBot="1" x14ac:dyDescent="0.3">
      <c r="A25" s="85">
        <f t="shared" si="1"/>
        <v>23</v>
      </c>
      <c r="B25" t="str">
        <f>MISSING_VALUE!AL26</f>
        <v>CASE  WHEN COUNTRY = 'ALEX' THEN 0 WHEN COUNTRY = 'CIB' THEN 0 WHEN COUNTRY = 'ISPRO' THEN 0 END AS MISSING_VAL_IND_23,</v>
      </c>
      <c r="C25" t="str">
        <f>VAL_MAX!AA26</f>
        <v/>
      </c>
      <c r="D25" t="str">
        <f>VAL_MIN!AA26</f>
        <v/>
      </c>
      <c r="E25" s="97" t="str">
        <f t="shared" si="2"/>
        <v xml:space="preserve">CASE  WHEN COUNTRY = 'ALEX' THEN 0 WHEN COUNTRY = 'CIB' THEN 0 WHEN COUNTRY = 'ISPRO' THEN 0 END AS MISSING_VAL_IND_23,  </v>
      </c>
      <c r="F25">
        <f t="shared" si="0"/>
        <v>1</v>
      </c>
    </row>
    <row r="26" spans="1:6" ht="16.5" customHeight="1" thickBot="1" x14ac:dyDescent="0.3">
      <c r="A26" s="85">
        <f t="shared" si="1"/>
        <v>24</v>
      </c>
      <c r="B26" t="str">
        <f>MISSING_VALUE!AL27</f>
        <v>CASE  WHEN COUNTRY = 'CIB' THEN 0 WHEN COUNTRY = 'ISPRO' THEN 0 END AS MISSING_VAL_IND_24,</v>
      </c>
      <c r="C26" t="str">
        <f>VAL_MAX!AA27</f>
        <v/>
      </c>
      <c r="D26" t="str">
        <f>VAL_MIN!AA27</f>
        <v/>
      </c>
      <c r="E26" s="97" t="str">
        <f t="shared" si="2"/>
        <v xml:space="preserve">CASE  WHEN COUNTRY = 'CIB' THEN 0 WHEN COUNTRY = 'ISPRO' THEN 0 END AS MISSING_VAL_IND_24,  </v>
      </c>
      <c r="F26">
        <f t="shared" si="0"/>
        <v>1</v>
      </c>
    </row>
    <row r="27" spans="1:6" ht="16.5" hidden="1" customHeight="1" thickBot="1" x14ac:dyDescent="0.3">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
      <c r="A28" s="85">
        <f t="shared" si="1"/>
        <v>26</v>
      </c>
      <c r="B28" t="str">
        <f>MISSING_VALUE!AL29</f>
        <v/>
      </c>
      <c r="C28" t="str">
        <f>VAL_MAX!AA29</f>
        <v/>
      </c>
      <c r="D28" t="str">
        <f>VAL_MIN!AA29</f>
        <v/>
      </c>
      <c r="E28" s="97" t="str">
        <f t="shared" si="2"/>
        <v xml:space="preserve">  </v>
      </c>
      <c r="F28">
        <f t="shared" si="0"/>
        <v>0</v>
      </c>
    </row>
    <row r="29" spans="1:6" ht="16.5" thickBot="1" x14ac:dyDescent="0.3">
      <c r="A29" s="85">
        <f t="shared" si="1"/>
        <v>27</v>
      </c>
      <c r="B29" t="str">
        <f>MISSING_VALUE!AL30</f>
        <v>CASE  WHEN COUNTRY = 'CIB' THEN 0 END AS MISSING_VAL_IND_27,</v>
      </c>
      <c r="C29" t="str">
        <f>VAL_MAX!AA30</f>
        <v/>
      </c>
      <c r="D29" t="str">
        <f>VAL_MIN!AA30</f>
        <v/>
      </c>
      <c r="E29" s="97" t="str">
        <f t="shared" si="2"/>
        <v xml:space="preserve">CASE  WHEN COUNTRY = 'CIB' THEN 0 END AS MISSING_VAL_IND_27,  </v>
      </c>
      <c r="F29">
        <f t="shared" si="0"/>
        <v>1</v>
      </c>
    </row>
    <row r="30" spans="1:6" ht="16.5" thickBot="1" x14ac:dyDescent="0.3">
      <c r="A30" s="85">
        <f t="shared" si="1"/>
        <v>28</v>
      </c>
      <c r="B30" t="str">
        <f>MISSING_VALUE!AL31</f>
        <v>CASE  WHEN COUNTRY = 'ALEX' THEN 0 WHEN COUNTRY = 'CIB' THEN 0 END AS MISSING_VAL_IND_28,</v>
      </c>
      <c r="C30" t="str">
        <f>VAL_MAX!AA31</f>
        <v/>
      </c>
      <c r="D30" t="str">
        <f>VAL_MIN!AA31</f>
        <v/>
      </c>
      <c r="E30" s="97" t="str">
        <f t="shared" si="2"/>
        <v xml:space="preserve">CASE  WHEN COUNTRY = 'ALEX' THEN 0 WHEN COUNTRY = 'CIB' THEN 0 END AS MISSING_VAL_IND_28,  </v>
      </c>
      <c r="F30">
        <f t="shared" si="0"/>
        <v>1</v>
      </c>
    </row>
    <row r="31" spans="1:6" ht="16.5" thickBot="1" x14ac:dyDescent="0.3">
      <c r="A31" s="85">
        <f t="shared" si="1"/>
        <v>29</v>
      </c>
      <c r="B31" t="str">
        <f>MISSING_VALUE!AL32</f>
        <v>CASE  WHEN COUNTRY = 'CIB' THEN 0 END AS MISSING_VAL_IND_29,</v>
      </c>
      <c r="C31" t="str">
        <f>VAL_MAX!AA32</f>
        <v/>
      </c>
      <c r="D31" t="str">
        <f>VAL_MIN!AA32</f>
        <v/>
      </c>
      <c r="E31" s="97" t="str">
        <f t="shared" si="2"/>
        <v xml:space="preserve">CASE  WHEN COUNTRY = 'CIB' THEN 0 END AS MISSING_VAL_IND_29,  </v>
      </c>
      <c r="F31">
        <f t="shared" si="0"/>
        <v>1</v>
      </c>
    </row>
    <row r="32" spans="1:6" ht="16.5" thickBot="1" x14ac:dyDescent="0.3">
      <c r="A32" s="85">
        <f t="shared" si="1"/>
        <v>30</v>
      </c>
      <c r="B32" t="str">
        <f>MISSING_VALUE!AL33</f>
        <v>CASE  WHEN COUNTRY = 'CIB' THEN 0 END AS MISSING_VAL_IND_30,</v>
      </c>
      <c r="C32" t="str">
        <f>VAL_MAX!AA33</f>
        <v/>
      </c>
      <c r="D32" t="str">
        <f>VAL_MIN!AA33</f>
        <v/>
      </c>
      <c r="E32" s="97" t="str">
        <f t="shared" si="2"/>
        <v xml:space="preserve">CASE  WHEN COUNTRY = 'CIB' THEN 0 END AS MISSING_VAL_IND_30,  </v>
      </c>
      <c r="F32">
        <f t="shared" si="0"/>
        <v>1</v>
      </c>
    </row>
    <row r="33" spans="1:6" ht="16.5" customHeight="1" thickBot="1" x14ac:dyDescent="0.3">
      <c r="A33" s="85">
        <f t="shared" si="1"/>
        <v>31</v>
      </c>
      <c r="B33" t="str">
        <f>MISSING_VALUE!AL34</f>
        <v>CASE  WHEN COUNTRY = 'BIR' THEN 0 WHEN COUNTRY = 'ALEX' THEN 0 WHEN COUNTRY = 'CIB' THEN 0 WHEN COUNTRY = 'ISPRO' THEN 0 END AS MISSING_VAL_IND_31,</v>
      </c>
      <c r="C33" t="str">
        <f>VAL_MAX!AA34</f>
        <v/>
      </c>
      <c r="D33" t="str">
        <f>VAL_MIN!AA34</f>
        <v/>
      </c>
      <c r="E33" s="97" t="str">
        <f t="shared" si="2"/>
        <v xml:space="preserve">CASE  WHEN COUNTRY = 'BIR' THEN 0 WHEN COUNTRY = 'ALEX' THEN 0 WHEN COUNTRY = 'CIB' THEN 0 WHEN COUNTRY = 'ISPRO' THEN 0 END AS MISSING_VAL_IND_31,  </v>
      </c>
      <c r="F33">
        <f t="shared" si="0"/>
        <v>1</v>
      </c>
    </row>
    <row r="34" spans="1:6" ht="16.5" customHeight="1" thickBot="1" x14ac:dyDescent="0.3">
      <c r="A34" s="85">
        <f t="shared" si="1"/>
        <v>32</v>
      </c>
      <c r="B34" t="str">
        <f>MISSING_VALUE!AL35</f>
        <v>CASE  WHEN COUNTRY = 'CIB' THEN 0 END AS MISSING_VAL_IND_32,</v>
      </c>
      <c r="C34" t="str">
        <f>VAL_MAX!AA35</f>
        <v/>
      </c>
      <c r="D34" t="str">
        <f>VAL_MIN!AA35</f>
        <v/>
      </c>
      <c r="E34" s="97" t="str">
        <f t="shared" si="2"/>
        <v xml:space="preserve">CASE  WHEN COUNTRY = 'CIB' THEN 0 END AS MISSING_VAL_IND_32,  </v>
      </c>
      <c r="F34">
        <f t="shared" si="0"/>
        <v>1</v>
      </c>
    </row>
    <row r="35" spans="1:6" ht="16.5" hidden="1" customHeight="1" thickBot="1" x14ac:dyDescent="0.3">
      <c r="A35" s="85">
        <f t="shared" si="1"/>
        <v>33</v>
      </c>
      <c r="B35" t="str">
        <f>MISSING_VALUE!AL36</f>
        <v/>
      </c>
      <c r="C35" t="str">
        <f>VAL_MAX!AA36</f>
        <v/>
      </c>
      <c r="D35" t="str">
        <f>VAL_MIN!AA36</f>
        <v/>
      </c>
      <c r="E35" s="97" t="str">
        <f t="shared" si="2"/>
        <v xml:space="preserve">  </v>
      </c>
      <c r="F35">
        <f t="shared" si="0"/>
        <v>0</v>
      </c>
    </row>
    <row r="36" spans="1:6" ht="16.5" thickBot="1" x14ac:dyDescent="0.3">
      <c r="A36" s="85">
        <f t="shared" si="1"/>
        <v>34</v>
      </c>
      <c r="B36" t="str">
        <f>MISSING_VALUE!AL37</f>
        <v>CASE  WHEN COUNTRY = 'CIB' THEN 0 WHEN COUNTRY = 'ISPRO' THEN 0 END AS MISSING_VAL_IND_34,</v>
      </c>
      <c r="C36" t="str">
        <f>VAL_MAX!AA37</f>
        <v/>
      </c>
      <c r="D36" t="str">
        <f>VAL_MIN!AA37</f>
        <v/>
      </c>
      <c r="E36" s="97" t="str">
        <f t="shared" si="2"/>
        <v xml:space="preserve">CASE  WHEN COUNTRY = 'CIB' THEN 0 WHEN COUNTRY = 'ISPRO' THEN 0 END AS MISSING_VAL_IND_34,  </v>
      </c>
      <c r="F36">
        <f t="shared" si="0"/>
        <v>1</v>
      </c>
    </row>
    <row r="37" spans="1:6" ht="48" thickBot="1" x14ac:dyDescent="0.3">
      <c r="A37" s="85">
        <f t="shared" si="1"/>
        <v>35</v>
      </c>
      <c r="B37" t="str">
        <f>MISSING_VALUE!AL38</f>
        <v>CASE  WHEN COUNTRY = 'BIB' THEN 0 WHEN COUNTRY = 'KOPER' THEN 0 WHEN COUNTRY = 'CIB' THEN 0 WHEN COUNTRY = 'ISPRO' THEN 0 END AS MISSING_VAL_IND_35,</v>
      </c>
      <c r="C37" t="str">
        <f>VAL_MAX!AA38</f>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c r="D37" t="str">
        <f>VAL_MIN!AA38</f>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E37" s="97" t="str">
        <f t="shared" si="2"/>
        <v>CASE  WHEN COUNTRY = 'BIB' THEN 0 WHEN COUNTRY = 'KOPER' THEN 0 WHEN COUNTRY = 'CIB' THEN 0 WHEN COUNTRY = 'ISPRO' THEN 0 END AS MISSING_VAL_IND_35, CASE  WHEN COUNTRY = 'CIB' AND SEGMENT IN ('CORPORATE','SME Corporate') THEN 6.159763 WHEN COUNTRY = 'CIB' AND SEGMENT = 'Small Business' THEN 7.00 WHEN COUNTRY = 'ISPRO' AND SEGMENT IN ('Corporate','SME Corporate','SME Retail','Corporate RED','SME Corporate RED','SME Retail RED') THEN 13.62589 END AS VAL_MAX_IND_35, 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F37">
        <f t="shared" si="0"/>
        <v>1</v>
      </c>
    </row>
    <row r="38" spans="1:6" ht="16.5" customHeight="1" thickBot="1" x14ac:dyDescent="0.3">
      <c r="A38" s="85">
        <f t="shared" si="1"/>
        <v>36</v>
      </c>
      <c r="B38" t="str">
        <f>MISSING_VALUE!AL39</f>
        <v>CASE  WHEN COUNTRY = 'CIB' THEN 0 END AS MISSING_VAL_IND_36,</v>
      </c>
      <c r="C38" t="str">
        <f>VAL_MAX!AA39</f>
        <v/>
      </c>
      <c r="D38" t="str">
        <f>VAL_MIN!AA39</f>
        <v/>
      </c>
      <c r="E38" s="97" t="str">
        <f t="shared" si="2"/>
        <v xml:space="preserve">CASE  WHEN COUNTRY = 'CIB' THEN 0 END AS MISSING_VAL_IND_36,  </v>
      </c>
      <c r="F38">
        <f t="shared" si="0"/>
        <v>1</v>
      </c>
    </row>
    <row r="39" spans="1:6" ht="16.5" customHeight="1" thickBot="1" x14ac:dyDescent="0.3">
      <c r="A39" s="85">
        <f t="shared" si="1"/>
        <v>37</v>
      </c>
      <c r="B39" t="str">
        <f>MISSING_VALUE!AL40</f>
        <v>CASE  WHEN COUNTRY = 'CIB' THEN 0 END AS MISSING_VAL_IND_37,</v>
      </c>
      <c r="C39" t="str">
        <f>VAL_MAX!AA40</f>
        <v/>
      </c>
      <c r="D39" t="str">
        <f>VAL_MIN!AA40</f>
        <v/>
      </c>
      <c r="E39" s="97" t="str">
        <f t="shared" si="2"/>
        <v xml:space="preserve">CASE  WHEN COUNTRY = 'CIB' THEN 0 END AS MISSING_VAL_IND_37,  </v>
      </c>
      <c r="F39">
        <f t="shared" si="0"/>
        <v>1</v>
      </c>
    </row>
    <row r="40" spans="1:6" ht="16.5" customHeight="1" thickBot="1" x14ac:dyDescent="0.3">
      <c r="A40" s="85">
        <f t="shared" si="1"/>
        <v>38</v>
      </c>
      <c r="B40" t="str">
        <f>MISSING_VALUE!AL41</f>
        <v>CASE  WHEN COUNTRY = 'CIB' THEN 0 END AS MISSING_VAL_IND_38,</v>
      </c>
      <c r="C40" t="str">
        <f>VAL_MAX!AA41</f>
        <v/>
      </c>
      <c r="D40" t="str">
        <f>VAL_MIN!AA41</f>
        <v/>
      </c>
      <c r="E40" s="97" t="str">
        <f t="shared" si="2"/>
        <v xml:space="preserve">CASE  WHEN COUNTRY = 'CIB' THEN 0 END AS MISSING_VAL_IND_38,  </v>
      </c>
      <c r="F40">
        <f t="shared" si="0"/>
        <v>1</v>
      </c>
    </row>
    <row r="41" spans="1:6" ht="16.5" customHeight="1" thickBot="1" x14ac:dyDescent="0.3">
      <c r="A41" s="85">
        <f t="shared" si="1"/>
        <v>39</v>
      </c>
      <c r="B41" t="str">
        <f>MISSING_VALUE!AL42</f>
        <v>CASE  WHEN COUNTRY = 'CIB' THEN 0 END AS MISSING_VAL_IND_39,</v>
      </c>
      <c r="C41" t="str">
        <f>VAL_MAX!AA42</f>
        <v/>
      </c>
      <c r="D41" t="str">
        <f>VAL_MIN!AA42</f>
        <v/>
      </c>
      <c r="E41" s="97" t="str">
        <f t="shared" si="2"/>
        <v xml:space="preserve">CASE  WHEN COUNTRY = 'CIB' THEN 0 END AS MISSING_VAL_IND_39,  </v>
      </c>
      <c r="F41">
        <f t="shared" si="0"/>
        <v>1</v>
      </c>
    </row>
    <row r="42" spans="1:6" ht="95.25" thickBot="1" x14ac:dyDescent="0.3">
      <c r="A42" s="85">
        <f t="shared" si="1"/>
        <v>40</v>
      </c>
      <c r="B42"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c r="C42"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0"/>
        <v>1</v>
      </c>
    </row>
    <row r="43" spans="1:6" ht="16.5" customHeight="1" thickBot="1" x14ac:dyDescent="0.3">
      <c r="A43" s="85">
        <f t="shared" si="1"/>
        <v>41</v>
      </c>
      <c r="B43" t="str">
        <f>MISSING_VALUE!AL44</f>
        <v>CASE  WHEN COUNTRY = 'CIB' THEN 0 END AS MISSING_VAL_IND_41,</v>
      </c>
      <c r="C43" t="str">
        <f>VAL_MAX!AA44</f>
        <v/>
      </c>
      <c r="D43" t="str">
        <f>VAL_MIN!AA44</f>
        <v/>
      </c>
      <c r="E43" s="97" t="str">
        <f t="shared" si="2"/>
        <v xml:space="preserve">CASE  WHEN COUNTRY = 'CIB' THEN 0 END AS MISSING_VAL_IND_41,  </v>
      </c>
      <c r="F43">
        <f t="shared" si="0"/>
        <v>1</v>
      </c>
    </row>
    <row r="44" spans="1:6" ht="16.5" customHeight="1" thickBot="1" x14ac:dyDescent="0.3">
      <c r="A44" s="85">
        <f t="shared" si="1"/>
        <v>42</v>
      </c>
      <c r="B44" t="str">
        <f>MISSING_VALUE!AL45</f>
        <v>CASE  WHEN COUNTRY = 'CIB' THEN 0 END AS MISSING_VAL_IND_42,</v>
      </c>
      <c r="C44" t="str">
        <f>VAL_MAX!AA45</f>
        <v/>
      </c>
      <c r="D44" t="str">
        <f>VAL_MIN!AA45</f>
        <v/>
      </c>
      <c r="E44" s="97" t="str">
        <f t="shared" si="2"/>
        <v xml:space="preserve">CASE  WHEN COUNTRY = 'CIB' THEN 0 END AS MISSING_VAL_IND_42,  </v>
      </c>
      <c r="F44">
        <f t="shared" si="0"/>
        <v>1</v>
      </c>
    </row>
    <row r="45" spans="1:6" ht="16.5" thickBot="1" x14ac:dyDescent="0.3">
      <c r="A45" s="85">
        <f t="shared" si="1"/>
        <v>43</v>
      </c>
      <c r="B45" t="str">
        <f>MISSING_VALUE!AL46</f>
        <v>CASE  WHEN COUNTRY = 'CIB' THEN 0 WHEN COUNTRY = 'ISPRO' THEN 0 END AS MISSING_VAL_IND_43,</v>
      </c>
      <c r="C45" t="str">
        <f>VAL_MAX!AA46</f>
        <v/>
      </c>
      <c r="D45" t="str">
        <f>VAL_MIN!AA46</f>
        <v/>
      </c>
      <c r="E45" s="97" t="str">
        <f t="shared" si="2"/>
        <v xml:space="preserve">CASE  WHEN COUNTRY = 'CIB' THEN 0 WHEN COUNTRY = 'ISPRO' THEN 0 END AS MISSING_VAL_IND_43,  </v>
      </c>
      <c r="F45">
        <f t="shared" si="0"/>
        <v>1</v>
      </c>
    </row>
    <row r="46" spans="1:6" ht="79.5" thickBot="1" x14ac:dyDescent="0.3">
      <c r="A46" s="85">
        <f t="shared" si="1"/>
        <v>44</v>
      </c>
      <c r="B46" t="str">
        <f>MISSING_VALUE!AL47</f>
        <v>CASE  WHEN COUNTRY = 'BIB' THEN 0 WHEN COUNTRY = 'KOPER' THEN 0 WHEN COUNTRY = 'BIR' THEN 0 WHEN COUNTRY = 'ALEX' THEN 0 WHEN COUNTRY = 'CIB' THEN 0 WHEN COUNTRY = 'ISPRO' THEN 0 END AS MISSING_VAL_IND_44,</v>
      </c>
      <c r="C46"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c r="D46" t="str">
        <f>VAL_MIN!AA47</f>
        <v>CASE  WHEN COUNTRY = 'ISPRO' AND SEGMENT IN ('Corporate','SME Corporate','SME Retail','Corporate RED','SME Corporate RED','SME Retail RED')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 CASE  WHEN COUNTRY = 'ISPRO' AND SEGMENT IN ('Corporate','SME Corporate','SME Retail','Corporate RED','SME Corporate RED','SME Retail RED') THEN 0 END AS VAL_MIN_IND_44,</v>
      </c>
      <c r="F46">
        <f t="shared" si="0"/>
        <v>1</v>
      </c>
    </row>
    <row r="47" spans="1:6" ht="16.5" customHeight="1" thickBot="1" x14ac:dyDescent="0.3">
      <c r="A47" s="85">
        <f t="shared" si="1"/>
        <v>45</v>
      </c>
      <c r="B47" t="str">
        <f>MISSING_VALUE!AL48</f>
        <v>CASE  WHEN COUNTRY = 'ALEX' THEN 0 WHEN COUNTRY = 'ISPRO' THEN 0 END AS MISSING_VAL_IND_45,</v>
      </c>
      <c r="C47" t="str">
        <f>VAL_MAX!AA48</f>
        <v/>
      </c>
      <c r="D47" t="str">
        <f>VAL_MIN!AA48</f>
        <v/>
      </c>
      <c r="E47" s="97" t="str">
        <f t="shared" si="2"/>
        <v xml:space="preserve">CASE  WHEN COUNTRY = 'ALEX' THEN 0 WHEN COUNTRY = 'ISPRO' THEN 0 END AS MISSING_VAL_IND_45,  </v>
      </c>
      <c r="F47">
        <f t="shared" si="0"/>
        <v>1</v>
      </c>
    </row>
    <row r="48" spans="1:6" ht="16.5" hidden="1" customHeight="1" thickBot="1" x14ac:dyDescent="0.3">
      <c r="A48" s="85">
        <f t="shared" si="1"/>
        <v>46</v>
      </c>
      <c r="B48" t="str">
        <f>MISSING_VALUE!AL49</f>
        <v/>
      </c>
      <c r="C48" t="str">
        <f>VAL_MAX!AA49</f>
        <v/>
      </c>
      <c r="D48" t="str">
        <f>VAL_MIN!AA49</f>
        <v/>
      </c>
      <c r="E48" s="97" t="str">
        <f t="shared" si="2"/>
        <v xml:space="preserve">  </v>
      </c>
      <c r="F48">
        <f t="shared" si="0"/>
        <v>0</v>
      </c>
    </row>
    <row r="49" spans="1:6" ht="16.5" thickBot="1" x14ac:dyDescent="0.3">
      <c r="A49" s="85">
        <f t="shared" si="1"/>
        <v>47</v>
      </c>
      <c r="B49" t="str">
        <f>MISSING_VALUE!AL50</f>
        <v>CASE  WHEN COUNTRY = 'CIB' THEN 0 WHEN COUNTRY = 'ISPRO' THEN 0 END AS MISSING_VAL_IND_47,</v>
      </c>
      <c r="C49" t="str">
        <f>VAL_MAX!AA50</f>
        <v/>
      </c>
      <c r="D49" t="str">
        <f>VAL_MIN!AA50</f>
        <v/>
      </c>
      <c r="E49" s="97" t="str">
        <f t="shared" si="2"/>
        <v xml:space="preserve">CASE  WHEN COUNTRY = 'CIB' THEN 0 WHEN COUNTRY = 'ISPRO' THEN 0 END AS MISSING_VAL_IND_47,  </v>
      </c>
      <c r="F49">
        <f t="shared" si="0"/>
        <v>1</v>
      </c>
    </row>
    <row r="50" spans="1:6" ht="48" thickBot="1" x14ac:dyDescent="0.3">
      <c r="A50" s="85">
        <f t="shared" si="1"/>
        <v>48</v>
      </c>
      <c r="B50" t="str">
        <f>MISSING_VALUE!AL51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VAL_MAX!AA51</f>
        <v>CASE  WHEN COUNTRY = 'CIB' AND SEGMENT = 'Small Business' THEN 53.25926 END AS VAL_MAX_IND_48,</v>
      </c>
      <c r="D50" t="str">
        <f>VAL_MIN!AA51</f>
        <v>CASE  WHEN COUNTRY = 'CIB' AND SEGMENT IN ('CORPORATE','SME Corporate') THEN -4.522081 WHEN COUNTRY = 'CIB' AND SEGMENT = 'Small Business' THEN -5.490733 END AS VAL_MIN_IND_48,</v>
      </c>
      <c r="E50" s="97" t="str">
        <f t="shared" si="2"/>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0"/>
        <v>1</v>
      </c>
    </row>
    <row r="51" spans="1:6" ht="16.5" thickBot="1" x14ac:dyDescent="0.3">
      <c r="A51" s="85">
        <f t="shared" si="1"/>
        <v>49</v>
      </c>
      <c r="B51" t="str">
        <f>MISSING_VALUE!AL52</f>
        <v>CASE  WHEN COUNTRY = 'CIB' THEN 0 WHEN COUNTRY = 'ISPRO' THEN 0 END AS MISSING_VAL_IND_49,</v>
      </c>
      <c r="C51" t="str">
        <f>VAL_MAX!AA52</f>
        <v/>
      </c>
      <c r="D51" t="str">
        <f>VAL_MIN!AA52</f>
        <v/>
      </c>
      <c r="E51" s="97" t="str">
        <f t="shared" si="2"/>
        <v xml:space="preserve">CASE  WHEN COUNTRY = 'CIB' THEN 0 WHEN COUNTRY = 'ISPRO' THEN 0 END AS MISSING_VAL_IND_49,  </v>
      </c>
      <c r="F51">
        <f t="shared" si="0"/>
        <v>1</v>
      </c>
    </row>
    <row r="52" spans="1:6" ht="16.5" thickBot="1" x14ac:dyDescent="0.3">
      <c r="A52" s="85">
        <f t="shared" si="1"/>
        <v>50</v>
      </c>
      <c r="B52" t="str">
        <f>MISSING_VALUE!AL53</f>
        <v>CASE  WHEN COUNTRY = 'CIB' THEN 0 WHEN COUNTRY = 'ISPRO' THEN 0 END AS MISSING_VAL_IND_50,</v>
      </c>
      <c r="C52" t="str">
        <f>VAL_MAX!AA53</f>
        <v/>
      </c>
      <c r="D52" t="str">
        <f>VAL_MIN!AA53</f>
        <v/>
      </c>
      <c r="E52" s="97" t="str">
        <f t="shared" si="2"/>
        <v xml:space="preserve">CASE  WHEN COUNTRY = 'CIB' THEN 0 WHEN COUNTRY = 'ISPRO' THEN 0 END AS MISSING_VAL_IND_50,  </v>
      </c>
      <c r="F52">
        <f t="shared" si="0"/>
        <v>1</v>
      </c>
    </row>
    <row r="53" spans="1:6" ht="16.5" thickBot="1" x14ac:dyDescent="0.3">
      <c r="A53" s="85">
        <f t="shared" si="1"/>
        <v>51</v>
      </c>
      <c r="B53" t="str">
        <f>MISSING_VALUE!AL54</f>
        <v>CASE  WHEN COUNTRY = 'ALEX' THEN 0 WHEN COUNTRY = 'CIB' THEN 0 WHEN COUNTRY = 'ISPRO' THEN 0 END AS MISSING_VAL_IND_51,</v>
      </c>
      <c r="C53" t="str">
        <f>VAL_MAX!AA54</f>
        <v/>
      </c>
      <c r="D53" t="str">
        <f>VAL_MIN!AA54</f>
        <v/>
      </c>
      <c r="E53" s="97" t="str">
        <f t="shared" si="2"/>
        <v xml:space="preserve">CASE  WHEN COUNTRY = 'ALEX' THEN 0 WHEN COUNTRY = 'CIB' THEN 0 WHEN COUNTRY = 'ISPRO' THEN 0 END AS MISSING_VAL_IND_51,  </v>
      </c>
      <c r="F53">
        <f t="shared" si="0"/>
        <v>1</v>
      </c>
    </row>
    <row r="54" spans="1:6" ht="16.5" customHeight="1" thickBot="1" x14ac:dyDescent="0.3">
      <c r="A54" s="85">
        <f t="shared" si="1"/>
        <v>52</v>
      </c>
      <c r="B54" t="str">
        <f>MISSING_VALUE!AL55</f>
        <v>CASE  WHEN COUNTRY = 'ISPRO' THEN 0 END AS MISSING_VAL_IND_52,</v>
      </c>
      <c r="C54" t="str">
        <f>VAL_MAX!AA55</f>
        <v/>
      </c>
      <c r="D54" t="str">
        <f>VAL_MIN!AA55</f>
        <v/>
      </c>
      <c r="E54" s="97" t="str">
        <f t="shared" si="2"/>
        <v xml:space="preserve">CASE  WHEN COUNTRY = 'ISPRO' THEN 0 END AS MISSING_VAL_IND_52,  </v>
      </c>
      <c r="F54">
        <f t="shared" si="0"/>
        <v>1</v>
      </c>
    </row>
    <row r="55" spans="1:6" ht="16.5" hidden="1" customHeight="1" thickBot="1" x14ac:dyDescent="0.3">
      <c r="A55" s="85">
        <f t="shared" si="1"/>
        <v>53</v>
      </c>
      <c r="B55" t="str">
        <f>MISSING_VALUE!AL56</f>
        <v/>
      </c>
      <c r="C55" t="str">
        <f>VAL_MAX!AA56</f>
        <v/>
      </c>
      <c r="D55" t="str">
        <f>VAL_MIN!AA56</f>
        <v/>
      </c>
      <c r="E55" s="97" t="str">
        <f t="shared" si="2"/>
        <v xml:space="preserve">  </v>
      </c>
      <c r="F55">
        <f t="shared" si="0"/>
        <v>0</v>
      </c>
    </row>
    <row r="56" spans="1:6" ht="16.5" customHeight="1" thickBot="1" x14ac:dyDescent="0.3">
      <c r="A56" s="85">
        <f t="shared" si="1"/>
        <v>54</v>
      </c>
      <c r="B56" t="str">
        <f>MISSING_VALUE!AL57</f>
        <v>CASE  WHEN COUNTRY = 'CIB' THEN 0 END AS MISSING_VAL_IND_54,</v>
      </c>
      <c r="C56" t="str">
        <f>VAL_MAX!AA57</f>
        <v/>
      </c>
      <c r="D56" t="str">
        <f>VAL_MIN!AA57</f>
        <v/>
      </c>
      <c r="E56" s="97" t="str">
        <f t="shared" si="2"/>
        <v xml:space="preserve">CASE  WHEN COUNTRY = 'CIB' THEN 0 END AS MISSING_VAL_IND_54,  </v>
      </c>
      <c r="F56">
        <f t="shared" si="0"/>
        <v>1</v>
      </c>
    </row>
    <row r="57" spans="1:6" ht="16.5" thickBot="1" x14ac:dyDescent="0.3">
      <c r="A57" s="85">
        <f t="shared" si="1"/>
        <v>55</v>
      </c>
      <c r="B57" t="str">
        <f>MISSING_VALUE!AL58</f>
        <v>CASE  WHEN COUNTRY = 'CIB' THEN 0 WHEN COUNTRY = 'ISPRO' THEN 0 END AS MISSING_VAL_IND_55,</v>
      </c>
      <c r="C57" t="str">
        <f>VAL_MAX!AA58</f>
        <v/>
      </c>
      <c r="D57" t="str">
        <f>VAL_MIN!AA58</f>
        <v/>
      </c>
      <c r="E57" s="97" t="str">
        <f t="shared" si="2"/>
        <v xml:space="preserve">CASE  WHEN COUNTRY = 'CIB' THEN 0 WHEN COUNTRY = 'ISPRO' THEN 0 END AS MISSING_VAL_IND_55,  </v>
      </c>
      <c r="F57">
        <f t="shared" si="0"/>
        <v>1</v>
      </c>
    </row>
    <row r="58" spans="1:6" ht="111" thickBot="1" x14ac:dyDescent="0.3">
      <c r="A58" s="85">
        <f t="shared" si="1"/>
        <v>56</v>
      </c>
      <c r="B58"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c r="C58"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c r="D58" t="str">
        <f>VAL_MIN!AA59</f>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 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F58">
        <f t="shared" si="0"/>
        <v>1</v>
      </c>
    </row>
    <row r="59" spans="1:6" ht="16.5" thickBot="1" x14ac:dyDescent="0.3">
      <c r="A59" s="85">
        <f t="shared" si="1"/>
        <v>57</v>
      </c>
      <c r="B59" t="str">
        <f>MISSING_VALUE!AL60</f>
        <v>CASE  WHEN COUNTRY = 'BIB' THEN 0 WHEN COUNTRY = 'ISPRO' THEN 0 END AS MISSING_VAL_IND_57,</v>
      </c>
      <c r="C59" t="str">
        <f>VAL_MAX!AA60</f>
        <v/>
      </c>
      <c r="D59" t="str">
        <f>VAL_MIN!AA60</f>
        <v/>
      </c>
      <c r="E59" s="97" t="str">
        <f t="shared" si="2"/>
        <v xml:space="preserve">CASE  WHEN COUNTRY = 'BIB' THEN 0 WHEN COUNTRY = 'ISPRO' THEN 0 END AS MISSING_VAL_IND_57,  </v>
      </c>
      <c r="F59">
        <f t="shared" si="0"/>
        <v>1</v>
      </c>
    </row>
    <row r="60" spans="1:6" ht="16.5" thickBot="1" x14ac:dyDescent="0.3">
      <c r="A60" s="85">
        <f t="shared" si="1"/>
        <v>58</v>
      </c>
      <c r="B60" t="str">
        <f>MISSING_VALUE!AL61</f>
        <v>CASE  WHEN COUNTRY = 'BIB' THEN 0 WHEN COUNTRY = 'KOPER' THEN 0 WHEN COUNTRY = 'BIR' THEN 0 WHEN COUNTRY = 'ALEX' THEN 0 WHEN COUNTRY = 'CIB' THEN 0 WHEN COUNTRY = 'ISPRO' THEN 0 END AS MISSING_VAL_IND_58,</v>
      </c>
      <c r="C60" t="str">
        <f>VAL_MAX!AA61</f>
        <v/>
      </c>
      <c r="D60" t="str">
        <f>VAL_MIN!AA61</f>
        <v/>
      </c>
      <c r="E60" s="97" t="str">
        <f t="shared" si="2"/>
        <v xml:space="preserve">CASE  WHEN COUNTRY = 'BIB' THEN 0 WHEN COUNTRY = 'KOPER' THEN 0 WHEN COUNTRY = 'BIR' THEN 0 WHEN COUNTRY = 'ALEX' THEN 0 WHEN COUNTRY = 'CIB' THEN 0 WHEN COUNTRY = 'ISPRO' THEN 0 END AS MISSING_VAL_IND_58,  </v>
      </c>
      <c r="F60">
        <f t="shared" si="0"/>
        <v>1</v>
      </c>
    </row>
    <row r="61" spans="1:6" ht="111" thickBot="1" x14ac:dyDescent="0.3">
      <c r="A61" s="85">
        <f t="shared" si="1"/>
        <v>59</v>
      </c>
      <c r="B61"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c r="C61" t="str">
        <f>VAL_MAX!AA62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c r="D61" t="str">
        <f>VAL_MIN!AA62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F61">
        <f t="shared" si="0"/>
        <v>1</v>
      </c>
    </row>
    <row r="62" spans="1:6" ht="79.5" thickBot="1" x14ac:dyDescent="0.3">
      <c r="A62" s="85">
        <f t="shared" si="1"/>
        <v>60</v>
      </c>
      <c r="B62"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c r="C62" t="str">
        <f>VAL_MAX!AA63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VAL_MIN!AA63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0"/>
        <v>1</v>
      </c>
    </row>
    <row r="63" spans="1:6" ht="79.5" thickBot="1" x14ac:dyDescent="0.3">
      <c r="A63" s="85">
        <f t="shared" si="1"/>
        <v>61</v>
      </c>
      <c r="B63"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c r="C63" t="str">
        <f>VAL_MAX!AA64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0"/>
        <v>1</v>
      </c>
    </row>
    <row r="64" spans="1:6" ht="79.5" thickBot="1" x14ac:dyDescent="0.3">
      <c r="A64" s="85">
        <f t="shared" si="1"/>
        <v>62</v>
      </c>
      <c r="B64"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c r="C64" t="str">
        <f>VAL_MAX!AA65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VAL_MIN!AA65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0"/>
        <v>1</v>
      </c>
    </row>
    <row r="65" spans="1:6" ht="63.75" thickBot="1" x14ac:dyDescent="0.3">
      <c r="A65" s="85">
        <f t="shared" si="1"/>
        <v>63</v>
      </c>
      <c r="B65"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c r="C65" t="str">
        <f>VAL_MAX!AA66</f>
        <v>CASE  WHEN COUNTRY = 'CIB' AND SEGMENT IN ('CORPORATE','SME Corporate') THEN 110.6923 WHEN COUNTRY = 'CIB' AND SEGMENT = 'Small Business' THEN 97.90804 END AS VAL_MAX_IND_64,</v>
      </c>
      <c r="D65" t="str">
        <f>VAL_MIN!AA66</f>
        <v>CASE  WHEN COUNTRY = 'CIB' AND SEGMENT IN ('CORPORATE','SME Corporate') THEN -86.00328 WHEN COUNTRY = 'CIB' AND SEGMENT = 'Small Business'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0"/>
        <v>1</v>
      </c>
    </row>
    <row r="66" spans="1:6" ht="32.25" thickBot="1" x14ac:dyDescent="0.3">
      <c r="A66" s="85">
        <f t="shared" si="1"/>
        <v>64</v>
      </c>
      <c r="B66" t="str">
        <f>MISSING_VALUE!AL67</f>
        <v>CASE  WHEN COUNTRY = 'KOPER' THEN 0 WHEN COUNTRY = 'BIR' THEN 0 WHEN COUNTRY = 'ALEX' THEN 0 WHEN COUNTRY = 'CIB' THEN 0 WHEN COUNTRY = 'ISPRO' THEN 0 END AS MISSING_VAL_IND_65,</v>
      </c>
      <c r="C66" t="str">
        <f>VAL_MAX!AA67</f>
        <v>CASE  WHEN COUNTRY = 'BIR' AND SEGMENT IN ('CORPORATE','SME Corporate') THEN 2.130984 WHEN COUNTRY = 'BIR' AND SEGMENT = 'SME Retail' THEN 1.623285 END AS VAL_MAX_IND_65,</v>
      </c>
      <c r="D66"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f t="shared" si="0"/>
        <v>1</v>
      </c>
    </row>
    <row r="67" spans="1:6" ht="63.75" thickBot="1" x14ac:dyDescent="0.3">
      <c r="A67" s="85">
        <f t="shared" si="1"/>
        <v>65</v>
      </c>
      <c r="B6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c r="C67" t="str">
        <f>VAL_MAX!AA68</f>
        <v>CASE  WHEN COUNTRY = 'CIB' AND SEGMENT IN ('CORPORATE','SME Corporate') THEN 110.6923 WHEN COUNTRY = 'CIB' AND SEGMENT = 'Small Business' THEN 97.90804 END AS VAL_MAX_IND_66,</v>
      </c>
      <c r="D67" t="str">
        <f>VAL_MIN!AA68</f>
        <v>CASE  WHEN COUNTRY = 'CIB' AND SEGMENT IN ('CORPORATE','SME Corporate') THEN -86.00328 WHEN COUNTRY = 'CIB' AND SEGMENT = 'Small Business'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3">IF((LEN(B67)+LEN(C67)+LEN(D67))&gt;0,1,0)</f>
        <v>1</v>
      </c>
    </row>
    <row r="68" spans="1:6" ht="63.75" thickBot="1" x14ac:dyDescent="0.3">
      <c r="A68" s="85">
        <f t="shared" ref="A68:A131" si="4">+A67+1</f>
        <v>66</v>
      </c>
      <c r="B68"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c r="C68" t="str">
        <f>VAL_MAX!AA69</f>
        <v>CASE  WHEN COUNTRY = 'CIB' AND SEGMENT IN ('CORPORATE','SME Corporate') THEN 110.6923 WHEN COUNTRY = 'CIB' AND SEGMENT = 'Small Business' THEN 97.90804 END AS VAL_MAX_IND_67,</v>
      </c>
      <c r="D68" t="str">
        <f>VAL_MIN!AA69</f>
        <v>CASE  WHEN COUNTRY = 'CIB' AND SEGMENT IN ('CORPORATE','SME Corporate') THEN -86.00328 WHEN COUNTRY = 'CIB' AND SEGMENT = 'Small Business'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3"/>
        <v>1</v>
      </c>
    </row>
    <row r="69" spans="1:6" ht="48" thickBot="1" x14ac:dyDescent="0.3">
      <c r="A69" s="85">
        <f t="shared" si="4"/>
        <v>67</v>
      </c>
      <c r="B69"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c r="C69" t="str">
        <f>VAL_MAX!AA70</f>
        <v>CASE  WHEN COUNTRY = 'CIB' AND SEGMENT IN ('CORPORATE','SME Corporate') THEN 23.23102 WHEN COUNTRY = 'CIB' AND SEGMENT = 'Small Business' THEN 13.81786 END AS VAL_MAX_IND_68,</v>
      </c>
      <c r="D69"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 CASE  WHEN COUNTRY = 'CIB' AND SEGMENT IN ('CORPORATE','SME Corporate') THEN 23.23102 WHEN COUNTRY = 'CIB' AND SEGMENT = 'Small Business' THEN 13.81786 END AS VAL_MAX_IND_68, </v>
      </c>
      <c r="F69">
        <f t="shared" si="3"/>
        <v>1</v>
      </c>
    </row>
    <row r="70" spans="1:6" ht="63.75" thickBot="1" x14ac:dyDescent="0.3">
      <c r="A70" s="85">
        <f t="shared" si="4"/>
        <v>68</v>
      </c>
      <c r="B70" t="str">
        <f>MISSING_VALUE!AL71</f>
        <v>CASE  WHEN COUNTRY = 'BIB' THEN 0 WHEN COUNTRY = 'KOPER' THEN 0 WHEN COUNTRY = 'BIR' THEN 0 WHEN COUNTRY = 'CIB' THEN 0 WHEN COUNTRY = 'ISPRO' THEN 0 END AS MISSING_VAL_IND_69,</v>
      </c>
      <c r="C70" t="str">
        <f>VAL_MAX!AA71</f>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c r="D70" t="str">
        <f>VAL_MIN!AA71</f>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E70" s="97" t="str">
        <f t="shared" si="5"/>
        <v>CASE  WHEN COUNTRY = 'BIB' THEN 0 WHEN COUNTRY = 'KOPER' THEN 0 WHEN COUNTRY = 'BIR' THEN 0 WHEN COUNTRY = 'CIB' THEN 0 WHEN COUNTRY = 'ISPRO' THEN 0 END AS MISSING_VAL_IND_69, CASE  WHEN COUNTRY = 'CIB' AND SEGMENT IN ('CORPORATE','SME Corporate') THEN 79.50398 WHEN COUNTRY = 'CIB' AND SEGMENT = 'Small Business' THEN 60.98551 WHEN COUNTRY = 'ISPRO' AND SEGMENT IN ('Corporate','SME Corporate','SME Retail','Corporate RED','SME Corporate RED','SME Retail RED') THEN 16.28526 END AS VAL_MAX_IND_69, 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F70">
        <f t="shared" si="3"/>
        <v>1</v>
      </c>
    </row>
    <row r="71" spans="1:6" ht="32.25" thickBot="1" x14ac:dyDescent="0.3">
      <c r="A71" s="85">
        <f t="shared" si="4"/>
        <v>69</v>
      </c>
      <c r="B71" t="str">
        <f>MISSING_VALUE!AL72</f>
        <v>CASE  WHEN COUNTRY = 'BIB' THEN 0 WHEN COUNTRY = 'KOPER' THEN 0 WHEN COUNTRY = 'CIB' THEN 0 END AS MISSING_VAL_IND_70,</v>
      </c>
      <c r="C71" t="str">
        <f>VAL_MAX!AA72</f>
        <v>CASE  WHEN COUNTRY = 'CIB' AND SEGMENT IN ('CORPORATE','SME Corporate') THEN 14.23445 WHEN COUNTRY = 'CIB' AND SEGMENT = 'Small Business' THEN 19.75445 END AS VAL_MAX_IND_70,</v>
      </c>
      <c r="D71" t="str">
        <f>VAL_MIN!AA72</f>
        <v>CASE  WHEN COUNTRY = 'CIB' AND SEGMENT IN ('CORPORATE','SME Corporate') THEN -16.75822 WHEN COUNTRY = 'CIB' AND SEGMENT = 'Small Business' THEN -16.72832 END AS VAL_MIN_IND_70,</v>
      </c>
      <c r="E71" s="97" t="str">
        <f t="shared" si="5"/>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3"/>
        <v>1</v>
      </c>
    </row>
    <row r="72" spans="1:6" ht="32.25" thickBot="1" x14ac:dyDescent="0.3">
      <c r="A72" s="85">
        <f t="shared" si="4"/>
        <v>70</v>
      </c>
      <c r="B72" t="str">
        <f>MISSING_VALUE!AL73</f>
        <v>CASE  WHEN COUNTRY = 'BIB' THEN 0 WHEN COUNTRY = 'KOPER' THEN 0 WHEN COUNTRY = 'CIB' THEN 0 WHEN COUNTRY = 'ISPRO' THEN 0 END AS MISSING_VAL_IND_71,</v>
      </c>
      <c r="C72" t="str">
        <f>VAL_MAX!AA73</f>
        <v>CASE  WHEN COUNTRY = 'CIB' AND SEGMENT IN ('CORPORATE','SME Corporate') THEN 5.512821 WHEN COUNTRY = 'CIB' AND SEGMENT = 'Small Business' THEN  11.24408  END AS VAL_MAX_IND_71,</v>
      </c>
      <c r="D72" t="str">
        <f>VAL_MIN!AA73</f>
        <v/>
      </c>
      <c r="E72" s="97" t="str">
        <f t="shared" si="5"/>
        <v xml:space="preserve">CASE  WHEN COUNTRY = 'BIB' THEN 0 WHEN COUNTRY = 'KOPER' THEN 0 WHEN COUNTRY = 'CIB' THEN 0 WHEN COUNTRY = 'ISPRO' THEN 0 END AS MISSING_VAL_IND_71, CASE  WHEN COUNTRY = 'CIB' AND SEGMENT IN ('CORPORATE','SME Corporate') THEN 5.512821 WHEN COUNTRY = 'CIB' AND SEGMENT = 'Small Business' THEN  11.24408  END AS VAL_MAX_IND_71, </v>
      </c>
      <c r="F72">
        <f t="shared" si="3"/>
        <v>1</v>
      </c>
    </row>
    <row r="73" spans="1:6" ht="63.75" thickBot="1" x14ac:dyDescent="0.3">
      <c r="A73" s="85">
        <f t="shared" si="4"/>
        <v>71</v>
      </c>
      <c r="B73" t="str">
        <f>MISSING_VALUE!AL74</f>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c r="C73" t="str">
        <f>VAL_MAX!AA74</f>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c r="D73" t="str">
        <f>VAL_MIN!AA74</f>
        <v>CASE  WHEN COUNTRY = 'ISPRO' AND SEGMENT IN ('Corporate','SME Corporate','SME Retail','Corporate RED','SME Corporate RED','SME Retail RED') THEN 0.2773052 END AS VAL_MIN_IND_72,</v>
      </c>
      <c r="E73" s="97" t="str">
        <f t="shared" si="5"/>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 CASE  WHEN COUNTRY = 'CIB' AND SEGMENT IN ('CORPORATE','SME Corporate') THEN 49.92105 WHEN COUNTRY = 'CIB' AND SEGMENT = 'Small Business' THEN  152.5782  WHEN COUNTRY = 'ISPRO' AND SEGMENT IN ('Corporate','SME Corporate','SME Retail','Corporate RED','SME Corporate RED','SME Retail RED') THEN 54.85353 END AS VAL_MAX_IND_72, CASE  WHEN COUNTRY = 'ISPRO' AND SEGMENT IN ('Corporate','SME Corporate','SME Retail','Corporate RED','SME Corporate RED','SME Retail RED') THEN 0.2773052 END AS VAL_MIN_IND_72,</v>
      </c>
      <c r="F73">
        <f t="shared" si="3"/>
        <v>1</v>
      </c>
    </row>
    <row r="74" spans="1:6" ht="32.25" thickBot="1" x14ac:dyDescent="0.3">
      <c r="A74" s="85">
        <f t="shared" si="4"/>
        <v>72</v>
      </c>
      <c r="B74" t="str">
        <f>MISSING_VALUE!AL75</f>
        <v>CASE  WHEN COUNTRY = 'KOPER' THEN 0 WHEN COUNTRY = 'CIB' THEN 0 WHEN COUNTRY = 'ISPRO' THEN 0 END AS MISSING_VAL_IND_73,</v>
      </c>
      <c r="C74" t="str">
        <f>VAL_MAX!AA75</f>
        <v>CASE  WHEN COUNTRY = 'CIB' AND SEGMENT = 'Small Business' THEN 3.321014 WHEN COUNTRY = 'ISPRO' AND SEGMENT IN ('Corporate','SME Corporate','SME Retail','Corporate RED','SME Corporate RED','SME Retail RED') THEN 11.5086 END AS VAL_MAX_IND_73,</v>
      </c>
      <c r="D74" t="str">
        <f>VAL_MIN!AA75</f>
        <v>CASE  WHEN COUNTRY = 'ISPRO' AND SEGMENT IN ('Corporate','SME Corporate','SME Retail','Corporate RED','SME Corporate RED','SME Retail RED') THEN -1 END AS VAL_MIN_IND_73,</v>
      </c>
      <c r="E74" s="97" t="str">
        <f t="shared" si="5"/>
        <v>CASE  WHEN COUNTRY = 'KOPER' THEN 0 WHEN COUNTRY = 'CIB' THEN 0 WHEN COUNTRY = 'ISPRO' THEN 0 END AS MISSING_VAL_IND_73, CASE  WHEN COUNTRY = 'CIB' AND SEGMENT = 'Small Business' THEN 3.321014 WHEN COUNTRY = 'ISPRO' AND SEGMENT IN ('Corporate','SME Corporate','SME Retail','Corporate RED','SME Corporate RED','SME Retail RED') THEN 11.5086 END AS VAL_MAX_IND_73, CASE  WHEN COUNTRY = 'ISPRO' AND SEGMENT IN ('Corporate','SME Corporate','SME Retail','Corporate RED','SME Corporate RED','SME Retail RED') THEN -1 END AS VAL_MIN_IND_73,</v>
      </c>
      <c r="F74">
        <f t="shared" si="3"/>
        <v>1</v>
      </c>
    </row>
    <row r="75" spans="1:6" ht="32.25" thickBot="1" x14ac:dyDescent="0.3">
      <c r="A75" s="85">
        <f t="shared" si="4"/>
        <v>73</v>
      </c>
      <c r="B75" t="str">
        <f>MISSING_VALUE!AL76</f>
        <v>CASE  WHEN COUNTRY = 'BIB' THEN 0 WHEN COUNTRY = 'KOPER' THEN 0 WHEN COUNTRY = 'CIB' THEN 0 END AS MISSING_VAL_IND_74,</v>
      </c>
      <c r="C75" t="str">
        <f>VAL_MAX!AA76</f>
        <v>CASE  WHEN COUNTRY = 'CIB' AND SEGMENT IN ('CORPORATE','SME Corporate') THEN 6.52961 WHEN COUNTRY = 'CIB' AND SEGMENT = 'Small Business' THEN  7.031384  END AS VAL_MAX_IND_74,</v>
      </c>
      <c r="D75" t="str">
        <f>VAL_MIN!AA76</f>
        <v>CASE  WHEN COUNTRY = 'CIB' AND SEGMENT IN ('CORPORATE','SME Corporate') THEN -0.7051479 END AS VAL_MIN_IND_74,</v>
      </c>
      <c r="E75" s="97" t="str">
        <f t="shared" si="5"/>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3"/>
        <v>1</v>
      </c>
    </row>
    <row r="76" spans="1:6" ht="48" thickBot="1" x14ac:dyDescent="0.3">
      <c r="A76" s="85">
        <f t="shared" si="4"/>
        <v>74</v>
      </c>
      <c r="B76"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VAL_MAX!AA77</f>
        <v>CASE  WHEN COUNTRY = 'CIB' AND SEGMENT IN ('CORPORATE','SME Corporate') THEN 13.07846 WHEN COUNTRY = 'CIB' AND SEGMENT = 'Small Business' THEN 42.09641 END AS VAL_MAX_IND_75,</v>
      </c>
      <c r="D76" t="str">
        <f>VAL_MIN!AA77</f>
        <v>CASE  WHEN COUNTRY = 'CIB' AND SEGMENT = 'Small Business'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3"/>
        <v>1</v>
      </c>
    </row>
    <row r="77" spans="1:6" ht="32.25" thickBot="1" x14ac:dyDescent="0.3">
      <c r="A77" s="85">
        <f t="shared" si="4"/>
        <v>75</v>
      </c>
      <c r="B77" t="str">
        <f>MISSING_VALUE!AL78</f>
        <v>CASE  WHEN COUNTRY = 'BIB' THEN 0 WHEN COUNTRY = 'KOPER' THEN 0 WHEN COUNTRY = 'CIB' THEN 0 END AS MISSING_VAL_IND_76,</v>
      </c>
      <c r="C77" t="str">
        <f>VAL_MAX!AA78</f>
        <v>CASE  WHEN COUNTRY = 'CIB' AND SEGMENT IN ('CORPORATE','SME Corporate') THEN 4.515303 WHEN COUNTRY = 'CIB' AND SEGMENT = 'Small Business' THEN 10.5923 END AS VAL_MAX_IND_76,</v>
      </c>
      <c r="D77" t="str">
        <f>VAL_MIN!AA78</f>
        <v/>
      </c>
      <c r="E77" s="97" t="str">
        <f t="shared" si="5"/>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3"/>
        <v>1</v>
      </c>
    </row>
    <row r="78" spans="1:6" ht="32.25" thickBot="1" x14ac:dyDescent="0.3">
      <c r="A78" s="85">
        <f t="shared" si="4"/>
        <v>76</v>
      </c>
      <c r="B78" t="str">
        <f>MISSING_VALUE!AL79</f>
        <v>CASE  WHEN COUNTRY = 'BIB' THEN 0 WHEN COUNTRY = 'KOPER' THEN 0 WHEN COUNTRY = 'CIB' THEN 0 END AS MISSING_VAL_IND_77,</v>
      </c>
      <c r="C78" t="str">
        <f>VAL_MAX!AA79</f>
        <v>CASE  WHEN COUNTRY = 'CIB' AND SEGMENT IN ('CORPORATE','SME Corporate') THEN 8.508943 WHEN COUNTRY = 'CIB' AND SEGMENT = 'Small Business' THEN 15.6597 END AS VAL_MAX_IND_77,</v>
      </c>
      <c r="D78" t="str">
        <f>VAL_MIN!AA79</f>
        <v>CASE  WHEN COUNTRY = 'CIB' AND SEGMENT = 'Small Business' THEN -0.9515571 END AS VAL_MIN_IND_77,</v>
      </c>
      <c r="E78" s="97" t="str">
        <f t="shared" si="5"/>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3"/>
        <v>1</v>
      </c>
    </row>
    <row r="79" spans="1:6" ht="32.25" thickBot="1" x14ac:dyDescent="0.3">
      <c r="A79" s="85">
        <f t="shared" si="4"/>
        <v>77</v>
      </c>
      <c r="B79"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VAL_MAX!AA80</f>
        <v/>
      </c>
      <c r="D79"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v>
      </c>
      <c r="F79">
        <f t="shared" si="3"/>
        <v>1</v>
      </c>
    </row>
    <row r="80" spans="1:6" ht="32.25" thickBot="1" x14ac:dyDescent="0.3">
      <c r="A80" s="85">
        <f t="shared" si="4"/>
        <v>78</v>
      </c>
      <c r="B80" t="str">
        <f>MISSING_VALUE!AL81</f>
        <v>CASE  WHEN COUNTRY = 'BIB' THEN 0 WHEN COUNTRY = 'KOPER' THEN 0 WHEN COUNTRY = 'CIB' THEN 0 END AS MISSING_VAL_IND_79,</v>
      </c>
      <c r="C80" t="str">
        <f>VAL_MAX!AA81</f>
        <v>CASE  WHEN COUNTRY = 'CIB' AND SEGMENT IN ('CORPORATE','SME Corporate') THEN 3.633866 WHEN COUNTRY = 'CIB' AND SEGMENT = 'Small Business' THEN 8.377796 END AS VAL_MAX_IND_79,</v>
      </c>
      <c r="D80" t="str">
        <f>VAL_MIN!AA81</f>
        <v/>
      </c>
      <c r="E80" s="97" t="str">
        <f t="shared" si="5"/>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3"/>
        <v>1</v>
      </c>
    </row>
    <row r="81" spans="1:6" ht="63.75" thickBot="1" x14ac:dyDescent="0.3">
      <c r="A81" s="85">
        <f t="shared" si="4"/>
        <v>79</v>
      </c>
      <c r="B81"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c r="C81" t="str">
        <f>VAL_MAX!AA82</f>
        <v>CASE  WHEN COUNTRY = 'CIB' AND SEGMENT IN ('CORPORATE','SME Corporate') THEN 1053.803 WHEN COUNTRY = 'CIB' AND SEGMENT = 'Small Business' THEN 624.4211 WHEN COUNTRY = 'ISPRO' AND SEGMENT IN ('Corporate','SME Corporate','SME Retail','Corporate RED','SME Corporate RED','SME Retail RED') THEN 221.0669000 END AS VAL_MAX_IND_80,</v>
      </c>
      <c r="D81" t="str">
        <f>VAL_MIN!AA82</f>
        <v>CASE  WHEN COUNTRY = 'ISPRO' AND SEGMENT IN ('Corporate','SME Corporate','SME Retail','Corporate RED','SME Corporate RED','SME Retail RED') THEN 0.3618942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 CASE  WHEN COUNTRY = 'CIB' AND SEGMENT IN ('CORPORATE','SME Corporate') THEN 1053.803 WHEN COUNTRY = 'CIB' AND SEGMENT = 'Small Business' THEN 624.4211 WHEN COUNTRY = 'ISPRO' AND SEGMENT IN ('Corporate','SME Corporate','SME Retail','Corporate RED','SME Corporate RED','SME Retail RED') THEN 221.0669000 END AS VAL_MAX_IND_80, CASE  WHEN COUNTRY = 'ISPRO' AND SEGMENT IN ('Corporate','SME Corporate','SME Retail','Corporate RED','SME Corporate RED','SME Retail RED') THEN 0.3618942 END AS VAL_MIN_IND_80,</v>
      </c>
      <c r="F81">
        <f t="shared" si="3"/>
        <v>1</v>
      </c>
    </row>
    <row r="82" spans="1:6" ht="32.25" thickBot="1" x14ac:dyDescent="0.3">
      <c r="A82" s="85">
        <f t="shared" si="4"/>
        <v>80</v>
      </c>
      <c r="B82" t="str">
        <f>MISSING_VALUE!AL83</f>
        <v>CASE  WHEN COUNTRY = 'BIB' THEN 0 WHEN COUNTRY = 'KOPER' THEN 0 WHEN COUNTRY = 'CIB' THEN 0 WHEN COUNTRY = 'ISPRO' THEN 0 END AS MISSING_VAL_IND_81,</v>
      </c>
      <c r="C82" t="str">
        <f>VAL_MAX!AA83</f>
        <v>CASE  WHEN COUNTRY = 'CIB' AND SEGMENT IN ('CORPORATE','SME Corporate') THEN 5.241854 WHEN COUNTRY = 'CIB' AND SEGMENT = 'Small Business' THEN 24.62825 END AS VAL_MAX_IND_81,</v>
      </c>
      <c r="D82" t="str">
        <f>VAL_MIN!AA83</f>
        <v/>
      </c>
      <c r="E82" s="97" t="str">
        <f t="shared" si="5"/>
        <v xml:space="preserve">CASE  WHEN COUNTRY = 'BIB' THEN 0 WHEN COUNTRY = 'KOPER' THEN 0 WHEN COUNTRY = 'CIB' THEN 0 WHEN COUNTRY = 'ISPRO' THEN 0 END AS MISSING_VAL_IND_81, CASE  WHEN COUNTRY = 'CIB' AND SEGMENT IN ('CORPORATE','SME Corporate') THEN 5.241854 WHEN COUNTRY = 'CIB' AND SEGMENT = 'Small Business' THEN 24.62825 END AS VAL_MAX_IND_81, </v>
      </c>
      <c r="F82">
        <f t="shared" si="3"/>
        <v>1</v>
      </c>
    </row>
    <row r="83" spans="1:6" ht="32.25" thickBot="1" x14ac:dyDescent="0.3">
      <c r="A83" s="85">
        <f t="shared" si="4"/>
        <v>81</v>
      </c>
      <c r="B83" t="str">
        <f>MISSING_VALUE!AL84</f>
        <v>CASE  WHEN COUNTRY = 'BIB' THEN 0 WHEN COUNTRY = 'KOPER' THEN 0 WHEN COUNTRY = 'CIB' THEN 0 WHEN COUNTRY = 'ISPRO' THEN 0 END AS MISSING_VAL_IND_82,</v>
      </c>
      <c r="C83" t="str">
        <f>VAL_MAX!AA84</f>
        <v>CASE  WHEN COUNTRY = 'CIB' AND SEGMENT IN ('CORPORATE','SME Corporate') THEN 21.0075 WHEN COUNTRY = 'CIB' AND SEGMENT = 'Small Business' THEN 48.98851 END AS VAL_MAX_IND_82,</v>
      </c>
      <c r="D83" t="str">
        <f>VAL_MIN!AA84</f>
        <v>CASE  WHEN COUNTRY = 'CIB' AND SEGMENT IN ('CORPORATE','SME Corporate') THEN -17.28415 WHEN COUNTRY = 'CIB' AND SEGMENT = 'Small Business' THEN -26.5082 END AS VAL_MIN_IND_82,</v>
      </c>
      <c r="E83" s="97" t="str">
        <f t="shared" si="5"/>
        <v>CASE  WHEN COUNTRY = 'BIB' THEN 0 WHEN COUNTRY = 'KOPER' THEN 0 WHEN COUNTRY = 'CIB' THEN 0 WHEN COUNTRY = 'ISPRO'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3"/>
        <v>1</v>
      </c>
    </row>
    <row r="84" spans="1:6" ht="32.25" thickBot="1" x14ac:dyDescent="0.3">
      <c r="A84" s="85">
        <f t="shared" si="4"/>
        <v>82</v>
      </c>
      <c r="B84" t="str">
        <f>MISSING_VALUE!AL85</f>
        <v>CASE  WHEN COUNTRY = 'BIB' THEN 0 WHEN COUNTRY = 'KOPER' THEN 0 WHEN COUNTRY = 'CIB' THEN 0 WHEN COUNTRY = 'ISPRO' THEN 0 END AS MISSING_VAL_IND_83,</v>
      </c>
      <c r="C84" t="str">
        <f>VAL_MAX!AA85</f>
        <v>CASE  WHEN COUNTRY = 'CIB' AND SEGMENT IN ('CORPORATE','SME Corporate') THEN 347.2054 WHEN COUNTRY = 'CIB' AND SEGMENT = 'Small Business' THEN 241.0093 END AS VAL_MAX_IND_83,</v>
      </c>
      <c r="D84" t="str">
        <f>VAL_MIN!AA85</f>
        <v>CASE  WHEN COUNTRY = 'CIB' AND SEGMENT IN ('CORPORATE','SME Corporate') THEN -262.4501 WHEN COUNTRY = 'CIB' AND SEGMENT = 'Small Business' THEN -285.447 END AS VAL_MIN_IND_83,</v>
      </c>
      <c r="E84" s="97" t="str">
        <f t="shared" si="5"/>
        <v>CASE  WHEN COUNTRY = 'BIB' THEN 0 WHEN COUNTRY = 'KOPER' THEN 0 WHEN COUNTRY = 'CIB' THEN 0 WHEN COUNTRY = 'ISPRO'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3"/>
        <v>1</v>
      </c>
    </row>
    <row r="85" spans="1:6" ht="32.25" thickBot="1" x14ac:dyDescent="0.3">
      <c r="A85" s="85">
        <f t="shared" si="4"/>
        <v>83</v>
      </c>
      <c r="B85" t="str">
        <f>MISSING_VALUE!AL86</f>
        <v>CASE  WHEN COUNTRY = 'BIB' THEN 0 WHEN COUNTRY = 'KOPER' THEN 0 WHEN COUNTRY = 'CIB' THEN 0 WHEN COUNTRY = 'ISPRO' THEN 0 END AS MISSING_VAL_IND_84,</v>
      </c>
      <c r="C85" t="str">
        <f>VAL_MAX!AA86</f>
        <v>CASE  WHEN COUNTRY = 'CIB' AND SEGMENT IN ('CORPORATE','SME Corporate') THEN 563.6532 WHEN COUNTRY = 'CIB' AND SEGMENT = 'Small Business' THEN 619.8761 END AS VAL_MAX_IND_84,</v>
      </c>
      <c r="D85" t="str">
        <f>VAL_MIN!AA86</f>
        <v>CASE  WHEN COUNTRY = 'CIB' AND SEGMENT IN ('CORPORATE','SME Corporate') THEN -314.5502 WHEN COUNTRY = 'CIB' AND SEGMENT = 'Small Business' THEN -510.5036 END AS VAL_MIN_IND_84,</v>
      </c>
      <c r="E85" s="97" t="str">
        <f t="shared" si="5"/>
        <v>CASE  WHEN COUNTRY = 'BIB' THEN 0 WHEN COUNTRY = 'KOPER' THEN 0 WHEN COUNTRY = 'CIB' THEN 0 WHEN COUNTRY = 'ISPRO'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3"/>
        <v>1</v>
      </c>
    </row>
    <row r="86" spans="1:6" ht="32.25" thickBot="1" x14ac:dyDescent="0.3">
      <c r="A86" s="85">
        <f t="shared" si="4"/>
        <v>84</v>
      </c>
      <c r="B86" t="str">
        <f>MISSING_VALUE!AL87</f>
        <v>CASE  WHEN COUNTRY = 'BIB' THEN 0 WHEN COUNTRY = 'KOPER' THEN 0 WHEN COUNTRY = 'CIB' THEN 0 WHEN COUNTRY = 'ISPRO' THEN 0 END AS MISSING_VAL_IND_85,</v>
      </c>
      <c r="C86" t="str">
        <f>VAL_MAX!AA87</f>
        <v>CASE  WHEN COUNTRY = 'CIB' AND SEGMENT IN ('CORPORATE','SME Corporate') THEN 10.50069 WHEN COUNTRY = 'CIB' AND SEGMENT = 'Small Business' THEN 22.77601 END AS VAL_MAX_IND_85,</v>
      </c>
      <c r="D86" t="str">
        <f>VAL_MIN!AA87</f>
        <v>CASE  WHEN COUNTRY = 'CIB' AND SEGMENT IN ('CORPORATE','SME Corporate') THEN -17.54271 WHEN COUNTRY = 'CIB' AND SEGMENT = 'Small Business' THEN -14.2547 END AS VAL_MIN_IND_85,</v>
      </c>
      <c r="E86" s="97" t="str">
        <f t="shared" si="5"/>
        <v>CASE  WHEN COUNTRY = 'BIB' THEN 0 WHEN COUNTRY = 'KOPER' THEN 0 WHEN COUNTRY = 'CIB' THEN 0 WHEN COUNTRY = 'ISPRO'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3"/>
        <v>1</v>
      </c>
    </row>
    <row r="87" spans="1:6" ht="32.25" thickBot="1" x14ac:dyDescent="0.3">
      <c r="A87" s="85">
        <f t="shared" si="4"/>
        <v>85</v>
      </c>
      <c r="B87" t="str">
        <f>MISSING_VALUE!AL88</f>
        <v>CASE  WHEN COUNTRY = 'BIB' THEN 0 WHEN COUNTRY = 'KOPER' THEN 0 WHEN COUNTRY = 'CIB' THEN 0 WHEN COUNTRY = 'ISPRO' THEN 0 END AS MISSING_VAL_IND_86,</v>
      </c>
      <c r="C87" t="str">
        <f>VAL_MAX!AA88</f>
        <v>CASE  WHEN COUNTRY = 'CIB' AND SEGMENT IN ('CORPORATE','SME Corporate') THEN 205.7491 WHEN COUNTRY = 'CIB' AND SEGMENT = 'Small Business' THEN 161.8246 END AS VAL_MAX_IND_86,</v>
      </c>
      <c r="D87" t="str">
        <f>VAL_MIN!AA88</f>
        <v>CASE  WHEN COUNTRY = 'CIB' AND SEGMENT IN ('CORPORATE','SME Corporate') THEN -200.742 WHEN COUNTRY = 'CIB' AND SEGMENT = 'Small Business' THEN -168.800 END AS VAL_MIN_IND_86,</v>
      </c>
      <c r="E87" s="97" t="str">
        <f t="shared" si="5"/>
        <v>CASE  WHEN COUNTRY = 'BIB' THEN 0 WHEN COUNTRY = 'KOPER' THEN 0 WHEN COUNTRY = 'CIB' THEN 0 WHEN COUNTRY = 'ISPRO'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3"/>
        <v>1</v>
      </c>
    </row>
    <row r="88" spans="1:6" ht="32.25" thickBot="1" x14ac:dyDescent="0.3">
      <c r="A88" s="85">
        <f t="shared" si="4"/>
        <v>86</v>
      </c>
      <c r="B88" t="str">
        <f>MISSING_VALUE!AL89</f>
        <v>CASE  WHEN COUNTRY = 'BIB' THEN 0 WHEN COUNTRY = 'KOPER' THEN 0 WHEN COUNTRY = 'CIB' THEN 0 WHEN COUNTRY = 'ISPRO' THEN 0 END AS MISSING_VAL_IND_87,</v>
      </c>
      <c r="C88" t="str">
        <f>VAL_MAX!AA89</f>
        <v>CASE  WHEN COUNTRY = 'CIB' AND SEGMENT IN ('CORPORATE','SME Corporate') THEN 322.4184 WHEN COUNTRY = 'CIB' AND SEGMENT = 'Small Business' THEN 344.1216 END AS VAL_MAX_IND_87,</v>
      </c>
      <c r="D88" t="str">
        <f>VAL_MIN!AA89</f>
        <v>CASE  WHEN COUNTRY = 'CIB' AND SEGMENT IN ('CORPORATE','SME Corporate') THEN -208.869 WHEN COUNTRY = 'CIB' AND SEGMENT = 'Small Business' THEN -230.0819 END AS VAL_MIN_IND_87,</v>
      </c>
      <c r="E88" s="97" t="str">
        <f t="shared" si="5"/>
        <v>CASE  WHEN COUNTRY = 'BIB' THEN 0 WHEN COUNTRY = 'KOPER' THEN 0 WHEN COUNTRY = 'CIB' THEN 0 WHEN COUNTRY = 'ISPRO'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3"/>
        <v>1</v>
      </c>
    </row>
    <row r="89" spans="1:6" ht="63.75" thickBot="1" x14ac:dyDescent="0.3">
      <c r="A89" s="85">
        <f t="shared" si="4"/>
        <v>87</v>
      </c>
      <c r="B89"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c r="C89" t="str">
        <f>VAL_MAX!AA90</f>
        <v>CASE  WHEN COUNTRY = 'CIB' AND SEGMENT IN ('CORPORATE','SME Corporate') THEN 0.8269702 WHEN COUNTRY = 'CIB' AND SEGMENT = 'Small Business' THEN 0.7587788 END AS VAL_MAX_IND_88,</v>
      </c>
      <c r="D89" t="str">
        <f>VAL_MIN!AA90</f>
        <v>CASE  WHEN COUNTRY = 'CIB' AND SEGMENT IN ('CORPORATE','SME Corporate') THEN -0.5579793 WHEN COUNTRY = 'CIB' AND SEGMENT = 'Small Business'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3"/>
        <v>1</v>
      </c>
    </row>
    <row r="90" spans="1:6" ht="32.25" thickBot="1" x14ac:dyDescent="0.3">
      <c r="A90" s="85">
        <f t="shared" si="4"/>
        <v>88</v>
      </c>
      <c r="B90" t="str">
        <f>MISSING_VALUE!AL91</f>
        <v>CASE  WHEN COUNTRY = 'BIB' THEN 0 WHEN COUNTRY = 'KOPER' THEN 0 WHEN COUNTRY = 'CIB' THEN 0 WHEN COUNTRY = 'ISPRO' THEN 0 END AS MISSING_VAL_IND_89,</v>
      </c>
      <c r="C90" t="str">
        <f>VAL_MAX!AA91</f>
        <v>CASE  WHEN COUNTRY = 'CIB' AND SEGMENT IN ('CORPORATE','SME Corporate') THEN 6.926369 WHEN COUNTRY = 'CIB' AND SEGMENT = 'Small Business' THEN 16.09147 END AS VAL_MAX_IND_89,</v>
      </c>
      <c r="D90" t="str">
        <f>VAL_MIN!AA91</f>
        <v>CASE  WHEN COUNTRY = 'CIB' AND SEGMENT IN ('CORPORATE','SME Corporate') THEN -12.30903 WHEN COUNTRY = 'CIB' AND SEGMENT = 'Small Business' THEN -15.49232 END AS VAL_MIN_IND_89,</v>
      </c>
      <c r="E90" s="97" t="str">
        <f t="shared" si="5"/>
        <v>CASE  WHEN COUNTRY = 'BIB' THEN 0 WHEN COUNTRY = 'KOPER' THEN 0 WHEN COUNTRY = 'CIB' THEN 0 WHEN COUNTRY = 'ISPRO'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3"/>
        <v>1</v>
      </c>
    </row>
    <row r="91" spans="1:6" ht="32.25" thickBot="1" x14ac:dyDescent="0.3">
      <c r="A91" s="85">
        <f t="shared" si="4"/>
        <v>89</v>
      </c>
      <c r="B91" t="str">
        <f>MISSING_VALUE!AL92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VAL_MAX!AA92</f>
        <v>CASE  WHEN COUNTRY = 'CIB' AND SEGMENT IN ('CORPORATE','SME Corporate') THEN 0.1516084 END AS VAL_MAX_IND_90,</v>
      </c>
      <c r="D91" t="str">
        <f>VAL_MIN!AA92</f>
        <v/>
      </c>
      <c r="E91" s="97"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3"/>
        <v>1</v>
      </c>
    </row>
    <row r="92" spans="1:6" ht="16.5" thickBot="1" x14ac:dyDescent="0.3">
      <c r="A92" s="85">
        <f t="shared" si="4"/>
        <v>90</v>
      </c>
      <c r="B92" t="str">
        <f>MISSING_VALUE!AL93</f>
        <v>CASE  WHEN COUNTRY = 'KOPER' THEN 0 WHEN COUNTRY = 'CIB' THEN 0 END AS MISSING_VAL_IND_91,</v>
      </c>
      <c r="C92" t="str">
        <f>VAL_MAX!AA93</f>
        <v>CASE  WHEN COUNTRY = 'CIB' AND SEGMENT IN ('CORPORATE','SME Corporate') THEN 10.96952 END AS VAL_MAX_IND_91,</v>
      </c>
      <c r="D92" t="str">
        <f>VAL_MIN!AA93</f>
        <v/>
      </c>
      <c r="E92" s="97" t="str">
        <f t="shared" si="5"/>
        <v xml:space="preserve">CASE  WHEN COUNTRY = 'KOPER' THEN 0 WHEN COUNTRY = 'CIB' THEN 0 END AS MISSING_VAL_IND_91, CASE  WHEN COUNTRY = 'CIB' AND SEGMENT IN ('CORPORATE','SME Corporate') THEN 10.96952 END AS VAL_MAX_IND_91, </v>
      </c>
      <c r="F92">
        <f t="shared" si="3"/>
        <v>1</v>
      </c>
    </row>
    <row r="93" spans="1:6" ht="32.25" thickBot="1" x14ac:dyDescent="0.3">
      <c r="A93" s="85">
        <f t="shared" si="4"/>
        <v>91</v>
      </c>
      <c r="B93" t="str">
        <f>MISSING_VALUE!AL94</f>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c r="C93" t="str">
        <f>VAL_MAX!AA94</f>
        <v>CASE  WHEN COUNTRY = 'CIB' AND SEGMENT IN ('CORPORATE','SME Corporate') THEN 0.0686293 END AS VAL_MAX_IND_92,</v>
      </c>
      <c r="D93" t="str">
        <f>VAL_MIN!AA94</f>
        <v/>
      </c>
      <c r="E93" s="97" t="str">
        <f t="shared" si="5"/>
        <v xml:space="preserve">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 CASE  WHEN COUNTRY = 'CIB' AND SEGMENT IN ('CORPORATE','SME Corporate') THEN 0.0686293 END AS VAL_MAX_IND_92, </v>
      </c>
      <c r="F93">
        <f t="shared" si="3"/>
        <v>1</v>
      </c>
    </row>
    <row r="94" spans="1:6" ht="16.5" thickBot="1" x14ac:dyDescent="0.3">
      <c r="A94" s="85">
        <f t="shared" si="4"/>
        <v>92</v>
      </c>
      <c r="B94" t="str">
        <f>MISSING_VALUE!AL95</f>
        <v>CASE  WHEN COUNTRY = 'KOPER' THEN 0 WHEN COUNTRY = 'CIB' THEN 0 WHEN COUNTRY = 'ISPRO' THEN 0 END AS MISSING_VAL_IND_93,</v>
      </c>
      <c r="C94" t="str">
        <f>VAL_MAX!AA95</f>
        <v>CASE  WHEN COUNTRY = 'CIB' AND SEGMENT IN ('CORPORATE','SME Corporate') THEN 9.943462 END AS VAL_MAX_IND_93,</v>
      </c>
      <c r="D94" t="str">
        <f>VAL_MIN!AA95</f>
        <v/>
      </c>
      <c r="E94" s="97" t="str">
        <f t="shared" si="5"/>
        <v xml:space="preserve">CASE  WHEN COUNTRY = 'KOPER' THEN 0 WHEN COUNTRY = 'CIB' THEN 0 WHEN COUNTRY = 'ISPRO' THEN 0 END AS MISSING_VAL_IND_93, CASE  WHEN COUNTRY = 'CIB' AND SEGMENT IN ('CORPORATE','SME Corporate') THEN 9.943462 END AS VAL_MAX_IND_93, </v>
      </c>
      <c r="F94">
        <f t="shared" si="3"/>
        <v>1</v>
      </c>
    </row>
    <row r="95" spans="1:6" ht="63.75" thickBot="1" x14ac:dyDescent="0.3">
      <c r="A95" s="85">
        <f t="shared" si="4"/>
        <v>93</v>
      </c>
      <c r="B95" t="str">
        <f>MISSING_VALUE!AL96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 END AS MISSING_VAL_IND_94,</v>
      </c>
      <c r="C95" t="str">
        <f>VAL_MAX!AA96</f>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c r="D95" t="str">
        <f>VAL_MIN!AA96</f>
        <v>CASE  WHEN COUNTRY = 'CIB' AND SEGMENT IN ('CORPORATE','SME Corporate') THEN 1784717 WHEN COUNTRY = 'ISPRO' AND SEGMENT IN ('Corporate','SME Corporate','SME Retail','Corporate RED','SME Corporate RED','SME Retail RED')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 END AS MISSING_VAL_IND_94, 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 CASE  WHEN COUNTRY = 'CIB' AND SEGMENT IN ('CORPORATE','SME Corporate') THEN 1784717 WHEN COUNTRY = 'ISPRO' AND SEGMENT IN ('Corporate','SME Corporate','SME Retail','Corporate RED','SME Corporate RED','SME Retail RED') THEN -1309813 END AS VAL_MIN_IND_94,</v>
      </c>
      <c r="F95">
        <f t="shared" si="3"/>
        <v>1</v>
      </c>
    </row>
    <row r="96" spans="1:6" ht="48" thickBot="1" x14ac:dyDescent="0.3">
      <c r="A96" s="85">
        <f t="shared" si="4"/>
        <v>94</v>
      </c>
      <c r="B96" t="str">
        <f>MISSING_VALUE!AL97</f>
        <v>CASE  WHEN COUNTRY = 'BIB' THEN 0 WHEN COUNTRY = 'KOPER' THEN 0 WHEN COUNTRY = 'CIB' THEN 0 WHEN COUNTRY = 'ISPRO' THEN 0 END AS MISSING_VAL_IND_95,</v>
      </c>
      <c r="C96" t="str">
        <f>VAL_MAX!AA97</f>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c r="D96" t="str">
        <f>VAL_MIN!AA97</f>
        <v>CASE  WHEN COUNTRY = 'CIB' AND SEGMENT IN ('CORPORATE','SME Corporate') THEN -0.7903088 WHEN COUNTRY = 'ISPRO' AND SEGMENT IN ('Corporate','SME Corporate','SME Retail','Corporate RED','SME Corporate RED','SME Retail RED') THEN -21.45072 END AS VAL_MIN_IND_95,</v>
      </c>
      <c r="E96" s="97" t="str">
        <f t="shared" si="5"/>
        <v>CASE  WHEN COUNTRY = 'BIB' THEN 0 WHEN COUNTRY = 'KOPER' THEN 0 WHEN COUNTRY = 'CIB' THEN 0 WHEN COUNTRY = 'ISPRO' THEN 0 END AS MISSING_VAL_IND_95, CASE  WHEN COUNTRY = 'CIB' AND SEGMENT IN ('CORPORATE','SME Corporate') THEN 3.465448 WHEN COUNTRY = 'CIB' AND SEGMENT = 'Small Business' THEN  3.401049  WHEN COUNTRY = 'ISPRO' AND SEGMENT IN ('Corporate','SME Corporate','SME Retail','Corporate RED','SME Corporate RED','SME Retail RED') THEN 22.32425 END AS VAL_MAX_IND_95, CASE  WHEN COUNTRY = 'CIB' AND SEGMENT IN ('CORPORATE','SME Corporate') THEN -0.7903088 WHEN COUNTRY = 'ISPRO' AND SEGMENT IN ('Corporate','SME Corporate','SME Retail','Corporate RED','SME Corporate RED','SME Retail RED') THEN -21.45072 END AS VAL_MIN_IND_95,</v>
      </c>
      <c r="F96">
        <f t="shared" si="3"/>
        <v>1</v>
      </c>
    </row>
    <row r="97" spans="1:6" ht="48" thickBot="1" x14ac:dyDescent="0.3">
      <c r="A97" s="85">
        <f t="shared" si="4"/>
        <v>95</v>
      </c>
      <c r="B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c r="C97" t="str">
        <f>VAL_MAX!AA98</f>
        <v>CASE  WHEN COUNTRY = 'CIB' AND SEGMENT IN ('CORPORATE','SME Corporate') THEN 1 END AS VAL_MAX_IND_96,</v>
      </c>
      <c r="D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 CASE  WHEN COUNTRY = 'CIB' AND SEGMENT IN ('CORPORATE','SME Corporate') THEN 1 END AS VAL_MAX_IND_96, </v>
      </c>
      <c r="F97">
        <f t="shared" si="3"/>
        <v>1</v>
      </c>
    </row>
    <row r="98" spans="1:6" ht="32.25" thickBot="1" x14ac:dyDescent="0.3">
      <c r="A98" s="85">
        <f t="shared" si="4"/>
        <v>96</v>
      </c>
      <c r="B98" t="str">
        <f>MISSING_VALUE!AL99</f>
        <v>CASE  WHEN COUNTRY = 'BIB' THEN 0 WHEN COUNTRY = 'KOPER' THEN 0 WHEN COUNTRY = 'CIB' THEN 0 WHEN COUNTRY = 'ISPRO' THEN 0 END AS MISSING_VAL_IND_97,</v>
      </c>
      <c r="C98" t="str">
        <f>VAL_MAX!AA99</f>
        <v>CASE  WHEN COUNTRY = 'CIB' AND SEGMENT IN ('CORPORATE','SME Corporate') THEN 0.9670162 WHEN COUNTRY = 'CIB' AND SEGMENT = 'Small Business' THEN 1.234198 END AS VAL_MAX_IND_97,</v>
      </c>
      <c r="D98" t="str">
        <f>VAL_MIN!AA99</f>
        <v/>
      </c>
      <c r="E98" s="97" t="str">
        <f t="shared" si="5"/>
        <v xml:space="preserve">CASE  WHEN COUNTRY = 'BIB' THEN 0 WHEN COUNTRY = 'KOPER' THEN 0 WHEN COUNTRY = 'CIB' THEN 0 WHEN COUNTRY = 'ISPRO' THEN 0 END AS MISSING_VAL_IND_97, CASE  WHEN COUNTRY = 'CIB' AND SEGMENT IN ('CORPORATE','SME Corporate') THEN 0.9670162 WHEN COUNTRY = 'CIB' AND SEGMENT = 'Small Business' THEN 1.234198 END AS VAL_MAX_IND_97, </v>
      </c>
      <c r="F98">
        <f t="shared" si="3"/>
        <v>1</v>
      </c>
    </row>
    <row r="99" spans="1:6" ht="32.25" thickBot="1" x14ac:dyDescent="0.3">
      <c r="A99" s="85">
        <f t="shared" si="4"/>
        <v>97</v>
      </c>
      <c r="B99" t="str">
        <f>MISSING_VALUE!AL100</f>
        <v>CASE  WHEN COUNTRY = 'BIB' THEN 0 WHEN COUNTRY = 'KOPER' THEN 0 WHEN COUNTRY = 'CIB' THEN 0 WHEN COUNTRY = 'ISPRO' THEN 0 END AS MISSING_VAL_IND_98,</v>
      </c>
      <c r="C99" t="str">
        <f>VAL_MAX!AA100</f>
        <v>CASE  WHEN COUNTRY = 'CIB' AND SEGMENT IN ('CORPORATE','SME Corporate') THEN 5.65769 WHEN COUNTRY = 'CIB' AND SEGMENT = 'Small Business' THEN 8.125571 END AS VAL_MAX_IND_98,</v>
      </c>
      <c r="D99" t="str">
        <f>VAL_MIN!AA100</f>
        <v>CASE  WHEN COUNTRY = 'CIB' AND SEGMENT IN ('CORPORATE','SME Corporate') THEN -0.5093638 WHEN COUNTRY = 'CIB' AND SEGMENT = 'Small Business' THEN -5.323741 END AS VAL_MIN_IND_98,</v>
      </c>
      <c r="E99" s="97" t="str">
        <f t="shared" si="5"/>
        <v>CASE  WHEN COUNTRY = 'BIB' THEN 0 WHEN COUNTRY = 'KOPER' THEN 0 WHEN COUNTRY = 'CIB' THEN 0 WHEN COUNTRY = 'ISPRO'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3"/>
        <v>1</v>
      </c>
    </row>
    <row r="100" spans="1:6" ht="48" thickBot="1" x14ac:dyDescent="0.3">
      <c r="A100" s="85">
        <f t="shared" si="4"/>
        <v>98</v>
      </c>
      <c r="B100" t="str">
        <f>MISSING_VALUE!AL101</f>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c r="C100" t="str">
        <f>VAL_MAX!AA101</f>
        <v>CASE  WHEN COUNTRY = 'CIB' AND SEGMENT IN ('CORPORATE','SME Corporate') THEN 315.7363 WHEN COUNTRY = 'CIB' AND SEGMENT = 'Small Business' THEN 1911.591 END AS VAL_MAX_IND_99,</v>
      </c>
      <c r="D100" t="str">
        <f>VAL_MIN!AA101</f>
        <v>CASE  WHEN COUNTRY = 'CIB' AND SEGMENT IN ('CORPORATE','SME Corporate') THEN -37.88939 END AS VAL_MIN_IND_99,</v>
      </c>
      <c r="E100" s="97" t="str">
        <f t="shared" si="5"/>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3"/>
        <v>1</v>
      </c>
    </row>
    <row r="101" spans="1:6" ht="32.25" thickBot="1" x14ac:dyDescent="0.3">
      <c r="A101" s="85">
        <f t="shared" si="4"/>
        <v>99</v>
      </c>
      <c r="B101" t="str">
        <f>MISSING_VALUE!AL102</f>
        <v>CASE  WHEN COUNTRY = 'KOPER' THEN 0 WHEN COUNTRY = 'CIB' THEN 0 WHEN COUNTRY = 'ISPRO' THEN 0 END AS MISSING_VAL_IND_100,</v>
      </c>
      <c r="C101" t="str">
        <f>VAL_MAX!AA102</f>
        <v>CASE  WHEN COUNTRY = 'CIB' AND SEGMENT IN ('CORPORATE','SME Corporate') THEN 81.29268 END AS VAL_MAX_IND_100,</v>
      </c>
      <c r="D101" t="str">
        <f>VAL_MIN!AA102</f>
        <v>CASE  WHEN COUNTRY = 'CIB' AND SEGMENT IN ('CORPORATE','SME Corporate') THEN -9.385029 END AS VAL_MIN_IND_100,</v>
      </c>
      <c r="E101" s="97" t="str">
        <f t="shared" si="5"/>
        <v>CASE  WHEN COUNTRY = 'KOPER' THEN 0 WHEN COUNTRY = 'CIB' THEN 0 WHEN COUNTRY = 'ISPRO' THEN 0 END AS MISSING_VAL_IND_100, CASE  WHEN COUNTRY = 'CIB' AND SEGMENT IN ('CORPORATE','SME Corporate') THEN 81.29268 END AS VAL_MAX_IND_100, CASE  WHEN COUNTRY = 'CIB' AND SEGMENT IN ('CORPORATE','SME Corporate') THEN -9.385029 END AS VAL_MIN_IND_100,</v>
      </c>
      <c r="F101">
        <f t="shared" si="3"/>
        <v>1</v>
      </c>
    </row>
    <row r="102" spans="1:6" ht="16.5" thickBot="1" x14ac:dyDescent="0.3">
      <c r="A102" s="85">
        <f t="shared" si="4"/>
        <v>100</v>
      </c>
      <c r="B102" t="str">
        <f>MISSING_VALUE!AL103</f>
        <v>CASE  WHEN COUNTRY = 'KOPER' THEN 0 WHEN COUNTRY = 'CIB' THEN 0 WHEN COUNTRY = 'ISPRO' THEN 0 END AS MISSING_VAL_IND_101,</v>
      </c>
      <c r="C102" t="str">
        <f>VAL_MAX!AA103</f>
        <v>CASE  WHEN COUNTRY = 'CIB' AND SEGMENT IN ('CORPORATE','SME Corporate') THEN 11.19878 END AS VAL_MAX_IND_101,</v>
      </c>
      <c r="D102" t="str">
        <f>VAL_MIN!AA103</f>
        <v/>
      </c>
      <c r="E102" s="97" t="str">
        <f t="shared" si="5"/>
        <v xml:space="preserve">CASE  WHEN COUNTRY = 'KOPER' THEN 0 WHEN COUNTRY = 'CIB' THEN 0 WHEN COUNTRY = 'ISPRO' THEN 0 END AS MISSING_VAL_IND_101, CASE  WHEN COUNTRY = 'CIB' AND SEGMENT IN ('CORPORATE','SME Corporate') THEN 11.19878 END AS VAL_MAX_IND_101, </v>
      </c>
      <c r="F102">
        <f t="shared" si="3"/>
        <v>1</v>
      </c>
    </row>
    <row r="103" spans="1:6" ht="48" thickBot="1" x14ac:dyDescent="0.3">
      <c r="A103" s="85">
        <f t="shared" si="4"/>
        <v>101</v>
      </c>
      <c r="B103"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c r="C103" t="str">
        <f>VAL_MAX!AA104</f>
        <v>CASE  WHEN COUNTRY = 'CIB' AND SEGMENT IN ('CORPORATE','SME Corporate') THEN 0.9851206 WHEN COUNTRY = 'CIB' AND SEGMENT = 'Small Business' THEN 0.9252092 END AS VAL_MAX_IND_102,</v>
      </c>
      <c r="D103"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 CASE  WHEN COUNTRY = 'CIB' AND SEGMENT IN ('CORPORATE','SME Corporate') THEN 0.9851206 WHEN COUNTRY = 'CIB' AND SEGMENT = 'Small Business' THEN 0.9252092 END AS VAL_MAX_IND_102, </v>
      </c>
      <c r="F103">
        <f t="shared" si="3"/>
        <v>1</v>
      </c>
    </row>
    <row r="104" spans="1:6" ht="32.25" thickBot="1" x14ac:dyDescent="0.3">
      <c r="A104" s="85">
        <f t="shared" si="4"/>
        <v>102</v>
      </c>
      <c r="B104" t="str">
        <f>MISSING_VALUE!AL105</f>
        <v>CASE  WHEN COUNTRY = 'BIB' THEN 0 WHEN COUNTRY = 'KOPER' THEN 0 WHEN COUNTRY = 'CIB' THEN 0 WHEN COUNTRY = 'ISPRO' THEN 0 END AS MISSING_VAL_IND_103,</v>
      </c>
      <c r="C104" t="str">
        <f>VAL_MAX!AA105</f>
        <v>CASE  WHEN COUNTRY = 'CIB' AND SEGMENT IN ('CORPORATE','SME Corporate') THEN 3.05539 WHEN COUNTRY = 'CIB' AND SEGMENT = 'Small Business' THEN 6.019523 END AS VAL_MAX_IND_103,</v>
      </c>
      <c r="D104" t="str">
        <f>VAL_MIN!AA105</f>
        <v/>
      </c>
      <c r="E104" s="97" t="str">
        <f t="shared" si="5"/>
        <v xml:space="preserve">CASE  WHEN COUNTRY = 'BIB' THEN 0 WHEN COUNTRY = 'KOPER' THEN 0 WHEN COUNTRY = 'CIB' THEN 0 WHEN COUNTRY = 'ISPRO' THEN 0 END AS MISSING_VAL_IND_103, CASE  WHEN COUNTRY = 'CIB' AND SEGMENT IN ('CORPORATE','SME Corporate') THEN 3.05539 WHEN COUNTRY = 'CIB' AND SEGMENT = 'Small Business' THEN 6.019523 END AS VAL_MAX_IND_103, </v>
      </c>
      <c r="F104">
        <f t="shared" si="3"/>
        <v>1</v>
      </c>
    </row>
    <row r="105" spans="1:6" ht="48" thickBot="1" x14ac:dyDescent="0.3">
      <c r="A105" s="85">
        <f t="shared" si="4"/>
        <v>103</v>
      </c>
      <c r="B105"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VAL_MAX!AA106</f>
        <v>CASE  WHEN COUNTRY = 'CIB' AND SEGMENT IN ('CORPORATE','SME Corporate') THEN 84.40054 WHEN COUNTRY = 'CIB' AND SEGMENT = 'Small Business' THEN 366.5833 END AS VAL_MAX_IND_104,</v>
      </c>
      <c r="D105" t="str">
        <f>VAL_MIN!AA106</f>
        <v>CASE  WHEN COUNTRY = 'CIB' AND SEGMENT = 'Small Business'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3"/>
        <v>1</v>
      </c>
    </row>
    <row r="106" spans="1:6" ht="48" thickBot="1" x14ac:dyDescent="0.3">
      <c r="A106" s="85">
        <f t="shared" si="4"/>
        <v>104</v>
      </c>
      <c r="B106"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VAL_MAX!AA107</f>
        <v>CASE  WHEN COUNTRY = 'CIB' AND SEGMENT IN ('CORPORATE','SME Corporate') THEN 1.480539 WHEN COUNTRY = 'CIB' AND SEGMENT = 'Small Business' THEN 1.542319 END AS VAL_MAX_IND_105,</v>
      </c>
      <c r="D106" t="str">
        <f>VAL_MIN!AA107</f>
        <v>CASE  WHEN COUNTRY = 'CIB' AND SEGMENT = 'Small Business'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3"/>
        <v>1</v>
      </c>
    </row>
    <row r="107" spans="1:6" ht="32.25" thickBot="1" x14ac:dyDescent="0.3">
      <c r="A107" s="85">
        <f t="shared" si="4"/>
        <v>105</v>
      </c>
      <c r="B107" t="str">
        <f>MISSING_VALUE!AL108</f>
        <v>CASE  WHEN COUNTRY = 'BIB' THEN 0 WHEN COUNTRY = 'KOPER' THEN 0 WHEN COUNTRY = 'CIB' THEN 0 END AS MISSING_VAL_IND_106,</v>
      </c>
      <c r="C107" t="str">
        <f>VAL_MAX!AA108</f>
        <v>CASE  WHEN COUNTRY = 'CIB' AND SEGMENT IN ('CORPORATE','SME Corporate') THEN 1.406001 WHEN COUNTRY = 'CIB' AND SEGMENT = 'Small Business' THEN 2.300439 END AS VAL_MAX_IND_106,</v>
      </c>
      <c r="D107" t="str">
        <f>VAL_MIN!AA108</f>
        <v/>
      </c>
      <c r="E107" s="97" t="str">
        <f t="shared" si="5"/>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3"/>
        <v>1</v>
      </c>
    </row>
    <row r="108" spans="1:6" ht="32.25" thickBot="1" x14ac:dyDescent="0.3">
      <c r="A108" s="85">
        <f t="shared" si="4"/>
        <v>106</v>
      </c>
      <c r="B108" t="str">
        <f>MISSING_VALUE!AL109</f>
        <v>CASE  WHEN COUNTRY = 'BIB' THEN 0 WHEN COUNTRY = 'KOPER' THEN 0 WHEN COUNTRY = 'CIB' THEN 0 WHEN COUNTRY = 'ISPRO' THEN 0 END AS MISSING_VAL_IND_107,</v>
      </c>
      <c r="C108" t="str">
        <f>VAL_MAX!AA109</f>
        <v>CASE  WHEN COUNTRY = 'CIB' AND SEGMENT IN ('CORPORATE','SME Corporate') THEN 9.373135 WHEN COUNTRY = 'CIB' AND SEGMENT = 'Small Business' THEN 20.68627 END AS VAL_MAX_IND_107,</v>
      </c>
      <c r="D108" t="str">
        <f>VAL_MIN!AA109</f>
        <v>CASE  WHEN COUNTRY = 'CIB' AND SEGMENT IN ('CORPORATE','SME Corporate') THEN -3.297872 WHEN COUNTRY = 'CIB' AND SEGMENT = 'Small Business' THEN -17.08824 END AS VAL_MIN_IND_107,</v>
      </c>
      <c r="E108" s="97" t="str">
        <f t="shared" si="5"/>
        <v>CASE  WHEN COUNTRY = 'BIB' THEN 0 WHEN COUNTRY = 'KOPER' THEN 0 WHEN COUNTRY = 'CIB' THEN 0 WHEN COUNTRY = 'ISPRO'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3"/>
        <v>1</v>
      </c>
    </row>
    <row r="109" spans="1:6" ht="63.75" thickBot="1" x14ac:dyDescent="0.3">
      <c r="A109" s="85">
        <f t="shared" si="4"/>
        <v>107</v>
      </c>
      <c r="B109"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c r="C109" t="str">
        <f>VAL_MAX!AA110</f>
        <v>CASE  WHEN COUNTRY = 'CIB' AND SEGMENT IN ('CORPORATE','SME Corporate') THEN 96 WHEN COUNTRY = 'CIB' AND SEGMENT = 'Small Business' THEN 86.6747 END AS VAL_MAX_IND_108,</v>
      </c>
      <c r="D109" t="str">
        <f>VAL_MIN!AA110</f>
        <v>CASE  WHEN COUNTRY = 'CIB' AND SEGMENT IN ('CORPORATE','SME Corporate') THEN -78.96063 WHEN COUNTRY = 'CIB' AND SEGMENT = 'Small Business'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3"/>
        <v>1</v>
      </c>
    </row>
    <row r="110" spans="1:6" ht="32.25" thickBot="1" x14ac:dyDescent="0.3">
      <c r="A110" s="85">
        <f t="shared" si="4"/>
        <v>108</v>
      </c>
      <c r="B110" t="str">
        <f>MISSING_VALUE!AL111</f>
        <v>CASE  WHEN COUNTRY = 'BIB' THEN 0 WHEN COUNTRY = 'KOPER' THEN 0 WHEN COUNTRY = 'CIB' THEN 0 WHEN COUNTRY = 'ISPRO' THEN 0 END AS MISSING_VAL_IND_109,</v>
      </c>
      <c r="C110" t="str">
        <f>VAL_MAX!AA111</f>
        <v>CASE  WHEN COUNTRY = 'CIB' AND SEGMENT IN ('CORPORATE','SME Corporate') THEN 21.25407 WHEN COUNTRY = 'CIB' AND SEGMENT = 'Small Business' THEN 31.50627 END AS VAL_MAX_IND_109,</v>
      </c>
      <c r="D110" t="str">
        <f>VAL_MIN!AA111</f>
        <v>CASE  WHEN COUNTRY = 'CIB' AND SEGMENT IN ('CORPORATE','SME Corporate') THEN -13.67739 WHEN COUNTRY = 'CIB' AND SEGMENT = 'Small Business' THEN -35.89215 END AS VAL_MIN_IND_109,</v>
      </c>
      <c r="E110" s="97" t="str">
        <f t="shared" si="5"/>
        <v>CASE  WHEN COUNTRY = 'BIB' THEN 0 WHEN COUNTRY = 'KOPER' THEN 0 WHEN COUNTRY = 'CIB' THEN 0 WHEN COUNTRY = 'ISPRO'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3"/>
        <v>1</v>
      </c>
    </row>
    <row r="111" spans="1:6" ht="63.75" thickBot="1" x14ac:dyDescent="0.3">
      <c r="A111" s="85">
        <f t="shared" si="4"/>
        <v>109</v>
      </c>
      <c r="B111"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c r="C111" t="str">
        <f>VAL_MAX!AA112</f>
        <v>CASE  WHEN COUNTRY = 'CIB' AND SEGMENT IN ('CORPORATE','SME Corporate') THEN 32.17671 WHEN COUNTRY = 'CIB' AND SEGMENT = 'Small Business' THEN 31.3538 END AS VAL_MAX_IND_110,</v>
      </c>
      <c r="D111" t="str">
        <f>VAL_MIN!AA112</f>
        <v>CASE  WHEN COUNTRY = 'CIB' AND SEGMENT IN ('CORPORATE','SME Corporate') THEN -17.57274 WHEN COUNTRY = 'CIB' AND SEGMENT = 'Small Business'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3"/>
        <v>1</v>
      </c>
    </row>
    <row r="112" spans="1:6" ht="32.25" thickBot="1" x14ac:dyDescent="0.3">
      <c r="A112" s="85">
        <f t="shared" si="4"/>
        <v>110</v>
      </c>
      <c r="B112" t="str">
        <f>MISSING_VALUE!AL113</f>
        <v>CASE  WHEN COUNTRY = 'BIB' THEN 0 WHEN COUNTRY = 'KOPER' THEN 0 WHEN COUNTRY = 'CIB' THEN 0 WHEN COUNTRY = 'ISPRO' THEN 0 END AS MISSING_VAL_IND_111,</v>
      </c>
      <c r="C112" t="str">
        <f>VAL_MAX!AA113</f>
        <v>CASE  WHEN COUNTRY = 'CIB' AND SEGMENT IN ('CORPORATE','SME Corporate') THEN 7.405472 WHEN COUNTRY = 'CIB' AND SEGMENT = 'Small Business' THEN 20.14783 END AS VAL_MAX_IND_111,</v>
      </c>
      <c r="D112" t="str">
        <f>VAL_MIN!AA113</f>
        <v>CASE  WHEN COUNTRY = 'CIB' AND SEGMENT IN ('CORPORATE','SME Corporate') THEN -5.785002 WHEN COUNTRY = 'CIB' AND SEGMENT = 'Small Business' THEN -15.10772 END AS VAL_MIN_IND_111,</v>
      </c>
      <c r="E112" s="97" t="str">
        <f t="shared" si="5"/>
        <v>CASE  WHEN COUNTRY = 'BIB' THEN 0 WHEN COUNTRY = 'KOPER' THEN 0 WHEN COUNTRY = 'CIB' THEN 0 WHEN COUNTRY = 'ISPRO'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3"/>
        <v>1</v>
      </c>
    </row>
    <row r="113" spans="1:6" ht="63.75" thickBot="1" x14ac:dyDescent="0.3">
      <c r="A113" s="85">
        <f t="shared" si="4"/>
        <v>111</v>
      </c>
      <c r="B113"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0.7006088 END AS MISSING_VAL_IND_112,</v>
      </c>
      <c r="C113" t="str">
        <f>VAL_MAX!AA114</f>
        <v>CASE  WHEN COUNTRY = 'CIB' AND SEGMENT IN ('CORPORATE','SME Corporate') THEN 23.00005 WHEN COUNTRY = 'CIB' AND SEGMENT = 'Small Business' THEN 13.27249 END AS VAL_MAX_IND_112,</v>
      </c>
      <c r="D113" t="str">
        <f>VAL_MIN!AA114</f>
        <v>CASE  WHEN COUNTRY = 'CIB' AND SEGMENT IN ('CORPORATE','SME Corporate') THEN -0.1184067 WHEN COUNTRY = 'CIB' AND SEGMENT = 'Small Business'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0.7006088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3"/>
        <v>1</v>
      </c>
    </row>
    <row r="114" spans="1:6" ht="32.25" thickBot="1" x14ac:dyDescent="0.3">
      <c r="A114" s="85">
        <f t="shared" si="4"/>
        <v>112</v>
      </c>
      <c r="B114" t="str">
        <f>MISSING_VALUE!AL115</f>
        <v>CASE  WHEN COUNTRY = 'BIB' THEN 0 WHEN COUNTRY = 'KOPER' THEN 0 WHEN COUNTRY = 'CIB' THEN 0 WHEN COUNTRY = 'ISPRO' THEN 0 END AS MISSING_VAL_IND_113,</v>
      </c>
      <c r="C114" t="str">
        <f>VAL_MAX!AA115</f>
        <v>CASE  WHEN COUNTRY = 'CIB' AND SEGMENT IN ('CORPORATE','SME Corporate') THEN 11.16137 WHEN COUNTRY = 'CIB' AND SEGMENT = 'Small Business' THEN 19.59329 END AS VAL_MAX_IND_113,</v>
      </c>
      <c r="D114" t="str">
        <f>VAL_MIN!AA115</f>
        <v>CASE  WHEN COUNTRY = 'CIB' AND SEGMENT IN ('CORPORATE','SME Corporate') THEN -2.001034 WHEN COUNTRY = 'CIB' AND SEGMENT = 'Small Business' THEN -12.45157 END AS VAL_MIN_IND_113,</v>
      </c>
      <c r="E114" s="97" t="str">
        <f t="shared" si="5"/>
        <v>CASE  WHEN COUNTRY = 'BIB' THEN 0 WHEN COUNTRY = 'KOPER' THEN 0 WHEN COUNTRY = 'CIB' THEN 0 WHEN COUNTRY = 'ISPRO'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3"/>
        <v>1</v>
      </c>
    </row>
    <row r="115" spans="1:6" ht="32.25" thickBot="1" x14ac:dyDescent="0.3">
      <c r="A115" s="85">
        <f t="shared" si="4"/>
        <v>113</v>
      </c>
      <c r="B115" t="str">
        <f>MISSING_VALUE!AL116</f>
        <v>CASE  WHEN COUNTRY = 'BIB' THEN 0 WHEN COUNTRY = 'KOPER' THEN 0 WHEN COUNTRY = 'CIB' THEN 0 WHEN COUNTRY = 'ISPRO' THEN 0 END AS MISSING_VAL_IND_114,</v>
      </c>
      <c r="C115" t="str">
        <f>VAL_MAX!AA116</f>
        <v>CASE  WHEN COUNTRY = 'CIB' AND SEGMENT IN ('CORPORATE','SME Corporate') THEN 35.08556 WHEN COUNTRY = 'CIB' AND SEGMENT = 'Small Business' THEN 72.14893 END AS VAL_MAX_IND_114,</v>
      </c>
      <c r="D115" t="str">
        <f>VAL_MIN!AA116</f>
        <v>CASE  WHEN COUNTRY = 'CIB' AND SEGMENT IN ('CORPORATE','SME Corporate') THEN -22.05456 WHEN COUNTRY = 'CIB' AND SEGMENT = 'Small Business' THEN -33.02985 END AS VAL_MIN_IND_114,</v>
      </c>
      <c r="E115" s="97" t="str">
        <f t="shared" si="5"/>
        <v>CASE  WHEN COUNTRY = 'BIB' THEN 0 WHEN COUNTRY = 'KOPER' THEN 0 WHEN COUNTRY = 'CIB' THEN 0 WHEN COUNTRY = 'ISPRO'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3"/>
        <v>1</v>
      </c>
    </row>
    <row r="116" spans="1:6" ht="63.75" thickBot="1" x14ac:dyDescent="0.3">
      <c r="A116" s="85">
        <f t="shared" si="4"/>
        <v>114</v>
      </c>
      <c r="B116"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c r="C116" t="str">
        <f>VAL_MAX!AA117</f>
        <v>CASE  WHEN COUNTRY = 'CIB' AND SEGMENT IN ('CORPORATE','SME Corporate') THEN 0.6019425 WHEN COUNTRY = 'CIB' AND SEGMENT = 'Small Business' THEN 0.5844238 END AS VAL_MAX_IND_115,</v>
      </c>
      <c r="D116" t="str">
        <f>VAL_MIN!AA117</f>
        <v>CASE  WHEN COUNTRY = 'CIB' AND SEGMENT IN ('CORPORATE','SME Corporate') THEN -0.6398616 WHEN COUNTRY = 'CIB' AND SEGMENT = 'Small Business'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3"/>
        <v>1</v>
      </c>
    </row>
    <row r="117" spans="1:6" ht="32.25" thickBot="1" x14ac:dyDescent="0.3">
      <c r="A117" s="85">
        <f t="shared" si="4"/>
        <v>115</v>
      </c>
      <c r="B117" t="str">
        <f>MISSING_VALUE!AL118</f>
        <v>CASE  WHEN COUNTRY = 'BIB' THEN 0 WHEN COUNTRY = 'KOPER' THEN 0 WHEN COUNTRY = 'CIB' THEN 0 WHEN COUNTRY = 'ISPRO' THEN 0 END AS MISSING_VAL_IND_116,</v>
      </c>
      <c r="C117" t="str">
        <f>VAL_MAX!AA118</f>
        <v>CASE  WHEN COUNTRY = 'CIB' AND SEGMENT IN ('CORPORATE','SME Corporate') THEN 24.48358 WHEN COUNTRY = 'CIB' AND SEGMENT = 'Small Business' THEN 48.97926 END AS VAL_MAX_IND_116,</v>
      </c>
      <c r="D117" t="str">
        <f>VAL_MIN!AA118</f>
        <v>CASE  WHEN COUNTRY = 'CIB' AND SEGMENT IN ('CORPORATE','SME Corporate') THEN -19.53169 WHEN COUNTRY = 'CIB' AND SEGMENT = 'Small Business' THEN -42.26339 END AS VAL_MIN_IND_116,</v>
      </c>
      <c r="E117" s="97" t="str">
        <f t="shared" si="5"/>
        <v>CASE  WHEN COUNTRY = 'BIB' THEN 0 WHEN COUNTRY = 'KOPER' THEN 0 WHEN COUNTRY = 'CIB' THEN 0 WHEN COUNTRY = 'ISPRO'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3"/>
        <v>1</v>
      </c>
    </row>
    <row r="118" spans="1:6" ht="32.25" thickBot="1" x14ac:dyDescent="0.3">
      <c r="A118" s="85">
        <f t="shared" si="4"/>
        <v>116</v>
      </c>
      <c r="B118" t="str">
        <f>MISSING_VALUE!AL119</f>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c r="C118" t="str">
        <f>VAL_MAX!AA119</f>
        <v>CASE  WHEN COUNTRY = 'CIB' AND SEGMENT IN ('CORPORATE','SME Corporate') THEN 1196.168 WHEN COUNTRY = 'CIB' AND SEGMENT = 'Small Business' THEN 1452.309 END AS VAL_MAX_IND_122,</v>
      </c>
      <c r="D118" t="str">
        <f>VAL_MIN!AA119</f>
        <v/>
      </c>
      <c r="E118" s="97"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 CASE  WHEN COUNTRY = 'CIB' AND SEGMENT IN ('CORPORATE','SME Corporate') THEN 1196.168 WHEN COUNTRY = 'CIB' AND SEGMENT = 'Small Business' THEN 1452.309 END AS VAL_MAX_IND_122, </v>
      </c>
      <c r="F118">
        <f t="shared" si="3"/>
        <v>1</v>
      </c>
    </row>
    <row r="119" spans="1:6" ht="32.25" thickBot="1" x14ac:dyDescent="0.3">
      <c r="A119" s="85">
        <f t="shared" si="4"/>
        <v>117</v>
      </c>
      <c r="B119" t="str">
        <f>MISSING_VALUE!AL120</f>
        <v>CASE  WHEN COUNTRY = 'KOPER' THEN 0 WHEN COUNTRY = 'CIB' THEN 0 WHEN COUNTRY = 'ISPRO' THEN 0 END AS MISSING_VAL_IND_123,</v>
      </c>
      <c r="C119" t="str">
        <f>VAL_MAX!AA120</f>
        <v>CASE  WHEN COUNTRY = 'CIB' AND SEGMENT IN ('CORPORATE','SME Corporate') THEN 3.778554 WHEN COUNTRY = 'CIB' AND SEGMENT = 'Small Business' THEN 4.432305 END AS VAL_MAX_IND_123,</v>
      </c>
      <c r="D119" t="str">
        <f>VAL_MIN!AA120</f>
        <v/>
      </c>
      <c r="E119" s="97" t="str">
        <f t="shared" si="5"/>
        <v xml:space="preserve">CASE  WHEN COUNTRY = 'KOPER' THEN 0 WHEN COUNTRY = 'CIB' THEN 0 WHEN COUNTRY = 'ISPRO' THEN 0 END AS MISSING_VAL_IND_123, CASE  WHEN COUNTRY = 'CIB' AND SEGMENT IN ('CORPORATE','SME Corporate') THEN 3.778554 WHEN COUNTRY = 'CIB' AND SEGMENT = 'Small Business' THEN 4.432305 END AS VAL_MAX_IND_123, </v>
      </c>
      <c r="F119">
        <f t="shared" si="3"/>
        <v>1</v>
      </c>
    </row>
    <row r="120" spans="1:6" ht="48" thickBot="1" x14ac:dyDescent="0.3">
      <c r="A120" s="85">
        <f t="shared" si="4"/>
        <v>118</v>
      </c>
      <c r="B120"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VAL_MAX!AA121</f>
        <v>CASE  WHEN COUNTRY = 'CIB' AND SEGMENT IN ('CORPORATE','SME Corporate') THEN 8.213259 WHEN COUNTRY = 'CIB' AND SEGMENT = 'Small Business' THEN 40.50623 END AS VAL_MAX_IND_124,</v>
      </c>
      <c r="D120"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3"/>
        <v>1</v>
      </c>
    </row>
    <row r="121" spans="1:6" ht="32.25" thickBot="1" x14ac:dyDescent="0.3">
      <c r="A121" s="85">
        <f t="shared" si="4"/>
        <v>119</v>
      </c>
      <c r="B121" t="str">
        <f>MISSING_VALUE!AL122</f>
        <v>CASE  WHEN COUNTRY = 'BIB' THEN 0 WHEN COUNTRY = 'KOPER' THEN 0 WHEN COUNTRY = 'CIB' THEN 0 WHEN COUNTRY = 'ISPRO' THEN 0 END AS MISSING_VAL_IND_125,</v>
      </c>
      <c r="C121" t="str">
        <f>VAL_MAX!AA122</f>
        <v>CASE  WHEN COUNTRY = 'CIB' AND SEGMENT IN ('CORPORATE','SME Corporate') THEN 5.448284 WHEN COUNTRY = 'CIB' AND SEGMENT = 'Small Business' THEN 15.92004 END AS VAL_MAX_IND_125,</v>
      </c>
      <c r="D121" t="str">
        <f>VAL_MIN!AA122</f>
        <v/>
      </c>
      <c r="E121" s="97" t="str">
        <f t="shared" si="5"/>
        <v xml:space="preserve">CASE  WHEN COUNTRY = 'BIB' THEN 0 WHEN COUNTRY = 'KOPER' THEN 0 WHEN COUNTRY = 'CIB' THEN 0 WHEN COUNTRY = 'ISPRO' THEN 0 END AS MISSING_VAL_IND_125, CASE  WHEN COUNTRY = 'CIB' AND SEGMENT IN ('CORPORATE','SME Corporate') THEN 5.448284 WHEN COUNTRY = 'CIB' AND SEGMENT = 'Small Business' THEN 15.92004 END AS VAL_MAX_IND_125, </v>
      </c>
      <c r="F121">
        <f t="shared" si="3"/>
        <v>1</v>
      </c>
    </row>
    <row r="122" spans="1:6" ht="63.75" thickBot="1" x14ac:dyDescent="0.3">
      <c r="A122" s="85">
        <f t="shared" si="4"/>
        <v>120</v>
      </c>
      <c r="B122"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c r="C122" t="str">
        <f>VAL_MAX!AA123</f>
        <v>CASE  WHEN COUNTRY = 'CIB' AND SEGMENT IN ('CORPORATE','SME Corporate') THEN 0.678269  WHEN COUNTRY = 'CIB' AND SEGMENT = 'Small Business' THEN 0.6346902 END AS VAL_MAX_IND_126,</v>
      </c>
      <c r="D122" t="str">
        <f>VAL_MIN!AA123</f>
        <v>CASE  WHEN COUNTRY = 'CIB' AND SEGMENT IN ('CORPORATE','SME Corporate') THEN -0.6363943 WHEN COUNTRY = 'CIB' AND SEGMENT = 'Small Business'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3"/>
        <v>1</v>
      </c>
    </row>
    <row r="123" spans="1:6" ht="32.25" thickBot="1" x14ac:dyDescent="0.3">
      <c r="A123" s="85">
        <f t="shared" si="4"/>
        <v>121</v>
      </c>
      <c r="B123" t="str">
        <f>MISSING_VALUE!AL124</f>
        <v>CASE  WHEN COUNTRY = 'BIB' THEN 0 WHEN COUNTRY = 'KOPER' THEN 0 WHEN COUNTRY = 'CIB' THEN 0 WHEN COUNTRY = 'ISPRO' THEN 0 END AS MISSING_VAL_IND_127,</v>
      </c>
      <c r="C123" t="str">
        <f>VAL_MAX!AA124</f>
        <v>CASE  WHEN COUNTRY = 'CIB' AND SEGMENT IN ('CORPORATE','SME Corporate') THEN 13.591  WHEN COUNTRY = 'CIB' AND SEGMENT = 'Small Business' THEN 37.69851 END AS VAL_MAX_IND_127,</v>
      </c>
      <c r="D123" t="str">
        <f>VAL_MIN!AA124</f>
        <v>CASE  WHEN COUNTRY = 'CIB' AND SEGMENT IN ('CORPORATE','SME Corporate') THEN -12.73378 WHEN COUNTRY = 'CIB' AND SEGMENT = 'Small Business' THEN -28.94181 END AS VAL_MIN_IND_127,</v>
      </c>
      <c r="E123" s="97" t="str">
        <f t="shared" si="5"/>
        <v>CASE  WHEN COUNTRY = 'BIB' THEN 0 WHEN COUNTRY = 'KOPER' THEN 0 WHEN COUNTRY = 'CIB' THEN 0 WHEN COUNTRY = 'ISPRO'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3"/>
        <v>1</v>
      </c>
    </row>
    <row r="124" spans="1:6" ht="16.5" thickBot="1" x14ac:dyDescent="0.3">
      <c r="A124" s="85">
        <f t="shared" si="4"/>
        <v>122</v>
      </c>
      <c r="B124" t="str">
        <f>MISSING_VALUE!AL125</f>
        <v>CASE  WHEN COUNTRY = 'BIB' THEN 0 WHEN COUNTRY = 'KOPER' THEN 0 WHEN COUNTRY = 'CIB' THEN 0 END AS MISSING_VAL_IND_128,</v>
      </c>
      <c r="C124" t="str">
        <f>VAL_MAX!AA125</f>
        <v/>
      </c>
      <c r="D124" t="str">
        <f>VAL_MIN!AA125</f>
        <v/>
      </c>
      <c r="E124" s="97" t="str">
        <f t="shared" si="5"/>
        <v xml:space="preserve">CASE  WHEN COUNTRY = 'BIB' THEN 0 WHEN COUNTRY = 'KOPER' THEN 0 WHEN COUNTRY = 'CIB' THEN 0 END AS MISSING_VAL_IND_128,  </v>
      </c>
      <c r="F124">
        <f t="shared" si="3"/>
        <v>1</v>
      </c>
    </row>
    <row r="125" spans="1:6" ht="48" thickBot="1" x14ac:dyDescent="0.3">
      <c r="A125" s="85">
        <f t="shared" si="4"/>
        <v>123</v>
      </c>
      <c r="B125" t="str">
        <f>MISSING_VALUE!AL126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c r="C125" t="str">
        <f>VAL_MAX!AA126</f>
        <v>CASE  WHEN COUNTRY = 'CIB' AND SEGMENT IN ('CORPORATE','SME Corporate') THEN 2341.414 WHEN COUNTRY = 'CIB' AND SEGMENT = 'Small Business' THEN 2442 END AS VAL_MAX_IND_129,</v>
      </c>
      <c r="D125"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 CASE  WHEN COUNTRY = 'CIB' AND SEGMENT IN ('CORPORATE','SME Corporate') THEN 2341.414 WHEN COUNTRY = 'CIB' AND SEGMENT = 'Small Business' THEN 2442 END AS VAL_MAX_IND_129, </v>
      </c>
      <c r="F125">
        <f t="shared" si="3"/>
        <v>1</v>
      </c>
    </row>
    <row r="126" spans="1:6" ht="32.25" thickBot="1" x14ac:dyDescent="0.3">
      <c r="A126" s="85">
        <f t="shared" si="4"/>
        <v>124</v>
      </c>
      <c r="B126" t="str">
        <f>MISSING_VALUE!AL127</f>
        <v>CASE  WHEN COUNTRY = 'BIB' THEN 0 WHEN COUNTRY = 'KOPER' THEN 0 WHEN COUNTRY = 'CIB' THEN 0 WHEN COUNTRY = 'ISPRO' THEN 0 END AS MISSING_VAL_IND_130,</v>
      </c>
      <c r="C126" t="str">
        <f>VAL_MAX!AA127</f>
        <v>CASE  WHEN COUNTRY = 'CIB' AND SEGMENT IN ('CORPORATE','SME Corporate') THEN 14.00518 WHEN COUNTRY = 'CIB' AND SEGMENT = 'Small Business' THEN 32.52797 END AS VAL_MAX_IND_130,</v>
      </c>
      <c r="D126" t="str">
        <f>VAL_MIN!AA127</f>
        <v/>
      </c>
      <c r="E126" s="97" t="str">
        <f t="shared" si="5"/>
        <v xml:space="preserve">CASE  WHEN COUNTRY = 'BIB' THEN 0 WHEN COUNTRY = 'KOPER' THEN 0 WHEN COUNTRY = 'CIB' THEN 0 WHEN COUNTRY = 'ISPRO' THEN 0 END AS MISSING_VAL_IND_130, CASE  WHEN COUNTRY = 'CIB' AND SEGMENT IN ('CORPORATE','SME Corporate') THEN 14.00518 WHEN COUNTRY = 'CIB' AND SEGMENT = 'Small Business' THEN 32.52797 END AS VAL_MAX_IND_130, </v>
      </c>
      <c r="F126">
        <f t="shared" si="3"/>
        <v>1</v>
      </c>
    </row>
    <row r="127" spans="1:6" ht="48" thickBot="1" x14ac:dyDescent="0.3">
      <c r="A127" s="85">
        <f t="shared" si="4"/>
        <v>125</v>
      </c>
      <c r="B12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c r="C127" t="str">
        <f>VAL_MAX!AA128</f>
        <v>CASE  WHEN COUNTRY = 'CIB' AND SEGMENT IN ('CORPORATE','SME Corporate') THEN 23.23102 WHEN COUNTRY = 'CIB' AND SEGMENT = 'Small Business' THEN 13.81786 END AS VAL_MAX_IND_131,</v>
      </c>
      <c r="D12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 CASE  WHEN COUNTRY = 'CIB' AND SEGMENT IN ('CORPORATE','SME Corporate') THEN 23.23102 WHEN COUNTRY = 'CIB' AND SEGMENT = 'Small Business' THEN 13.81786 END AS VAL_MAX_IND_131, </v>
      </c>
      <c r="F127">
        <f t="shared" si="3"/>
        <v>1</v>
      </c>
    </row>
    <row r="128" spans="1:6" ht="48" thickBot="1" x14ac:dyDescent="0.3">
      <c r="A128" s="85">
        <f t="shared" si="4"/>
        <v>126</v>
      </c>
      <c r="B128" t="str">
        <f>MISSING_VALUE!AL129</f>
        <v>CASE  WHEN COUNTRY = 'BIB' THEN 0 WHEN COUNTRY = 'KOPER' THEN 0 WHEN COUNTRY = 'CIB' THEN 0 WHEN COUNTRY = 'ISPRO' THEN 0 END AS MISSING_VAL_IND_132,</v>
      </c>
      <c r="C128" t="str">
        <f>VAL_MAX!AA129</f>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c r="D128" t="str">
        <f>VAL_MIN!AA129</f>
        <v>CASE  WHEN COUNTRY = 'CIB' AND SEGMENT = 'Small Business' THEN -0.9145911 WHEN COUNTRY = 'ISPRO' AND SEGMENT IN ('Corporate','SME Corporate','SME Retail','Corporate RED','SME Corporate RED','SME Retail RED') THEN -0.9045763 END AS VAL_MIN_IND_132,</v>
      </c>
      <c r="E128" s="97" t="str">
        <f t="shared" si="5"/>
        <v>CASE  WHEN COUNTRY = 'BIB' THEN 0 WHEN COUNTRY = 'KOPER' THEN 0 WHEN COUNTRY = 'CIB' THEN 0 WHEN COUNTRY = 'ISPRO' THEN 0 END AS MISSING_VAL_IND_132, 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 CASE  WHEN COUNTRY = 'CIB' AND SEGMENT = 'Small Business' THEN -0.9145911 WHEN COUNTRY = 'ISPRO' AND SEGMENT IN ('Corporate','SME Corporate','SME Retail','Corporate RED','SME Corporate RED','SME Retail RED') THEN -0.9045763 END AS VAL_MIN_IND_132,</v>
      </c>
      <c r="F128">
        <f t="shared" si="3"/>
        <v>1</v>
      </c>
    </row>
    <row r="129" spans="1:6" ht="32.25" thickBot="1" x14ac:dyDescent="0.3">
      <c r="A129" s="85">
        <f t="shared" si="4"/>
        <v>127</v>
      </c>
      <c r="B129" t="str">
        <f>MISSING_VALUE!AL130</f>
        <v>CASE  WHEN COUNTRY = 'BIB' THEN 0 WHEN COUNTRY = 'KOPER' THEN 0 WHEN COUNTRY = 'CIB' THEN 0 WHEN COUNTRY = 'ISPRO' THEN 0 END AS MISSING_VAL_IND_133,</v>
      </c>
      <c r="C129" t="str">
        <f>VAL_MAX!AA130</f>
        <v>CASE  WHEN COUNTRY = 'CIB' AND SEGMENT IN ('CORPORATE','SME Corporate') THEN 4.634312  WHEN COUNTRY = 'CIB' AND SEGMENT = 'Small Business' THEN 7.055777 END AS VAL_MAX_IND_133,</v>
      </c>
      <c r="D129" t="str">
        <f>VAL_MIN!AA130</f>
        <v>CASE  WHEN COUNTRY = 'CIB' AND SEGMENT IN ('CORPORATE','SME Corporate') THEN -0.8240759 WHEN COUNTRY = 'CIB' AND SEGMENT = 'Small Business' THEN -0.9284518 END AS VAL_MIN_IND_133,</v>
      </c>
      <c r="E129" s="97" t="str">
        <f t="shared" si="5"/>
        <v>CASE  WHEN COUNTRY = 'BIB' THEN 0 WHEN COUNTRY = 'KOPER' THEN 0 WHEN COUNTRY = 'CIB' THEN 0 WHEN COUNTRY = 'ISPRO'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3"/>
        <v>1</v>
      </c>
    </row>
    <row r="130" spans="1:6" ht="16.5" hidden="1" customHeight="1" thickBot="1" x14ac:dyDescent="0.3">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
      <c r="A133" s="85">
        <f t="shared" si="7"/>
        <v>131</v>
      </c>
      <c r="B133" t="str">
        <f>MISSING_VALUE!AL134</f>
        <v/>
      </c>
      <c r="C133" t="str">
        <f>VAL_MAX!AA134</f>
        <v/>
      </c>
      <c r="D133" t="str">
        <f>VAL_MIN!AA134</f>
        <v/>
      </c>
      <c r="E133" s="97" t="str">
        <f t="shared" si="8"/>
        <v xml:space="preserve">  </v>
      </c>
      <c r="F133">
        <f t="shared" si="6"/>
        <v>0</v>
      </c>
    </row>
    <row r="134" spans="1:6" ht="16.5" customHeight="1" thickBot="1" x14ac:dyDescent="0.3">
      <c r="A134" s="85">
        <f t="shared" si="7"/>
        <v>132</v>
      </c>
      <c r="B134" t="str">
        <f>MISSING_VALUE!AL135</f>
        <v>-999 AS MISSING_VAL_IND_138,</v>
      </c>
      <c r="C134" t="str">
        <f>VAL_MAX!AA135</f>
        <v/>
      </c>
      <c r="D134" t="str">
        <f>VAL_MIN!AA135</f>
        <v/>
      </c>
      <c r="E134" s="97" t="str">
        <f t="shared" si="8"/>
        <v xml:space="preserve">-999 AS MISSING_VAL_IND_138,  </v>
      </c>
      <c r="F134">
        <f t="shared" si="6"/>
        <v>1</v>
      </c>
    </row>
    <row r="135" spans="1:6" ht="16.5" customHeight="1" thickBot="1" x14ac:dyDescent="0.3">
      <c r="A135" s="85">
        <f t="shared" si="7"/>
        <v>133</v>
      </c>
      <c r="B135" t="str">
        <f>MISSING_VALUE!AL136</f>
        <v>-999 AS MISSING_VAL_IND_139,</v>
      </c>
      <c r="C135" t="str">
        <f>VAL_MAX!AA136</f>
        <v/>
      </c>
      <c r="D135" t="str">
        <f>VAL_MIN!AA136</f>
        <v/>
      </c>
      <c r="E135" s="97" t="str">
        <f t="shared" si="8"/>
        <v xml:space="preserve">-999 AS MISSING_VAL_IND_139,  </v>
      </c>
      <c r="F135">
        <f t="shared" si="6"/>
        <v>1</v>
      </c>
    </row>
    <row r="136" spans="1:6" ht="16.5" customHeight="1" thickBot="1" x14ac:dyDescent="0.3">
      <c r="A136" s="85">
        <f t="shared" si="7"/>
        <v>134</v>
      </c>
      <c r="B136" t="str">
        <f>MISSING_VALUE!AL137</f>
        <v>-999 AS MISSING_VAL_IND_140,</v>
      </c>
      <c r="C136" t="str">
        <f>VAL_MAX!AA137</f>
        <v/>
      </c>
      <c r="D136" t="str">
        <f>VAL_MIN!AA137</f>
        <v/>
      </c>
      <c r="E136" s="97" t="str">
        <f t="shared" si="8"/>
        <v xml:space="preserve">-999 AS MISSING_VAL_IND_140,  </v>
      </c>
      <c r="F136">
        <f t="shared" si="6"/>
        <v>1</v>
      </c>
    </row>
    <row r="137" spans="1:6" ht="16.5" customHeight="1" thickBot="1" x14ac:dyDescent="0.3">
      <c r="A137" s="85">
        <f t="shared" si="7"/>
        <v>135</v>
      </c>
      <c r="B137" t="str">
        <f>MISSING_VALUE!AL138</f>
        <v>-999 AS MISSING_VAL_IND_141,</v>
      </c>
      <c r="C137" t="str">
        <f>VAL_MAX!AA138</f>
        <v/>
      </c>
      <c r="D137" t="str">
        <f>VAL_MIN!AA138</f>
        <v/>
      </c>
      <c r="E137" s="97" t="str">
        <f t="shared" si="8"/>
        <v xml:space="preserve">-999 AS MISSING_VAL_IND_141,  </v>
      </c>
      <c r="F137">
        <f t="shared" si="6"/>
        <v>1</v>
      </c>
    </row>
    <row r="138" spans="1:6" ht="16.5" customHeight="1" thickBot="1" x14ac:dyDescent="0.3">
      <c r="A138" s="85">
        <f t="shared" si="7"/>
        <v>136</v>
      </c>
      <c r="B138" t="str">
        <f>MISSING_VALUE!AL139</f>
        <v>-999 AS MISSING_VAL_IND_142,</v>
      </c>
      <c r="C138" t="str">
        <f>VAL_MAX!AA139</f>
        <v/>
      </c>
      <c r="D138" t="str">
        <f>VAL_MIN!AA139</f>
        <v/>
      </c>
      <c r="E138" s="97" t="str">
        <f t="shared" si="8"/>
        <v xml:space="preserve">-999 AS MISSING_VAL_IND_142,  </v>
      </c>
      <c r="F138">
        <f t="shared" si="6"/>
        <v>1</v>
      </c>
    </row>
    <row r="139" spans="1:6" ht="16.5" customHeight="1" thickBot="1" x14ac:dyDescent="0.3">
      <c r="A139" s="85">
        <f t="shared" si="7"/>
        <v>137</v>
      </c>
      <c r="B139" t="str">
        <f>MISSING_VALUE!AL140</f>
        <v>-999 AS MISSING_VAL_IND_143,</v>
      </c>
      <c r="C139" t="str">
        <f>VAL_MAX!AA140</f>
        <v/>
      </c>
      <c r="D139" t="str">
        <f>VAL_MIN!AA140</f>
        <v/>
      </c>
      <c r="E139" s="97" t="str">
        <f t="shared" si="8"/>
        <v xml:space="preserve">-999 AS MISSING_VAL_IND_143,  </v>
      </c>
      <c r="F139">
        <f t="shared" si="6"/>
        <v>1</v>
      </c>
    </row>
    <row r="140" spans="1:6" ht="16.5" customHeight="1" thickBot="1" x14ac:dyDescent="0.3">
      <c r="A140" s="85">
        <f t="shared" si="7"/>
        <v>138</v>
      </c>
      <c r="B140" t="str">
        <f>MISSING_VALUE!AL141</f>
        <v>-999 AS MISSING_VAL_IND_144,</v>
      </c>
      <c r="C140" t="str">
        <f>VAL_MAX!AA141</f>
        <v/>
      </c>
      <c r="D140" t="str">
        <f>VAL_MIN!AA141</f>
        <v/>
      </c>
      <c r="E140" s="97" t="str">
        <f t="shared" si="8"/>
        <v xml:space="preserve">-999 AS MISSING_VAL_IND_144,  </v>
      </c>
      <c r="F140">
        <f t="shared" si="6"/>
        <v>1</v>
      </c>
    </row>
    <row r="141" spans="1:6" ht="16.5" customHeight="1" thickBot="1" x14ac:dyDescent="0.3">
      <c r="A141" s="85">
        <f t="shared" si="7"/>
        <v>139</v>
      </c>
      <c r="B141" t="str">
        <f>MISSING_VALUE!AL142</f>
        <v>-999 AS MISSING_VAL_IND_145,</v>
      </c>
      <c r="C141" t="str">
        <f>VAL_MAX!AA142</f>
        <v/>
      </c>
      <c r="D141" t="str">
        <f>VAL_MIN!AA142</f>
        <v/>
      </c>
      <c r="E141" s="97" t="str">
        <f t="shared" si="8"/>
        <v xml:space="preserve">-999 AS MISSING_VAL_IND_145,  </v>
      </c>
      <c r="F141">
        <f t="shared" si="6"/>
        <v>1</v>
      </c>
    </row>
    <row r="142" spans="1:6" ht="16.5" customHeight="1" thickBot="1" x14ac:dyDescent="0.3">
      <c r="A142" s="85">
        <f t="shared" si="7"/>
        <v>140</v>
      </c>
      <c r="B142" t="str">
        <f>MISSING_VALUE!AL143</f>
        <v>-999 AS MISSING_VAL_IND_146,</v>
      </c>
      <c r="C142" t="str">
        <f>VAL_MAX!AA143</f>
        <v/>
      </c>
      <c r="D142" t="str">
        <f>VAL_MIN!AA143</f>
        <v/>
      </c>
      <c r="E142" s="97" t="str">
        <f t="shared" si="8"/>
        <v xml:space="preserve">-999 AS MISSING_VAL_IND_146,  </v>
      </c>
      <c r="F142">
        <f t="shared" si="6"/>
        <v>1</v>
      </c>
    </row>
    <row r="143" spans="1:6" ht="16.5" customHeight="1" thickBot="1" x14ac:dyDescent="0.3">
      <c r="A143" s="85">
        <f t="shared" si="7"/>
        <v>141</v>
      </c>
      <c r="B143" t="str">
        <f>MISSING_VALUE!AL144</f>
        <v>-999 AS MISSING_VAL_IND_147,</v>
      </c>
      <c r="C143" t="str">
        <f>VAL_MAX!AA144</f>
        <v/>
      </c>
      <c r="D143" t="str">
        <f>VAL_MIN!AA144</f>
        <v/>
      </c>
      <c r="E143" s="97" t="str">
        <f t="shared" si="8"/>
        <v xml:space="preserve">-999 AS MISSING_VAL_IND_147,  </v>
      </c>
      <c r="F143">
        <f t="shared" si="6"/>
        <v>1</v>
      </c>
    </row>
    <row r="144" spans="1:6" ht="16.5" customHeight="1" thickBot="1" x14ac:dyDescent="0.3">
      <c r="A144" s="85">
        <f t="shared" si="7"/>
        <v>142</v>
      </c>
      <c r="B144" t="str">
        <f>MISSING_VALUE!AL145</f>
        <v>-999 AS MISSING_VAL_IND_148,</v>
      </c>
      <c r="C144" t="str">
        <f>VAL_MAX!AA145</f>
        <v/>
      </c>
      <c r="D144" t="str">
        <f>VAL_MIN!AA145</f>
        <v/>
      </c>
      <c r="E144" s="97" t="str">
        <f t="shared" si="8"/>
        <v xml:space="preserve">-999 AS MISSING_VAL_IND_148,  </v>
      </c>
      <c r="F144">
        <f t="shared" si="6"/>
        <v>1</v>
      </c>
    </row>
    <row r="145" spans="1:6" ht="16.5" customHeight="1" thickBot="1" x14ac:dyDescent="0.3">
      <c r="A145" s="85">
        <f t="shared" si="7"/>
        <v>143</v>
      </c>
      <c r="B145" t="str">
        <f>MISSING_VALUE!AL146</f>
        <v>-999 AS MISSING_VAL_IND_149,</v>
      </c>
      <c r="C145" t="str">
        <f>VAL_MAX!AA146</f>
        <v/>
      </c>
      <c r="D145" t="str">
        <f>VAL_MIN!AA146</f>
        <v/>
      </c>
      <c r="E145" s="97" t="str">
        <f t="shared" si="8"/>
        <v xml:space="preserve">-999 AS MISSING_VAL_IND_149,  </v>
      </c>
      <c r="F145">
        <f t="shared" si="6"/>
        <v>1</v>
      </c>
    </row>
    <row r="146" spans="1:6" ht="16.5" customHeight="1" thickBot="1" x14ac:dyDescent="0.3">
      <c r="A146" s="85">
        <f t="shared" si="7"/>
        <v>144</v>
      </c>
      <c r="B146" t="str">
        <f>MISSING_VALUE!AL147</f>
        <v>-999 AS MISSING_VAL_IND_150,</v>
      </c>
      <c r="C146" t="str">
        <f>VAL_MAX!AA147</f>
        <v/>
      </c>
      <c r="D146" t="str">
        <f>VAL_MIN!AA147</f>
        <v/>
      </c>
      <c r="E146" s="97" t="str">
        <f t="shared" si="8"/>
        <v xml:space="preserve">-999 AS MISSING_VAL_IND_150,  </v>
      </c>
      <c r="F146">
        <f t="shared" si="6"/>
        <v>1</v>
      </c>
    </row>
    <row r="147" spans="1:6" ht="16.5" customHeight="1" thickBot="1" x14ac:dyDescent="0.3">
      <c r="A147" s="85">
        <f t="shared" si="7"/>
        <v>145</v>
      </c>
      <c r="B147" t="str">
        <f>MISSING_VALUE!AL148</f>
        <v>-999 AS MISSING_VAL_IND_151,</v>
      </c>
      <c r="C147" t="str">
        <f>VAL_MAX!AA148</f>
        <v/>
      </c>
      <c r="D147" t="str">
        <f>VAL_MIN!AA148</f>
        <v/>
      </c>
      <c r="E147" s="97" t="str">
        <f t="shared" si="8"/>
        <v xml:space="preserve">-999 AS MISSING_VAL_IND_151,  </v>
      </c>
      <c r="F147">
        <f t="shared" si="6"/>
        <v>1</v>
      </c>
    </row>
    <row r="148" spans="1:6" ht="16.5" customHeight="1" thickBot="1" x14ac:dyDescent="0.3">
      <c r="A148" s="85">
        <f t="shared" si="7"/>
        <v>146</v>
      </c>
      <c r="B148" t="str">
        <f>MISSING_VALUE!AL149</f>
        <v>-999 AS MISSING_VAL_IND_152,</v>
      </c>
      <c r="C148" t="str">
        <f>VAL_MAX!AA149</f>
        <v/>
      </c>
      <c r="D148" t="str">
        <f>VAL_MIN!AA149</f>
        <v/>
      </c>
      <c r="E148" s="97" t="str">
        <f t="shared" si="8"/>
        <v xml:space="preserve">-999 AS MISSING_VAL_IND_152,  </v>
      </c>
      <c r="F148">
        <f t="shared" si="6"/>
        <v>1</v>
      </c>
    </row>
    <row r="149" spans="1:6" ht="16.5" customHeight="1" thickBot="1" x14ac:dyDescent="0.3">
      <c r="A149" s="85">
        <f t="shared" si="7"/>
        <v>147</v>
      </c>
      <c r="B149" t="str">
        <f>MISSING_VALUE!AL150</f>
        <v>-999 AS MISSING_VAL_IND_153,</v>
      </c>
      <c r="C149" t="str">
        <f>VAL_MAX!AA150</f>
        <v/>
      </c>
      <c r="D149" t="str">
        <f>VAL_MIN!AA150</f>
        <v/>
      </c>
      <c r="E149" s="97" t="str">
        <f t="shared" si="8"/>
        <v xml:space="preserve">-999 AS MISSING_VAL_IND_153,  </v>
      </c>
      <c r="F149">
        <f t="shared" si="6"/>
        <v>1</v>
      </c>
    </row>
    <row r="150" spans="1:6" ht="16.5" customHeight="1" thickBot="1" x14ac:dyDescent="0.3">
      <c r="A150" s="85">
        <f t="shared" si="7"/>
        <v>148</v>
      </c>
      <c r="B150" t="str">
        <f>MISSING_VALUE!AL151</f>
        <v>-999 AS MISSING_VAL_IND_154,</v>
      </c>
      <c r="C150" t="str">
        <f>VAL_MAX!AA151</f>
        <v/>
      </c>
      <c r="D150" t="str">
        <f>VAL_MIN!AA151</f>
        <v/>
      </c>
      <c r="E150" s="97" t="str">
        <f t="shared" si="8"/>
        <v xml:space="preserve">-999 AS MISSING_VAL_IND_154,  </v>
      </c>
      <c r="F150">
        <f t="shared" si="6"/>
        <v>1</v>
      </c>
    </row>
    <row r="151" spans="1:6" ht="16.5" customHeight="1" thickBot="1" x14ac:dyDescent="0.3">
      <c r="A151" s="85">
        <f t="shared" si="7"/>
        <v>149</v>
      </c>
      <c r="B151" t="str">
        <f>MISSING_VALUE!AL152</f>
        <v>-999 AS MISSING_VAL_IND_155,</v>
      </c>
      <c r="C151" t="str">
        <f>VAL_MAX!AA152</f>
        <v/>
      </c>
      <c r="D151" t="str">
        <f>VAL_MIN!AA152</f>
        <v/>
      </c>
      <c r="E151" s="97" t="str">
        <f t="shared" si="8"/>
        <v xml:space="preserve">-999 AS MISSING_VAL_IND_155,  </v>
      </c>
      <c r="F151">
        <f t="shared" si="6"/>
        <v>1</v>
      </c>
    </row>
    <row r="152" spans="1:6" ht="16.5" customHeight="1" thickBot="1" x14ac:dyDescent="0.3">
      <c r="A152" s="85">
        <f t="shared" si="7"/>
        <v>150</v>
      </c>
      <c r="B152" t="str">
        <f>MISSING_VALUE!AL153</f>
        <v>-999 AS MISSING_VAL_IND_156,</v>
      </c>
      <c r="C152" t="str">
        <f>VAL_MAX!AA153</f>
        <v/>
      </c>
      <c r="D152" t="str">
        <f>VAL_MIN!AA153</f>
        <v/>
      </c>
      <c r="E152" s="97" t="str">
        <f t="shared" si="8"/>
        <v xml:space="preserve">-999 AS MISSING_VAL_IND_156,  </v>
      </c>
      <c r="F152">
        <f t="shared" si="6"/>
        <v>1</v>
      </c>
    </row>
    <row r="153" spans="1:6" ht="16.5" customHeight="1" thickBot="1" x14ac:dyDescent="0.3">
      <c r="A153" s="85">
        <f t="shared" si="7"/>
        <v>151</v>
      </c>
      <c r="B153" t="str">
        <f>MISSING_VALUE!AL154</f>
        <v>-999 AS MISSING_VAL_IND_157,</v>
      </c>
      <c r="C153" t="str">
        <f>VAL_MAX!AA154</f>
        <v/>
      </c>
      <c r="D153" t="str">
        <f>VAL_MIN!AA154</f>
        <v/>
      </c>
      <c r="E153" s="97" t="str">
        <f t="shared" si="8"/>
        <v xml:space="preserve">-999 AS MISSING_VAL_IND_157,  </v>
      </c>
      <c r="F153">
        <f t="shared" si="6"/>
        <v>1</v>
      </c>
    </row>
    <row r="154" spans="1:6" ht="16.5" customHeight="1" thickBot="1" x14ac:dyDescent="0.3">
      <c r="A154" s="85">
        <f t="shared" si="7"/>
        <v>152</v>
      </c>
      <c r="B154" t="str">
        <f>MISSING_VALUE!AL155</f>
        <v>-999 AS MISSING_VAL_IND_158,</v>
      </c>
      <c r="C154" t="str">
        <f>VAL_MAX!AA155</f>
        <v/>
      </c>
      <c r="D154" t="str">
        <f>VAL_MIN!AA155</f>
        <v/>
      </c>
      <c r="E154" s="97" t="str">
        <f t="shared" si="8"/>
        <v xml:space="preserve">-999 AS MISSING_VAL_IND_158,  </v>
      </c>
      <c r="F154">
        <f t="shared" si="6"/>
        <v>1</v>
      </c>
    </row>
    <row r="155" spans="1:6" ht="16.5" customHeight="1" thickBot="1" x14ac:dyDescent="0.3">
      <c r="A155" s="85">
        <f t="shared" si="7"/>
        <v>153</v>
      </c>
      <c r="B155" t="str">
        <f>MISSING_VALUE!AL156</f>
        <v>-999 AS MISSING_VAL_IND_159,</v>
      </c>
      <c r="C155" t="str">
        <f>VAL_MAX!AA156</f>
        <v/>
      </c>
      <c r="D155" t="str">
        <f>VAL_MIN!AA156</f>
        <v/>
      </c>
      <c r="E155" s="97" t="str">
        <f t="shared" si="8"/>
        <v xml:space="preserve">-999 AS MISSING_VAL_IND_159,  </v>
      </c>
      <c r="F155">
        <f t="shared" si="6"/>
        <v>1</v>
      </c>
    </row>
    <row r="156" spans="1:6" ht="16.5" customHeight="1" thickBot="1" x14ac:dyDescent="0.3">
      <c r="A156" s="85">
        <f t="shared" si="7"/>
        <v>154</v>
      </c>
      <c r="B156" t="str">
        <f>MISSING_VALUE!AL157</f>
        <v>-999 AS MISSING_VAL_IND_160,</v>
      </c>
      <c r="C156" t="str">
        <f>VAL_MAX!AA157</f>
        <v/>
      </c>
      <c r="D156" t="str">
        <f>VAL_MIN!AA157</f>
        <v/>
      </c>
      <c r="E156" s="97" t="str">
        <f t="shared" si="8"/>
        <v xml:space="preserve">-999 AS MISSING_VAL_IND_160,  </v>
      </c>
      <c r="F156">
        <f t="shared" si="6"/>
        <v>1</v>
      </c>
    </row>
    <row r="157" spans="1:6" ht="16.5" customHeight="1" thickBot="1" x14ac:dyDescent="0.3">
      <c r="A157" s="85">
        <f t="shared" si="7"/>
        <v>155</v>
      </c>
      <c r="B157" t="str">
        <f>MISSING_VALUE!AL158</f>
        <v>-999 AS MISSING_VAL_IND_161,</v>
      </c>
      <c r="C157" t="str">
        <f>VAL_MAX!AA158</f>
        <v/>
      </c>
      <c r="D157" t="str">
        <f>VAL_MIN!AA158</f>
        <v/>
      </c>
      <c r="E157" s="97" t="str">
        <f t="shared" si="8"/>
        <v xml:space="preserve">-999 AS MISSING_VAL_IND_161,  </v>
      </c>
      <c r="F157">
        <f t="shared" si="6"/>
        <v>1</v>
      </c>
    </row>
    <row r="158" spans="1:6" ht="16.5" customHeight="1" thickBot="1" x14ac:dyDescent="0.3">
      <c r="A158" s="85">
        <f t="shared" si="7"/>
        <v>156</v>
      </c>
      <c r="B158" t="str">
        <f>MISSING_VALUE!AL159</f>
        <v>-999 AS MISSING_VAL_IND_162,</v>
      </c>
      <c r="C158" t="str">
        <f>VAL_MAX!AA159</f>
        <v/>
      </c>
      <c r="D158" t="str">
        <f>VAL_MIN!AA159</f>
        <v/>
      </c>
      <c r="E158" s="97" t="str">
        <f t="shared" si="8"/>
        <v xml:space="preserve">-999 AS MISSING_VAL_IND_162,  </v>
      </c>
      <c r="F158">
        <f t="shared" si="6"/>
        <v>1</v>
      </c>
    </row>
    <row r="159" spans="1:6" ht="16.5" customHeight="1" thickBot="1" x14ac:dyDescent="0.3">
      <c r="A159" s="85">
        <f t="shared" si="7"/>
        <v>157</v>
      </c>
      <c r="B159" t="str">
        <f>MISSING_VALUE!AL160</f>
        <v>-999 AS MISSING_VAL_IND_163,</v>
      </c>
      <c r="C159" t="str">
        <f>VAL_MAX!AA160</f>
        <v/>
      </c>
      <c r="D159" t="str">
        <f>VAL_MIN!AA160</f>
        <v/>
      </c>
      <c r="E159" s="97" t="str">
        <f t="shared" si="8"/>
        <v xml:space="preserve">-999 AS MISSING_VAL_IND_163,  </v>
      </c>
      <c r="F159">
        <f t="shared" si="6"/>
        <v>1</v>
      </c>
    </row>
    <row r="160" spans="1:6" ht="16.5" customHeight="1" thickBot="1" x14ac:dyDescent="0.3">
      <c r="A160" s="85">
        <f t="shared" si="7"/>
        <v>158</v>
      </c>
      <c r="B160" t="str">
        <f>MISSING_VALUE!AL161</f>
        <v>-999 AS MISSING_VAL_IND_164,</v>
      </c>
      <c r="C160" t="str">
        <f>VAL_MAX!AA161</f>
        <v/>
      </c>
      <c r="D160" t="str">
        <f>VAL_MIN!AA161</f>
        <v/>
      </c>
      <c r="E160" s="97" t="str">
        <f t="shared" si="8"/>
        <v xml:space="preserve">-999 AS MISSING_VAL_IND_164,  </v>
      </c>
      <c r="F160">
        <f t="shared" si="6"/>
        <v>1</v>
      </c>
    </row>
    <row r="161" spans="1:6" ht="16.5" customHeight="1" thickBot="1" x14ac:dyDescent="0.3">
      <c r="A161" s="85">
        <f t="shared" si="7"/>
        <v>159</v>
      </c>
      <c r="B161" t="str">
        <f>MISSING_VALUE!AL162</f>
        <v>-999 AS MISSING_VAL_IND_165,</v>
      </c>
      <c r="C161" t="str">
        <f>VAL_MAX!AA162</f>
        <v/>
      </c>
      <c r="D161" t="str">
        <f>VAL_MIN!AA162</f>
        <v/>
      </c>
      <c r="E161" s="97" t="str">
        <f t="shared" si="8"/>
        <v xml:space="preserve">-999 AS MISSING_VAL_IND_165,  </v>
      </c>
      <c r="F161">
        <f t="shared" si="6"/>
        <v>1</v>
      </c>
    </row>
    <row r="162" spans="1:6" ht="16.5" customHeight="1" thickBot="1" x14ac:dyDescent="0.3">
      <c r="A162" s="85">
        <f t="shared" si="7"/>
        <v>160</v>
      </c>
      <c r="B162" t="str">
        <f>MISSING_VALUE!AL163</f>
        <v>-999 AS MISSING_VAL_IND_166,</v>
      </c>
      <c r="C162" t="str">
        <f>VAL_MAX!AA163</f>
        <v/>
      </c>
      <c r="D162" t="str">
        <f>VAL_MIN!AA163</f>
        <v/>
      </c>
      <c r="E162" s="97" t="str">
        <f t="shared" si="8"/>
        <v xml:space="preserve">-999 AS MISSING_VAL_IND_166,  </v>
      </c>
      <c r="F162">
        <f t="shared" si="6"/>
        <v>1</v>
      </c>
    </row>
    <row r="163" spans="1:6" ht="16.5" customHeight="1" thickBot="1" x14ac:dyDescent="0.3">
      <c r="A163" s="85">
        <f t="shared" si="7"/>
        <v>161</v>
      </c>
      <c r="B163" t="str">
        <f>MISSING_VALUE!AL164</f>
        <v>-999 AS MISSING_VAL_IND_167,</v>
      </c>
      <c r="C163" t="str">
        <f>VAL_MAX!AA164</f>
        <v/>
      </c>
      <c r="D163" t="str">
        <f>VAL_MIN!AA164</f>
        <v/>
      </c>
      <c r="E163" s="97" t="str">
        <f t="shared" si="8"/>
        <v xml:space="preserve">-999 AS MISSING_VAL_IND_167,  </v>
      </c>
      <c r="F163">
        <f t="shared" si="6"/>
        <v>1</v>
      </c>
    </row>
    <row r="164" spans="1:6" ht="16.5" customHeight="1" thickBot="1" x14ac:dyDescent="0.3">
      <c r="A164" s="85">
        <f t="shared" si="7"/>
        <v>162</v>
      </c>
      <c r="B164" t="str">
        <f>MISSING_VALUE!AL165</f>
        <v>-999 AS MISSING_VAL_IND_168,</v>
      </c>
      <c r="C164" t="str">
        <f>VAL_MAX!AA165</f>
        <v/>
      </c>
      <c r="D164" t="str">
        <f>VAL_MIN!AA165</f>
        <v/>
      </c>
      <c r="E164" s="97" t="str">
        <f t="shared" si="8"/>
        <v xml:space="preserve">-999 AS MISSING_VAL_IND_168,  </v>
      </c>
      <c r="F164">
        <f t="shared" si="6"/>
        <v>1</v>
      </c>
    </row>
    <row r="165" spans="1:6" ht="16.5" customHeight="1" thickBot="1" x14ac:dyDescent="0.3">
      <c r="A165" s="85">
        <f t="shared" si="7"/>
        <v>163</v>
      </c>
      <c r="B165" t="str">
        <f>MISSING_VALUE!AL166</f>
        <v>-999 AS MISSING_VAL_IND_169,</v>
      </c>
      <c r="C165" t="str">
        <f>VAL_MAX!AA166</f>
        <v/>
      </c>
      <c r="D165" t="str">
        <f>VAL_MIN!AA166</f>
        <v/>
      </c>
      <c r="E165" s="97" t="str">
        <f t="shared" si="8"/>
        <v xml:space="preserve">-999 AS MISSING_VAL_IND_169,  </v>
      </c>
      <c r="F165">
        <f t="shared" si="6"/>
        <v>1</v>
      </c>
    </row>
    <row r="166" spans="1:6" ht="16.5" customHeight="1" thickBot="1" x14ac:dyDescent="0.3">
      <c r="A166" s="85">
        <f t="shared" si="7"/>
        <v>164</v>
      </c>
      <c r="B166" t="str">
        <f>MISSING_VALUE!AL167</f>
        <v>-999 AS MISSING_VAL_IND_170,</v>
      </c>
      <c r="C166" t="str">
        <f>VAL_MAX!AA167</f>
        <v/>
      </c>
      <c r="D166" t="str">
        <f>VAL_MIN!AA167</f>
        <v/>
      </c>
      <c r="E166" s="97" t="str">
        <f t="shared" si="8"/>
        <v xml:space="preserve">-999 AS MISSING_VAL_IND_170,  </v>
      </c>
      <c r="F166">
        <f t="shared" si="6"/>
        <v>1</v>
      </c>
    </row>
    <row r="167" spans="1:6" ht="16.5" customHeight="1" thickBot="1" x14ac:dyDescent="0.3">
      <c r="A167" s="85">
        <f t="shared" si="7"/>
        <v>165</v>
      </c>
      <c r="B167" t="str">
        <f>MISSING_VALUE!AL168</f>
        <v>-999 AS MISSING_VAL_IND_171,</v>
      </c>
      <c r="C167" t="str">
        <f>VAL_MAX!AA168</f>
        <v/>
      </c>
      <c r="D167" t="str">
        <f>VAL_MIN!AA168</f>
        <v/>
      </c>
      <c r="E167" s="97" t="str">
        <f t="shared" si="8"/>
        <v xml:space="preserve">-999 AS MISSING_VAL_IND_171,  </v>
      </c>
      <c r="F167">
        <f t="shared" si="6"/>
        <v>1</v>
      </c>
    </row>
    <row r="168" spans="1:6" ht="16.5" thickBot="1" x14ac:dyDescent="0.3">
      <c r="A168" s="85">
        <f t="shared" si="7"/>
        <v>166</v>
      </c>
      <c r="B168" t="str">
        <f>MISSING_VALUE!AL169</f>
        <v>CASE  WHEN COUNTRY = 'BIR' THEN 0 WHEN COUNTRY = 'CIB' THEN 0 WHEN COUNTRY = 'ISPRO' THEN 0 END AS MISSING_VAL_IND_172,</v>
      </c>
      <c r="C168" t="str">
        <f>VAL_MAX!AA169</f>
        <v/>
      </c>
      <c r="D168" t="str">
        <f>VAL_MIN!AA169</f>
        <v/>
      </c>
      <c r="E168" s="97" t="str">
        <f t="shared" si="8"/>
        <v xml:space="preserve">CASE  WHEN COUNTRY = 'BIR' THEN 0 WHEN COUNTRY = 'CIB' THEN 0 WHEN COUNTRY = 'ISPRO' THEN 0 END AS MISSING_VAL_IND_172,  </v>
      </c>
      <c r="F168">
        <f t="shared" si="6"/>
        <v>1</v>
      </c>
    </row>
    <row r="169" spans="1:6" ht="16.5" thickBot="1" x14ac:dyDescent="0.3">
      <c r="A169" s="85">
        <f t="shared" si="7"/>
        <v>167</v>
      </c>
      <c r="B169" t="str">
        <f>MISSING_VALUE!AL170</f>
        <v>CASE  WHEN COUNTRY = 'BIR' THEN 0 WHEN COUNTRY = 'CIB' THEN 0 WHEN COUNTRY = 'ISPRO' THEN 0 END AS MISSING_VAL_IND_173,</v>
      </c>
      <c r="C169" t="str">
        <f>VAL_MAX!AA170</f>
        <v/>
      </c>
      <c r="D169" t="str">
        <f>VAL_MIN!AA170</f>
        <v/>
      </c>
      <c r="E169" s="97" t="str">
        <f t="shared" si="8"/>
        <v xml:space="preserve">CASE  WHEN COUNTRY = 'BIR' THEN 0 WHEN COUNTRY = 'CIB' THEN 0 WHEN COUNTRY = 'ISPRO' THEN 0 END AS MISSING_VAL_IND_173,  </v>
      </c>
      <c r="F169">
        <f t="shared" si="6"/>
        <v>1</v>
      </c>
    </row>
    <row r="170" spans="1:6" ht="16.5" thickBot="1" x14ac:dyDescent="0.3">
      <c r="A170" s="85">
        <f t="shared" si="7"/>
        <v>168</v>
      </c>
      <c r="B170" t="str">
        <f>MISSING_VALUE!AL171</f>
        <v>CASE  WHEN COUNTRY = 'BIR' THEN 0 WHEN COUNTRY = 'CIB' THEN 0 WHEN COUNTRY = 'ISPRO' THEN 0 END AS MISSING_VAL_IND_174,</v>
      </c>
      <c r="C170" t="str">
        <f>VAL_MAX!AA171</f>
        <v/>
      </c>
      <c r="D170" t="str">
        <f>VAL_MIN!AA171</f>
        <v/>
      </c>
      <c r="E170" s="97" t="str">
        <f t="shared" si="8"/>
        <v xml:space="preserve">CASE  WHEN COUNTRY = 'BIR' THEN 0 WHEN COUNTRY = 'CIB' THEN 0 WHEN COUNTRY = 'ISPRO' THEN 0 END AS MISSING_VAL_IND_174,  </v>
      </c>
      <c r="F170">
        <f t="shared" si="6"/>
        <v>1</v>
      </c>
    </row>
    <row r="171" spans="1:6" ht="16.5" thickBot="1" x14ac:dyDescent="0.3">
      <c r="A171" s="85">
        <f t="shared" si="7"/>
        <v>169</v>
      </c>
      <c r="B171" t="str">
        <f>MISSING_VALUE!AL172</f>
        <v>CASE  WHEN COUNTRY = 'BIR' THEN 0 WHEN COUNTRY = 'CIB' THEN 0 WHEN COUNTRY = 'ISPRO' THEN 0 END AS MISSING_VAL_IND_175,</v>
      </c>
      <c r="C171" t="str">
        <f>VAL_MAX!AA172</f>
        <v/>
      </c>
      <c r="D171" t="str">
        <f>VAL_MIN!AA172</f>
        <v/>
      </c>
      <c r="E171" s="97" t="str">
        <f t="shared" si="8"/>
        <v xml:space="preserve">CASE  WHEN COUNTRY = 'BIR' THEN 0 WHEN COUNTRY = 'CIB' THEN 0 WHEN COUNTRY = 'ISPRO' THEN 0 END AS MISSING_VAL_IND_175,  </v>
      </c>
      <c r="F171">
        <f t="shared" si="6"/>
        <v>1</v>
      </c>
    </row>
    <row r="172" spans="1:6" ht="16.5" customHeight="1" thickBot="1" x14ac:dyDescent="0.3">
      <c r="A172" s="85">
        <f t="shared" si="7"/>
        <v>170</v>
      </c>
      <c r="B172" t="str">
        <f>MISSING_VALUE!AL173</f>
        <v>CASE  WHEN COUNTRY = 'ISPRO' THEN 0 END AS MISSING_VAL_IND_176,</v>
      </c>
      <c r="C172" t="str">
        <f>VAL_MAX!AA173</f>
        <v/>
      </c>
      <c r="D172" t="str">
        <f>VAL_MIN!AA173</f>
        <v/>
      </c>
      <c r="E172" s="97" t="str">
        <f t="shared" si="8"/>
        <v xml:space="preserve">CASE  WHEN COUNTRY = 'ISPRO' THEN 0 END AS MISSING_VAL_IND_176,  </v>
      </c>
      <c r="F172">
        <f t="shared" si="6"/>
        <v>1</v>
      </c>
    </row>
    <row r="173" spans="1:6" ht="16.5" thickBot="1" x14ac:dyDescent="0.3">
      <c r="A173" s="85">
        <f t="shared" si="7"/>
        <v>171</v>
      </c>
      <c r="B173" t="str">
        <f>MISSING_VALUE!AL174</f>
        <v>CASE  WHEN COUNTRY = 'KOPER' THEN 0 WHEN COUNTRY = 'ALEX' THEN 0 END AS MISSING_VAL_IND_177,</v>
      </c>
      <c r="C173" t="str">
        <f>VAL_MAX!AA174</f>
        <v>CASE  WHEN COUNTRY = 'KOPER' AND SEGMENT = 'CORPORATE' THEN 62 WHEN COUNTRY = 'KOPER' AND SEGMENT = 'SMALL/MICRO' THEN 123 END AS VAL_MAX_IND_177,</v>
      </c>
      <c r="D173"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f t="shared" si="6"/>
        <v>1</v>
      </c>
    </row>
    <row r="174" spans="1:6" ht="16.5" customHeight="1" thickBot="1" x14ac:dyDescent="0.3">
      <c r="A174" s="85">
        <f t="shared" si="7"/>
        <v>172</v>
      </c>
      <c r="B174" t="str">
        <f>MISSING_VALUE!AL175</f>
        <v>CASE  WHEN COUNTRY = 'ISPRO' THEN 0.0404063 END AS MISSING_VAL_IND_178,</v>
      </c>
      <c r="C174" t="str">
        <f>VAL_MAX!AA175</f>
        <v/>
      </c>
      <c r="D174" t="str">
        <f>VAL_MIN!AA175</f>
        <v/>
      </c>
      <c r="E174" s="97" t="str">
        <f t="shared" si="8"/>
        <v xml:space="preserve">CASE  WHEN COUNTRY = 'ISPRO' THEN 0.0404063 END AS MISSING_VAL_IND_178,  </v>
      </c>
      <c r="F174">
        <f t="shared" si="6"/>
        <v>1</v>
      </c>
    </row>
    <row r="175" spans="1:6" ht="16.5" customHeight="1" thickBot="1" x14ac:dyDescent="0.3">
      <c r="A175" s="85">
        <f t="shared" si="7"/>
        <v>173</v>
      </c>
      <c r="B175" t="str">
        <f>MISSING_VALUE!AL176</f>
        <v>CASE  WHEN COUNTRY = 'ISPRO' THEN 0.173903 END AS MISSING_VAL_IND_179,</v>
      </c>
      <c r="C175" t="str">
        <f>VAL_MAX!AA176</f>
        <v/>
      </c>
      <c r="D175" t="str">
        <f>VAL_MIN!AA176</f>
        <v/>
      </c>
      <c r="E175" s="97" t="str">
        <f t="shared" si="8"/>
        <v xml:space="preserve">CASE  WHEN COUNTRY = 'ISPRO' THEN 0.173903 END AS MISSING_VAL_IND_179,  </v>
      </c>
      <c r="F175">
        <f t="shared" si="6"/>
        <v>1</v>
      </c>
    </row>
    <row r="176" spans="1:6" ht="63.75" thickBot="1" x14ac:dyDescent="0.3">
      <c r="A176" s="85">
        <f t="shared" si="7"/>
        <v>174</v>
      </c>
      <c r="B176"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c r="C176" t="str">
        <f>VAL_MAX!AA177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VAL_MIN!AA177</f>
        <v>CASE  WHEN COUNTRY = 'CIB' AND SEGMENT = 'Small Business'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6"/>
        <v>1</v>
      </c>
    </row>
    <row r="177" spans="1:6" ht="63.75" thickBot="1" x14ac:dyDescent="0.3">
      <c r="A177" s="85">
        <f t="shared" si="7"/>
        <v>175</v>
      </c>
      <c r="B17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c r="C177" t="str">
        <f>VAL_MAX!AA178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VAL_MIN!AA178</f>
        <v>CASE  WHEN COUNTRY = 'CIB' AND SEGMENT = 'Small Business'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6"/>
        <v>1</v>
      </c>
    </row>
    <row r="178" spans="1:6" ht="63.75" thickBot="1" x14ac:dyDescent="0.3">
      <c r="A178" s="85">
        <f t="shared" si="7"/>
        <v>176</v>
      </c>
      <c r="B178"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c r="C178" t="str">
        <f>VAL_MAX!AA179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6"/>
        <v>1</v>
      </c>
    </row>
    <row r="179" spans="1:6" ht="79.5" thickBot="1" x14ac:dyDescent="0.3">
      <c r="A179" s="85">
        <f t="shared" si="7"/>
        <v>177</v>
      </c>
      <c r="B179"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c r="C179" t="str">
        <f>VAL_MAX!AA180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VAL_MIN!AA180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6"/>
        <v>1</v>
      </c>
    </row>
    <row r="180" spans="1:6" ht="16.5" customHeight="1" thickBot="1" x14ac:dyDescent="0.3">
      <c r="A180" s="85">
        <f t="shared" si="7"/>
        <v>178</v>
      </c>
      <c r="B180" t="str">
        <f>MISSING_VALUE!AL181</f>
        <v>CASE  WHEN COUNTRY = 'BIR' AND SEGMENT IN ('CORPORATE','SME Corporate')  THEN 2 WHEN COUNTRY = 'BIR' AND SEGMENT= 'SME Retail'  THEN 1.5 WHEN COUNTRY = 'ISPRO' THEN 0.0638298 END AS MISSING_VAL_IND_184,</v>
      </c>
      <c r="C180" t="str">
        <f>VAL_MAX!AA181</f>
        <v/>
      </c>
      <c r="D180" t="str">
        <f>VAL_MIN!AA181</f>
        <v/>
      </c>
      <c r="E180" s="97" t="str">
        <f t="shared" si="8"/>
        <v xml:space="preserve">CASE  WHEN COUNTRY = 'BIR' AND SEGMENT IN ('CORPORATE','SME Corporate')  THEN 2 WHEN COUNTRY = 'BIR' AND SEGMENT= 'SME Retail'  THEN 1.5 WHEN COUNTRY = 'ISPRO' THEN 0.0638298 END AS MISSING_VAL_IND_184,  </v>
      </c>
      <c r="F180">
        <f t="shared" si="6"/>
        <v>1</v>
      </c>
    </row>
    <row r="181" spans="1:6" ht="16.5" customHeight="1" thickBot="1" x14ac:dyDescent="0.3">
      <c r="A181" s="85">
        <f t="shared" si="7"/>
        <v>179</v>
      </c>
      <c r="B181" t="str">
        <f>MISSING_VALUE!AL182</f>
        <v>CASE  WHEN COUNTRY = 'ISPRO' THEN 0.2368421 END AS MISSING_VAL_IND_185,</v>
      </c>
      <c r="C181" t="str">
        <f>VAL_MAX!AA182</f>
        <v/>
      </c>
      <c r="D181" t="str">
        <f>VAL_MIN!AA182</f>
        <v/>
      </c>
      <c r="E181" s="97" t="str">
        <f t="shared" si="8"/>
        <v xml:space="preserve">CASE  WHEN COUNTRY = 'ISPRO' THEN 0.2368421 END AS MISSING_VAL_IND_185,  </v>
      </c>
      <c r="F181">
        <f t="shared" si="6"/>
        <v>1</v>
      </c>
    </row>
    <row r="182" spans="1:6" ht="48" thickBot="1" x14ac:dyDescent="0.3">
      <c r="A182" s="85">
        <f t="shared" si="7"/>
        <v>180</v>
      </c>
      <c r="B182"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t="str">
        <f>VAL_MAX!AA183</f>
        <v>CASE  WHEN COUNTRY = 'BIR' AND SEGMENT IN ('CORPORATE','SME Corporate') THEN 18.8 WHEN COUNTRY = 'BIR' AND SEGMENT = 'SME Retail' THEN 13 END AS VAL_MAX_IND_186,</v>
      </c>
      <c r="D182"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f t="shared" si="6"/>
        <v>1</v>
      </c>
    </row>
    <row r="183" spans="1:6" ht="48" thickBot="1" x14ac:dyDescent="0.3">
      <c r="A183" s="85">
        <f t="shared" si="7"/>
        <v>181</v>
      </c>
      <c r="B183" t="str">
        <f>MISSING_VALUE!AL184</f>
        <v>CASE  WHEN COUNTRY = 'BIB' THEN 0 WHEN COUNTRY = 'KOPER' THEN 0 WHEN COUNTRY = 'BIR' THEN 0 WHEN COUNTRY = 'CIB' THEN 0 WHEN COUNTRY = 'ISPRO' THEN 0 END AS MISSING_VAL_IND_187,</v>
      </c>
      <c r="C183"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6"/>
        <v>1</v>
      </c>
    </row>
    <row r="184" spans="1:6" ht="48" thickBot="1" x14ac:dyDescent="0.3">
      <c r="A184" s="85">
        <f t="shared" si="7"/>
        <v>182</v>
      </c>
      <c r="B184" t="str">
        <f>MISSING_VALUE!AL185</f>
        <v>CASE  WHEN COUNTRY = 'BIB' THEN 0 WHEN COUNTRY = 'KOPER' THEN 0 WHEN COUNTRY = 'BIR' THEN 0 WHEN COUNTRY = 'CIB' THEN 0 WHEN COUNTRY = 'ISPRO' THEN 0 END AS MISSING_VAL_IND_188,</v>
      </c>
      <c r="C184" t="str">
        <f>VAL_MAX!AA185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6"/>
        <v>1</v>
      </c>
    </row>
    <row r="185" spans="1:6" ht="32.25" thickBot="1" x14ac:dyDescent="0.3">
      <c r="A185" s="85">
        <f t="shared" si="7"/>
        <v>183</v>
      </c>
      <c r="B185" t="str">
        <f>MISSING_VALUE!AL186</f>
        <v>CASE  WHEN COUNTRY = 'KOPER' THEN 0 WHEN COUNTRY = 'BIR' THEN 0 WHEN COUNTRY = 'ISPRO' THEN 0 END AS MISSING_VAL_IND_189,</v>
      </c>
      <c r="C185" t="str">
        <f>VAL_MAX!AA186</f>
        <v>CASE  WHEN COUNTRY = 'BIR' AND SEGMENT IN ('CORPORATE','SME Corporate') THEN 14 WHEN COUNTRY = 'BIR' AND SEGMENT = 'SME Retail' THEN 14 END AS VAL_MAX_IND_189,</v>
      </c>
      <c r="D185"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f t="shared" si="6"/>
        <v>1</v>
      </c>
    </row>
    <row r="186" spans="1:6" ht="16.5" customHeight="1" thickBot="1" x14ac:dyDescent="0.3">
      <c r="A186" s="85">
        <f t="shared" si="7"/>
        <v>184</v>
      </c>
      <c r="B186" t="str">
        <f>MISSING_VALUE!AL187</f>
        <v>CASE  WHEN COUNTRY = 'BIR' THEN 0 WHEN COUNTRY = 'ALEX' THEN 0 WHEN COUNTRY = 'CIB' THEN 0 END AS MISSING_VAL_IND_190,</v>
      </c>
      <c r="C186"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6"/>
        <v>1</v>
      </c>
    </row>
    <row r="187" spans="1:6" ht="16.5" customHeight="1" thickBot="1" x14ac:dyDescent="0.3">
      <c r="A187" s="85">
        <f t="shared" si="7"/>
        <v>185</v>
      </c>
      <c r="B187" t="str">
        <f>MISSING_VALUE!AL188</f>
        <v>CASE  WHEN COUNTRY = 'BIR' THEN 0 WHEN COUNTRY = 'ALEX' THEN 0  WHEN COUNTRY = 'CIB' THEN 0 END AS MISSING_VAL_IND_191,</v>
      </c>
      <c r="C187" t="str">
        <f>VAL_MAX!AA188</f>
        <v>CASE  WHEN COUNTRY = 'CIB' AND SEGMENT IN ('CORPORATE','SME Corporate') THEN 1680349 WHEN COUNTRY = 'CIB' AND SEGMENT = 'Small Business' THEN 410198 END AS VAL_MAX_IND_191,</v>
      </c>
      <c r="D187" t="str">
        <f>VAL_MIN!AA188</f>
        <v/>
      </c>
      <c r="E187" s="97" t="str">
        <f t="shared" si="8"/>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6"/>
        <v>1</v>
      </c>
    </row>
    <row r="188" spans="1:6" ht="48" thickBot="1" x14ac:dyDescent="0.3">
      <c r="A188" s="85">
        <f t="shared" si="7"/>
        <v>186</v>
      </c>
      <c r="B188" t="str">
        <f>MISSING_VALUE!AL189</f>
        <v>CASE  WHEN COUNTRY = 'KOPER' THEN 0 WHEN COUNTRY = 'BIR' THEN 0 WHEN COUNTRY = 'ALEX' THEN 0 WHEN COUNTRY = 'CIB' THEN 0 WHEN COUNTRY = 'ISPRO' THEN 0 END AS MISSING_VAL_IND_192,</v>
      </c>
      <c r="C188"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6"/>
        <v>1</v>
      </c>
    </row>
    <row r="189" spans="1:6" ht="48" thickBot="1" x14ac:dyDescent="0.3">
      <c r="A189" s="85">
        <f t="shared" si="7"/>
        <v>187</v>
      </c>
      <c r="B189" t="str">
        <f>MISSING_VALUE!AL190</f>
        <v>CASE  WHEN COUNTRY = 'BIB' THEN 0 WHEN COUNTRY = 'KOPER' THEN 0 WHEN COUNTRY = 'BIR' THEN 0 WHEN COUNTRY = 'ALEX' THEN 0 WHEN COUNTRY = 'CIB' THEN 0 WHEN COUNTRY = 'ISPRO' THEN 0 END AS MISSING_VAL_IND_193,</v>
      </c>
      <c r="C189"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6"/>
        <v>1</v>
      </c>
    </row>
    <row r="190" spans="1:6" ht="16.5" customHeight="1" thickBot="1" x14ac:dyDescent="0.3">
      <c r="A190" s="85">
        <f t="shared" si="7"/>
        <v>188</v>
      </c>
      <c r="B190" t="str">
        <f>MISSING_VALUE!AL191</f>
        <v>CASE  WHEN COUNTRY = 'BIR' THEN 0 WHEN COUNTRY = 'ALEX' THEN 0 WHEN COUNTRY = 'CIB' THEN 0 END AS MISSING_VAL_IND_194,</v>
      </c>
      <c r="C190"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6"/>
        <v>1</v>
      </c>
    </row>
    <row r="191" spans="1:6" ht="16.5" customHeight="1" thickBot="1" x14ac:dyDescent="0.3">
      <c r="A191" s="85">
        <f t="shared" si="7"/>
        <v>189</v>
      </c>
      <c r="B191" t="str">
        <f>MISSING_VALUE!AL192</f>
        <v>CASE  WHEN COUNTRY = 'BIR' THEN 0 WHEN COUNTRY = 'ALEX' THEN 0 WHEN COUNTRY = 'CIB' THEN 0 END AS MISSING_VAL_IND_195,</v>
      </c>
      <c r="C191" t="str">
        <f>VAL_MAX!AA192</f>
        <v>CASE  WHEN COUNTRY = 'CIB' AND SEGMENT IN ('CORPORATE','SME Corporate') THEN 1634049 WHEN COUNTRY = 'CIB' AND SEGMENT = 'Small Business' THEN 408591.2 END AS VAL_MAX_IND_195,</v>
      </c>
      <c r="D191" t="str">
        <f>VAL_MIN!AA192</f>
        <v/>
      </c>
      <c r="E191" s="97" t="str">
        <f t="shared" si="8"/>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6"/>
        <v>1</v>
      </c>
    </row>
    <row r="192" spans="1:6" ht="132" customHeight="1" thickBot="1" x14ac:dyDescent="0.3">
      <c r="A192" s="85">
        <f t="shared" si="7"/>
        <v>190</v>
      </c>
      <c r="B192" t="str">
        <f>MISSING_VALUE!AL193</f>
        <v>CASE  WHEN COUNTRY = 'KOPER' THEN 0 WHEN COUNTRY = 'BIR' THEN 0 WHEN COUNTRY = 'ALEX' THEN 0 WHEN COUNTRY = 'CIB' THEN 0 WHEN COUNTRY = 'ISPRO' THEN 0 END AS MISSING_VAL_IND_196,</v>
      </c>
      <c r="C192"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c r="D192"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 </v>
      </c>
      <c r="F192">
        <f t="shared" si="6"/>
        <v>1</v>
      </c>
    </row>
    <row r="193" spans="1:6" ht="48" thickBot="1" x14ac:dyDescent="0.3">
      <c r="A193" s="85">
        <f t="shared" si="7"/>
        <v>191</v>
      </c>
      <c r="B193" t="str">
        <f>MISSING_VALUE!AL194</f>
        <v>CASE  WHEN COUNTRY = 'BIB' THEN 0 WHEN COUNTRY = 'KOPER' THEN 0 WHEN COUNTRY = 'BIR' THEN 0 WHEN COUNTRY = 'ALEX' THEN 0 WHEN COUNTRY = 'CIB' THEN 0 WHEN COUNTRY = 'ISPRO' THEN 0 END AS MISSING_VAL_IND_197,</v>
      </c>
      <c r="C193"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6"/>
        <v>1</v>
      </c>
    </row>
    <row r="194" spans="1:6" ht="16.5" customHeight="1" thickBot="1" x14ac:dyDescent="0.3">
      <c r="A194" s="85">
        <f t="shared" si="7"/>
        <v>192</v>
      </c>
      <c r="B194" t="str">
        <f>MISSING_VALUE!AL195</f>
        <v>CASE  WHEN COUNTRY = 'BIR' THEN 0 WHEN COUNTRY = 'ALEX' THEN 0 END AS MISSING_VAL_IND_198,</v>
      </c>
      <c r="C194" t="str">
        <f>VAL_MAX!AA195</f>
        <v>CASE  WHEN COUNTRY = 'ALEX' AND SEGMENT IN ('CORPORATE','SME Corporate') THEN 0.0096046 WHEN COUNTRY = 'ALEX' AND SEGMENT = 'SME Retail' THEN 0.0088039 END AS VAL_MAX_IND_198,</v>
      </c>
      <c r="D194"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6"/>
        <v>1</v>
      </c>
    </row>
    <row r="195" spans="1:6" ht="16.5" customHeight="1" thickBot="1" x14ac:dyDescent="0.3">
      <c r="A195" s="85">
        <f t="shared" si="7"/>
        <v>193</v>
      </c>
      <c r="B195" t="str">
        <f>MISSING_VALUE!AL196</f>
        <v>CASE  WHEN COUNTRY = 'BIR' THEN 0 WHEN COUNTRY = 'ALEX' THEN 0 END AS MISSING_VAL_IND_199,</v>
      </c>
      <c r="C195" t="str">
        <f>VAL_MAX!AA196</f>
        <v/>
      </c>
      <c r="D195" t="str">
        <f>VAL_MIN!AA196</f>
        <v/>
      </c>
      <c r="E195" s="97" t="str">
        <f t="shared" si="8"/>
        <v xml:space="preserve">CASE  WHEN COUNTRY = 'BIR' THEN 0 WHEN COUNTRY = 'ALEX' THEN 0 END AS MISSING_VAL_IND_199,  </v>
      </c>
      <c r="F195">
        <f t="shared" ref="F195:F221" si="9">IF((LEN(B195)+LEN(C195)+LEN(D195))&gt;0,1,0)</f>
        <v>1</v>
      </c>
    </row>
    <row r="196" spans="1:6" ht="32.25" thickBot="1" x14ac:dyDescent="0.3">
      <c r="A196" s="85">
        <f t="shared" ref="A196:A221" si="10">+A195+1</f>
        <v>194</v>
      </c>
      <c r="B196" t="str">
        <f>MISSING_VALUE!AL197</f>
        <v>CASE  WHEN COUNTRY = 'KOPER' THEN 0 WHEN COUNTRY = 'BIR' THEN 0 WHEN COUNTRY = 'ALEX' THEN 0 WHEN COUNTRY = 'ISPRO' THEN 0 END AS MISSING_VAL_IND_200,</v>
      </c>
      <c r="C196"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9"/>
        <v>1</v>
      </c>
    </row>
    <row r="197" spans="1:6" ht="48" thickBot="1" x14ac:dyDescent="0.3">
      <c r="A197" s="85">
        <f t="shared" si="10"/>
        <v>195</v>
      </c>
      <c r="B197" t="str">
        <f>MISSING_VALUE!AL198</f>
        <v>CASE  WHEN COUNTRY = 'BIB' THEN 0 WHEN COUNTRY = 'KOPER' THEN 0 WHEN COUNTRY = 'BIR' THEN 0 WHEN COUNTRY = 'ALEX' THEN 0 WHEN COUNTRY = 'CIB' THEN 0 WHEN COUNTRY = 'ISPRO' THEN 0 END AS MISSING_VAL_IND_201,</v>
      </c>
      <c r="C1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9"/>
        <v>1</v>
      </c>
    </row>
    <row r="198" spans="1:6" ht="125.25" customHeight="1" thickBot="1" x14ac:dyDescent="0.3">
      <c r="A198" s="85">
        <f t="shared" si="10"/>
        <v>196</v>
      </c>
      <c r="B198" t="str">
        <f>MISSING_VALUE!AL199</f>
        <v>CASE  WHEN COUNTRY = 'ALEX' THEN 0 WHEN COUNTRY = 'CIB' THEN 0 END AS MISSING_VAL_IND_202,</v>
      </c>
      <c r="C198" t="str">
        <f>VAL_MAX!AA199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9"/>
        <v>1</v>
      </c>
    </row>
    <row r="199" spans="1:6" ht="16.5" customHeight="1" thickBot="1" x14ac:dyDescent="0.3">
      <c r="A199" s="85">
        <f t="shared" si="10"/>
        <v>197</v>
      </c>
      <c r="B199" t="str">
        <f>MISSING_VALUE!AL200</f>
        <v>CASE  WHEN COUNTRY = 'ALEX' THEN 0 END AS MISSING_VAL_IND_203,</v>
      </c>
      <c r="C199" t="str">
        <f>VAL_MAX!AA200</f>
        <v/>
      </c>
      <c r="D199" t="str">
        <f>VAL_MIN!AA200</f>
        <v/>
      </c>
      <c r="E199" s="97" t="str">
        <f t="shared" si="11"/>
        <v xml:space="preserve">CASE  WHEN COUNTRY = 'ALEX' THEN 0 END AS MISSING_VAL_IND_203,  </v>
      </c>
      <c r="F199">
        <f t="shared" si="9"/>
        <v>1</v>
      </c>
    </row>
    <row r="200" spans="1:6" ht="32.25" thickBot="1" x14ac:dyDescent="0.3">
      <c r="A200" s="85">
        <f t="shared" si="10"/>
        <v>198</v>
      </c>
      <c r="B200" t="str">
        <f>MISSING_VALUE!AL201</f>
        <v>CASE  WHEN COUNTRY = 'KOPER' THEN 0 WHEN COUNTRY = 'ALEX' THEN 0 WHEN COUNTRY = 'CIB' THEN 0 WHEN COUNTRY = 'ISPRO' THEN 0 END AS MISSING_VAL_IND_204,</v>
      </c>
      <c r="C200" t="str">
        <f>VAL_MAX!AA201</f>
        <v>CASE  WHEN COUNTRY = 'ALEX' AND SEGMENT IN ('CORPORATE','SME Corporate') THEN 0.1574585 WHEN COUNTRY = 'ALEX' AND SEGMENT = 'SME Retail' THEN 0.0490395 END AS VAL_MAX_IND_204,</v>
      </c>
      <c r="D200"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f t="shared" si="9"/>
        <v>1</v>
      </c>
    </row>
    <row r="201" spans="1:6" ht="48" thickBot="1" x14ac:dyDescent="0.3">
      <c r="A201" s="85">
        <f t="shared" si="10"/>
        <v>199</v>
      </c>
      <c r="B201" t="str">
        <f>MISSING_VALUE!AL202</f>
        <v>CASE  WHEN COUNTRY = 'BIB' THEN 0 WHEN COUNTRY = 'KOPER' THEN 0 WHEN COUNTRY = 'ALEX' THEN 0 WHEN COUNTRY = 'CIB' THEN 0 WHEN COUNTRY = 'ISPRO' THEN 0 END AS MISSING_VAL_IND_205,</v>
      </c>
      <c r="C201" t="str">
        <f>VAL_MAX!AA202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9"/>
        <v>1</v>
      </c>
    </row>
    <row r="202" spans="1:6" ht="16.5" customHeight="1" thickBot="1" x14ac:dyDescent="0.3">
      <c r="A202" s="85">
        <f t="shared" si="10"/>
        <v>200</v>
      </c>
      <c r="B202" t="str">
        <f>MISSING_VALUE!AL203</f>
        <v>CASE  WHEN COUNTRY = 'BIR' THEN 0 WHEN COUNTRY = 'ALEX' THEN 0 END AS MISSING_VAL_IND_206,</v>
      </c>
      <c r="C202" t="str">
        <f>VAL_MAX!AA203</f>
        <v/>
      </c>
      <c r="D202" t="str">
        <f>VAL_MIN!AA203</f>
        <v/>
      </c>
      <c r="E202" s="97" t="str">
        <f t="shared" si="11"/>
        <v xml:space="preserve">CASE  WHEN COUNTRY = 'BIR' THEN 0 WHEN COUNTRY = 'ALEX' THEN 0 END AS MISSING_VAL_IND_206,  </v>
      </c>
      <c r="F202">
        <f t="shared" si="9"/>
        <v>1</v>
      </c>
    </row>
    <row r="203" spans="1:6" ht="16.5" customHeight="1" thickBot="1" x14ac:dyDescent="0.3">
      <c r="A203" s="85">
        <f t="shared" si="10"/>
        <v>201</v>
      </c>
      <c r="B203" t="str">
        <f>MISSING_VALUE!AL204</f>
        <v>CASE  WHEN COUNTRY = 'ALEX' THEN 0 END AS MISSING_VAL_IND_207,</v>
      </c>
      <c r="C203" t="str">
        <f>VAL_MAX!AA204</f>
        <v/>
      </c>
      <c r="D203" t="str">
        <f>VAL_MIN!AA204</f>
        <v/>
      </c>
      <c r="E203" s="97" t="str">
        <f t="shared" si="11"/>
        <v xml:space="preserve">CASE  WHEN COUNTRY = 'ALEX' THEN 0 END AS MISSING_VAL_IND_207,  </v>
      </c>
      <c r="F203">
        <f t="shared" si="9"/>
        <v>1</v>
      </c>
    </row>
    <row r="204" spans="1:6" ht="32.25" thickBot="1" x14ac:dyDescent="0.3">
      <c r="A204" s="85">
        <f t="shared" si="10"/>
        <v>202</v>
      </c>
      <c r="B204" t="str">
        <f>MISSING_VALUE!AL205</f>
        <v>CASE  WHEN COUNTRY = 'KOPER' THEN 0 WHEN COUNTRY = 'BIR' THEN 0 WHEN COUNTRY = 'ALEX' THEN 0 WHEN COUNTRY = 'ISPRO' THEN 0 END AS MISSING_VAL_IND_208,</v>
      </c>
      <c r="C204" t="str">
        <f>VAL_MAX!AA205</f>
        <v>CASE  WHEN COUNTRY = 'BIR' AND SEGMENT IN ('CORPORATE','SME Corporate') THEN 94 WHEN COUNTRY = 'BIR' AND SEGMENT = 'SME Retail' THEN 3.00 END AS VAL_MAX_IND_208,</v>
      </c>
      <c r="D204"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f t="shared" si="9"/>
        <v>1</v>
      </c>
    </row>
    <row r="205" spans="1:6" ht="32.25" thickBot="1" x14ac:dyDescent="0.3">
      <c r="A205" s="85">
        <f t="shared" si="10"/>
        <v>203</v>
      </c>
      <c r="B205" t="str">
        <f>MISSING_VALUE!AL206</f>
        <v>CASE  WHEN COUNTRY = 'KOPER' THEN 0 WHEN COUNTRY = 'BIR' THEN 0 WHEN COUNTRY = 'ALEX' THEN 0 WHEN COUNTRY = 'ISPRO' THEN 0 END AS MISSING_VAL_IND_209,</v>
      </c>
      <c r="C205" t="str">
        <f>VAL_MAX!AA206</f>
        <v>CASE  WHEN COUNTRY = 'BIR' AND SEGMENT IN ('CORPORATE','SME Corporate') THEN 94 WHEN COUNTRY = 'BIR' AND SEGMENT = 'SME Retail' THEN 3.00 END AS VAL_MAX_IND_209,</v>
      </c>
      <c r="D205"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f t="shared" si="9"/>
        <v>1</v>
      </c>
    </row>
    <row r="206" spans="1:6" ht="16.5" thickBot="1" x14ac:dyDescent="0.3">
      <c r="A206" s="85">
        <f t="shared" si="10"/>
        <v>204</v>
      </c>
      <c r="B206" t="str">
        <f>MISSING_VALUE!AL207</f>
        <v>CASE  WHEN COUNTRY = 'BIB' THEN 0 WHEN COUNTRY = 'ISPRO' THEN 0 END AS MISSING_VAL_IND_210,</v>
      </c>
      <c r="C206" t="str">
        <f>VAL_MAX!AA207</f>
        <v/>
      </c>
      <c r="D206" t="str">
        <f>VAL_MIN!AA207</f>
        <v/>
      </c>
      <c r="E206" s="97" t="str">
        <f t="shared" si="11"/>
        <v xml:space="preserve">CASE  WHEN COUNTRY = 'BIB' THEN 0 WHEN COUNTRY = 'ISPRO' THEN 0 END AS MISSING_VAL_IND_210,  </v>
      </c>
      <c r="F206">
        <f t="shared" si="9"/>
        <v>1</v>
      </c>
    </row>
    <row r="207" spans="1:6" ht="48" thickBot="1" x14ac:dyDescent="0.3">
      <c r="A207" s="85">
        <f t="shared" si="10"/>
        <v>205</v>
      </c>
      <c r="B20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c r="C207" t="str">
        <f>VAL_MAX!AA208</f>
        <v>CASE  WHEN COUNTRY = 'CIB' AND SEGMENT IN ('CORPORATE','SME Corporate') THEN 267 END AS VAL_MAX_IND_211,</v>
      </c>
      <c r="D20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 CASE  WHEN COUNTRY = 'CIB' AND SEGMENT IN ('CORPORATE','SME Corporate') THEN 267 END AS VAL_MAX_IND_211, </v>
      </c>
      <c r="F207">
        <f t="shared" si="9"/>
        <v>1</v>
      </c>
    </row>
    <row r="208" spans="1:6" ht="16.5" thickBot="1" x14ac:dyDescent="0.3">
      <c r="A208" s="85">
        <f t="shared" si="10"/>
        <v>206</v>
      </c>
      <c r="B208" t="str">
        <f>MISSING_VALUE!AL209</f>
        <v>CASE  WHEN COUNTRY = 'BIB' THEN 0 WHEN COUNTRY = 'KOPER' THEN 0 WHEN COUNTRY = 'BIR' THEN 0 WHEN COUNTRY = 'CIB' THEN 0 WHEN COUNTRY = 'ISPRO' THEN 0 END AS MISSING_VAL_IND_212,</v>
      </c>
      <c r="C208" t="str">
        <f>VAL_MAX!AA209</f>
        <v>CASE  WHEN COUNTRY = 'BIB' AND SEGMENT = 'RETAIL'  THEN 7 END AS VAL_MAX_IND_212,</v>
      </c>
      <c r="D208"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f t="shared" si="9"/>
        <v>1</v>
      </c>
    </row>
    <row r="209" spans="1:6" ht="48" thickBot="1" x14ac:dyDescent="0.3">
      <c r="A209" s="85">
        <f t="shared" si="10"/>
        <v>207</v>
      </c>
      <c r="B209" t="str">
        <f>MISSING_VALUE!AL210</f>
        <v>CASE  WHEN COUNTRY = 'BIB' THEN 0 WHEN COUNTRY = 'KOPER' THEN 0 WHEN COUNTRY = 'BIR' THEN 0 WHEN COUNTRY = 'CIB' THEN 0 WHEN COUNTRY = 'ISPRO' THEN 0 END AS MISSING_VAL_IND_213,</v>
      </c>
      <c r="C209" t="str">
        <f>VAL_MAX!AA210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9"/>
        <v>1</v>
      </c>
    </row>
    <row r="210" spans="1:6" ht="32.25" thickBot="1" x14ac:dyDescent="0.3">
      <c r="A210" s="85">
        <f t="shared" si="10"/>
        <v>208</v>
      </c>
      <c r="B210" t="str">
        <f>MISSING_VALUE!AL211</f>
        <v>CASE  WHEN COUNTRY = 'BIB' THEN 0 WHEN COUNTRY = 'CIB' THEN 0 WHEN COUNTRY = 'ISPRO' THEN 0 END AS MISSING_VAL_IND_214,</v>
      </c>
      <c r="C210" t="str">
        <f>VAL_MAX!AA211</f>
        <v>CASE  WHEN COUNTRY = 'CIB' AND SEGMENT IN ('CORPORATE','SME Corporate') THEN 92 END AS VAL_MAX_IND_214,</v>
      </c>
      <c r="D210" t="str">
        <f>VAL_MIN!AA211</f>
        <v>CASE  WHEN COUNTRY = 'CIB' AND SEGMENT IN ('CORPORATE','SME Corporate') THEN 1 END AS VAL_MIN_IND_214,</v>
      </c>
      <c r="E210" s="97" t="str">
        <f t="shared" si="11"/>
        <v>CASE  WHEN COUNTRY = 'BIB' THEN 0 WHEN COUNTRY = 'CIB' THEN 0 WHEN COUNTRY = 'ISPRO' THEN 0 END AS MISSING_VAL_IND_214, CASE  WHEN COUNTRY = 'CIB' AND SEGMENT IN ('CORPORATE','SME Corporate') THEN 92 END AS VAL_MAX_IND_214, CASE  WHEN COUNTRY = 'CIB' AND SEGMENT IN ('CORPORATE','SME Corporate') THEN 1 END AS VAL_MIN_IND_214,</v>
      </c>
      <c r="F210">
        <f t="shared" si="9"/>
        <v>1</v>
      </c>
    </row>
    <row r="211" spans="1:6" ht="17.25" customHeight="1" thickBot="1" x14ac:dyDescent="0.3">
      <c r="A211" s="85">
        <f t="shared" si="10"/>
        <v>209</v>
      </c>
      <c r="B211" t="str">
        <f>MISSING_VALUE!AL212</f>
        <v>CASE  WHEN COUNTRY = 'BIB' THEN 0 WHEN COUNTRY = 'CIB' THEN 0 WHEN COUNTRY = 'ISPRO' THEN 0 END AS MISSING_VAL_IND_215,</v>
      </c>
      <c r="C211" t="str">
        <f>VAL_MAX!AA212</f>
        <v>CASE  WHEN COUNTRY = 'CIB' AND SEGMENT IN ('CORPORATE','SME Corporate') THEN 184 END AS VAL_MAX_IND_215,</v>
      </c>
      <c r="D211" t="str">
        <f>VAL_MIN!AA212</f>
        <v>CASE  WHEN COUNTRY = 'CIB' AND SEGMENT IN ('CORPORATE','SME Corporate') THEN 1 END AS VAL_MIN_IND_215,</v>
      </c>
      <c r="E211" s="97" t="str">
        <f t="shared" si="11"/>
        <v>CASE  WHEN COUNTRY = 'BIB' THEN 0 WHEN COUNTRY = 'CIB' THEN 0 WHEN COUNTRY = 'ISPRO' THEN 0 END AS MISSING_VAL_IND_215, CASE  WHEN COUNTRY = 'CIB' AND SEGMENT IN ('CORPORATE','SME Corporate') THEN 184 END AS VAL_MAX_IND_215, CASE  WHEN COUNTRY = 'CIB' AND SEGMENT IN ('CORPORATE','SME Corporate') THEN 1 END AS VAL_MIN_IND_215,</v>
      </c>
      <c r="F211">
        <f t="shared" si="9"/>
        <v>1</v>
      </c>
    </row>
    <row r="212" spans="1:6" ht="16.5" thickBot="1" x14ac:dyDescent="0.3">
      <c r="A212" s="85">
        <f t="shared" si="10"/>
        <v>210</v>
      </c>
      <c r="B212" t="str">
        <f>MISSING_VALUE!AL213</f>
        <v>CASE  WHEN COUNTRY = 'BIB' THEN 0 WHEN COUNTRY = 'CIB' THEN 0 WHEN COUNTRY = 'ISPRO' THEN 0 END AS MISSING_VAL_IND_216,</v>
      </c>
      <c r="C212" t="str">
        <f>VAL_MAX!AA213</f>
        <v>CASE  WHEN COUNTRY = 'BIB' AND SEGMENT = 'CORPORATE' THEN 23 WHEN COUNTRY = 'BIB' AND SEGMENT = 'RETAIL'  THEN 19 END AS VAL_MAX_IND_216,</v>
      </c>
      <c r="D212"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f t="shared" si="9"/>
        <v>1</v>
      </c>
    </row>
    <row r="213" spans="1:6" ht="16.5" thickBot="1" x14ac:dyDescent="0.3">
      <c r="A213" s="85">
        <f t="shared" si="10"/>
        <v>211</v>
      </c>
      <c r="B213" t="str">
        <f>MISSING_VALUE!AL214</f>
        <v>CASE  WHEN COUNTRY = 'BIB' THEN 0 WHEN COUNTRY = 'CIB' THEN 0 END AS MISSING_VAL_IND_217,</v>
      </c>
      <c r="C213" t="str">
        <f>VAL_MAX!AA214</f>
        <v/>
      </c>
      <c r="D213" t="str">
        <f>VAL_MIN!AA214</f>
        <v>CASE  WHEN COUNTRY = 'CIB' AND SEGMENT IN ('CORPORATE','SME Corporate') THEN -10000000000 END AS VAL_MIN_IND_217,</v>
      </c>
      <c r="E213" s="97" t="str">
        <f t="shared" si="11"/>
        <v>CASE  WHEN COUNTRY = 'BIB' THEN 0 WHEN COUNTRY = 'CIB' THEN 0 END AS MISSING_VAL_IND_217,  CASE  WHEN COUNTRY = 'CIB' AND SEGMENT IN ('CORPORATE','SME Corporate') THEN -10000000000 END AS VAL_MIN_IND_217,</v>
      </c>
      <c r="F213">
        <f t="shared" si="9"/>
        <v>1</v>
      </c>
    </row>
    <row r="214" spans="1:6" ht="16.5" thickBot="1" x14ac:dyDescent="0.3">
      <c r="A214" s="85">
        <f t="shared" si="10"/>
        <v>212</v>
      </c>
      <c r="B214" t="str">
        <f>MISSING_VALUE!AL215</f>
        <v>CASE  WHEN COUNTRY = 'BIB' THEN 0 WHEN COUNTRY = 'CIB' THEN 0 END AS MISSING_VAL_IND_218,</v>
      </c>
      <c r="C214" t="str">
        <f>VAL_MAX!AA215</f>
        <v/>
      </c>
      <c r="D214" t="str">
        <f>VAL_MIN!AA215</f>
        <v>CASE  WHEN COUNTRY = 'CIB' AND SEGMENT IN ('CORPORATE','SME Corporate') THEN -10000000000 END AS VAL_MIN_IND_218,</v>
      </c>
      <c r="E214" s="97" t="str">
        <f t="shared" si="11"/>
        <v>CASE  WHEN COUNTRY = 'BIB' THEN 0 WHEN COUNTRY = 'CIB' THEN 0 END AS MISSING_VAL_IND_218,  CASE  WHEN COUNTRY = 'CIB' AND SEGMENT IN ('CORPORATE','SME Corporate') THEN -10000000000 END AS VAL_MIN_IND_218,</v>
      </c>
      <c r="F214">
        <f t="shared" si="9"/>
        <v>1</v>
      </c>
    </row>
    <row r="215" spans="1:6" ht="16.5" thickBot="1" x14ac:dyDescent="0.3">
      <c r="A215" s="85">
        <f t="shared" si="10"/>
        <v>213</v>
      </c>
      <c r="B215" t="str">
        <f>MISSING_VALUE!AL216</f>
        <v>CASE  WHEN COUNTRY = 'ALEX' THEN 'NR' WHEN COUNTRY = 'CIB' THEN 'NR' END AS MISSING_VAL_IND_219,</v>
      </c>
      <c r="C215" t="str">
        <f>VAL_MAX!AA216</f>
        <v/>
      </c>
      <c r="D215" t="str">
        <f>VAL_MIN!AA216</f>
        <v/>
      </c>
      <c r="E215" s="97" t="str">
        <f t="shared" si="11"/>
        <v xml:space="preserve">CASE  WHEN COUNTRY = 'ALEX' THEN 'NR' WHEN COUNTRY = 'CIB' THEN 'NR' END AS MISSING_VAL_IND_219,  </v>
      </c>
      <c r="F215">
        <f t="shared" si="9"/>
        <v>1</v>
      </c>
    </row>
    <row r="216" spans="1:6" ht="15.75" customHeight="1" thickBot="1" x14ac:dyDescent="0.3">
      <c r="A216" s="85">
        <f t="shared" si="10"/>
        <v>214</v>
      </c>
      <c r="B216" t="str">
        <f>MISSING_VALUE!AL217</f>
        <v>CASE  WHEN COUNTRY = 'ALEX' THEN 0 WHEN COUNTRY = 'CIB' THEN 0 WHEN COUNTRY = 'ISPRO' THEN 0 END AS MISSING_VAL_IND_220,</v>
      </c>
      <c r="E216" s="97" t="str">
        <f t="shared" si="11"/>
        <v xml:space="preserve">CASE  WHEN COUNTRY = 'ALEX' THEN 0 WHEN COUNTRY = 'CIB' THEN 0 WHEN COUNTRY = 'ISPRO' THEN 0 END AS MISSING_VAL_IND_220,  </v>
      </c>
      <c r="F216">
        <f t="shared" si="9"/>
        <v>1</v>
      </c>
    </row>
    <row r="217" spans="1:6" ht="15.75" customHeight="1" thickBot="1" x14ac:dyDescent="0.3">
      <c r="A217" s="85">
        <f t="shared" si="10"/>
        <v>215</v>
      </c>
      <c r="B217" t="str">
        <f>MISSING_VALUE!AL218</f>
        <v>CASE  WHEN COUNTRY = 'ALEX' THEN 0 WHEN COUNTRY = 'CIB' THEN 0 WHEN COUNTRY = 'ISPRO' THEN 0 END AS MISSING_VAL_IND_221,</v>
      </c>
      <c r="E217" s="97" t="str">
        <f t="shared" si="11"/>
        <v xml:space="preserve">CASE  WHEN COUNTRY = 'ALEX' THEN 0 WHEN COUNTRY = 'CIB' THEN 0 WHEN COUNTRY = 'ISPRO' THEN 0 END AS MISSING_VAL_IND_221,  </v>
      </c>
      <c r="F217">
        <f t="shared" si="9"/>
        <v>1</v>
      </c>
    </row>
    <row r="218" spans="1:6" ht="15.75" customHeight="1" thickBot="1" x14ac:dyDescent="0.3">
      <c r="A218" s="85">
        <f t="shared" si="10"/>
        <v>216</v>
      </c>
      <c r="B218" t="str">
        <f>MISSING_VALUE!AL219</f>
        <v>CASE  WHEN COUNTRY = 'ALEX' THEN 0 WHEN COUNTRY = 'CIB' THEN 0 WHEN COUNTRY = 'ISPRO' THEN 0 END AS MISSING_VAL_IND_222,</v>
      </c>
      <c r="E218" s="97" t="str">
        <f t="shared" si="11"/>
        <v xml:space="preserve">CASE  WHEN COUNTRY = 'ALEX' THEN 0 WHEN COUNTRY = 'CIB' THEN 0 WHEN COUNTRY = 'ISPRO' THEN 0 END AS MISSING_VAL_IND_222,  </v>
      </c>
      <c r="F218">
        <f t="shared" si="9"/>
        <v>1</v>
      </c>
    </row>
    <row r="219" spans="1:6" ht="16.5" thickBot="1" x14ac:dyDescent="0.3">
      <c r="A219" s="85">
        <f t="shared" si="10"/>
        <v>217</v>
      </c>
      <c r="B219" t="str">
        <f>MISSING_VALUE!AL220</f>
        <v>CASE  WHEN COUNTRY = 'ALEX' THEN 0 WHEN COUNTRY = 'CIB' THEN 0 WHEN COUNTRY = 'ISPRO' THEN 0 END AS MISSING_VAL_IND_223,</v>
      </c>
      <c r="E219" s="97" t="str">
        <f t="shared" si="11"/>
        <v xml:space="preserve">CASE  WHEN COUNTRY = 'ALEX' THEN 0 WHEN COUNTRY = 'CIB' THEN 0 WHEN COUNTRY = 'ISPRO' THEN 0 END AS MISSING_VAL_IND_223,  </v>
      </c>
      <c r="F219">
        <f t="shared" si="9"/>
        <v>1</v>
      </c>
    </row>
    <row r="220" spans="1:6" ht="16.5" thickBot="1" x14ac:dyDescent="0.3">
      <c r="A220" s="85">
        <f t="shared" si="10"/>
        <v>218</v>
      </c>
      <c r="B220" t="str">
        <f>MISSING_VALUE!AL221</f>
        <v>CASE  WHEN COUNTRY = 'ALEX' THEN 0 WHEN COUNTRY = 'CIB' THEN 0 WHEN COUNTRY = 'ISPRO' THEN 0 END AS MISSING_VAL_IND_224,</v>
      </c>
      <c r="E220" s="97" t="str">
        <f t="shared" si="11"/>
        <v xml:space="preserve">CASE  WHEN COUNTRY = 'ALEX' THEN 0 WHEN COUNTRY = 'CIB' THEN 0 WHEN COUNTRY = 'ISPRO' THEN 0 END AS MISSING_VAL_IND_224,  </v>
      </c>
      <c r="F220">
        <f t="shared" si="9"/>
        <v>1</v>
      </c>
    </row>
    <row r="221" spans="1:6" ht="16.5" thickBot="1" x14ac:dyDescent="0.3">
      <c r="A221" s="85">
        <f t="shared" si="10"/>
        <v>219</v>
      </c>
      <c r="B221" t="str">
        <f>MISSING_VALUE!AL222</f>
        <v>CASE  WHEN COUNTRY = 'ALEX' THEN 0 WHEN COUNTRY = 'CIB' THEN 0 WHEN COUNTRY = 'ISPRO' THEN 0 END AS MISSING_VAL_IND_225,</v>
      </c>
      <c r="E221" s="97" t="str">
        <f t="shared" si="11"/>
        <v xml:space="preserve">CASE  WHEN COUNTRY = 'ALEX' THEN 0 WHEN COUNTRY = 'CIB' THEN 0 WHEN COUNTRY = 'ISPRO' THEN 0 END AS MISSING_VAL_IND_225,  </v>
      </c>
      <c r="F221">
        <f t="shared" si="9"/>
        <v>1</v>
      </c>
    </row>
    <row r="222" spans="1:6" hidden="1" x14ac:dyDescent="0.25">
      <c r="E222" s="97" t="str">
        <f t="shared" si="11"/>
        <v xml:space="preserve">  </v>
      </c>
    </row>
    <row r="223" spans="1:6" hidden="1" x14ac:dyDescent="0.25">
      <c r="E223" s="97" t="str">
        <f t="shared" si="11"/>
        <v xml:space="preserve">  </v>
      </c>
    </row>
    <row r="224" spans="1:6" hidden="1" x14ac:dyDescent="0.25">
      <c r="E224" s="97" t="str">
        <f t="shared" si="11"/>
        <v xml:space="preserve">  </v>
      </c>
    </row>
    <row r="225" spans="5:5" hidden="1" x14ac:dyDescent="0.25">
      <c r="E225" s="97" t="str">
        <f t="shared" si="11"/>
        <v xml:space="preserve">  </v>
      </c>
    </row>
    <row r="226" spans="5:5" hidden="1" x14ac:dyDescent="0.25">
      <c r="E226" s="97" t="str">
        <f t="shared" si="11"/>
        <v xml:space="preserve">  </v>
      </c>
    </row>
    <row r="227" spans="5:5" hidden="1" x14ac:dyDescent="0.25">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C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2017-03-30T10:46:22Z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