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critical only" sheetId="2" r:id="rId5"/>
    <sheet state="visible" name="high only" sheetId="3" r:id="rId6"/>
    <sheet state="visible" name="per star count" sheetId="4" r:id="rId7"/>
    <sheet state="visible" name="per star count &gt;1000" sheetId="5" r:id="rId8"/>
    <sheet state="visible" name="per pull count" sheetId="6" r:id="rId9"/>
    <sheet state="visible" name="per pull count &gt;200,000,000" sheetId="7" r:id="rId10"/>
    <sheet state="visible" name="by most recent update" sheetId="8" r:id="rId11"/>
    <sheet state="visible" name="in last month" sheetId="9" r:id="rId12"/>
    <sheet state="visible" name="in last 12 months" sheetId="10" r:id="rId13"/>
    <sheet state="visible" name="more than 12 months" sheetId="11" r:id="rId14"/>
    <sheet state="visible" name="deprecated" sheetId="12" r:id="rId15"/>
    <sheet state="visible" name="not deprecated" sheetId="13" r:id="rId16"/>
  </sheets>
  <definedNames>
    <definedName hidden="1" localSheetId="0" name="_xlnm._FilterDatabase">raw_data!$A$1:$Z$178</definedName>
    <definedName hidden="1" localSheetId="1" name="_xlnm._FilterDatabase">'critical only'!$A$1:$Z$177</definedName>
    <definedName hidden="1" localSheetId="2" name="_xlnm._FilterDatabase">'high only'!$A$1:$Z$176</definedName>
    <definedName hidden="1" localSheetId="3" name="_xlnm._FilterDatabase">'per star count'!$A$1:$Z$176</definedName>
    <definedName hidden="1" localSheetId="4" name="_xlnm._FilterDatabase">'per star count &gt;1000'!$A$1:$Z$299</definedName>
    <definedName hidden="1" localSheetId="5" name="_xlnm._FilterDatabase">'per pull count'!$A$1:$Z$176</definedName>
    <definedName hidden="1" localSheetId="6" name="_xlnm._FilterDatabase">'per pull count &gt;200,000,000'!$A$1:$Z$176</definedName>
    <definedName hidden="1" localSheetId="7" name="_xlnm._FilterDatabase">'by most recent update'!$A$1:$Z$176</definedName>
    <definedName hidden="1" localSheetId="8" name="_xlnm._FilterDatabase">'in last month'!$A$1:$Z$176</definedName>
    <definedName hidden="1" localSheetId="9" name="_xlnm._FilterDatabase">'in last 12 months'!$A$1:$Z$176</definedName>
    <definedName hidden="1" localSheetId="10" name="_xlnm._FilterDatabase">'more than 12 months'!$A$1:$Z$38</definedName>
    <definedName hidden="1" localSheetId="11" name="_xlnm._FilterDatabase">deprecated!$A$1:$Z$176</definedName>
    <definedName hidden="1" localSheetId="12" name="_xlnm._FilterDatabase">'not deprecated'!$A$1:$Z$186</definedName>
  </definedNames>
  <calcPr/>
</workbook>
</file>

<file path=xl/sharedStrings.xml><?xml version="1.0" encoding="utf-8"?>
<sst xmlns="http://schemas.openxmlformats.org/spreadsheetml/2006/main" count="14288" uniqueCount="549">
  <si>
    <t>Name</t>
  </si>
  <si>
    <t>Description</t>
  </si>
  <si>
    <t>Status</t>
  </si>
  <si>
    <t>Star Count</t>
  </si>
  <si>
    <t>Pull Count</t>
  </si>
  <si>
    <t>Last Updated</t>
  </si>
  <si>
    <t>Low - Fixable</t>
  </si>
  <si>
    <t>Low - No Fix</t>
  </si>
  <si>
    <t>Medium - Fixable</t>
  </si>
  <si>
    <t>Medium - No Fix</t>
  </si>
  <si>
    <t>High - Fixable</t>
  </si>
  <si>
    <t>High - No Fix</t>
  </si>
  <si>
    <t>Critical - Fixable</t>
  </si>
  <si>
    <t>Critical - No Fix</t>
  </si>
  <si>
    <t>Unspecified - Fixable</t>
  </si>
  <si>
    <t>Unspecified - No Fix</t>
  </si>
  <si>
    <t>Deprecated</t>
  </si>
  <si>
    <t>Name + Stars</t>
  </si>
  <si>
    <t>Name + Pulls</t>
  </si>
  <si>
    <t>Sum</t>
  </si>
  <si>
    <t>Num Images w/ Vuln</t>
  </si>
  <si>
    <t>nats</t>
  </si>
  <si>
    <t>NATS is an open-source high-performance cloud native messaging system.</t>
  </si>
  <si>
    <t>active</t>
  </si>
  <si>
    <t>2023-10-27T20:36:57.175994Z</t>
  </si>
  <si>
    <t>docker</t>
  </si>
  <si>
    <t>Docker in Docker!</t>
  </si>
  <si>
    <t>2023-10-27T20:13:27.901728Z</t>
  </si>
  <si>
    <t>rabbitmq</t>
  </si>
  <si>
    <t>RabbitMQ is an open source multi-protocol messaging broker.</t>
  </si>
  <si>
    <t>2023-10-27T19:20:54.202109Z</t>
  </si>
  <si>
    <t>nextcloud</t>
  </si>
  <si>
    <t>Nextcloud manual docker image</t>
  </si>
  <si>
    <t>2023-10-27T18:26:13.739992Z</t>
  </si>
  <si>
    <t>mysql</t>
  </si>
  <si>
    <t>MySQL is a widely used open-source relational database management system (RDBMS).</t>
  </si>
  <si>
    <t>2023-10-27T18:04:13.112147Z</t>
  </si>
  <si>
    <t>mongo</t>
  </si>
  <si>
    <t>MongoDB document databases provide high availability and easy scalability.</t>
  </si>
  <si>
    <t>2023-10-26T23:59:33.453908Z</t>
  </si>
  <si>
    <t>hylang</t>
  </si>
  <si>
    <t>Hy is a Lisp dialect that translates expressions into Python's abstract syntax tree.</t>
  </si>
  <si>
    <t>2023-10-26T02:18:25.023533Z</t>
  </si>
  <si>
    <t>wordpress</t>
  </si>
  <si>
    <t>The WordPress rich content management system can utilize plugins widgets and themes.</t>
  </si>
  <si>
    <t>2023-10-26T01:55:48.65868Z</t>
  </si>
  <si>
    <t>pypy</t>
  </si>
  <si>
    <t>PyPy is a fast compliant alternative implementation of the Python language.</t>
  </si>
  <si>
    <t>2023-10-26T01:55:41.5695Z</t>
  </si>
  <si>
    <t>bash</t>
  </si>
  <si>
    <t>Bash is the GNU Project's Bourne Again SHell</t>
  </si>
  <si>
    <t>2023-10-26T01:36:39.232054Z</t>
  </si>
  <si>
    <t>ghost</t>
  </si>
  <si>
    <t>Ghost is a free and open source blogging platform written in JavaScript</t>
  </si>
  <si>
    <t>2023-10-26T01:32:43.414604Z</t>
  </si>
  <si>
    <t>orientdb</t>
  </si>
  <si>
    <t>OrientDB a Multi-Model Open Source NoSQL DBMS that combines graphs and documents.</t>
  </si>
  <si>
    <t>2023-10-25T23:03:30.716928Z</t>
  </si>
  <si>
    <t>dart</t>
  </si>
  <si>
    <t>Dart is a client-optimized language for fast apps on any platform.</t>
  </si>
  <si>
    <t>2023-10-25T23:02:09.391419Z</t>
  </si>
  <si>
    <t>node</t>
  </si>
  <si>
    <t>Node.js is a JavaScript-based platform for server-side and networking applications.</t>
  </si>
  <si>
    <t>2023-10-25T22:32:31.527977Z</t>
  </si>
  <si>
    <t>geonetwork</t>
  </si>
  <si>
    <t>GeoNetwork is a FOSS catalog for spatially referenced resources.</t>
  </si>
  <si>
    <t>2023-10-25T21:45:46.873998Z</t>
  </si>
  <si>
    <t>unit</t>
  </si>
  <si>
    <t>Official build of NGINX Unit: Universal Web App Server</t>
  </si>
  <si>
    <t>2023-10-25T21:35:45.354084Z</t>
  </si>
  <si>
    <t>mongo-express</t>
  </si>
  <si>
    <t>Web-based MongoDB admin interface written with Node.js and express</t>
  </si>
  <si>
    <t>2023-10-25T21:30:15.0866Z</t>
  </si>
  <si>
    <t>tomcat</t>
  </si>
  <si>
    <t>Apache Tomcat is an open source implementation of the Java Servlet and JavaServer Pages technologies</t>
  </si>
  <si>
    <t>2023-10-25T03:40:05.76204Z</t>
  </si>
  <si>
    <t>maven</t>
  </si>
  <si>
    <t>Apache Maven is a software project management and comprehension tool.</t>
  </si>
  <si>
    <t>2023-10-25T03:19:54.724492Z</t>
  </si>
  <si>
    <t>jetty</t>
  </si>
  <si>
    <t>Jetty provides a Web server and javax.servlet container.</t>
  </si>
  <si>
    <t>2023-10-25T03:14:05.22937Z</t>
  </si>
  <si>
    <t>swift</t>
  </si>
  <si>
    <t>Swift is a high-performance system programming language to learn more about Swift visit swift.org.</t>
  </si>
  <si>
    <t>2023-10-25T02:55:14.181065Z</t>
  </si>
  <si>
    <t>amazoncorretto</t>
  </si>
  <si>
    <t>Corretto is a no-cost production-ready distribution of the Open Java Development Kit (OpenJDK).</t>
  </si>
  <si>
    <t>2023-10-25T02:22:35.836887Z</t>
  </si>
  <si>
    <t>nginx</t>
  </si>
  <si>
    <t>Official build of Nginx.</t>
  </si>
  <si>
    <t>2023-10-25T01:48:31.382698Z</t>
  </si>
  <si>
    <t>amazonlinux</t>
  </si>
  <si>
    <t>Amazon Linux provides a stable secure and high-performance execution environment for applications.</t>
  </si>
  <si>
    <t>2023-10-25T01:36:59.413816Z</t>
  </si>
  <si>
    <t>gradle</t>
  </si>
  <si>
    <t>Gradle is a build tool with a focus on build automation and support for multi-language development.</t>
  </si>
  <si>
    <t>2023-10-25T00:53:57.343616Z</t>
  </si>
  <si>
    <t>arangodb</t>
  </si>
  <si>
    <t>ArangoDB - a scalable graph database system to drive value from connected data faster.</t>
  </si>
  <si>
    <t>2023-10-24T19:36:13.571554Z</t>
  </si>
  <si>
    <t>haproxy</t>
  </si>
  <si>
    <t>HAProxy - The Reliable High Performance TCP/HTTP Load Balancer</t>
  </si>
  <si>
    <t>2023-10-24T01:35:34.376607Z</t>
  </si>
  <si>
    <t>chronograf</t>
  </si>
  <si>
    <t>Chronograf is a visualization tool for time series data in InfluxDB.</t>
  </si>
  <si>
    <t>2023-10-24T01:14:01.875158Z</t>
  </si>
  <si>
    <t>telegraf</t>
  </si>
  <si>
    <t>Telegraf is an agent for collecting metrics and writing them to InfluxDB or other outputs.</t>
  </si>
  <si>
    <t>2023-10-24T00:10:54.402098Z</t>
  </si>
  <si>
    <t>kapacitor</t>
  </si>
  <si>
    <t>Kapacitor is an open source framework for processing monitoring and alerting on time series data.</t>
  </si>
  <si>
    <t>2023-10-23T23:55:48.554686Z</t>
  </si>
  <si>
    <t>neo4j</t>
  </si>
  <si>
    <t>Neo4j is a highly scalable robust native graph database.</t>
  </si>
  <si>
    <t>2023-10-23T23:46:00.520319Z</t>
  </si>
  <si>
    <t>tomee</t>
  </si>
  <si>
    <t>Apache TomEE is an all-Apache Java EE certified stack where Apache Tomcat is top dog.</t>
  </si>
  <si>
    <t>2023-10-23T23:41:23.824102Z</t>
  </si>
  <si>
    <t>photon</t>
  </si>
  <si>
    <t>Photon OS is an open source minimal Linux container host.</t>
  </si>
  <si>
    <t>2023-10-23T20:56:44.854641Z</t>
  </si>
  <si>
    <t>redmine</t>
  </si>
  <si>
    <t>Redmine is a flexible project management web application written using Ruby on Rails framework</t>
  </si>
  <si>
    <t>2023-10-21T10:50:59.421842Z</t>
  </si>
  <si>
    <t>composer</t>
  </si>
  <si>
    <t>Composer is a dependency manager written in and for PHP.</t>
  </si>
  <si>
    <t>2023-10-21T09:41:57.250154Z</t>
  </si>
  <si>
    <t>mediawiki</t>
  </si>
  <si>
    <t>MediaWiki is a free software open source wiki package written in PHP.</t>
  </si>
  <si>
    <t>2023-10-21T09:37:12.808731Z</t>
  </si>
  <si>
    <t>postfixadmin</t>
  </si>
  <si>
    <t>Postfix Admin - web based administration interface for Postfix mail servers.</t>
  </si>
  <si>
    <t>2023-10-21T09:28:48.915141Z</t>
  </si>
  <si>
    <t>yourls</t>
  </si>
  <si>
    <t>YOURLS is a set of PHP scripts that will allow you to run Your Own URL Shortener.</t>
  </si>
  <si>
    <t>2023-10-21T09:28:01.002006Z</t>
  </si>
  <si>
    <t>phpmyadmin</t>
  </si>
  <si>
    <t>phpMyAdmin - A web interface for MySQL and MariaDB.</t>
  </si>
  <si>
    <t>2023-10-21T09:25:50.168047Z</t>
  </si>
  <si>
    <t>monica</t>
  </si>
  <si>
    <t>Monica – the Personal Relationship Manager.</t>
  </si>
  <si>
    <t>2023-10-21T09:09:39.460697Z</t>
  </si>
  <si>
    <t>joomla</t>
  </si>
  <si>
    <t>Joomla! is an open source content management system.</t>
  </si>
  <si>
    <t>2023-10-21T09:05:26.046879Z</t>
  </si>
  <si>
    <t>matomo</t>
  </si>
  <si>
    <t>Matomo is the leading open-source analytics platform that gives you more than powerful analytics.</t>
  </si>
  <si>
    <t>2023-10-21T08:57:07.600775Z</t>
  </si>
  <si>
    <t>drupal</t>
  </si>
  <si>
    <t>Drupal is an open source content management platform powering millions of websites and applications.</t>
  </si>
  <si>
    <t>2023-10-21T08:49:05.271294Z</t>
  </si>
  <si>
    <t>friendica</t>
  </si>
  <si>
    <t>Welcome to the free social web.</t>
  </si>
  <si>
    <t>2023-10-21T08:29:44.495041Z</t>
  </si>
  <si>
    <t>elixir</t>
  </si>
  <si>
    <t>Elixir is a dynamic functional language for building scalable and maintainable applications.</t>
  </si>
  <si>
    <t>2023-10-21T07:36:53.462794Z</t>
  </si>
  <si>
    <t>php</t>
  </si>
  <si>
    <t>While designed for web development the PHP scripting language also provides general-purpose use.</t>
  </si>
  <si>
    <t>2023-10-21T07:21:26.455554Z</t>
  </si>
  <si>
    <t>openjdk</t>
  </si>
  <si>
    <t>Pre-release / non-production builds of OpenJDK</t>
  </si>
  <si>
    <t>2023-10-21T07:15:28.415611Z</t>
  </si>
  <si>
    <t>teamspeak</t>
  </si>
  <si>
    <t>TeamSpeak is software for quality voice communication via the Internet.</t>
  </si>
  <si>
    <t>2023-10-21T04:28:41.809781Z</t>
  </si>
  <si>
    <t>undefined</t>
  </si>
  <si>
    <t>znc</t>
  </si>
  <si>
    <t>ZNC - An advanced IRC bouncer</t>
  </si>
  <si>
    <t>2023-10-21T04:08:39.439216Z</t>
  </si>
  <si>
    <t>rust</t>
  </si>
  <si>
    <t>Rust is a systems programming language focused on safety speed and concurrency.</t>
  </si>
  <si>
    <t>2023-10-21T04:01:55.709796Z</t>
  </si>
  <si>
    <t>spiped</t>
  </si>
  <si>
    <t>Spiped is a utility for creating symmetrically encrypted and authenticated pipes between sockets.</t>
  </si>
  <si>
    <t>2023-10-21T03:57:06.286766Z</t>
  </si>
  <si>
    <t>gcc</t>
  </si>
  <si>
    <t>The GNU Compiler Collection is a compiling system that supports several languages.</t>
  </si>
  <si>
    <t>2023-10-21T03:57:01.499073Z</t>
  </si>
  <si>
    <t>varnish</t>
  </si>
  <si>
    <t>Varnish is an HTTP accelerator designed for content-heavy dynamic web sites as well as APIs.</t>
  </si>
  <si>
    <t>2023-10-21T03:57:00.2507Z</t>
  </si>
  <si>
    <t>ruby</t>
  </si>
  <si>
    <t>Ruby is a dynamic reflective object-oriented general-purpose open-source programming language.</t>
  </si>
  <si>
    <t>2023-10-21T03:49:55.630076Z</t>
  </si>
  <si>
    <t>registry</t>
  </si>
  <si>
    <t>Distribution implementation for storing and distributing of container images and artifacts</t>
  </si>
  <si>
    <t>2023-10-21T03:31:29.873686Z</t>
  </si>
  <si>
    <t>rakudo-star</t>
  </si>
  <si>
    <t>Rakudo is a compiler for the Raku programming language.</t>
  </si>
  <si>
    <t>2023-10-21T03:30:50.961634Z</t>
  </si>
  <si>
    <t>nats-streaming</t>
  </si>
  <si>
    <t>DEPRECATED; An open-source high-performance cloud native messaging streaming system.</t>
  </si>
  <si>
    <t>2023-10-21T03:16:44.172702Z</t>
  </si>
  <si>
    <t>haxe</t>
  </si>
  <si>
    <t>Haxe is a modern high level static typed programming language with multiple compilation targets.</t>
  </si>
  <si>
    <t>2023-10-21T03:14:16.525788Z</t>
  </si>
  <si>
    <t>kong</t>
  </si>
  <si>
    <t>The Cloud-Native API Gateway for APIs and Microservices</t>
  </si>
  <si>
    <t>2023-10-21T03:14:03.08293Z</t>
  </si>
  <si>
    <t>irssi</t>
  </si>
  <si>
    <t>irssi - The IRC client of the future</t>
  </si>
  <si>
    <t>2023-10-21T02:39:04.429975Z</t>
  </si>
  <si>
    <t>fluentd</t>
  </si>
  <si>
    <t>Fluentd is an open source data collector for unified logging layer</t>
  </si>
  <si>
    <t>2023-10-21T01:12:24.583088Z</t>
  </si>
  <si>
    <t>erlang</t>
  </si>
  <si>
    <t>Erlang is a programming language used to build massively scalable systems with high availability.</t>
  </si>
  <si>
    <t>2023-10-21T01:08:50.618855Z</t>
  </si>
  <si>
    <t>eggdrop</t>
  </si>
  <si>
    <t>The official Docker image of Eggdrop- IRC's oldest actively-developed bot!</t>
  </si>
  <si>
    <t>2023-10-21T00:36:37.369156Z</t>
  </si>
  <si>
    <t>bonita</t>
  </si>
  <si>
    <t>Bonita is an open-source business process management and workflow suite</t>
  </si>
  <si>
    <t>2023-10-21T00:34:52.6905Z</t>
  </si>
  <si>
    <t>eclipse-mosquitto</t>
  </si>
  <si>
    <t>Eclipse Mosquitto is an open source message broker which implements MQTT version 5 3.1.1 and 3.1</t>
  </si>
  <si>
    <t>2023-10-21T00:32:11.704501Z</t>
  </si>
  <si>
    <t>caddy</t>
  </si>
  <si>
    <t>Caddy 2 is a powerful enterprise-ready open source web server with automatic HTTPS written in Go.</t>
  </si>
  <si>
    <t>2023-10-21T00:27:09.883466Z</t>
  </si>
  <si>
    <t>api-firewall</t>
  </si>
  <si>
    <t>A light-weighted API Firewall to protect your API endpoints with API Schema validation.</t>
  </si>
  <si>
    <t>2023-10-21T00:22:10.98762Z</t>
  </si>
  <si>
    <t>julia</t>
  </si>
  <si>
    <t>Julia is a high-level high-performance dynamic programming language for technical computing.</t>
  </si>
  <si>
    <t>2023-10-20T23:08:15.990218Z</t>
  </si>
  <si>
    <t>percona</t>
  </si>
  <si>
    <t>Percona Server is a fork of the MySQL relational database management system created by Percona.</t>
  </si>
  <si>
    <t>2023-10-20T19:17:00.997968Z</t>
  </si>
  <si>
    <t>oraclelinux</t>
  </si>
  <si>
    <t>Official Docker builds of Oracle Linux.</t>
  </si>
  <si>
    <t>2023-10-20T18:56:49.99251Z</t>
  </si>
  <si>
    <t>eclipse-temurin</t>
  </si>
  <si>
    <t>Official Images for OpenJDK binaries built by Eclipse Temurin.</t>
  </si>
  <si>
    <t>2023-10-20T02:59:53.386053Z</t>
  </si>
  <si>
    <t>sapmachine</t>
  </si>
  <si>
    <t>Official SapMachine Docker Image SAP's build of OpenJDK.</t>
  </si>
  <si>
    <t>2023-10-19T22:09:51.61703Z</t>
  </si>
  <si>
    <t>rocket.chat</t>
  </si>
  <si>
    <t>The Complete Open Source Chat Solution</t>
  </si>
  <si>
    <t>2023-10-19T21:55:35.65939Z</t>
  </si>
  <si>
    <t>httpd</t>
  </si>
  <si>
    <t>The Apache HTTP Server Project</t>
  </si>
  <si>
    <t>2023-10-19T20:02:53.953983Z</t>
  </si>
  <si>
    <t>redis</t>
  </si>
  <si>
    <t>Redis is an open source key-value store that functions as a data structure server.</t>
  </si>
  <si>
    <t>2023-10-19T10:10:43.411154Z</t>
  </si>
  <si>
    <t>plone</t>
  </si>
  <si>
    <t>Plone is a free and open source content management system built on top of Zope.</t>
  </si>
  <si>
    <t>2023-10-19T09:56:49.616824Z</t>
  </si>
  <si>
    <t>satosa</t>
  </si>
  <si>
    <t>SATOSA translates between authentication protocols such as SAML2 OpenID Connect and OAuth2.</t>
  </si>
  <si>
    <t>2023-10-19T09:16:04.413217Z</t>
  </si>
  <si>
    <t>python</t>
  </si>
  <si>
    <t>Python is an interpreted interactive object-oriented open-source programming language.</t>
  </si>
  <si>
    <t>2023-10-19T07:49:06.813963Z</t>
  </si>
  <si>
    <t>groovy</t>
  </si>
  <si>
    <t>Apache Groovy is a multi-faceted language for the Java platform.</t>
  </si>
  <si>
    <t>2023-10-19T07:35:38.968434Z</t>
  </si>
  <si>
    <t>clojure</t>
  </si>
  <si>
    <t>Clojure is a dialect of Lisp that runs on the JVM.</t>
  </si>
  <si>
    <t>2023-10-19T07:35:38.768629Z</t>
  </si>
  <si>
    <t>websphere-liberty</t>
  </si>
  <si>
    <t>WebSphere Liberty multi-architecture images based on Ubuntu 18.04</t>
  </si>
  <si>
    <t>2023-10-19T03:33:26.992628Z</t>
  </si>
  <si>
    <t>open-liberty</t>
  </si>
  <si>
    <t>Open Liberty multi-architecture images based on Ubuntu 18.04</t>
  </si>
  <si>
    <t>2023-10-19T03:04:20.586243Z</t>
  </si>
  <si>
    <t>jruby</t>
  </si>
  <si>
    <t>JRuby (http://www.jruby.org) is an implementation of Ruby (http://www.ruby-lang.org) on the JVM.</t>
  </si>
  <si>
    <t>2023-10-19T02:46:29.347829Z</t>
  </si>
  <si>
    <t>influxdb</t>
  </si>
  <si>
    <t>InfluxDB is an open source time series database for recording metrics events and analytics.</t>
  </si>
  <si>
    <t>2023-10-19T02:36:35.802532Z</t>
  </si>
  <si>
    <t>memcached</t>
  </si>
  <si>
    <t>Free &amp; open source high-performance distributed memory object caching system.</t>
  </si>
  <si>
    <t>2023-10-18T03:38:49.961214Z</t>
  </si>
  <si>
    <t>aerospike</t>
  </si>
  <si>
    <t>Aerospike – the reliable high performance distributed database optimized for flash and RAM.</t>
  </si>
  <si>
    <t>2023-10-18T00:56:18.055549Z</t>
  </si>
  <si>
    <t>swipl</t>
  </si>
  <si>
    <t>SWI-Prolog offers a comprehensive free Prolog environment.</t>
  </si>
  <si>
    <t>2023-10-17T22:51:53.087138Z</t>
  </si>
  <si>
    <t>haskell</t>
  </si>
  <si>
    <t>Haskell is an advanced purely-functional programming language.</t>
  </si>
  <si>
    <t>2023-10-17T22:44:45.264357Z</t>
  </si>
  <si>
    <t>notary</t>
  </si>
  <si>
    <t>Notary server and signer cooperatively handle signing and distribution of notary repositories.</t>
  </si>
  <si>
    <t>2023-10-17T21:56:11.205105Z</t>
  </si>
  <si>
    <t>postgres</t>
  </si>
  <si>
    <t>The PostgreSQL object-relational database system provides reliability and data integrity.</t>
  </si>
  <si>
    <t>2023-10-17T20:28:01.983774Z</t>
  </si>
  <si>
    <t>solr</t>
  </si>
  <si>
    <t>Apache Solr is the popular blazing-fast open source search platform built on Apache Lucene™.</t>
  </si>
  <si>
    <t>2023-10-17T01:59:19.718563Z</t>
  </si>
  <si>
    <t>crate</t>
  </si>
  <si>
    <t>CrateDB is an open-source distributed SQL database empowering you to turn data into business value.</t>
  </si>
  <si>
    <t>2023-10-17T01:39:03.383855Z</t>
  </si>
  <si>
    <t>clearlinux</t>
  </si>
  <si>
    <t>Official docker build of Clear Linux OS for Intel Architecture</t>
  </si>
  <si>
    <t>2023-10-17T01:38:59.858185Z</t>
  </si>
  <si>
    <t>zookeeper</t>
  </si>
  <si>
    <t>Apache ZooKeeper is an open-source server which enables highly reliable distributed coordination.</t>
  </si>
  <si>
    <t>2023-10-17T01:07:25.993938Z</t>
  </si>
  <si>
    <t>backdrop</t>
  </si>
  <si>
    <t>The comprehensive CMS for small to medium sized businesses and non-profits.</t>
  </si>
  <si>
    <t>2023-10-17T00:56:28.563594Z</t>
  </si>
  <si>
    <t>archlinux</t>
  </si>
  <si>
    <t>Arch Linux is a simple lightweight Linux distribution aimed for flexibility.</t>
  </si>
  <si>
    <t>2023-10-17T00:41:01.319811Z</t>
  </si>
  <si>
    <t>xwiki</t>
  </si>
  <si>
    <t>XWiki: The Advanced Open Source Enterprise Wiki.</t>
  </si>
  <si>
    <t>2023-10-14T04:30:51.694472Z</t>
  </si>
  <si>
    <t>convertigo</t>
  </si>
  <si>
    <t>Enterprise grade full-stack Open source Low Code &amp; No Code Platform for web &amp; mobile application</t>
  </si>
  <si>
    <t>2023-10-14T04:19:26.578561Z</t>
  </si>
  <si>
    <t>golang</t>
  </si>
  <si>
    <t>Go (golang) is a general purpose higher-level imperative programming language.</t>
  </si>
  <si>
    <t>2023-10-13T15:04:42.039029Z</t>
  </si>
  <si>
    <t>spark</t>
  </si>
  <si>
    <t>Apache Spark - A unified analytics engine for large-scale data processing</t>
  </si>
  <si>
    <t>2023-10-13T14:49:28.235741Z</t>
  </si>
  <si>
    <t>cassandra</t>
  </si>
  <si>
    <t>Apache Cassandra is an open-source distributed storage system.</t>
  </si>
  <si>
    <t>2023-10-13T14:20:49.692138Z</t>
  </si>
  <si>
    <t>flink</t>
  </si>
  <si>
    <t>Apache Flink® is a powerful open-source distributed stream and batch processing framework.</t>
  </si>
  <si>
    <t>2023-10-13T13:34:27.192491Z</t>
  </si>
  <si>
    <t>lightstreamer</t>
  </si>
  <si>
    <t>Lightstreamer is a real-time messaging server optimized for the Internet.</t>
  </si>
  <si>
    <t>2023-10-13T12:49:18.013785Z</t>
  </si>
  <si>
    <t>mariadb</t>
  </si>
  <si>
    <t>MariaDB Server is a high performing open source relational database forked from MySQL.</t>
  </si>
  <si>
    <t>2023-10-13T12:25:44.057935Z</t>
  </si>
  <si>
    <t>ibm-semeru-runtimes</t>
  </si>
  <si>
    <t>IBM Semeru Runtimes Official Images for OpenJDK and Eclipse OpenJ9 binaries.</t>
  </si>
  <si>
    <t>2023-10-13T12:12:57.967838Z</t>
  </si>
  <si>
    <t>storm</t>
  </si>
  <si>
    <t>Apache Storm is a free and open source distributed realtime computation system.</t>
  </si>
  <si>
    <t>2023-10-13T12:02:34.467537Z</t>
  </si>
  <si>
    <t>ibmjava</t>
  </si>
  <si>
    <t>Official IBM® SDK Java™ Technology Edition Docker Image.</t>
  </si>
  <si>
    <t>2023-10-13T12:00:44.487949Z</t>
  </si>
  <si>
    <t>sonarqube</t>
  </si>
  <si>
    <t>SonarQube is an open source platform for continuous inspection of code quality.</t>
  </si>
  <si>
    <t>2023-10-13T11:45:15.704002Z</t>
  </si>
  <si>
    <t>buildpack-deps</t>
  </si>
  <si>
    <t>A collection of common build dependencies used for installing various modules e.g. gems.</t>
  </si>
  <si>
    <t>2023-10-13T11:43:46.085276Z</t>
  </si>
  <si>
    <t>ros</t>
  </si>
  <si>
    <t>The Robot Operating System (ROS) is an open source project for building robot applications.</t>
  </si>
  <si>
    <t>2023-10-13T11:09:31.687033Z</t>
  </si>
  <si>
    <t>silverpeas</t>
  </si>
  <si>
    <t>Silverpeas is a turnkey and open-source Collaborative and Social-Networking Portal.</t>
  </si>
  <si>
    <t>2023-10-13T10:35:20.756537Z</t>
  </si>
  <si>
    <t>traefik</t>
  </si>
  <si>
    <t>Traefik The Cloud Native Edge Router</t>
  </si>
  <si>
    <t>2023-10-13T10:23:08.102246Z</t>
  </si>
  <si>
    <t>ubuntu</t>
  </si>
  <si>
    <t>Ubuntu is a Debian-based Linux operating system based on free software.</t>
  </si>
  <si>
    <t>2023-10-13T09:41:55.011281Z</t>
  </si>
  <si>
    <t>gazebo</t>
  </si>
  <si>
    <t>Gazebo is an open source project for simulating robots offering robust physics and rendering.</t>
  </si>
  <si>
    <t>2023-10-13T09:23:34.672724Z</t>
  </si>
  <si>
    <t>neurodebian</t>
  </si>
  <si>
    <t>NeuroDebian provides neuroscience research software for Debian Ubuntu and other derivatives.</t>
  </si>
  <si>
    <t>2023-10-13T08:46:07.297195Z</t>
  </si>
  <si>
    <t>couchbase</t>
  </si>
  <si>
    <t>Couchbase Server is a NoSQL document database with a distributed architecture.</t>
  </si>
  <si>
    <t>2023-10-13T08:28:06.208626Z</t>
  </si>
  <si>
    <t>perl</t>
  </si>
  <si>
    <t>Perl is a high-level general-purpose interpreted dynamic programming language.</t>
  </si>
  <si>
    <t>2023-10-13T04:05:02.626291Z</t>
  </si>
  <si>
    <t>rethinkdb</t>
  </si>
  <si>
    <t>RethinkDB is an open-source document database that makes it easy to build and scale realtime apps.</t>
  </si>
  <si>
    <t>2023-10-12T12:46:29.856516Z</t>
  </si>
  <si>
    <t>r-base</t>
  </si>
  <si>
    <t>R is a system for statistical computation and graphics.</t>
  </si>
  <si>
    <t>2023-10-12T12:45:19.885763Z</t>
  </si>
  <si>
    <t>mono</t>
  </si>
  <si>
    <t>Mono is an open source implementation of Microsoft's .NET Framework</t>
  </si>
  <si>
    <t>2023-10-12T08:55:45.336664Z</t>
  </si>
  <si>
    <t>adminer</t>
  </si>
  <si>
    <t>Database management in a single PHP file.</t>
  </si>
  <si>
    <t>2023-10-12T01:42:03.960128Z</t>
  </si>
  <si>
    <t>odoo</t>
  </si>
  <si>
    <t>Odoo (formerly known as OpenERP) is a suite of open-source business apps.</t>
  </si>
  <si>
    <t>2023-10-12T01:40:16.387711Z</t>
  </si>
  <si>
    <t>hitch</t>
  </si>
  <si>
    <t>Hitch is a libev-based high performance SSL/TLS proxy by Varnish Software.</t>
  </si>
  <si>
    <t>2023-10-12T01:15:59.849038Z</t>
  </si>
  <si>
    <t>emqx</t>
  </si>
  <si>
    <t>The most scalable open-source MQTT broker for IoT IIoT connected vehicles and more.</t>
  </si>
  <si>
    <t>2023-10-11T22:55:10.677723Z</t>
  </si>
  <si>
    <t>couchdb</t>
  </si>
  <si>
    <t>CouchDB is a database that uses JSON for documents an HTTP API &amp; JavaScript/declarative indexing.</t>
  </si>
  <si>
    <t>2023-10-11T22:51:09.664193Z</t>
  </si>
  <si>
    <t>debian</t>
  </si>
  <si>
    <t>Debian is a Linux distribution that's composed entirely of free and open-source software.</t>
  </si>
  <si>
    <t>2023-10-11T19:01:46.824242Z</t>
  </si>
  <si>
    <t>hello-world</t>
  </si>
  <si>
    <t>Hello World! (an example of minimal Dockerization)</t>
  </si>
  <si>
    <t>2023-10-11T03:09:52.814685Z</t>
  </si>
  <si>
    <t>fedora</t>
  </si>
  <si>
    <t>Official Docker builds of Fedora</t>
  </si>
  <si>
    <t>2023-10-09T23:21:03.463741Z</t>
  </si>
  <si>
    <t>sl</t>
  </si>
  <si>
    <t>Official containers for Scientific Linux(SL)</t>
  </si>
  <si>
    <t>2023-10-06T02:03:00.355628Z</t>
  </si>
  <si>
    <t>vault</t>
  </si>
  <si>
    <t>Vault is a tool for securely accessing secrets via a unified interface and tight access control.</t>
  </si>
  <si>
    <t>2023-09-29T06:30:33.614434Z</t>
  </si>
  <si>
    <t>alpine</t>
  </si>
  <si>
    <t>A minimal Docker image based on Alpine Linux with a complete package index and only 5 MB in size!</t>
  </si>
  <si>
    <t>2023-09-28T22:14:11.264864Z</t>
  </si>
  <si>
    <t>alt</t>
  </si>
  <si>
    <t>The official build of ALT Linux.</t>
  </si>
  <si>
    <t>2023-09-26T01:07:57.799657Z</t>
  </si>
  <si>
    <t>logstash</t>
  </si>
  <si>
    <t>Logstash is a tool for managing events and logs.</t>
  </si>
  <si>
    <t>2023-09-22T02:01:01.597788Z</t>
  </si>
  <si>
    <t>kibana</t>
  </si>
  <si>
    <t>Kibana gives shape to any kind of data — structured and unstructured — indexed in Elasticsearch.</t>
  </si>
  <si>
    <t>2023-09-22T01:59:42.630575Z</t>
  </si>
  <si>
    <t>elasticsearch</t>
  </si>
  <si>
    <t>Elasticsearch is a powerful open source search and analytics engine that makes data easy to explore.</t>
  </si>
  <si>
    <t>2023-09-22T01:40:59.572692Z</t>
  </si>
  <si>
    <t>consul</t>
  </si>
  <si>
    <t>Consul is a datacenter runtime that provides service discovery configuration and orchestration.</t>
  </si>
  <si>
    <t>2023-08-07T23:01:36.716527Z</t>
  </si>
  <si>
    <t>busybox</t>
  </si>
  <si>
    <t>Busybox base image.</t>
  </si>
  <si>
    <t>2023-07-19T00:02:43.49452Z</t>
  </si>
  <si>
    <t>almalinux</t>
  </si>
  <si>
    <t>The official build of AlmaLinux OS.</t>
  </si>
  <si>
    <t>2023-07-18T19:58:07.326704Z</t>
  </si>
  <si>
    <t>php-zendserver</t>
  </si>
  <si>
    <t>Zend Server - the integrated PHP application platform for mobile and web apps.</t>
  </si>
  <si>
    <t>2023-06-02T01:58:11.064373Z</t>
  </si>
  <si>
    <t>cirros</t>
  </si>
  <si>
    <t>CirrOS is a Tiny OS that specializes in running on a cloud.</t>
  </si>
  <si>
    <t>2023-06-01T18:29:53.568686Z</t>
  </si>
  <si>
    <t>rockylinux</t>
  </si>
  <si>
    <t>The official build of Rocky Linux.</t>
  </si>
  <si>
    <t>2023-05-26T23:31:30.014073Z</t>
  </si>
  <si>
    <t>centos</t>
  </si>
  <si>
    <t>DEPRECATED; The official build of CentOS.</t>
  </si>
  <si>
    <t>2022-12-09T19:13:54.287062Z</t>
  </si>
  <si>
    <t>express-gateway</t>
  </si>
  <si>
    <t>DEPRECATED; The Official Docker Image of Express Gateway an API Gateway for APIs and Microservices</t>
  </si>
  <si>
    <t>2022-11-30T02:59:10.814396Z</t>
  </si>
  <si>
    <t>clefos</t>
  </si>
  <si>
    <t>The official build of ClefOS.</t>
  </si>
  <si>
    <t>2022-01-21T19:00:21.64162Z</t>
  </si>
  <si>
    <t>jobber</t>
  </si>
  <si>
    <t>DEPRECATED; Jobber is an alternative to cron with sophisticated status-reporting and error-handling</t>
  </si>
  <si>
    <t>2021-11-13T06:22:46.728704Z</t>
  </si>
  <si>
    <t>adoptopenjdk</t>
  </si>
  <si>
    <t>DEPRECATED; use https://hub.docker.com/_/eclipse-temurin/</t>
  </si>
  <si>
    <t>2021-10-06T18:00:36.296631Z</t>
  </si>
  <si>
    <t>thrift</t>
  </si>
  <si>
    <t>DEPRECATED; lacking active maintainer</t>
  </si>
  <si>
    <t>2021-10-01T07:17:20.409086Z</t>
  </si>
  <si>
    <t>rapidoid</t>
  </si>
  <si>
    <t>2021-09-29T10:51:38.518892Z</t>
  </si>
  <si>
    <t>kaazing-gateway</t>
  </si>
  <si>
    <t>2021-09-29T09:16:31.878431Z</t>
  </si>
  <si>
    <t>nuxeo</t>
  </si>
  <si>
    <t>DEPRECATED; contact Nuxeo for support/updates</t>
  </si>
  <si>
    <t>2021-08-18T15:43:00.931063Z</t>
  </si>
  <si>
    <t>fsharp</t>
  </si>
  <si>
    <t>DEPRECATED; use https://hub.docker.com/_/microsoft-dotnet-sdk/</t>
  </si>
  <si>
    <t>2021-07-22T09:22:27.838134Z</t>
  </si>
  <si>
    <t>sourcemage</t>
  </si>
  <si>
    <t>2021-05-22T09:34:30.675427Z</t>
  </si>
  <si>
    <t>mageia</t>
  </si>
  <si>
    <t>Official Mageia base image</t>
  </si>
  <si>
    <t>2021-04-08T19:40:26.279911Z</t>
  </si>
  <si>
    <t>swarm</t>
  </si>
  <si>
    <t>DEPRECATED; use "docker swarm init" instead</t>
  </si>
  <si>
    <t>2020-09-16T20:31:01.272132Z</t>
  </si>
  <si>
    <t>euleros</t>
  </si>
  <si>
    <t>2020-09-16T19:44:28.581242Z</t>
  </si>
  <si>
    <t>crux</t>
  </si>
  <si>
    <t>2020-09-16T19:22:24.585172Z</t>
  </si>
  <si>
    <t>sentry</t>
  </si>
  <si>
    <t>DEPRECATED; https://develop.sentry.dev/self-hosted/</t>
  </si>
  <si>
    <t>2019-10-19T09:22:56.635131Z</t>
  </si>
  <si>
    <t>known</t>
  </si>
  <si>
    <t>2019-06-13T05:46:14.801719Z</t>
  </si>
  <si>
    <t>opensuse</t>
  </si>
  <si>
    <t>DEPRECATED; for current images by the openSUSE Project see opensuse/leap and opensuse/tumbleweed.</t>
  </si>
  <si>
    <t>2019-05-30T20:47:55.862703Z</t>
  </si>
  <si>
    <t>hola-mundo</t>
  </si>
  <si>
    <t>¡Hola de DockerCon EU 2015 (Barcelona)!</t>
  </si>
  <si>
    <t>2019-01-04T16:43:25.400938Z</t>
  </si>
  <si>
    <t>hello-seattle</t>
  </si>
  <si>
    <t>Hello from DockerCon 2016 (Seattle)!</t>
  </si>
  <si>
    <t>2019-01-03T22:42:58.502186Z</t>
  </si>
  <si>
    <t>owncloud</t>
  </si>
  <si>
    <t>DEPRECATED; use "owncloud/server" instead</t>
  </si>
  <si>
    <t>2018-12-31T20:49:57.8066Z</t>
  </si>
  <si>
    <t>piwik</t>
  </si>
  <si>
    <t>DEPRECATED; use "matomo" instead</t>
  </si>
  <si>
    <t>2018-09-29T17:44:58.494866Z</t>
  </si>
  <si>
    <t>jenkins</t>
  </si>
  <si>
    <t>DEPRECATED; use "jenkins/jenkins:lts" instead</t>
  </si>
  <si>
    <t>2018-07-17T16:47:45.266614Z</t>
  </si>
  <si>
    <t>celery</t>
  </si>
  <si>
    <t>DEPRECATED; use "python" instead</t>
  </si>
  <si>
    <t>2017-06-20T03:17:04.117669Z</t>
  </si>
  <si>
    <t>iojs</t>
  </si>
  <si>
    <t>DEPRECATED; use "node" instead</t>
  </si>
  <si>
    <t>2017-03-23T21:40:20.37399Z</t>
  </si>
  <si>
    <t>java</t>
  </si>
  <si>
    <t>DEPRECATED; use "openjdk" (or other JDK implementations) instead</t>
  </si>
  <si>
    <t>2017-03-23T17:58:27.550146Z</t>
  </si>
  <si>
    <t>rails</t>
  </si>
  <si>
    <t>DEPRECATED; use "ruby" instead</t>
  </si>
  <si>
    <t>2017-01-06T19:07:44.686101Z</t>
  </si>
  <si>
    <t>django</t>
  </si>
  <si>
    <t>2017-01-06T17:59:53.097137Z</t>
  </si>
  <si>
    <t>glassfish</t>
  </si>
  <si>
    <t>DEPRECATED; abandoned by the maintainer</t>
  </si>
  <si>
    <t>2016-09-24T03:45:58.969886Z</t>
  </si>
  <si>
    <t>hipache</t>
  </si>
  <si>
    <t>DEPRECATED (upstream); use "traefik" "nginx" "haproxy" "httpd" instead</t>
  </si>
  <si>
    <t>2016-06-01T23:19:03.96624Z</t>
  </si>
  <si>
    <t>ubuntu-upstart</t>
  </si>
  <si>
    <t>DEPRECATED as is Upstart (find other process supervisor!)</t>
  </si>
  <si>
    <t>2016-04-04T21:21:19.946273Z</t>
  </si>
  <si>
    <t>ubuntu-debootstrap</t>
  </si>
  <si>
    <t>DEPRECATED; use "ubuntu" instead</t>
  </si>
  <si>
    <t>2016-04-04T21:20:04.94269Z</t>
  </si>
  <si>
    <t>docker-dev</t>
  </si>
  <si>
    <t>DEPRECATED; use https://github.com/moby/moby/blob/master/Dockerfile</t>
  </si>
  <si>
    <t>2016-03-29T23:38:26.378586Z</t>
  </si>
  <si>
    <t>scratch</t>
  </si>
  <si>
    <t>an explicitly empty image especially for building images "FROM scratch"</t>
  </si>
  <si>
    <t>2013-06-25T00:07:08Z</t>
  </si>
  <si>
    <t>Num Images w/ Sev</t>
  </si>
  <si>
    <t>Sum of Sevs</t>
  </si>
  <si>
    <t>Has Critical</t>
  </si>
  <si>
    <t>Is Undefined</t>
  </si>
  <si>
    <t>Has High</t>
  </si>
  <si>
    <t>Num Images</t>
  </si>
  <si>
    <t>Sum Vulnerabilities</t>
  </si>
  <si>
    <t>Sum Vulns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</si>
</sst>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&quot;Google Sans Mono&quot;"/>
    </font>
    <font>
      <b/>
      <color theme="1"/>
      <name val="Arial"/>
    </font>
    <font>
      <color theme="1"/>
      <name val="Arial"/>
    </font>
    <font>
      <sz val="9.0"/>
      <color theme="1"/>
      <name val="Google Sans Mono"/>
    </font>
  </fonts>
  <fills count="3">
    <fill>
      <patternFill patternType="none"/>
    </fill>
    <fill>
      <patternFill patternType="lightGray"/>
    </fill>
    <fill>
      <patternFill patternType="solid">
        <fgColor rgb="FFE5E5E5"/>
        <bgColor rgb="FFE5E5E5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Fill="1" applyFont="1"/>
    <xf borderId="0" fillId="0" fontId="3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0" fontId="4" numFmtId="0" xfId="0" applyAlignment="1" applyFont="1">
      <alignment horizontal="center" vertical="bottom"/>
    </xf>
    <xf borderId="0" fillId="2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Images vs Severity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raw_data!$H$182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raw_data!$G$183:$G$192</c:f>
            </c:strRef>
          </c:cat>
          <c:val>
            <c:numRef>
              <c:f>raw_data!$H$183:$H$192</c:f>
              <c:numCache/>
            </c:numRef>
          </c:val>
        </c:ser>
        <c:axId val="969480215"/>
        <c:axId val="855175556"/>
      </c:barChart>
      <c:catAx>
        <c:axId val="9694802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Severity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855175556"/>
      </c:catAx>
      <c:valAx>
        <c:axId val="855175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Images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94802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Severities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'per star count &gt;1000'!$AL$304:$AL$313</c:f>
            </c:strRef>
          </c:cat>
          <c:val>
            <c:numRef>
              <c:f>'per star count &gt;1000'!$AM$304:$AM$313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Pull Count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'per pull count'!$H$1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count'!$H$2:$H$1000</c:f>
              <c:numCache/>
            </c:numRef>
          </c:val>
        </c:ser>
        <c:ser>
          <c:idx val="1"/>
          <c:order val="1"/>
          <c:tx>
            <c:strRef>
              <c:f>'per pull count'!$G$1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count'!$G$2:$G$1000</c:f>
              <c:numCache/>
            </c:numRef>
          </c:val>
        </c:ser>
        <c:ser>
          <c:idx val="2"/>
          <c:order val="2"/>
          <c:tx>
            <c:strRef>
              <c:f>'per pull count'!$J$1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count'!$J$2:$J$1000</c:f>
              <c:numCache/>
            </c:numRef>
          </c:val>
        </c:ser>
        <c:ser>
          <c:idx val="3"/>
          <c:order val="3"/>
          <c:tx>
            <c:strRef>
              <c:f>'per pull count'!$I$1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count'!$I$2:$I$1000</c:f>
              <c:numCache/>
            </c:numRef>
          </c:val>
        </c:ser>
        <c:ser>
          <c:idx val="4"/>
          <c:order val="4"/>
          <c:tx>
            <c:strRef>
              <c:f>'per pull count'!$L$1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count'!$L$2:$L$1000</c:f>
              <c:numCache/>
            </c:numRef>
          </c:val>
        </c:ser>
        <c:ser>
          <c:idx val="5"/>
          <c:order val="5"/>
          <c:tx>
            <c:strRef>
              <c:f>'per pull count'!$K$1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count'!$K$2:$K$1000</c:f>
              <c:numCache/>
            </c:numRef>
          </c:val>
        </c:ser>
        <c:ser>
          <c:idx val="6"/>
          <c:order val="6"/>
          <c:tx>
            <c:strRef>
              <c:f>'per pull count'!$N$1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count'!$N$2:$N$1000</c:f>
              <c:numCache/>
            </c:numRef>
          </c:val>
        </c:ser>
        <c:ser>
          <c:idx val="7"/>
          <c:order val="7"/>
          <c:tx>
            <c:strRef>
              <c:f>'per pull count'!$M$1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count'!$M$2:$M$1000</c:f>
              <c:numCache/>
            </c:numRef>
          </c:val>
        </c:ser>
        <c:ser>
          <c:idx val="8"/>
          <c:order val="8"/>
          <c:tx>
            <c:strRef>
              <c:f>'per pull count'!$P$1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count'!$P$2:$P$1000</c:f>
              <c:numCache/>
            </c:numRef>
          </c:val>
        </c:ser>
        <c:ser>
          <c:idx val="9"/>
          <c:order val="9"/>
          <c:tx>
            <c:strRef>
              <c:f>'per pull count'!$O$1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count'!$O$2:$O$1000</c:f>
              <c:numCache/>
            </c:numRef>
          </c:val>
        </c:ser>
        <c:overlap val="100"/>
        <c:axId val="746646627"/>
        <c:axId val="1464810787"/>
      </c:barChart>
      <c:catAx>
        <c:axId val="7466466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Pull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64810787"/>
      </c:catAx>
      <c:valAx>
        <c:axId val="1464810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646627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Pull Count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'per pull count'!$L$1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count'!$L$2:$L$1000</c:f>
              <c:numCache/>
            </c:numRef>
          </c:val>
        </c:ser>
        <c:ser>
          <c:idx val="1"/>
          <c:order val="1"/>
          <c:tx>
            <c:strRef>
              <c:f>'per pull count'!$K$1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count'!$K$2:$K$1000</c:f>
              <c:numCache/>
            </c:numRef>
          </c:val>
        </c:ser>
        <c:ser>
          <c:idx val="2"/>
          <c:order val="2"/>
          <c:tx>
            <c:strRef>
              <c:f>'per pull count'!$N$1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count'!$N$2:$N$1000</c:f>
              <c:numCache/>
            </c:numRef>
          </c:val>
        </c:ser>
        <c:ser>
          <c:idx val="3"/>
          <c:order val="3"/>
          <c:tx>
            <c:strRef>
              <c:f>'per pull count'!$M$1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 pull count'!$S$2:$S$1000</c:f>
            </c:strRef>
          </c:cat>
          <c:val>
            <c:numRef>
              <c:f>'per pull count'!$M$2:$M$1000</c:f>
              <c:numCache/>
            </c:numRef>
          </c:val>
        </c:ser>
        <c:overlap val="100"/>
        <c:axId val="1452734457"/>
        <c:axId val="1374869515"/>
      </c:barChart>
      <c:catAx>
        <c:axId val="14527344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Pull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374869515"/>
      </c:catAx>
      <c:valAx>
        <c:axId val="13748695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734457"/>
      </c:valAx>
    </c:plotArea>
    <c:legend>
      <c:legendPos val="r"/>
      <c:legendEntry>
        <c:idx val="1"/>
        <c:txPr>
          <a:bodyPr/>
          <a:lstStyle/>
          <a:p>
            <a:pPr lvl="0">
              <a:defRPr sz="160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Pull Count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'per pull count &gt;200,000,000'!$H$1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&gt;200,000,000'!$H$2:$H$1000</c:f>
              <c:numCache/>
            </c:numRef>
          </c:val>
        </c:ser>
        <c:ser>
          <c:idx val="1"/>
          <c:order val="1"/>
          <c:tx>
            <c:strRef>
              <c:f>'per pull count &gt;200,000,000'!$G$1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&gt;200,000,000'!$G$2:$G$1000</c:f>
              <c:numCache/>
            </c:numRef>
          </c:val>
        </c:ser>
        <c:ser>
          <c:idx val="2"/>
          <c:order val="2"/>
          <c:tx>
            <c:strRef>
              <c:f>'per pull count &gt;200,000,000'!$J$1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&gt;200,000,000'!$J$2:$J$1000</c:f>
              <c:numCache/>
            </c:numRef>
          </c:val>
        </c:ser>
        <c:ser>
          <c:idx val="3"/>
          <c:order val="3"/>
          <c:tx>
            <c:strRef>
              <c:f>'per pull count &gt;200,000,000'!$I$1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&gt;200,000,000'!$I$2:$I$1000</c:f>
              <c:numCache/>
            </c:numRef>
          </c:val>
        </c:ser>
        <c:ser>
          <c:idx val="4"/>
          <c:order val="4"/>
          <c:tx>
            <c:strRef>
              <c:f>'per pull count &gt;200,000,000'!$L$1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&gt;200,000,000'!$L$2:$L$1000</c:f>
              <c:numCache/>
            </c:numRef>
          </c:val>
        </c:ser>
        <c:ser>
          <c:idx val="5"/>
          <c:order val="5"/>
          <c:tx>
            <c:strRef>
              <c:f>'per pull count &gt;200,000,000'!$K$1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&gt;200,000,000'!$K$2:$K$1000</c:f>
              <c:numCache/>
            </c:numRef>
          </c:val>
        </c:ser>
        <c:ser>
          <c:idx val="6"/>
          <c:order val="6"/>
          <c:tx>
            <c:strRef>
              <c:f>'per pull count &gt;200,000,000'!$N$1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&gt;200,000,000'!$N$2:$N$1000</c:f>
              <c:numCache/>
            </c:numRef>
          </c:val>
        </c:ser>
        <c:ser>
          <c:idx val="7"/>
          <c:order val="7"/>
          <c:tx>
            <c:strRef>
              <c:f>'per pull count &gt;200,000,000'!$M$1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&gt;200,000,000'!$M$2:$M$1000</c:f>
              <c:numCache/>
            </c:numRef>
          </c:val>
        </c:ser>
        <c:ser>
          <c:idx val="8"/>
          <c:order val="8"/>
          <c:tx>
            <c:strRef>
              <c:f>'per pull count &gt;200,000,000'!$P$1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&gt;200,000,000'!$P$2:$P$1000</c:f>
              <c:numCache/>
            </c:numRef>
          </c:val>
        </c:ser>
        <c:ser>
          <c:idx val="9"/>
          <c:order val="9"/>
          <c:tx>
            <c:strRef>
              <c:f>'per pull count &gt;200,000,000'!$O$1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&gt;200,000,000'!$O$2:$O$1000</c:f>
              <c:numCache/>
            </c:numRef>
          </c:val>
        </c:ser>
        <c:overlap val="100"/>
        <c:axId val="1551149025"/>
        <c:axId val="236162989"/>
      </c:barChart>
      <c:catAx>
        <c:axId val="1551149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Pull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36162989"/>
      </c:catAx>
      <c:valAx>
        <c:axId val="2361629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14902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Pull Count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'per pull count &gt;200,000,000'!$L$1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&gt;200,000,000'!$L$2:$L$1000</c:f>
              <c:numCache/>
            </c:numRef>
          </c:val>
        </c:ser>
        <c:ser>
          <c:idx val="1"/>
          <c:order val="1"/>
          <c:tx>
            <c:strRef>
              <c:f>'per pull count &gt;200,000,000'!$K$1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&gt;200,000,000'!$K$2:$K$1000</c:f>
              <c:numCache/>
            </c:numRef>
          </c:val>
        </c:ser>
        <c:ser>
          <c:idx val="2"/>
          <c:order val="2"/>
          <c:tx>
            <c:strRef>
              <c:f>'per pull count &gt;200,000,000'!$N$1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&gt;200,000,000'!$N$2:$N$1000</c:f>
              <c:numCache/>
            </c:numRef>
          </c:val>
        </c:ser>
        <c:ser>
          <c:idx val="3"/>
          <c:order val="3"/>
          <c:tx>
            <c:strRef>
              <c:f>'per pull count &gt;200,000,000'!$M$1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&gt;200,000,000'!$S$2:$S$1000</c:f>
            </c:strRef>
          </c:cat>
          <c:val>
            <c:numRef>
              <c:f>'per pull count &gt;200,000,000'!$M$2:$M$1000</c:f>
              <c:numCache/>
            </c:numRef>
          </c:val>
        </c:ser>
        <c:overlap val="100"/>
        <c:axId val="238608227"/>
        <c:axId val="589382615"/>
      </c:barChart>
      <c:catAx>
        <c:axId val="2386082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Pull Content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589382615"/>
      </c:catAx>
      <c:valAx>
        <c:axId val="589382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8608227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Images vs Severity</a:t>
            </a:r>
          </a:p>
        </c:rich>
      </c:tx>
      <c:layout>
        <c:manualLayout>
          <c:xMode val="edge"/>
          <c:yMode val="edge"/>
          <c:x val="0.03091666666666667"/>
          <c:y val="0.044609164420485174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'per pull count &gt;200,000,000'!$AN$181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 pull count &gt;200,000,000'!$AM$182:$AM$191</c:f>
            </c:strRef>
          </c:cat>
          <c:val>
            <c:numRef>
              <c:f>'per pull count &gt;200,000,000'!$AN$182:$AN$191</c:f>
              <c:numCache/>
            </c:numRef>
          </c:val>
        </c:ser>
        <c:axId val="1935973356"/>
        <c:axId val="1649444728"/>
      </c:barChart>
      <c:catAx>
        <c:axId val="19359733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Severity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649444728"/>
      </c:catAx>
      <c:valAx>
        <c:axId val="1649444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Images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5973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Severities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'per pull count &gt;200,000,000'!$AQ$181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'per pull count &gt;200,000,000'!$AP$182:$AP$191</c:f>
            </c:strRef>
          </c:cat>
          <c:val>
            <c:numRef>
              <c:f>'per pull count &gt;200,000,000'!$AQ$182:$AQ$191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Image by Most Recent Update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'by most recent update'!$H$1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update'!$H$2:$H$1000</c:f>
              <c:numCache/>
            </c:numRef>
          </c:val>
        </c:ser>
        <c:ser>
          <c:idx val="1"/>
          <c:order val="1"/>
          <c:tx>
            <c:strRef>
              <c:f>'by most recent update'!$G$1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update'!$G$2:$G$1000</c:f>
              <c:numCache/>
            </c:numRef>
          </c:val>
        </c:ser>
        <c:ser>
          <c:idx val="2"/>
          <c:order val="2"/>
          <c:tx>
            <c:strRef>
              <c:f>'by most recent update'!$J$1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update'!$J$2:$J$1000</c:f>
              <c:numCache/>
            </c:numRef>
          </c:val>
        </c:ser>
        <c:ser>
          <c:idx val="3"/>
          <c:order val="3"/>
          <c:tx>
            <c:strRef>
              <c:f>'by most recent update'!$I$1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update'!$I$2:$I$1000</c:f>
              <c:numCache/>
            </c:numRef>
          </c:val>
        </c:ser>
        <c:ser>
          <c:idx val="4"/>
          <c:order val="4"/>
          <c:tx>
            <c:strRef>
              <c:f>'by most recent update'!$L$1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update'!$L$2:$L$1000</c:f>
              <c:numCache/>
            </c:numRef>
          </c:val>
        </c:ser>
        <c:ser>
          <c:idx val="5"/>
          <c:order val="5"/>
          <c:tx>
            <c:strRef>
              <c:f>'by most recent update'!$K$1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update'!$K$2:$K$1000</c:f>
              <c:numCache/>
            </c:numRef>
          </c:val>
        </c:ser>
        <c:ser>
          <c:idx val="6"/>
          <c:order val="6"/>
          <c:tx>
            <c:strRef>
              <c:f>'by most recent update'!$N$1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update'!$N$2:$N$1000</c:f>
              <c:numCache/>
            </c:numRef>
          </c:val>
        </c:ser>
        <c:ser>
          <c:idx val="7"/>
          <c:order val="7"/>
          <c:tx>
            <c:strRef>
              <c:f>'by most recent update'!$M$1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update'!$M$2:$M$1000</c:f>
              <c:numCache/>
            </c:numRef>
          </c:val>
        </c:ser>
        <c:ser>
          <c:idx val="8"/>
          <c:order val="8"/>
          <c:tx>
            <c:strRef>
              <c:f>'by most recent update'!$P$1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update'!$P$2:$P$1000</c:f>
              <c:numCache/>
            </c:numRef>
          </c:val>
        </c:ser>
        <c:ser>
          <c:idx val="9"/>
          <c:order val="9"/>
          <c:tx>
            <c:strRef>
              <c:f>'by most recent update'!$O$1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update'!$O$2:$O$1000</c:f>
              <c:numCache/>
            </c:numRef>
          </c:val>
        </c:ser>
        <c:overlap val="100"/>
        <c:axId val="343525680"/>
        <c:axId val="974687358"/>
      </c:barChart>
      <c:catAx>
        <c:axId val="343525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Update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974687358"/>
      </c:catAx>
      <c:valAx>
        <c:axId val="9746873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3525680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Image by Most Recent Update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'by most recent update'!$L$1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update'!$L$2:$L$1000</c:f>
              <c:numCache/>
            </c:numRef>
          </c:val>
        </c:ser>
        <c:ser>
          <c:idx val="1"/>
          <c:order val="1"/>
          <c:tx>
            <c:strRef>
              <c:f>'by most recent update'!$K$1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update'!$K$2:$K$1000</c:f>
              <c:numCache/>
            </c:numRef>
          </c:val>
        </c:ser>
        <c:ser>
          <c:idx val="2"/>
          <c:order val="2"/>
          <c:tx>
            <c:strRef>
              <c:f>'by most recent update'!$N$1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update'!$N$2:$N$1000</c:f>
              <c:numCache/>
            </c:numRef>
          </c:val>
        </c:ser>
        <c:ser>
          <c:idx val="3"/>
          <c:order val="3"/>
          <c:tx>
            <c:strRef>
              <c:f>'by most recent update'!$M$1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'by most recent update'!$A$2:$A$1000</c:f>
            </c:strRef>
          </c:cat>
          <c:val>
            <c:numRef>
              <c:f>'by most recent update'!$M$2:$M$1000</c:f>
              <c:numCache/>
            </c:numRef>
          </c:val>
        </c:ser>
        <c:overlap val="100"/>
        <c:axId val="819735435"/>
        <c:axId val="1777158394"/>
      </c:barChart>
      <c:catAx>
        <c:axId val="8197354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Update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77158394"/>
      </c:catAx>
      <c:valAx>
        <c:axId val="17771583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73543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Image by Most Recent Update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 last month'!$H$1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month'!$H$2:$H$1000</c:f>
              <c:numCache/>
            </c:numRef>
          </c:val>
        </c:ser>
        <c:ser>
          <c:idx val="1"/>
          <c:order val="1"/>
          <c:tx>
            <c:strRef>
              <c:f>'in last month'!$G$1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month'!$G$2:$G$1000</c:f>
              <c:numCache/>
            </c:numRef>
          </c:val>
        </c:ser>
        <c:ser>
          <c:idx val="2"/>
          <c:order val="2"/>
          <c:tx>
            <c:strRef>
              <c:f>'in last month'!$J$1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month'!$J$2:$J$1000</c:f>
              <c:numCache/>
            </c:numRef>
          </c:val>
        </c:ser>
        <c:ser>
          <c:idx val="3"/>
          <c:order val="3"/>
          <c:tx>
            <c:strRef>
              <c:f>'in last month'!$I$1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month'!$I$2:$I$1000</c:f>
              <c:numCache/>
            </c:numRef>
          </c:val>
        </c:ser>
        <c:ser>
          <c:idx val="4"/>
          <c:order val="4"/>
          <c:tx>
            <c:strRef>
              <c:f>'in last month'!$L$1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month'!$L$2:$L$1000</c:f>
              <c:numCache/>
            </c:numRef>
          </c:val>
        </c:ser>
        <c:ser>
          <c:idx val="5"/>
          <c:order val="5"/>
          <c:tx>
            <c:strRef>
              <c:f>'in last month'!$K$1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month'!$K$2:$K$1000</c:f>
              <c:numCache/>
            </c:numRef>
          </c:val>
        </c:ser>
        <c:ser>
          <c:idx val="6"/>
          <c:order val="6"/>
          <c:tx>
            <c:strRef>
              <c:f>'in last month'!$N$1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month'!$N$2:$N$1000</c:f>
              <c:numCache/>
            </c:numRef>
          </c:val>
        </c:ser>
        <c:ser>
          <c:idx val="7"/>
          <c:order val="7"/>
          <c:tx>
            <c:strRef>
              <c:f>'in last month'!$M$1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month'!$M$2:$M$1000</c:f>
              <c:numCache/>
            </c:numRef>
          </c:val>
        </c:ser>
        <c:ser>
          <c:idx val="8"/>
          <c:order val="8"/>
          <c:tx>
            <c:strRef>
              <c:f>'in last month'!$P$1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month'!$P$2:$P$1000</c:f>
              <c:numCache/>
            </c:numRef>
          </c:val>
        </c:ser>
        <c:ser>
          <c:idx val="9"/>
          <c:order val="9"/>
          <c:tx>
            <c:strRef>
              <c:f>'in last month'!$O$1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month'!$O$2:$O$1000</c:f>
              <c:numCache/>
            </c:numRef>
          </c:val>
        </c:ser>
        <c:overlap val="100"/>
        <c:axId val="486242935"/>
        <c:axId val="309104001"/>
      </c:barChart>
      <c:catAx>
        <c:axId val="4862429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Update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309104001"/>
      </c:catAx>
      <c:valAx>
        <c:axId val="309104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8624293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Vulnerabilities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raw_data!$K$182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raw_data!$J$183:$J$192</c:f>
            </c:strRef>
          </c:cat>
          <c:val>
            <c:numRef>
              <c:f>raw_data!$K$183:$K$192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layout>
        <c:manualLayout>
          <c:xMode val="edge"/>
          <c:yMode val="edge"/>
          <c:x val="-0.11231884057971014"/>
          <c:y val="0.048828125"/>
        </c:manualLayout>
      </c:layout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Most Recent Update vs Vulnerabilities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 last month'!$L$1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month'!$L$2:$L$1000</c:f>
              <c:numCache/>
            </c:numRef>
          </c:val>
        </c:ser>
        <c:ser>
          <c:idx val="1"/>
          <c:order val="1"/>
          <c:tx>
            <c:strRef>
              <c:f>'in last month'!$K$1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month'!$K$2:$K$1000</c:f>
              <c:numCache/>
            </c:numRef>
          </c:val>
        </c:ser>
        <c:ser>
          <c:idx val="2"/>
          <c:order val="2"/>
          <c:tx>
            <c:strRef>
              <c:f>'in last month'!$N$1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month'!$N$2:$N$1000</c:f>
              <c:numCache/>
            </c:numRef>
          </c:val>
        </c:ser>
        <c:ser>
          <c:idx val="3"/>
          <c:order val="3"/>
          <c:tx>
            <c:strRef>
              <c:f>'in last month'!$M$1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 last month'!$A$2:$A$1000</c:f>
            </c:strRef>
          </c:cat>
          <c:val>
            <c:numRef>
              <c:f>'in last month'!$M$2:$M$1000</c:f>
              <c:numCache/>
            </c:numRef>
          </c:val>
        </c:ser>
        <c:overlap val="100"/>
        <c:axId val="507268555"/>
        <c:axId val="1712877665"/>
      </c:barChart>
      <c:catAx>
        <c:axId val="507268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Update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12877665"/>
      </c:catAx>
      <c:valAx>
        <c:axId val="1712877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268555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Images vs Severity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 last month'!$AM$97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 last month'!$AL$98:$AL$107</c:f>
            </c:strRef>
          </c:cat>
          <c:val>
            <c:numRef>
              <c:f>'in last month'!$AM$98:$AM$107</c:f>
              <c:numCache/>
            </c:numRef>
          </c:val>
        </c:ser>
        <c:axId val="1940049358"/>
        <c:axId val="119793761"/>
      </c:barChart>
      <c:catAx>
        <c:axId val="19400493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Severity</a:t>
                </a:r>
              </a:p>
            </c:rich>
          </c:tx>
          <c:layout>
            <c:manualLayout>
              <c:xMode val="edge"/>
              <c:yMode val="edge"/>
              <c:x val="0.07595247395833332"/>
              <c:y val="0.9176549865229109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19793761"/>
      </c:catAx>
      <c:valAx>
        <c:axId val="1197937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00493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Severity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 last month'!$AP$97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 last month'!$AO$98:$AO$107</c:f>
            </c:strRef>
          </c:cat>
          <c:val>
            <c:numRef>
              <c:f>'in last month'!$AP$98:$AP$107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Image by Most Recent Update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 last 12 months'!$H$1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months'!$H$2:$H$1000</c:f>
              <c:numCache/>
            </c:numRef>
          </c:val>
        </c:ser>
        <c:ser>
          <c:idx val="1"/>
          <c:order val="1"/>
          <c:tx>
            <c:strRef>
              <c:f>'in last 12 months'!$G$1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months'!$G$2:$G$1000</c:f>
              <c:numCache/>
            </c:numRef>
          </c:val>
        </c:ser>
        <c:ser>
          <c:idx val="2"/>
          <c:order val="2"/>
          <c:tx>
            <c:strRef>
              <c:f>'in last 12 months'!$J$1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months'!$J$2:$J$1000</c:f>
              <c:numCache/>
            </c:numRef>
          </c:val>
        </c:ser>
        <c:ser>
          <c:idx val="3"/>
          <c:order val="3"/>
          <c:tx>
            <c:strRef>
              <c:f>'in last 12 months'!$I$1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months'!$I$2:$I$1000</c:f>
              <c:numCache/>
            </c:numRef>
          </c:val>
        </c:ser>
        <c:ser>
          <c:idx val="4"/>
          <c:order val="4"/>
          <c:tx>
            <c:strRef>
              <c:f>'in last 12 months'!$L$1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months'!$L$2:$L$1000</c:f>
              <c:numCache/>
            </c:numRef>
          </c:val>
        </c:ser>
        <c:ser>
          <c:idx val="5"/>
          <c:order val="5"/>
          <c:tx>
            <c:strRef>
              <c:f>'in last 12 months'!$K$1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months'!$K$2:$K$1000</c:f>
              <c:numCache/>
            </c:numRef>
          </c:val>
        </c:ser>
        <c:ser>
          <c:idx val="6"/>
          <c:order val="6"/>
          <c:tx>
            <c:strRef>
              <c:f>'in last 12 months'!$N$1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months'!$N$2:$N$1000</c:f>
              <c:numCache/>
            </c:numRef>
          </c:val>
        </c:ser>
        <c:ser>
          <c:idx val="7"/>
          <c:order val="7"/>
          <c:tx>
            <c:strRef>
              <c:f>'in last 12 months'!$M$1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months'!$M$2:$M$1000</c:f>
              <c:numCache/>
            </c:numRef>
          </c:val>
        </c:ser>
        <c:ser>
          <c:idx val="8"/>
          <c:order val="8"/>
          <c:tx>
            <c:strRef>
              <c:f>'in last 12 months'!$P$1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months'!$P$2:$P$1000</c:f>
              <c:numCache/>
            </c:numRef>
          </c:val>
        </c:ser>
        <c:ser>
          <c:idx val="9"/>
          <c:order val="9"/>
          <c:tx>
            <c:strRef>
              <c:f>'in last 12 months'!$O$1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months'!$O$2:$O$1000</c:f>
              <c:numCache/>
            </c:numRef>
          </c:val>
        </c:ser>
        <c:overlap val="100"/>
        <c:axId val="2052823373"/>
        <c:axId val="1838015870"/>
      </c:barChart>
      <c:catAx>
        <c:axId val="20528233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Update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838015870"/>
      </c:catAx>
      <c:valAx>
        <c:axId val="1838015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2823373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Image by Most Recent Update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 last 12 months'!$L$1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months'!$L$2:$L$1000</c:f>
              <c:numCache/>
            </c:numRef>
          </c:val>
        </c:ser>
        <c:ser>
          <c:idx val="1"/>
          <c:order val="1"/>
          <c:tx>
            <c:strRef>
              <c:f>'in last 12 months'!$K$1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months'!$K$2:$K$1000</c:f>
              <c:numCache/>
            </c:numRef>
          </c:val>
        </c:ser>
        <c:ser>
          <c:idx val="2"/>
          <c:order val="2"/>
          <c:tx>
            <c:strRef>
              <c:f>'in last 12 months'!$N$1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months'!$N$2:$N$1000</c:f>
              <c:numCache/>
            </c:numRef>
          </c:val>
        </c:ser>
        <c:ser>
          <c:idx val="3"/>
          <c:order val="3"/>
          <c:tx>
            <c:strRef>
              <c:f>'in last 12 months'!$M$1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months'!$A$2:$A$1000</c:f>
            </c:strRef>
          </c:cat>
          <c:val>
            <c:numRef>
              <c:f>'in last 12 months'!$M$2:$M$1000</c:f>
              <c:numCache/>
            </c:numRef>
          </c:val>
        </c:ser>
        <c:overlap val="100"/>
        <c:axId val="1617725833"/>
        <c:axId val="437173778"/>
      </c:barChart>
      <c:catAx>
        <c:axId val="1617725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Update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437173778"/>
      </c:catAx>
      <c:valAx>
        <c:axId val="437173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77258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Images vs Severity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'in last 12 months'!$AK$155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'in last 12 months'!$AJ$156:$AJ$165</c:f>
            </c:strRef>
          </c:cat>
          <c:val>
            <c:numRef>
              <c:f>'in last 12 months'!$AK$156:$AK$165</c:f>
              <c:numCache/>
            </c:numRef>
          </c:val>
        </c:ser>
        <c:axId val="2124023419"/>
        <c:axId val="291428369"/>
      </c:barChart>
      <c:catAx>
        <c:axId val="21240234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Severity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91428369"/>
      </c:catAx>
      <c:valAx>
        <c:axId val="2914283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Images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40234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Severities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'in last 12 months'!$AN$155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'in last 12 months'!$AM$156:$AM$165</c:f>
            </c:strRef>
          </c:cat>
          <c:val>
            <c:numRef>
              <c:f>'in last 12 months'!$AN$156:$AN$165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Image by Least Recent Update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'more than 12 months'!$H$1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months'!$H$2:$H$856</c:f>
              <c:numCache/>
            </c:numRef>
          </c:val>
        </c:ser>
        <c:ser>
          <c:idx val="1"/>
          <c:order val="1"/>
          <c:tx>
            <c:strRef>
              <c:f>'more than 12 months'!$G$1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months'!$G$2:$G$856</c:f>
              <c:numCache/>
            </c:numRef>
          </c:val>
        </c:ser>
        <c:ser>
          <c:idx val="2"/>
          <c:order val="2"/>
          <c:tx>
            <c:strRef>
              <c:f>'more than 12 months'!$J$1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months'!$J$2:$J$856</c:f>
              <c:numCache/>
            </c:numRef>
          </c:val>
        </c:ser>
        <c:ser>
          <c:idx val="3"/>
          <c:order val="3"/>
          <c:tx>
            <c:strRef>
              <c:f>'more than 12 months'!$I$1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months'!$I$2:$I$856</c:f>
              <c:numCache/>
            </c:numRef>
          </c:val>
        </c:ser>
        <c:ser>
          <c:idx val="4"/>
          <c:order val="4"/>
          <c:tx>
            <c:strRef>
              <c:f>'more than 12 months'!$L$1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months'!$L$2:$L$856</c:f>
              <c:numCache/>
            </c:numRef>
          </c:val>
        </c:ser>
        <c:ser>
          <c:idx val="5"/>
          <c:order val="5"/>
          <c:tx>
            <c:strRef>
              <c:f>'more than 12 months'!$K$1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months'!$K$2:$K$856</c:f>
              <c:numCache/>
            </c:numRef>
          </c:val>
        </c:ser>
        <c:ser>
          <c:idx val="6"/>
          <c:order val="6"/>
          <c:tx>
            <c:strRef>
              <c:f>'more than 12 months'!$N$1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months'!$N$2:$N$856</c:f>
              <c:numCache/>
            </c:numRef>
          </c:val>
        </c:ser>
        <c:ser>
          <c:idx val="7"/>
          <c:order val="7"/>
          <c:tx>
            <c:strRef>
              <c:f>'more than 12 months'!$M$1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months'!$M$2:$M$856</c:f>
              <c:numCache/>
            </c:numRef>
          </c:val>
        </c:ser>
        <c:ser>
          <c:idx val="8"/>
          <c:order val="8"/>
          <c:tx>
            <c:strRef>
              <c:f>'more than 12 months'!$P$1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months'!$P$2:$P$856</c:f>
              <c:numCache/>
            </c:numRef>
          </c:val>
        </c:ser>
        <c:ser>
          <c:idx val="9"/>
          <c:order val="9"/>
          <c:tx>
            <c:strRef>
              <c:f>'more than 12 months'!$O$1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months'!$O$2:$O$856</c:f>
              <c:numCache/>
            </c:numRef>
          </c:val>
        </c:ser>
        <c:overlap val="100"/>
        <c:axId val="1286947453"/>
        <c:axId val="1356299295"/>
      </c:barChart>
      <c:catAx>
        <c:axId val="12869474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Update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356299295"/>
      </c:catAx>
      <c:valAx>
        <c:axId val="1356299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6947453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Image by Least Recent Update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'more than 12 months'!$L$1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months'!$L$2:$L$856</c:f>
              <c:numCache/>
            </c:numRef>
          </c:val>
        </c:ser>
        <c:ser>
          <c:idx val="1"/>
          <c:order val="1"/>
          <c:tx>
            <c:strRef>
              <c:f>'more than 12 months'!$K$1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months'!$K$2:$K$856</c:f>
              <c:numCache/>
            </c:numRef>
          </c:val>
        </c:ser>
        <c:ser>
          <c:idx val="2"/>
          <c:order val="2"/>
          <c:tx>
            <c:strRef>
              <c:f>'more than 12 months'!$N$1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months'!$N$2:$N$856</c:f>
              <c:numCache/>
            </c:numRef>
          </c:val>
        </c:ser>
        <c:ser>
          <c:idx val="3"/>
          <c:order val="3"/>
          <c:tx>
            <c:strRef>
              <c:f>'more than 12 months'!$M$1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months'!$A$2:$A$856</c:f>
            </c:strRef>
          </c:cat>
          <c:val>
            <c:numRef>
              <c:f>'more than 12 months'!$M$2:$M$856</c:f>
              <c:numCache/>
            </c:numRef>
          </c:val>
        </c:ser>
        <c:overlap val="100"/>
        <c:axId val="1568771782"/>
        <c:axId val="1737435371"/>
      </c:barChart>
      <c:catAx>
        <c:axId val="1568771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Update 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737435371"/>
      </c:catAx>
      <c:valAx>
        <c:axId val="17374353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8771782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Images vs Vulnerability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'more than 12 months'!$AK$41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'more than 12 months'!$AJ$42:$AJ$51</c:f>
            </c:strRef>
          </c:cat>
          <c:val>
            <c:numRef>
              <c:f>'more than 12 months'!$AK$42:$AK$51</c:f>
              <c:numCache/>
            </c:numRef>
          </c:val>
        </c:ser>
        <c:axId val="1215631466"/>
        <c:axId val="883481786"/>
      </c:barChart>
      <c:catAx>
        <c:axId val="12156314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883481786"/>
      </c:catAx>
      <c:valAx>
        <c:axId val="8834817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Images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56314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Critical Vulnerabilities vs Image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'critical only'!$N$1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'critical only'!$A$2:$A$1000</c:f>
            </c:strRef>
          </c:cat>
          <c:val>
            <c:numRef>
              <c:f>'critical only'!$N$2:$N$1000</c:f>
              <c:numCache/>
            </c:numRef>
          </c:val>
        </c:ser>
        <c:ser>
          <c:idx val="1"/>
          <c:order val="1"/>
          <c:tx>
            <c:strRef>
              <c:f>'critical only'!$M$1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'critical only'!$A$2:$A$1000</c:f>
            </c:strRef>
          </c:cat>
          <c:val>
            <c:numRef>
              <c:f>'critical only'!$M$2:$M$1000</c:f>
              <c:numCache/>
            </c:numRef>
          </c:val>
        </c:ser>
        <c:overlap val="100"/>
        <c:axId val="1676948722"/>
        <c:axId val="989574961"/>
      </c:barChart>
      <c:catAx>
        <c:axId val="1676948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89574961"/>
      </c:catAx>
      <c:valAx>
        <c:axId val="9895749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00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948722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Vulnerabilities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'more than 12 months'!$AN$41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'more than 12 months'!$AM$42:$AM$51</c:f>
            </c:strRef>
          </c:cat>
          <c:val>
            <c:numRef>
              <c:f>'more than 12 months'!$AN$42:$AN$51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Deprecated Image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deprecated!$H$1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deprecated!$H$2:$H$1000</c:f>
              <c:numCache/>
            </c:numRef>
          </c:val>
        </c:ser>
        <c:ser>
          <c:idx val="1"/>
          <c:order val="1"/>
          <c:tx>
            <c:strRef>
              <c:f>deprecated!$G$1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deprecated!$G$2:$G$1000</c:f>
              <c:numCache/>
            </c:numRef>
          </c:val>
        </c:ser>
        <c:ser>
          <c:idx val="2"/>
          <c:order val="2"/>
          <c:tx>
            <c:strRef>
              <c:f>deprecated!$J$1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deprecated!$J$2:$J$1000</c:f>
              <c:numCache/>
            </c:numRef>
          </c:val>
        </c:ser>
        <c:ser>
          <c:idx val="3"/>
          <c:order val="3"/>
          <c:tx>
            <c:strRef>
              <c:f>deprecated!$I$1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deprecated!$I$2:$I$1000</c:f>
              <c:numCache/>
            </c:numRef>
          </c:val>
        </c:ser>
        <c:ser>
          <c:idx val="4"/>
          <c:order val="4"/>
          <c:tx>
            <c:strRef>
              <c:f>deprecated!$L$1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deprecated!$L$2:$L$1000</c:f>
              <c:numCache/>
            </c:numRef>
          </c:val>
        </c:ser>
        <c:ser>
          <c:idx val="5"/>
          <c:order val="5"/>
          <c:tx>
            <c:strRef>
              <c:f>deprecated!$K$1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deprecated!$K$2:$K$1000</c:f>
              <c:numCache/>
            </c:numRef>
          </c:val>
        </c:ser>
        <c:ser>
          <c:idx val="6"/>
          <c:order val="6"/>
          <c:tx>
            <c:strRef>
              <c:f>deprecated!$N$1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deprecated!$N$2:$N$1000</c:f>
              <c:numCache/>
            </c:numRef>
          </c:val>
        </c:ser>
        <c:ser>
          <c:idx val="7"/>
          <c:order val="7"/>
          <c:tx>
            <c:strRef>
              <c:f>deprecated!$M$1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deprecated!$M$2:$M$1000</c:f>
              <c:numCache/>
            </c:numRef>
          </c:val>
        </c:ser>
        <c:ser>
          <c:idx val="8"/>
          <c:order val="8"/>
          <c:tx>
            <c:strRef>
              <c:f>deprecated!$P$1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deprecated!$P$2:$P$1000</c:f>
              <c:numCache/>
            </c:numRef>
          </c:val>
        </c:ser>
        <c:ser>
          <c:idx val="9"/>
          <c:order val="9"/>
          <c:tx>
            <c:strRef>
              <c:f>deprecated!$O$1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deprecated!$O$2:$O$1000</c:f>
              <c:numCache/>
            </c:numRef>
          </c:val>
        </c:ser>
        <c:overlap val="100"/>
        <c:axId val="10302571"/>
        <c:axId val="105950093"/>
      </c:barChart>
      <c:catAx>
        <c:axId val="103025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Deprecated 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05950093"/>
      </c:catAx>
      <c:valAx>
        <c:axId val="1059500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02571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Deprecated Image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deprecated!$L$1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deprecated!$L$2:$L$1000</c:f>
              <c:numCache/>
            </c:numRef>
          </c:val>
        </c:ser>
        <c:ser>
          <c:idx val="1"/>
          <c:order val="1"/>
          <c:tx>
            <c:strRef>
              <c:f>deprecated!$K$1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deprecated!$K$2:$K$1000</c:f>
              <c:numCache/>
            </c:numRef>
          </c:val>
        </c:ser>
        <c:ser>
          <c:idx val="2"/>
          <c:order val="2"/>
          <c:tx>
            <c:strRef>
              <c:f>deprecated!$N$1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deprecated!$N$2:$N$1000</c:f>
              <c:numCache/>
            </c:numRef>
          </c:val>
        </c:ser>
        <c:ser>
          <c:idx val="3"/>
          <c:order val="3"/>
          <c:tx>
            <c:strRef>
              <c:f>deprecated!$M$1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deprecated!$A$2:$A$1000</c:f>
            </c:strRef>
          </c:cat>
          <c:val>
            <c:numRef>
              <c:f>deprecated!$M$2:$M$1000</c:f>
              <c:numCache/>
            </c:numRef>
          </c:val>
        </c:ser>
        <c:overlap val="100"/>
        <c:axId val="131770331"/>
        <c:axId val="1718733566"/>
      </c:barChart>
      <c:catAx>
        <c:axId val="131770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Deprecated 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600">
                <a:solidFill>
                  <a:srgbClr val="000000"/>
                </a:solidFill>
                <a:latin typeface="+mn-lt"/>
              </a:defRPr>
            </a:pPr>
          </a:p>
        </c:txPr>
        <c:crossAx val="1718733566"/>
      </c:catAx>
      <c:valAx>
        <c:axId val="17187335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770331"/>
      </c:valAx>
    </c:plotArea>
    <c:legend>
      <c:legendPos val="r"/>
      <c:overlay val="0"/>
      <c:txPr>
        <a:bodyPr/>
        <a:lstStyle/>
        <a:p>
          <a:pPr lvl="0">
            <a:defRPr b="0" sz="1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Images vs Vulnerability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deprecated!$AM$186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deprecated!$AL$187:$AL$196</c:f>
            </c:strRef>
          </c:cat>
          <c:val>
            <c:numRef>
              <c:f>deprecated!$AM$187:$AM$196</c:f>
              <c:numCache/>
            </c:numRef>
          </c:val>
        </c:ser>
        <c:axId val="184354485"/>
        <c:axId val="993613883"/>
      </c:barChart>
      <c:catAx>
        <c:axId val="1843544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993613883"/>
      </c:catAx>
      <c:valAx>
        <c:axId val="993613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Images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544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Severities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deprecated!$AP$186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deprecated!$AO$187:$AO$196</c:f>
            </c:strRef>
          </c:cat>
          <c:val>
            <c:numRef>
              <c:f>deprecated!$AP$187:$AP$196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Non-Deprecated Images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'not deprecated'!$H$1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deprecated'!$H$2:$H$1000</c:f>
              <c:numCache/>
            </c:numRef>
          </c:val>
        </c:ser>
        <c:ser>
          <c:idx val="1"/>
          <c:order val="1"/>
          <c:tx>
            <c:strRef>
              <c:f>'not deprecated'!$G$1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deprecated'!$G$2:$G$1000</c:f>
              <c:numCache/>
            </c:numRef>
          </c:val>
        </c:ser>
        <c:ser>
          <c:idx val="2"/>
          <c:order val="2"/>
          <c:tx>
            <c:strRef>
              <c:f>'not deprecated'!$J$1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deprecated'!$J$2:$J$1000</c:f>
              <c:numCache/>
            </c:numRef>
          </c:val>
        </c:ser>
        <c:ser>
          <c:idx val="3"/>
          <c:order val="3"/>
          <c:tx>
            <c:strRef>
              <c:f>'not deprecated'!$I$1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deprecated'!$I$2:$I$1000</c:f>
              <c:numCache/>
            </c:numRef>
          </c:val>
        </c:ser>
        <c:ser>
          <c:idx val="4"/>
          <c:order val="4"/>
          <c:tx>
            <c:strRef>
              <c:f>'not deprecated'!$L$1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deprecated'!$L$2:$L$1000</c:f>
              <c:numCache/>
            </c:numRef>
          </c:val>
        </c:ser>
        <c:ser>
          <c:idx val="5"/>
          <c:order val="5"/>
          <c:tx>
            <c:strRef>
              <c:f>'not deprecated'!$K$1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deprecated'!$K$2:$K$1000</c:f>
              <c:numCache/>
            </c:numRef>
          </c:val>
        </c:ser>
        <c:ser>
          <c:idx val="6"/>
          <c:order val="6"/>
          <c:tx>
            <c:strRef>
              <c:f>'not deprecated'!$N$1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deprecated'!$N$2:$N$1000</c:f>
              <c:numCache/>
            </c:numRef>
          </c:val>
        </c:ser>
        <c:ser>
          <c:idx val="7"/>
          <c:order val="7"/>
          <c:tx>
            <c:strRef>
              <c:f>'not deprecated'!$M$1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deprecated'!$M$2:$M$1000</c:f>
              <c:numCache/>
            </c:numRef>
          </c:val>
        </c:ser>
        <c:ser>
          <c:idx val="8"/>
          <c:order val="8"/>
          <c:tx>
            <c:strRef>
              <c:f>'not deprecated'!$P$1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deprecated'!$P$2:$P$1000</c:f>
              <c:numCache/>
            </c:numRef>
          </c:val>
        </c:ser>
        <c:ser>
          <c:idx val="9"/>
          <c:order val="9"/>
          <c:tx>
            <c:strRef>
              <c:f>'not deprecated'!$O$1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deprecated'!$O$2:$O$1000</c:f>
              <c:numCache/>
            </c:numRef>
          </c:val>
        </c:ser>
        <c:overlap val="100"/>
        <c:axId val="50802330"/>
        <c:axId val="1091826335"/>
      </c:barChart>
      <c:catAx>
        <c:axId val="508023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Non-Deprecated 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1826335"/>
      </c:catAx>
      <c:valAx>
        <c:axId val="10918263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023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Non-Deprecated Images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'not deprecated'!$L$1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deprecated'!$L$2:$L$1000</c:f>
              <c:numCache/>
            </c:numRef>
          </c:val>
        </c:ser>
        <c:ser>
          <c:idx val="1"/>
          <c:order val="1"/>
          <c:tx>
            <c:strRef>
              <c:f>'not deprecated'!$K$1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deprecated'!$K$2:$K$1000</c:f>
              <c:numCache/>
            </c:numRef>
          </c:val>
        </c:ser>
        <c:ser>
          <c:idx val="2"/>
          <c:order val="2"/>
          <c:tx>
            <c:strRef>
              <c:f>'not deprecated'!$N$1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deprecated'!$N$2:$N$1000</c:f>
              <c:numCache/>
            </c:numRef>
          </c:val>
        </c:ser>
        <c:ser>
          <c:idx val="3"/>
          <c:order val="3"/>
          <c:tx>
            <c:strRef>
              <c:f>'not deprecated'!$M$1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'not deprecated'!$A$2:$A$1000</c:f>
            </c:strRef>
          </c:cat>
          <c:val>
            <c:numRef>
              <c:f>'not deprecated'!$M$2:$M$1000</c:f>
              <c:numCache/>
            </c:numRef>
          </c:val>
        </c:ser>
        <c:overlap val="100"/>
        <c:axId val="435342465"/>
        <c:axId val="73843972"/>
      </c:barChart>
      <c:catAx>
        <c:axId val="4353424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Non-Deprecated 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843972"/>
      </c:catAx>
      <c:valAx>
        <c:axId val="738439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3424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Images vs Vulnerability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'not deprecated'!$AK$186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'not deprecated'!$AJ$187:$AJ$196</c:f>
            </c:strRef>
          </c:cat>
          <c:val>
            <c:numRef>
              <c:f>'not deprecated'!$AK$187:$AK$196</c:f>
              <c:numCache/>
            </c:numRef>
          </c:val>
        </c:ser>
        <c:axId val="1235879381"/>
        <c:axId val="286634110"/>
      </c:barChart>
      <c:catAx>
        <c:axId val="1235879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86634110"/>
      </c:catAx>
      <c:valAx>
        <c:axId val="2866341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Images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5879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Distribution of Vulnerabilities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'not deprecated'!$AN$186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'not deprecated'!$AM$187:$AM$196</c:f>
            </c:strRef>
          </c:cat>
          <c:val>
            <c:numRef>
              <c:f>'not deprecated'!$AN$187:$AN$196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High Vulnerabilities vs Image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'high only'!$L$1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'high only'!$A$2:$A$1000</c:f>
            </c:strRef>
          </c:cat>
          <c:val>
            <c:numRef>
              <c:f>'high only'!$L$2:$L$1000</c:f>
              <c:numCache/>
            </c:numRef>
          </c:val>
        </c:ser>
        <c:ser>
          <c:idx val="1"/>
          <c:order val="1"/>
          <c:tx>
            <c:strRef>
              <c:f>'high only'!$K$1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'high only'!$A$2:$A$1000</c:f>
            </c:strRef>
          </c:cat>
          <c:val>
            <c:numRef>
              <c:f>'high only'!$K$2:$K$1000</c:f>
              <c:numCache/>
            </c:numRef>
          </c:val>
        </c:ser>
        <c:overlap val="100"/>
        <c:axId val="869467527"/>
        <c:axId val="442329528"/>
      </c:barChart>
      <c:catAx>
        <c:axId val="8694675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442329528"/>
      </c:catAx>
      <c:valAx>
        <c:axId val="4423295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9467527"/>
      </c:valAx>
    </c:plotArea>
    <c:legend>
      <c:legendPos val="r"/>
      <c:overlay val="0"/>
      <c:txPr>
        <a:bodyPr/>
        <a:lstStyle/>
        <a:p>
          <a:pPr lvl="0">
            <a:defRPr b="0" sz="20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Star Count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'per star count'!$H$1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count'!$H$2:$H$1000</c:f>
              <c:numCache/>
            </c:numRef>
          </c:val>
        </c:ser>
        <c:ser>
          <c:idx val="1"/>
          <c:order val="1"/>
          <c:tx>
            <c:strRef>
              <c:f>'per star count'!$G$1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count'!$G$2:$G$1000</c:f>
              <c:numCache/>
            </c:numRef>
          </c:val>
        </c:ser>
        <c:ser>
          <c:idx val="2"/>
          <c:order val="2"/>
          <c:tx>
            <c:strRef>
              <c:f>'per star count'!$J$1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count'!$J$2:$J$1000</c:f>
              <c:numCache/>
            </c:numRef>
          </c:val>
        </c:ser>
        <c:ser>
          <c:idx val="3"/>
          <c:order val="3"/>
          <c:tx>
            <c:strRef>
              <c:f>'per star count'!$I$1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count'!$I$2:$I$1000</c:f>
              <c:numCache/>
            </c:numRef>
          </c:val>
        </c:ser>
        <c:ser>
          <c:idx val="4"/>
          <c:order val="4"/>
          <c:tx>
            <c:strRef>
              <c:f>'per star count'!$L$1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count'!$L$2:$L$1000</c:f>
              <c:numCache/>
            </c:numRef>
          </c:val>
        </c:ser>
        <c:ser>
          <c:idx val="5"/>
          <c:order val="5"/>
          <c:tx>
            <c:strRef>
              <c:f>'per star count'!$K$1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count'!$K$2:$K$1000</c:f>
              <c:numCache/>
            </c:numRef>
          </c:val>
        </c:ser>
        <c:ser>
          <c:idx val="6"/>
          <c:order val="6"/>
          <c:tx>
            <c:strRef>
              <c:f>'per star count'!$N$1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count'!$N$2:$N$1000</c:f>
              <c:numCache/>
            </c:numRef>
          </c:val>
        </c:ser>
        <c:ser>
          <c:idx val="7"/>
          <c:order val="7"/>
          <c:tx>
            <c:strRef>
              <c:f>'per star count'!$M$1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count'!$M$2:$M$1000</c:f>
              <c:numCache/>
            </c:numRef>
          </c:val>
        </c:ser>
        <c:ser>
          <c:idx val="8"/>
          <c:order val="8"/>
          <c:tx>
            <c:strRef>
              <c:f>'per star count'!$P$1</c:f>
            </c:strRef>
          </c:tx>
          <c:spPr>
            <a:solidFill>
              <a:schemeClr val="accent3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count'!$P$2:$P$1000</c:f>
              <c:numCache/>
            </c:numRef>
          </c:val>
        </c:ser>
        <c:ser>
          <c:idx val="9"/>
          <c:order val="9"/>
          <c:tx>
            <c:strRef>
              <c:f>'per star count'!$O$1</c:f>
            </c:strRef>
          </c:tx>
          <c:spPr>
            <a:solidFill>
              <a:schemeClr val="accent4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count'!$O$2:$O$1000</c:f>
              <c:numCache/>
            </c:numRef>
          </c:val>
        </c:ser>
        <c:overlap val="100"/>
        <c:axId val="149289193"/>
        <c:axId val="2122776289"/>
      </c:barChart>
      <c:catAx>
        <c:axId val="1492891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Stars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122776289"/>
      </c:catAx>
      <c:valAx>
        <c:axId val="21227762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89193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Star Count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'per star count'!$L$1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count'!$L$2:$L$1000</c:f>
              <c:numCache/>
            </c:numRef>
          </c:val>
        </c:ser>
        <c:ser>
          <c:idx val="1"/>
          <c:order val="1"/>
          <c:tx>
            <c:strRef>
              <c:f>'per star count'!$K$1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count'!$K$2:$K$1000</c:f>
              <c:numCache/>
            </c:numRef>
          </c:val>
        </c:ser>
        <c:ser>
          <c:idx val="2"/>
          <c:order val="2"/>
          <c:tx>
            <c:strRef>
              <c:f>'per star count'!$N$1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count'!$N$2:$N$1000</c:f>
              <c:numCache/>
            </c:numRef>
          </c:val>
        </c:ser>
        <c:ser>
          <c:idx val="3"/>
          <c:order val="3"/>
          <c:tx>
            <c:strRef>
              <c:f>'per star count'!$M$1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 star count'!$R$2:$R$1000</c:f>
            </c:strRef>
          </c:cat>
          <c:val>
            <c:numRef>
              <c:f>'per star count'!$M$2:$M$1000</c:f>
              <c:numCache/>
            </c:numRef>
          </c:val>
        </c:ser>
        <c:overlap val="100"/>
        <c:axId val="175564061"/>
        <c:axId val="1893195754"/>
      </c:barChart>
      <c:catAx>
        <c:axId val="175564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Stars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893195754"/>
      </c:catAx>
      <c:valAx>
        <c:axId val="1893195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564061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Star Count vs Vulnerabilities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'per star count &gt;1000'!$H$1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 star count &gt;1000'!$R$2:$R$1000</c:f>
            </c:strRef>
          </c:cat>
          <c:val>
            <c:numRef>
              <c:f>'per star count &gt;1000'!$H$2:$H$1000</c:f>
              <c:numCache/>
            </c:numRef>
          </c:val>
        </c:ser>
        <c:ser>
          <c:idx val="1"/>
          <c:order val="1"/>
          <c:tx>
            <c:strRef>
              <c:f>'per star count &gt;1000'!$G$1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 star count &gt;1000'!$R$2:$R$1000</c:f>
            </c:strRef>
          </c:cat>
          <c:val>
            <c:numRef>
              <c:f>'per star count &gt;1000'!$G$2:$G$1000</c:f>
              <c:numCache/>
            </c:numRef>
          </c:val>
        </c:ser>
        <c:ser>
          <c:idx val="2"/>
          <c:order val="2"/>
          <c:tx>
            <c:strRef>
              <c:f>'per star count &gt;1000'!$J$1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'per star count &gt;1000'!$R$2:$R$1000</c:f>
            </c:strRef>
          </c:cat>
          <c:val>
            <c:numRef>
              <c:f>'per star count &gt;1000'!$J$2:$J$1000</c:f>
              <c:numCache/>
            </c:numRef>
          </c:val>
        </c:ser>
        <c:ser>
          <c:idx val="3"/>
          <c:order val="3"/>
          <c:tx>
            <c:strRef>
              <c:f>'per star count &gt;1000'!$I$1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'per star count &gt;1000'!$R$2:$R$1000</c:f>
            </c:strRef>
          </c:cat>
          <c:val>
            <c:numRef>
              <c:f>'per star count &gt;1000'!$I$2:$I$1000</c:f>
              <c:numCache/>
            </c:numRef>
          </c:val>
        </c:ser>
        <c:ser>
          <c:idx val="4"/>
          <c:order val="4"/>
          <c:tx>
            <c:strRef>
              <c:f>'per star count &gt;1000'!$L$1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'per star count &gt;1000'!$R$2:$R$1000</c:f>
            </c:strRef>
          </c:cat>
          <c:val>
            <c:numRef>
              <c:f>'per star count &gt;1000'!$L$2:$L$1000</c:f>
              <c:numCache/>
            </c:numRef>
          </c:val>
        </c:ser>
        <c:ser>
          <c:idx val="5"/>
          <c:order val="5"/>
          <c:tx>
            <c:strRef>
              <c:f>'per star count &gt;1000'!$K$1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'per star count &gt;1000'!$R$2:$R$1000</c:f>
            </c:strRef>
          </c:cat>
          <c:val>
            <c:numRef>
              <c:f>'per star count &gt;1000'!$K$2:$K$1000</c:f>
              <c:numCache/>
            </c:numRef>
          </c:val>
        </c:ser>
        <c:ser>
          <c:idx val="6"/>
          <c:order val="6"/>
          <c:tx>
            <c:strRef>
              <c:f>'per star count &gt;1000'!$P$1</c:f>
            </c:strRef>
          </c:tx>
          <c:spPr>
            <a:solidFill>
              <a:schemeClr val="accent1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star count &gt;1000'!$R$2:$R$1000</c:f>
            </c:strRef>
          </c:cat>
          <c:val>
            <c:numRef>
              <c:f>'per star count &gt;1000'!$P$2:$P$1000</c:f>
              <c:numCache/>
            </c:numRef>
          </c:val>
        </c:ser>
        <c:ser>
          <c:idx val="7"/>
          <c:order val="7"/>
          <c:tx>
            <c:strRef>
              <c:f>'per star count &gt;1000'!$O$1</c:f>
            </c:strRef>
          </c:tx>
          <c:spPr>
            <a:solidFill>
              <a:schemeClr val="accent2">
                <a:lumOff val="30000"/>
              </a:schemeClr>
            </a:solidFill>
            <a:ln cmpd="sng">
              <a:solidFill>
                <a:srgbClr val="000000"/>
              </a:solidFill>
            </a:ln>
          </c:spPr>
          <c:cat>
            <c:strRef>
              <c:f>'per star count &gt;1000'!$R$2:$R$1000</c:f>
            </c:strRef>
          </c:cat>
          <c:val>
            <c:numRef>
              <c:f>'per star count &gt;1000'!$O$2:$O$1000</c:f>
              <c:numCache/>
            </c:numRef>
          </c:val>
        </c:ser>
        <c:overlap val="100"/>
        <c:axId val="631532297"/>
        <c:axId val="1901334611"/>
      </c:barChart>
      <c:catAx>
        <c:axId val="6315322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Star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01334611"/>
      </c:catAx>
      <c:valAx>
        <c:axId val="19013346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1532297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Vulnerabilities vs Star Count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'per star count &gt;1000'!$L$1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 star count &gt;1000'!$R$2:$R$1000</c:f>
            </c:strRef>
          </c:cat>
          <c:val>
            <c:numRef>
              <c:f>'per star count &gt;1000'!$L$2:$L$1000</c:f>
              <c:numCache/>
            </c:numRef>
          </c:val>
        </c:ser>
        <c:ser>
          <c:idx val="1"/>
          <c:order val="1"/>
          <c:tx>
            <c:strRef>
              <c:f>'per star count &gt;1000'!$K$1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'per star count &gt;1000'!$R$2:$R$1000</c:f>
            </c:strRef>
          </c:cat>
          <c:val>
            <c:numRef>
              <c:f>'per star count &gt;1000'!$K$2:$K$1000</c:f>
              <c:numCache/>
            </c:numRef>
          </c:val>
        </c:ser>
        <c:overlap val="100"/>
        <c:axId val="1676277667"/>
        <c:axId val="1418093062"/>
      </c:barChart>
      <c:catAx>
        <c:axId val="16762776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Image by Star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418093062"/>
      </c:catAx>
      <c:valAx>
        <c:axId val="14180930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Vulnerabilities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277667"/>
      </c:valAx>
    </c:plotArea>
    <c:legend>
      <c:legendPos val="r"/>
      <c:overlay val="0"/>
      <c:txPr>
        <a:bodyPr/>
        <a:lstStyle/>
        <a:p>
          <a:pPr lvl="0">
            <a:defRPr b="0" sz="18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of Images per Severity</a:t>
            </a:r>
          </a:p>
        </c:rich>
      </c:tx>
      <c:layout>
        <c:manualLayout>
          <c:xMode val="edge"/>
          <c:yMode val="edge"/>
          <c:x val="0.032058492688413945"/>
          <c:y val="0.04818181818181818"/>
        </c:manualLayout>
      </c:layout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'per star count &gt;1000'!$AI$304:$AI$313</c:f>
            </c:strRef>
          </c:cat>
          <c:val>
            <c:numRef>
              <c:f>'per star count &gt;1000'!$AJ$304:$AJ$313</c:f>
              <c:numCache/>
            </c:numRef>
          </c:val>
        </c:ser>
        <c:axId val="1574294891"/>
        <c:axId val="2096618136"/>
      </c:barChart>
      <c:catAx>
        <c:axId val="15742948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Severity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2096618136"/>
      </c:catAx>
      <c:valAx>
        <c:axId val="2096618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Images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42948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Relationship Id="rId3" Type="http://schemas.openxmlformats.org/officeDocument/2006/relationships/chart" Target="../charts/chart29.xml"/><Relationship Id="rId4" Type="http://schemas.openxmlformats.org/officeDocument/2006/relationships/chart" Target="../charts/chart30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181</xdr:row>
      <xdr:rowOff>19050</xdr:rowOff>
    </xdr:from>
    <xdr:ext cx="10401300" cy="6419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133350</xdr:colOff>
      <xdr:row>206</xdr:row>
      <xdr:rowOff>66675</xdr:rowOff>
    </xdr:from>
    <xdr:ext cx="7886700" cy="4876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2</xdr:row>
      <xdr:rowOff>152400</xdr:rowOff>
    </xdr:from>
    <xdr:ext cx="22298025" cy="106203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704850</xdr:colOff>
      <xdr:row>57</xdr:row>
      <xdr:rowOff>47625</xdr:rowOff>
    </xdr:from>
    <xdr:ext cx="18221325" cy="103536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19050</xdr:colOff>
      <xdr:row>65</xdr:row>
      <xdr:rowOff>95250</xdr:rowOff>
    </xdr:from>
    <xdr:ext cx="11582400" cy="698182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21</xdr:col>
      <xdr:colOff>333375</xdr:colOff>
      <xdr:row>113</xdr:row>
      <xdr:rowOff>85725</xdr:rowOff>
    </xdr:from>
    <xdr:ext cx="9572625" cy="592455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38</xdr:row>
      <xdr:rowOff>19050</xdr:rowOff>
    </xdr:from>
    <xdr:ext cx="10534650" cy="652462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47625</xdr:colOff>
      <xdr:row>36</xdr:row>
      <xdr:rowOff>200025</xdr:rowOff>
    </xdr:from>
    <xdr:ext cx="10029825" cy="6210300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704850</xdr:colOff>
      <xdr:row>37</xdr:row>
      <xdr:rowOff>142875</xdr:rowOff>
    </xdr:from>
    <xdr:ext cx="11049000" cy="667702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35</xdr:col>
      <xdr:colOff>304800</xdr:colOff>
      <xdr:row>40</xdr:row>
      <xdr:rowOff>19050</xdr:rowOff>
    </xdr:from>
    <xdr:ext cx="8896350" cy="5505450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123825</xdr:colOff>
      <xdr:row>179</xdr:row>
      <xdr:rowOff>142875</xdr:rowOff>
    </xdr:from>
    <xdr:ext cx="9467850" cy="5867400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457200</xdr:colOff>
      <xdr:row>180</xdr:row>
      <xdr:rowOff>47625</xdr:rowOff>
    </xdr:from>
    <xdr:ext cx="7848600" cy="5867400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428625</xdr:colOff>
      <xdr:row>179</xdr:row>
      <xdr:rowOff>142875</xdr:rowOff>
    </xdr:from>
    <xdr:ext cx="11068050" cy="68484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676275</xdr:colOff>
      <xdr:row>198</xdr:row>
      <xdr:rowOff>85725</xdr:rowOff>
    </xdr:from>
    <xdr:ext cx="10391775" cy="64293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22</xdr:row>
      <xdr:rowOff>104775</xdr:rowOff>
    </xdr:from>
    <xdr:ext cx="17564100" cy="6972300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114300</xdr:colOff>
      <xdr:row>66</xdr:row>
      <xdr:rowOff>85725</xdr:rowOff>
    </xdr:from>
    <xdr:ext cx="17668875" cy="8686800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20</xdr:col>
      <xdr:colOff>781050</xdr:colOff>
      <xdr:row>119</xdr:row>
      <xdr:rowOff>38100</xdr:rowOff>
    </xdr:from>
    <xdr:ext cx="11277600" cy="6972300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32</xdr:col>
      <xdr:colOff>723900</xdr:colOff>
      <xdr:row>177</xdr:row>
      <xdr:rowOff>95250</xdr:rowOff>
    </xdr:from>
    <xdr:ext cx="8629650" cy="534352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219075</xdr:colOff>
      <xdr:row>14</xdr:row>
      <xdr:rowOff>0</xdr:rowOff>
    </xdr:from>
    <xdr:ext cx="16068675" cy="9934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800100</xdr:colOff>
      <xdr:row>11</xdr:row>
      <xdr:rowOff>19050</xdr:rowOff>
    </xdr:from>
    <xdr:ext cx="15763875" cy="97631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1695450</xdr:colOff>
      <xdr:row>0</xdr:row>
      <xdr:rowOff>0</xdr:rowOff>
    </xdr:from>
    <xdr:ext cx="16135350" cy="99536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895350</xdr:colOff>
      <xdr:row>62</xdr:row>
      <xdr:rowOff>95250</xdr:rowOff>
    </xdr:from>
    <xdr:ext cx="15744825" cy="97345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466725</xdr:colOff>
      <xdr:row>310</xdr:row>
      <xdr:rowOff>114300</xdr:rowOff>
    </xdr:from>
    <xdr:ext cx="10163175" cy="80200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295275</xdr:colOff>
      <xdr:row>299</xdr:row>
      <xdr:rowOff>28575</xdr:rowOff>
    </xdr:from>
    <xdr:ext cx="9505950" cy="83343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647700</xdr:colOff>
      <xdr:row>54</xdr:row>
      <xdr:rowOff>95250</xdr:rowOff>
    </xdr:from>
    <xdr:ext cx="9925050" cy="61341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23</xdr:col>
      <xdr:colOff>942975</xdr:colOff>
      <xdr:row>328</xdr:row>
      <xdr:rowOff>19050</xdr:rowOff>
    </xdr:from>
    <xdr:ext cx="6877050" cy="42481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219075</xdr:colOff>
      <xdr:row>1</xdr:row>
      <xdr:rowOff>133350</xdr:rowOff>
    </xdr:from>
    <xdr:ext cx="16583025" cy="1025842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428625</xdr:colOff>
      <xdr:row>63</xdr:row>
      <xdr:rowOff>180975</xdr:rowOff>
    </xdr:from>
    <xdr:ext cx="13115925" cy="110680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419100</xdr:colOff>
      <xdr:row>11</xdr:row>
      <xdr:rowOff>66675</xdr:rowOff>
    </xdr:from>
    <xdr:ext cx="12363450" cy="983932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609600</xdr:colOff>
      <xdr:row>192</xdr:row>
      <xdr:rowOff>76200</xdr:rowOff>
    </xdr:from>
    <xdr:ext cx="13592175" cy="75057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18</xdr:col>
      <xdr:colOff>123825</xdr:colOff>
      <xdr:row>186</xdr:row>
      <xdr:rowOff>85725</xdr:rowOff>
    </xdr:from>
    <xdr:ext cx="11068050" cy="68484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</xdr:colOff>
      <xdr:row>190</xdr:row>
      <xdr:rowOff>142875</xdr:rowOff>
    </xdr:from>
    <xdr:ext cx="9048750" cy="56007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342900</xdr:colOff>
      <xdr:row>2</xdr:row>
      <xdr:rowOff>200025</xdr:rowOff>
    </xdr:from>
    <xdr:ext cx="17945100" cy="1109662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895350</xdr:colOff>
      <xdr:row>59</xdr:row>
      <xdr:rowOff>104775</xdr:rowOff>
    </xdr:from>
    <xdr:ext cx="15859125" cy="981075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838200</xdr:colOff>
      <xdr:row>1</xdr:row>
      <xdr:rowOff>161925</xdr:rowOff>
    </xdr:from>
    <xdr:ext cx="16468725" cy="907732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447675</xdr:colOff>
      <xdr:row>51</xdr:row>
      <xdr:rowOff>95250</xdr:rowOff>
    </xdr:from>
    <xdr:ext cx="14220825" cy="88011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22</xdr:col>
      <xdr:colOff>752475</xdr:colOff>
      <xdr:row>21</xdr:row>
      <xdr:rowOff>190500</xdr:rowOff>
    </xdr:from>
    <xdr:ext cx="9896475" cy="52959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22</xdr:col>
      <xdr:colOff>952500</xdr:colOff>
      <xdr:row>51</xdr:row>
      <xdr:rowOff>95250</xdr:rowOff>
    </xdr:from>
    <xdr:ext cx="9267825" cy="573405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>
      <c r="F2" s="1" t="s">
        <v>19</v>
      </c>
      <c r="G2" s="2" t="str">
        <f t="shared" ref="G2:P2" si="1">SUM(#REF!)</f>
        <v>#REF!</v>
      </c>
      <c r="H2" s="2" t="str">
        <f t="shared" si="1"/>
        <v>#REF!</v>
      </c>
      <c r="I2" s="2" t="str">
        <f t="shared" si="1"/>
        <v>#REF!</v>
      </c>
      <c r="J2" s="2" t="str">
        <f t="shared" si="1"/>
        <v>#REF!</v>
      </c>
      <c r="K2" s="2" t="str">
        <f t="shared" si="1"/>
        <v>#REF!</v>
      </c>
      <c r="L2" s="2" t="str">
        <f t="shared" si="1"/>
        <v>#REF!</v>
      </c>
      <c r="M2" s="2" t="str">
        <f t="shared" si="1"/>
        <v>#REF!</v>
      </c>
      <c r="N2" s="2" t="str">
        <f t="shared" si="1"/>
        <v>#REF!</v>
      </c>
      <c r="O2" s="2" t="str">
        <f t="shared" si="1"/>
        <v>#REF!</v>
      </c>
      <c r="P2" s="2" t="str">
        <f t="shared" si="1"/>
        <v>#REF!</v>
      </c>
    </row>
    <row r="3">
      <c r="F3" s="1" t="s">
        <v>20</v>
      </c>
      <c r="G3" s="2">
        <f t="shared" ref="G3:P3" si="2">COUNTIF(#REF!, "&gt;0")</f>
        <v>0</v>
      </c>
      <c r="H3" s="2">
        <f t="shared" si="2"/>
        <v>0</v>
      </c>
      <c r="I3" s="2">
        <f t="shared" si="2"/>
        <v>0</v>
      </c>
      <c r="J3" s="2">
        <f t="shared" si="2"/>
        <v>0</v>
      </c>
      <c r="K3" s="2">
        <f t="shared" si="2"/>
        <v>0</v>
      </c>
      <c r="L3" s="2">
        <f t="shared" si="2"/>
        <v>0</v>
      </c>
      <c r="M3" s="2">
        <f t="shared" si="2"/>
        <v>0</v>
      </c>
      <c r="N3" s="2">
        <f t="shared" si="2"/>
        <v>0</v>
      </c>
      <c r="O3" s="2">
        <f t="shared" si="2"/>
        <v>0</v>
      </c>
      <c r="P3" s="2">
        <f t="shared" si="2"/>
        <v>0</v>
      </c>
    </row>
    <row r="4">
      <c r="A4" s="1" t="s">
        <v>21</v>
      </c>
      <c r="B4" s="1" t="s">
        <v>22</v>
      </c>
      <c r="C4" s="1" t="s">
        <v>23</v>
      </c>
      <c r="D4" s="1">
        <v>462.0</v>
      </c>
      <c r="E4" s="1">
        <v>1.85507204E8</v>
      </c>
      <c r="F4" s="1" t="s">
        <v>24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ref="R4:R178" si="3">CONCAT(A4, CONCAT(" - ", D4))</f>
        <v>nats - 462</v>
      </c>
      <c r="S4" s="3" t="str">
        <f t="shared" ref="S4:S178" si="4">CONCAT(A4, CONCAT(" - ", E4))</f>
        <v>nats - 185507204</v>
      </c>
    </row>
    <row r="5">
      <c r="A5" s="1" t="s">
        <v>25</v>
      </c>
      <c r="B5" s="1" t="s">
        <v>26</v>
      </c>
      <c r="C5" s="1" t="s">
        <v>23</v>
      </c>
      <c r="D5" s="1">
        <v>2450.0</v>
      </c>
      <c r="E5" s="1">
        <v>2.616536732E9</v>
      </c>
      <c r="F5" s="1" t="s">
        <v>27</v>
      </c>
      <c r="G5" s="1">
        <v>0.0</v>
      </c>
      <c r="H5" s="1">
        <v>0.0</v>
      </c>
      <c r="I5" s="1">
        <v>7.0</v>
      </c>
      <c r="J5" s="1">
        <v>0.0</v>
      </c>
      <c r="K5" s="1">
        <v>2.0</v>
      </c>
      <c r="L5" s="1">
        <v>0.0</v>
      </c>
      <c r="M5" s="1">
        <v>0.0</v>
      </c>
      <c r="N5" s="1">
        <v>0.0</v>
      </c>
      <c r="O5" s="1">
        <v>3.0</v>
      </c>
      <c r="P5" s="1">
        <v>0.0</v>
      </c>
      <c r="Q5" s="2" t="b">
        <f>IFERROR(__xludf.DUMMYFUNCTION("IF(REGEXMATCH(B5, ""DEPRECATED""), true, false)
"),FALSE)</f>
        <v>0</v>
      </c>
      <c r="R5" s="2" t="str">
        <f t="shared" si="3"/>
        <v>docker - 2450</v>
      </c>
      <c r="S5" s="3" t="str">
        <f t="shared" si="4"/>
        <v>docker - 2616536732</v>
      </c>
    </row>
    <row r="6">
      <c r="A6" s="1" t="s">
        <v>28</v>
      </c>
      <c r="B6" s="1" t="s">
        <v>29</v>
      </c>
      <c r="C6" s="1" t="s">
        <v>23</v>
      </c>
      <c r="D6" s="1">
        <v>4912.0</v>
      </c>
      <c r="E6" s="1">
        <v>2.644473077E9</v>
      </c>
      <c r="F6" s="1" t="s">
        <v>30</v>
      </c>
      <c r="G6" s="1">
        <v>3.0</v>
      </c>
      <c r="H6" s="1">
        <v>9.0</v>
      </c>
      <c r="I6" s="1">
        <v>1.0</v>
      </c>
      <c r="J6" s="1">
        <v>3.0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3"/>
        <v>rabbitmq - 4912</v>
      </c>
      <c r="S6" s="3" t="str">
        <f t="shared" si="4"/>
        <v>rabbitmq - 2644473077</v>
      </c>
    </row>
    <row r="7">
      <c r="A7" s="1" t="s">
        <v>31</v>
      </c>
      <c r="B7" s="1" t="s">
        <v>32</v>
      </c>
      <c r="C7" s="1" t="s">
        <v>23</v>
      </c>
      <c r="D7" s="1">
        <v>3906.0</v>
      </c>
      <c r="E7" s="1">
        <v>9.16243366E8</v>
      </c>
      <c r="F7" s="1" t="s">
        <v>33</v>
      </c>
      <c r="G7" s="1">
        <v>1.0</v>
      </c>
      <c r="H7" s="1">
        <v>75.0</v>
      </c>
      <c r="I7" s="1">
        <v>0.0</v>
      </c>
      <c r="J7" s="1">
        <v>7.0</v>
      </c>
      <c r="K7" s="1">
        <v>0.0</v>
      </c>
      <c r="L7" s="1">
        <v>0.0</v>
      </c>
      <c r="M7" s="1">
        <v>0.0</v>
      </c>
      <c r="N7" s="1">
        <v>1.0</v>
      </c>
      <c r="O7" s="1">
        <v>0.0</v>
      </c>
      <c r="P7" s="1">
        <v>3.0</v>
      </c>
      <c r="Q7" s="2" t="b">
        <f>IFERROR(__xludf.DUMMYFUNCTION("IF(REGEXMATCH(B7, ""DEPRECATED""), true, false)
"),FALSE)</f>
        <v>0</v>
      </c>
      <c r="R7" s="2" t="str">
        <f t="shared" si="3"/>
        <v>nextcloud - 3906</v>
      </c>
      <c r="S7" s="3" t="str">
        <f t="shared" si="4"/>
        <v>nextcloud - 916243366</v>
      </c>
    </row>
    <row r="8">
      <c r="A8" s="1" t="s">
        <v>34</v>
      </c>
      <c r="B8" s="1" t="s">
        <v>35</v>
      </c>
      <c r="C8" s="1" t="s">
        <v>23</v>
      </c>
      <c r="D8" s="1">
        <v>14552.0</v>
      </c>
      <c r="E8" s="1">
        <v>3.864873871E9</v>
      </c>
      <c r="F8" s="1" t="s">
        <v>36</v>
      </c>
      <c r="G8" s="1">
        <v>5.0</v>
      </c>
      <c r="H8" s="1">
        <v>0.0</v>
      </c>
      <c r="I8" s="1">
        <v>28.0</v>
      </c>
      <c r="J8" s="1">
        <v>0.0</v>
      </c>
      <c r="K8" s="1">
        <v>50.0</v>
      </c>
      <c r="L8" s="1">
        <v>0.0</v>
      </c>
      <c r="M8" s="1">
        <v>2.0</v>
      </c>
      <c r="N8" s="1">
        <v>0.0</v>
      </c>
      <c r="O8" s="1">
        <v>4.0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3"/>
        <v>mysql - 14552</v>
      </c>
      <c r="S8" s="3" t="str">
        <f t="shared" si="4"/>
        <v>mysql - 3864873871</v>
      </c>
    </row>
    <row r="9">
      <c r="A9" s="1" t="s">
        <v>37</v>
      </c>
      <c r="B9" s="1" t="s">
        <v>38</v>
      </c>
      <c r="C9" s="1" t="s">
        <v>23</v>
      </c>
      <c r="D9" s="1">
        <v>9906.0</v>
      </c>
      <c r="E9" s="1">
        <v>3.928672726E9</v>
      </c>
      <c r="F9" s="1" t="s">
        <v>39</v>
      </c>
      <c r="G9" s="1">
        <v>5.0</v>
      </c>
      <c r="H9" s="1">
        <v>11.0</v>
      </c>
      <c r="I9" s="1">
        <v>12.0</v>
      </c>
      <c r="J9" s="1">
        <v>3.0</v>
      </c>
      <c r="K9" s="1">
        <v>28.0</v>
      </c>
      <c r="L9" s="1">
        <v>0.0</v>
      </c>
      <c r="M9" s="1">
        <v>2.0</v>
      </c>
      <c r="N9" s="1">
        <v>0.0</v>
      </c>
      <c r="O9" s="1">
        <v>1.0</v>
      </c>
      <c r="P9" s="1">
        <v>0.0</v>
      </c>
      <c r="Q9" s="2" t="b">
        <f>IFERROR(__xludf.DUMMYFUNCTION("IF(REGEXMATCH(B9, ""DEPRECATED""), true, false)
"),FALSE)</f>
        <v>0</v>
      </c>
      <c r="R9" s="2" t="str">
        <f t="shared" si="3"/>
        <v>mongo - 9906</v>
      </c>
      <c r="S9" s="3" t="str">
        <f t="shared" si="4"/>
        <v>mongo - 3928672726</v>
      </c>
    </row>
    <row r="10">
      <c r="A10" s="1" t="s">
        <v>40</v>
      </c>
      <c r="B10" s="1" t="s">
        <v>41</v>
      </c>
      <c r="C10" s="1" t="s">
        <v>23</v>
      </c>
      <c r="D10" s="1">
        <v>58.0</v>
      </c>
      <c r="E10" s="1">
        <v>2.4262599E7</v>
      </c>
      <c r="F10" s="1" t="s">
        <v>42</v>
      </c>
      <c r="G10" s="1">
        <v>1.0</v>
      </c>
      <c r="H10" s="1">
        <v>20.0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3"/>
        <v>hylang - 58</v>
      </c>
      <c r="S10" s="3" t="str">
        <f t="shared" si="4"/>
        <v>hylang - 24262599</v>
      </c>
    </row>
    <row r="11">
      <c r="A11" s="1" t="s">
        <v>43</v>
      </c>
      <c r="B11" s="1" t="s">
        <v>44</v>
      </c>
      <c r="C11" s="1" t="s">
        <v>23</v>
      </c>
      <c r="D11" s="1">
        <v>5382.0</v>
      </c>
      <c r="E11" s="1">
        <v>1.230555325E9</v>
      </c>
      <c r="F11" s="1" t="s">
        <v>45</v>
      </c>
      <c r="G11" s="1">
        <v>0.0</v>
      </c>
      <c r="H11" s="1">
        <v>123.0</v>
      </c>
      <c r="I11" s="1">
        <v>0.0</v>
      </c>
      <c r="J11" s="1">
        <v>5.0</v>
      </c>
      <c r="K11" s="1">
        <v>0.0</v>
      </c>
      <c r="L11" s="1">
        <v>0.0</v>
      </c>
      <c r="M11" s="1">
        <v>0.0</v>
      </c>
      <c r="N11" s="1">
        <v>1.0</v>
      </c>
      <c r="O11" s="1">
        <v>0.0</v>
      </c>
      <c r="P11" s="1">
        <v>3.0</v>
      </c>
      <c r="Q11" s="2" t="b">
        <f>IFERROR(__xludf.DUMMYFUNCTION("IF(REGEXMATCH(B11, ""DEPRECATED""), true, false)
"),FALSE)</f>
        <v>0</v>
      </c>
      <c r="R11" s="2" t="str">
        <f t="shared" si="3"/>
        <v>wordpress - 5382</v>
      </c>
      <c r="S11" s="3" t="str">
        <f t="shared" si="4"/>
        <v>wordpress - 1230555325</v>
      </c>
    </row>
    <row r="12">
      <c r="A12" s="1" t="s">
        <v>46</v>
      </c>
      <c r="B12" s="1" t="s">
        <v>47</v>
      </c>
      <c r="C12" s="1" t="s">
        <v>23</v>
      </c>
      <c r="D12" s="1">
        <v>379.0</v>
      </c>
      <c r="E12" s="1">
        <v>3.9255566E7</v>
      </c>
      <c r="F12" s="1" t="s">
        <v>48</v>
      </c>
      <c r="G12" s="1">
        <v>0.0</v>
      </c>
      <c r="H12" s="1">
        <v>131.0</v>
      </c>
      <c r="I12" s="1">
        <v>0.0</v>
      </c>
      <c r="J12" s="1">
        <v>7.0</v>
      </c>
      <c r="K12" s="1">
        <v>1.0</v>
      </c>
      <c r="L12" s="1">
        <v>0.0</v>
      </c>
      <c r="M12" s="1">
        <v>0.0</v>
      </c>
      <c r="N12" s="1">
        <v>1.0</v>
      </c>
      <c r="O12" s="1">
        <v>0.0</v>
      </c>
      <c r="P12" s="1">
        <v>0.0</v>
      </c>
      <c r="Q12" s="2" t="b">
        <f>IFERROR(__xludf.DUMMYFUNCTION("IF(REGEXMATCH(B12, ""DEPRECATED""), true, false)
"),FALSE)</f>
        <v>0</v>
      </c>
      <c r="R12" s="2" t="str">
        <f t="shared" si="3"/>
        <v>pypy - 379</v>
      </c>
      <c r="S12" s="3" t="str">
        <f t="shared" si="4"/>
        <v>pypy - 39255566</v>
      </c>
    </row>
    <row r="13">
      <c r="A13" s="1" t="s">
        <v>49</v>
      </c>
      <c r="B13" s="1" t="s">
        <v>50</v>
      </c>
      <c r="C13" s="1" t="s">
        <v>23</v>
      </c>
      <c r="D13" s="1">
        <v>597.0</v>
      </c>
      <c r="E13" s="1">
        <v>3.82041761E8</v>
      </c>
      <c r="F13" s="1" t="s">
        <v>51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1.0</v>
      </c>
      <c r="P13" s="1">
        <v>0.0</v>
      </c>
      <c r="Q13" s="2" t="b">
        <f>IFERROR(__xludf.DUMMYFUNCTION("IF(REGEXMATCH(B13, ""DEPRECATED""), true, false)
"),FALSE)</f>
        <v>0</v>
      </c>
      <c r="R13" s="2" t="str">
        <f t="shared" si="3"/>
        <v>bash - 597</v>
      </c>
      <c r="S13" s="3" t="str">
        <f t="shared" si="4"/>
        <v>bash - 382041761</v>
      </c>
    </row>
    <row r="14">
      <c r="A14" s="1" t="s">
        <v>52</v>
      </c>
      <c r="B14" s="1" t="s">
        <v>53</v>
      </c>
      <c r="C14" s="1" t="s">
        <v>23</v>
      </c>
      <c r="D14" s="1">
        <v>1665.0</v>
      </c>
      <c r="E14" s="1">
        <v>3.53990789E8</v>
      </c>
      <c r="F14" s="1" t="s">
        <v>54</v>
      </c>
      <c r="G14" s="1">
        <v>4.0</v>
      </c>
      <c r="H14" s="1">
        <v>25.0</v>
      </c>
      <c r="I14" s="1">
        <v>24.0</v>
      </c>
      <c r="J14" s="1">
        <v>3.0</v>
      </c>
      <c r="K14" s="1">
        <v>39.0</v>
      </c>
      <c r="L14" s="1">
        <v>3.0</v>
      </c>
      <c r="M14" s="1">
        <v>4.0</v>
      </c>
      <c r="N14" s="1">
        <v>1.0</v>
      </c>
      <c r="O14" s="1">
        <v>4.0</v>
      </c>
      <c r="P14" s="1">
        <v>1.0</v>
      </c>
      <c r="Q14" s="2" t="b">
        <f>IFERROR(__xludf.DUMMYFUNCTION("IF(REGEXMATCH(B14, ""DEPRECATED""), true, false)
"),FALSE)</f>
        <v>0</v>
      </c>
      <c r="R14" s="2" t="str">
        <f t="shared" si="3"/>
        <v>ghost - 1665</v>
      </c>
      <c r="S14" s="3" t="str">
        <f t="shared" si="4"/>
        <v>ghost - 353990789</v>
      </c>
    </row>
    <row r="15">
      <c r="A15" s="1" t="s">
        <v>55</v>
      </c>
      <c r="B15" s="1" t="s">
        <v>56</v>
      </c>
      <c r="C15" s="1" t="s">
        <v>23</v>
      </c>
      <c r="D15" s="1">
        <v>180.0</v>
      </c>
      <c r="E15" s="1">
        <v>1.5011989E7</v>
      </c>
      <c r="F15" s="1" t="s">
        <v>57</v>
      </c>
      <c r="G15" s="1">
        <v>3.0</v>
      </c>
      <c r="H15" s="1">
        <v>11.0</v>
      </c>
      <c r="I15" s="1">
        <v>2.0</v>
      </c>
      <c r="J15" s="1">
        <v>4.0</v>
      </c>
      <c r="K15" s="1">
        <v>1.0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3"/>
        <v>orientdb - 180</v>
      </c>
      <c r="S15" s="3" t="str">
        <f t="shared" si="4"/>
        <v>orientdb - 15011989</v>
      </c>
    </row>
    <row r="16">
      <c r="A16" s="1" t="s">
        <v>58</v>
      </c>
      <c r="B16" s="1" t="s">
        <v>59</v>
      </c>
      <c r="C16" s="1" t="s">
        <v>23</v>
      </c>
      <c r="D16" s="1">
        <v>124.0</v>
      </c>
      <c r="E16" s="1">
        <v>1664359.0</v>
      </c>
      <c r="F16" s="1" t="s">
        <v>60</v>
      </c>
      <c r="G16" s="1">
        <v>1.0</v>
      </c>
      <c r="H16" s="1">
        <v>33.0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1.0</v>
      </c>
      <c r="O16" s="1">
        <v>0.0</v>
      </c>
      <c r="P16" s="1">
        <v>0.0</v>
      </c>
      <c r="Q16" s="2" t="b">
        <f>IFERROR(__xludf.DUMMYFUNCTION("IF(REGEXMATCH(B16, ""DEPRECATED""), true, false)
"),FALSE)</f>
        <v>0</v>
      </c>
      <c r="R16" s="2" t="str">
        <f t="shared" si="3"/>
        <v>dart - 124</v>
      </c>
      <c r="S16" s="3" t="str">
        <f t="shared" si="4"/>
        <v>dart - 1664359</v>
      </c>
    </row>
    <row r="17">
      <c r="A17" s="1" t="s">
        <v>61</v>
      </c>
      <c r="B17" s="1" t="s">
        <v>62</v>
      </c>
      <c r="C17" s="1" t="s">
        <v>23</v>
      </c>
      <c r="D17" s="1">
        <v>13004.0</v>
      </c>
      <c r="E17" s="1">
        <v>4.665428867E9</v>
      </c>
      <c r="F17" s="1" t="s">
        <v>63</v>
      </c>
      <c r="G17" s="1">
        <v>1.0</v>
      </c>
      <c r="H17" s="1">
        <v>82.0</v>
      </c>
      <c r="I17" s="1">
        <v>0.0</v>
      </c>
      <c r="J17" s="1">
        <v>7.0</v>
      </c>
      <c r="K17" s="1">
        <v>0.0</v>
      </c>
      <c r="L17" s="1">
        <v>0.0</v>
      </c>
      <c r="M17" s="1">
        <v>0.0</v>
      </c>
      <c r="N17" s="1">
        <v>1.0</v>
      </c>
      <c r="O17" s="1">
        <v>0.0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3"/>
        <v>node - 13004</v>
      </c>
      <c r="S17" s="3" t="str">
        <f t="shared" si="4"/>
        <v>node - 4665428867</v>
      </c>
    </row>
    <row r="18">
      <c r="A18" s="1" t="s">
        <v>64</v>
      </c>
      <c r="B18" s="1" t="s">
        <v>65</v>
      </c>
      <c r="C18" s="1" t="s">
        <v>23</v>
      </c>
      <c r="D18" s="1">
        <v>81.0</v>
      </c>
      <c r="E18" s="1">
        <v>5130724.0</v>
      </c>
      <c r="F18" s="1" t="s">
        <v>66</v>
      </c>
      <c r="G18" s="1">
        <v>8.0</v>
      </c>
      <c r="H18" s="1">
        <v>10.0</v>
      </c>
      <c r="I18" s="1">
        <v>30.0</v>
      </c>
      <c r="J18" s="1">
        <v>5.0</v>
      </c>
      <c r="K18" s="1">
        <v>30.0</v>
      </c>
      <c r="L18" s="1">
        <v>0.0</v>
      </c>
      <c r="M18" s="1">
        <v>2.0</v>
      </c>
      <c r="N18" s="1">
        <v>0.0</v>
      </c>
      <c r="O18" s="1">
        <v>4.0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3"/>
        <v>geonetwork - 81</v>
      </c>
      <c r="S18" s="3" t="str">
        <f t="shared" si="4"/>
        <v>geonetwork - 5130724</v>
      </c>
    </row>
    <row r="19">
      <c r="A19" s="1" t="s">
        <v>67</v>
      </c>
      <c r="B19" s="1" t="s">
        <v>68</v>
      </c>
      <c r="C19" s="1" t="s">
        <v>23</v>
      </c>
      <c r="D19" s="1">
        <v>15.0</v>
      </c>
      <c r="E19" s="1">
        <v>108231.0</v>
      </c>
      <c r="F19" s="1" t="s">
        <v>69</v>
      </c>
      <c r="G19" s="1">
        <v>0.0</v>
      </c>
      <c r="H19" s="1">
        <v>33.0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1.0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3"/>
        <v>unit - 15</v>
      </c>
      <c r="S19" s="3" t="str">
        <f t="shared" si="4"/>
        <v>unit - 108231</v>
      </c>
    </row>
    <row r="20">
      <c r="A20" s="1" t="s">
        <v>70</v>
      </c>
      <c r="B20" s="1" t="s">
        <v>71</v>
      </c>
      <c r="C20" s="1" t="s">
        <v>23</v>
      </c>
      <c r="D20" s="1">
        <v>1371.0</v>
      </c>
      <c r="E20" s="1">
        <v>2.21653592E8</v>
      </c>
      <c r="F20" s="1" t="s">
        <v>72</v>
      </c>
      <c r="G20" s="1">
        <v>0.0</v>
      </c>
      <c r="H20" s="1">
        <v>0.0</v>
      </c>
      <c r="I20" s="1">
        <v>1.0</v>
      </c>
      <c r="J20" s="1">
        <v>1.0</v>
      </c>
      <c r="K20" s="1">
        <v>2.0</v>
      </c>
      <c r="L20" s="1">
        <v>1.0</v>
      </c>
      <c r="M20" s="1">
        <v>2.0</v>
      </c>
      <c r="N20" s="1">
        <v>0.0</v>
      </c>
      <c r="O20" s="1">
        <v>1.0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3"/>
        <v>mongo-express - 1371</v>
      </c>
      <c r="S20" s="3" t="str">
        <f t="shared" si="4"/>
        <v>mongo-express - 221653592</v>
      </c>
    </row>
    <row r="21">
      <c r="A21" s="1" t="s">
        <v>73</v>
      </c>
      <c r="B21" s="1" t="s">
        <v>74</v>
      </c>
      <c r="C21" s="1" t="s">
        <v>23</v>
      </c>
      <c r="D21" s="1">
        <v>3596.0</v>
      </c>
      <c r="E21" s="1">
        <v>7.06297294E8</v>
      </c>
      <c r="F21" s="1" t="s">
        <v>75</v>
      </c>
      <c r="G21" s="1">
        <v>3.0</v>
      </c>
      <c r="H21" s="1">
        <v>16.0</v>
      </c>
      <c r="I21" s="1">
        <v>1.0</v>
      </c>
      <c r="J21" s="1">
        <v>15.0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2" t="b">
        <f>IFERROR(__xludf.DUMMYFUNCTION("IF(REGEXMATCH(B21, ""DEPRECATED""), true, false)
"),FALSE)</f>
        <v>0</v>
      </c>
      <c r="R21" s="2" t="str">
        <f t="shared" si="3"/>
        <v>tomcat - 3596</v>
      </c>
      <c r="S21" s="3" t="str">
        <f t="shared" si="4"/>
        <v>tomcat - 706297294</v>
      </c>
    </row>
    <row r="22">
      <c r="A22" s="1" t="s">
        <v>76</v>
      </c>
      <c r="B22" s="1" t="s">
        <v>77</v>
      </c>
      <c r="C22" s="1" t="s">
        <v>23</v>
      </c>
      <c r="D22" s="1">
        <v>1527.0</v>
      </c>
      <c r="E22" s="1">
        <v>6.20129893E8</v>
      </c>
      <c r="F22" s="1" t="s">
        <v>78</v>
      </c>
      <c r="G22" s="1">
        <v>3.0</v>
      </c>
      <c r="H22" s="1">
        <v>17.0</v>
      </c>
      <c r="I22" s="1">
        <v>1.0</v>
      </c>
      <c r="J22" s="1">
        <v>15.0</v>
      </c>
      <c r="K22" s="1">
        <v>0.0</v>
      </c>
      <c r="L22" s="1">
        <v>0.0</v>
      </c>
      <c r="M22" s="1">
        <v>0.0</v>
      </c>
      <c r="N22" s="1">
        <v>0.0</v>
      </c>
      <c r="O22" s="1">
        <v>0.0</v>
      </c>
      <c r="P22" s="1">
        <v>0.0</v>
      </c>
      <c r="Q22" s="2" t="b">
        <f>IFERROR(__xludf.DUMMYFUNCTION("IF(REGEXMATCH(B22, ""DEPRECATED""), true, false)
"),FALSE)</f>
        <v>0</v>
      </c>
      <c r="R22" s="2" t="str">
        <f t="shared" si="3"/>
        <v>maven - 1527</v>
      </c>
      <c r="S22" s="3" t="str">
        <f t="shared" si="4"/>
        <v>maven - 620129893</v>
      </c>
    </row>
    <row r="23">
      <c r="A23" s="1" t="s">
        <v>79</v>
      </c>
      <c r="B23" s="1" t="s">
        <v>80</v>
      </c>
      <c r="C23" s="1" t="s">
        <v>23</v>
      </c>
      <c r="D23" s="1">
        <v>404.0</v>
      </c>
      <c r="E23" s="1">
        <v>3.8682878E7</v>
      </c>
      <c r="F23" s="1" t="s">
        <v>81</v>
      </c>
      <c r="G23" s="1">
        <v>2.0</v>
      </c>
      <c r="H23" s="1">
        <v>14.0</v>
      </c>
      <c r="I23" s="1">
        <v>0.0</v>
      </c>
      <c r="J23" s="1">
        <v>16.0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2" t="b">
        <f>IFERROR(__xludf.DUMMYFUNCTION("IF(REGEXMATCH(B23, ""DEPRECATED""), true, false)
"),FALSE)</f>
        <v>0</v>
      </c>
      <c r="R23" s="2" t="str">
        <f t="shared" si="3"/>
        <v>jetty - 404</v>
      </c>
      <c r="S23" s="3" t="str">
        <f t="shared" si="4"/>
        <v>jetty - 38682878</v>
      </c>
    </row>
    <row r="24">
      <c r="A24" s="1" t="s">
        <v>82</v>
      </c>
      <c r="B24" s="1" t="s">
        <v>83</v>
      </c>
      <c r="C24" s="1" t="s">
        <v>23</v>
      </c>
      <c r="D24" s="1">
        <v>667.0</v>
      </c>
      <c r="E24" s="1">
        <v>2.4760756E7</v>
      </c>
      <c r="F24" s="1" t="s">
        <v>84</v>
      </c>
      <c r="G24" s="1">
        <v>3.0</v>
      </c>
      <c r="H24" s="1">
        <v>53.0</v>
      </c>
      <c r="I24" s="1">
        <v>3.0</v>
      </c>
      <c r="J24" s="1">
        <v>63.0</v>
      </c>
      <c r="K24" s="1">
        <v>9.0</v>
      </c>
      <c r="L24" s="1">
        <v>1.0</v>
      </c>
      <c r="M24" s="1">
        <v>0.0</v>
      </c>
      <c r="N24" s="1">
        <v>0.0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3"/>
        <v>swift - 667</v>
      </c>
      <c r="S24" s="3" t="str">
        <f t="shared" si="4"/>
        <v>swift - 24760756</v>
      </c>
    </row>
    <row r="25">
      <c r="A25" s="1" t="s">
        <v>85</v>
      </c>
      <c r="B25" s="1" t="s">
        <v>86</v>
      </c>
      <c r="C25" s="1" t="s">
        <v>23</v>
      </c>
      <c r="D25" s="1">
        <v>345.0</v>
      </c>
      <c r="E25" s="1">
        <v>6.4432051E7</v>
      </c>
      <c r="F25" s="1" t="s">
        <v>87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2" t="b">
        <f>IFERROR(__xludf.DUMMYFUNCTION("IF(REGEXMATCH(B25, ""DEPRECATED""), true, false)
"),FALSE)</f>
        <v>0</v>
      </c>
      <c r="R25" s="2" t="str">
        <f t="shared" si="3"/>
        <v>amazoncorretto - 345</v>
      </c>
      <c r="S25" s="3" t="str">
        <f t="shared" si="4"/>
        <v>amazoncorretto - 64432051</v>
      </c>
    </row>
    <row r="26">
      <c r="A26" s="1" t="s">
        <v>88</v>
      </c>
      <c r="B26" s="1" t="s">
        <v>89</v>
      </c>
      <c r="C26" s="1" t="s">
        <v>23</v>
      </c>
      <c r="D26" s="1">
        <v>19159.0</v>
      </c>
      <c r="E26" s="1">
        <v>8.573723816E9</v>
      </c>
      <c r="F26" s="1" t="s">
        <v>90</v>
      </c>
      <c r="G26" s="1">
        <v>0.0</v>
      </c>
      <c r="H26" s="1">
        <v>34.0</v>
      </c>
      <c r="I26" s="1">
        <v>0.0</v>
      </c>
      <c r="J26" s="1">
        <v>3.0</v>
      </c>
      <c r="K26" s="1">
        <v>0.0</v>
      </c>
      <c r="L26" s="1">
        <v>0.0</v>
      </c>
      <c r="M26" s="1">
        <v>0.0</v>
      </c>
      <c r="N26" s="1">
        <v>1.0</v>
      </c>
      <c r="O26" s="1">
        <v>0.0</v>
      </c>
      <c r="P26" s="1">
        <v>0.0</v>
      </c>
      <c r="Q26" s="2" t="b">
        <f>IFERROR(__xludf.DUMMYFUNCTION("IF(REGEXMATCH(B26, ""DEPRECATED""), true, false)
"),FALSE)</f>
        <v>0</v>
      </c>
      <c r="R26" s="2" t="str">
        <f t="shared" si="3"/>
        <v>nginx - 19159</v>
      </c>
      <c r="S26" s="3" t="str">
        <f t="shared" si="4"/>
        <v>nginx - 8573723816</v>
      </c>
    </row>
    <row r="27">
      <c r="A27" s="1" t="s">
        <v>91</v>
      </c>
      <c r="B27" s="1" t="s">
        <v>92</v>
      </c>
      <c r="C27" s="1" t="s">
        <v>23</v>
      </c>
      <c r="D27" s="1">
        <v>1347.0</v>
      </c>
      <c r="E27" s="1">
        <v>8.21791277E8</v>
      </c>
      <c r="F27" s="1" t="s">
        <v>93</v>
      </c>
      <c r="G27" s="1">
        <v>0.0</v>
      </c>
      <c r="H27" s="1">
        <v>0.0</v>
      </c>
      <c r="I27" s="1">
        <v>0.0</v>
      </c>
      <c r="J27" s="1">
        <v>0.0</v>
      </c>
      <c r="K27" s="1">
        <v>0.0</v>
      </c>
      <c r="L27" s="1">
        <v>0.0</v>
      </c>
      <c r="M27" s="1">
        <v>0.0</v>
      </c>
      <c r="N27" s="1">
        <v>0.0</v>
      </c>
      <c r="O27" s="1">
        <v>0.0</v>
      </c>
      <c r="P27" s="1">
        <v>0.0</v>
      </c>
      <c r="Q27" s="2" t="b">
        <f>IFERROR(__xludf.DUMMYFUNCTION("IF(REGEXMATCH(B27, ""DEPRECATED""), true, false)
"),FALSE)</f>
        <v>0</v>
      </c>
      <c r="R27" s="2" t="str">
        <f t="shared" si="3"/>
        <v>amazonlinux - 1347</v>
      </c>
      <c r="S27" s="3" t="str">
        <f t="shared" si="4"/>
        <v>amazonlinux - 821791277</v>
      </c>
    </row>
    <row r="28">
      <c r="A28" s="1" t="s">
        <v>94</v>
      </c>
      <c r="B28" s="1" t="s">
        <v>95</v>
      </c>
      <c r="C28" s="1" t="s">
        <v>23</v>
      </c>
      <c r="D28" s="1">
        <v>553.0</v>
      </c>
      <c r="E28" s="1">
        <v>2.18588385E8</v>
      </c>
      <c r="F28" s="1" t="s">
        <v>96</v>
      </c>
      <c r="G28" s="1">
        <v>4.0</v>
      </c>
      <c r="H28" s="1">
        <v>20.0</v>
      </c>
      <c r="I28" s="1">
        <v>14.0</v>
      </c>
      <c r="J28" s="1">
        <v>16.0</v>
      </c>
      <c r="K28" s="1">
        <v>29.0</v>
      </c>
      <c r="L28" s="1">
        <v>0.0</v>
      </c>
      <c r="M28" s="1">
        <v>2.0</v>
      </c>
      <c r="N28" s="1">
        <v>0.0</v>
      </c>
      <c r="O28" s="1">
        <v>1.0</v>
      </c>
      <c r="P28" s="1">
        <v>0.0</v>
      </c>
      <c r="Q28" s="2" t="b">
        <f>IFERROR(__xludf.DUMMYFUNCTION("IF(REGEXMATCH(B28, ""DEPRECATED""), true, false)
"),FALSE)</f>
        <v>0</v>
      </c>
      <c r="R28" s="2" t="str">
        <f t="shared" si="3"/>
        <v>gradle - 553</v>
      </c>
      <c r="S28" s="3" t="str">
        <f t="shared" si="4"/>
        <v>gradle - 218588385</v>
      </c>
    </row>
    <row r="29">
      <c r="A29" s="1" t="s">
        <v>97</v>
      </c>
      <c r="B29" s="1" t="s">
        <v>98</v>
      </c>
      <c r="C29" s="1" t="s">
        <v>23</v>
      </c>
      <c r="D29" s="1">
        <v>283.0</v>
      </c>
      <c r="E29" s="1">
        <v>3.585071E7</v>
      </c>
      <c r="F29" s="1" t="s">
        <v>99</v>
      </c>
      <c r="G29" s="1">
        <v>0.0</v>
      </c>
      <c r="H29" s="1">
        <v>0.0</v>
      </c>
      <c r="I29" s="1">
        <v>3.0</v>
      </c>
      <c r="J29" s="1">
        <v>0.0</v>
      </c>
      <c r="K29" s="1">
        <v>1.0</v>
      </c>
      <c r="L29" s="1">
        <v>0.0</v>
      </c>
      <c r="M29" s="1">
        <v>0.0</v>
      </c>
      <c r="N29" s="1">
        <v>0.0</v>
      </c>
      <c r="O29" s="1">
        <v>2.0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3"/>
        <v>arangodb - 283</v>
      </c>
      <c r="S29" s="3" t="str">
        <f t="shared" si="4"/>
        <v>arangodb - 35850710</v>
      </c>
    </row>
    <row r="30">
      <c r="A30" s="1" t="s">
        <v>100</v>
      </c>
      <c r="B30" s="1" t="s">
        <v>101</v>
      </c>
      <c r="C30" s="1" t="s">
        <v>23</v>
      </c>
      <c r="D30" s="1">
        <v>1878.0</v>
      </c>
      <c r="E30" s="1">
        <v>8.60210756E8</v>
      </c>
      <c r="F30" s="1" t="s">
        <v>102</v>
      </c>
      <c r="G30" s="1">
        <v>0.0</v>
      </c>
      <c r="H30" s="1">
        <v>25.0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3"/>
        <v>haproxy - 1878</v>
      </c>
      <c r="S30" s="3" t="str">
        <f t="shared" si="4"/>
        <v>haproxy - 860210756</v>
      </c>
    </row>
    <row r="31">
      <c r="A31" s="1" t="s">
        <v>103</v>
      </c>
      <c r="B31" s="1" t="s">
        <v>104</v>
      </c>
      <c r="C31" s="1" t="s">
        <v>23</v>
      </c>
      <c r="D31" s="1">
        <v>352.0</v>
      </c>
      <c r="E31" s="1">
        <v>1.53000017E8</v>
      </c>
      <c r="F31" s="1" t="s">
        <v>105</v>
      </c>
      <c r="G31" s="1">
        <v>1.0</v>
      </c>
      <c r="H31" s="1">
        <v>25.0</v>
      </c>
      <c r="I31" s="1">
        <v>0.0</v>
      </c>
      <c r="J31" s="1">
        <v>0.0</v>
      </c>
      <c r="K31" s="1">
        <v>1.0</v>
      </c>
      <c r="L31" s="1">
        <v>0.0</v>
      </c>
      <c r="M31" s="1">
        <v>1.0</v>
      </c>
      <c r="N31" s="1">
        <v>1.0</v>
      </c>
      <c r="O31" s="1">
        <v>0.0</v>
      </c>
      <c r="P31" s="1">
        <v>0.0</v>
      </c>
      <c r="Q31" s="2" t="b">
        <f>IFERROR(__xludf.DUMMYFUNCTION("IF(REGEXMATCH(B31, ""DEPRECATED""), true, false)
"),FALSE)</f>
        <v>0</v>
      </c>
      <c r="R31" s="2" t="str">
        <f t="shared" si="3"/>
        <v>chronograf - 352</v>
      </c>
      <c r="S31" s="3" t="str">
        <f t="shared" si="4"/>
        <v>chronograf - 153000017</v>
      </c>
    </row>
    <row r="32">
      <c r="A32" s="1" t="s">
        <v>106</v>
      </c>
      <c r="B32" s="1" t="s">
        <v>107</v>
      </c>
      <c r="C32" s="1" t="s">
        <v>23</v>
      </c>
      <c r="D32" s="1">
        <v>637.0</v>
      </c>
      <c r="E32" s="1">
        <v>5.77118697E8</v>
      </c>
      <c r="F32" s="1" t="s">
        <v>108</v>
      </c>
      <c r="G32" s="1">
        <v>1.0</v>
      </c>
      <c r="H32" s="1">
        <v>25.0</v>
      </c>
      <c r="I32" s="1">
        <v>1.0</v>
      </c>
      <c r="J32" s="1">
        <v>0.0</v>
      </c>
      <c r="K32" s="1">
        <v>1.0</v>
      </c>
      <c r="L32" s="1">
        <v>0.0</v>
      </c>
      <c r="M32" s="1">
        <v>0.0</v>
      </c>
      <c r="N32" s="1">
        <v>1.0</v>
      </c>
      <c r="O32" s="1">
        <v>0.0</v>
      </c>
      <c r="P32" s="1">
        <v>0.0</v>
      </c>
      <c r="Q32" s="2" t="b">
        <f>IFERROR(__xludf.DUMMYFUNCTION("IF(REGEXMATCH(B32, ""DEPRECATED""), true, false)
"),FALSE)</f>
        <v>0</v>
      </c>
      <c r="R32" s="2" t="str">
        <f t="shared" si="3"/>
        <v>telegraf - 637</v>
      </c>
      <c r="S32" s="3" t="str">
        <f t="shared" si="4"/>
        <v>telegraf - 577118697</v>
      </c>
    </row>
    <row r="33">
      <c r="A33" s="1" t="s">
        <v>109</v>
      </c>
      <c r="B33" s="1" t="s">
        <v>110</v>
      </c>
      <c r="C33" s="1" t="s">
        <v>23</v>
      </c>
      <c r="D33" s="1">
        <v>257.0</v>
      </c>
      <c r="E33" s="1">
        <v>5.7192159E7</v>
      </c>
      <c r="F33" s="1" t="s">
        <v>111</v>
      </c>
      <c r="G33" s="1">
        <v>3.0</v>
      </c>
      <c r="H33" s="1">
        <v>12.0</v>
      </c>
      <c r="I33" s="1">
        <v>2.0</v>
      </c>
      <c r="J33" s="1">
        <v>5.0</v>
      </c>
      <c r="K33" s="1">
        <v>2.0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2" t="b">
        <f>IFERROR(__xludf.DUMMYFUNCTION("IF(REGEXMATCH(B33, ""DEPRECATED""), true, false)
"),FALSE)</f>
        <v>0</v>
      </c>
      <c r="R33" s="2" t="str">
        <f t="shared" si="3"/>
        <v>kapacitor - 257</v>
      </c>
      <c r="S33" s="3" t="str">
        <f t="shared" si="4"/>
        <v>kapacitor - 57192159</v>
      </c>
    </row>
    <row r="34">
      <c r="A34" s="1" t="s">
        <v>112</v>
      </c>
      <c r="B34" s="1" t="s">
        <v>113</v>
      </c>
      <c r="C34" s="1" t="s">
        <v>23</v>
      </c>
      <c r="D34" s="1">
        <v>1170.0</v>
      </c>
      <c r="E34" s="1">
        <v>2.39584364E8</v>
      </c>
      <c r="F34" s="1" t="s">
        <v>114</v>
      </c>
      <c r="G34" s="1">
        <v>0.0</v>
      </c>
      <c r="H34" s="1">
        <v>25.0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1.0</v>
      </c>
      <c r="O34" s="1">
        <v>0.0</v>
      </c>
      <c r="P34" s="1">
        <v>0.0</v>
      </c>
      <c r="Q34" s="2" t="b">
        <f>IFERROR(__xludf.DUMMYFUNCTION("IF(REGEXMATCH(B34, ""DEPRECATED""), true, false)
"),FALSE)</f>
        <v>0</v>
      </c>
      <c r="R34" s="2" t="str">
        <f t="shared" si="3"/>
        <v>neo4j - 1170</v>
      </c>
      <c r="S34" s="3" t="str">
        <f t="shared" si="4"/>
        <v>neo4j - 239584364</v>
      </c>
    </row>
    <row r="35">
      <c r="A35" s="1" t="s">
        <v>115</v>
      </c>
      <c r="B35" s="1" t="s">
        <v>116</v>
      </c>
      <c r="C35" s="1" t="s">
        <v>23</v>
      </c>
      <c r="D35" s="1">
        <v>113.0</v>
      </c>
      <c r="E35" s="1">
        <v>2.2540718E7</v>
      </c>
      <c r="F35" s="1" t="s">
        <v>117</v>
      </c>
      <c r="G35" s="1">
        <v>2.0</v>
      </c>
      <c r="H35" s="1">
        <v>14.0</v>
      </c>
      <c r="I35" s="1">
        <v>1.0</v>
      </c>
      <c r="J35" s="1">
        <v>16.0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3"/>
        <v>tomee - 113</v>
      </c>
      <c r="S35" s="3" t="str">
        <f t="shared" si="4"/>
        <v>tomee - 22540718</v>
      </c>
    </row>
    <row r="36">
      <c r="A36" s="1" t="s">
        <v>118</v>
      </c>
      <c r="B36" s="1" t="s">
        <v>119</v>
      </c>
      <c r="C36" s="1" t="s">
        <v>23</v>
      </c>
      <c r="D36" s="1">
        <v>188.0</v>
      </c>
      <c r="E36" s="1">
        <v>1.6589823E7</v>
      </c>
      <c r="F36" s="1" t="s">
        <v>120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0.0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3"/>
        <v>photon - 188</v>
      </c>
      <c r="S36" s="3" t="str">
        <f t="shared" si="4"/>
        <v>photon - 16589823</v>
      </c>
    </row>
    <row r="37">
      <c r="A37" s="1" t="s">
        <v>121</v>
      </c>
      <c r="B37" s="1" t="s">
        <v>122</v>
      </c>
      <c r="C37" s="1" t="s">
        <v>23</v>
      </c>
      <c r="D37" s="1">
        <v>1165.0</v>
      </c>
      <c r="E37" s="1">
        <v>6.5909861E7</v>
      </c>
      <c r="F37" s="1" t="s">
        <v>123</v>
      </c>
      <c r="G37" s="1">
        <v>1.0</v>
      </c>
      <c r="H37" s="1">
        <v>68.0</v>
      </c>
      <c r="I37" s="1">
        <v>7.0</v>
      </c>
      <c r="J37" s="1">
        <v>5.0</v>
      </c>
      <c r="K37" s="1">
        <v>3.0</v>
      </c>
      <c r="L37" s="1">
        <v>0.0</v>
      </c>
      <c r="M37" s="1">
        <v>1.0</v>
      </c>
      <c r="N37" s="1">
        <v>1.0</v>
      </c>
      <c r="O37" s="1">
        <v>1.0</v>
      </c>
      <c r="P37" s="1">
        <v>0.0</v>
      </c>
      <c r="Q37" s="2" t="b">
        <f>IFERROR(__xludf.DUMMYFUNCTION("IF(REGEXMATCH(B37, ""DEPRECATED""), true, false)
"),FALSE)</f>
        <v>0</v>
      </c>
      <c r="R37" s="2" t="str">
        <f t="shared" si="3"/>
        <v>redmine - 1165</v>
      </c>
      <c r="S37" s="3" t="str">
        <f t="shared" si="4"/>
        <v>redmine - 65909861</v>
      </c>
    </row>
    <row r="38">
      <c r="A38" s="1" t="s">
        <v>124</v>
      </c>
      <c r="B38" s="1" t="s">
        <v>125</v>
      </c>
      <c r="C38" s="1" t="s">
        <v>23</v>
      </c>
      <c r="D38" s="1">
        <v>1014.0</v>
      </c>
      <c r="E38" s="1">
        <v>1.28914007E8</v>
      </c>
      <c r="F38" s="1" t="s">
        <v>126</v>
      </c>
      <c r="G38" s="1">
        <v>0.0</v>
      </c>
      <c r="H38" s="1">
        <v>0.0</v>
      </c>
      <c r="I38" s="1">
        <v>0.0</v>
      </c>
      <c r="J38" s="1">
        <v>0.0</v>
      </c>
      <c r="K38" s="1">
        <v>0.0</v>
      </c>
      <c r="L38" s="1">
        <v>0.0</v>
      </c>
      <c r="M38" s="1">
        <v>0.0</v>
      </c>
      <c r="N38" s="1">
        <v>0.0</v>
      </c>
      <c r="O38" s="1">
        <v>1.0</v>
      </c>
      <c r="P38" s="1">
        <v>0.0</v>
      </c>
      <c r="Q38" s="2" t="b">
        <f>IFERROR(__xludf.DUMMYFUNCTION("IF(REGEXMATCH(B38, ""DEPRECATED""), true, false)
"),FALSE)</f>
        <v>0</v>
      </c>
      <c r="R38" s="2" t="str">
        <f t="shared" si="3"/>
        <v>composer - 1014</v>
      </c>
      <c r="S38" s="3" t="str">
        <f t="shared" si="4"/>
        <v>composer - 128914007</v>
      </c>
    </row>
    <row r="39">
      <c r="A39" s="1" t="s">
        <v>127</v>
      </c>
      <c r="B39" s="1" t="s">
        <v>128</v>
      </c>
      <c r="C39" s="1" t="s">
        <v>23</v>
      </c>
      <c r="D39" s="1">
        <v>515.0</v>
      </c>
      <c r="E39" s="1">
        <v>4.4305974E7</v>
      </c>
      <c r="F39" s="1" t="s">
        <v>129</v>
      </c>
      <c r="G39" s="1">
        <v>1.0</v>
      </c>
      <c r="H39" s="1">
        <v>72.0</v>
      </c>
      <c r="I39" s="1">
        <v>0.0</v>
      </c>
      <c r="J39" s="1">
        <v>5.0</v>
      </c>
      <c r="K39" s="1">
        <v>0.0</v>
      </c>
      <c r="L39" s="1">
        <v>0.0</v>
      </c>
      <c r="M39" s="1">
        <v>0.0</v>
      </c>
      <c r="N39" s="1">
        <v>1.0</v>
      </c>
      <c r="O39" s="1">
        <v>0.0</v>
      </c>
      <c r="P39" s="1">
        <v>3.0</v>
      </c>
      <c r="Q39" s="2" t="b">
        <f>IFERROR(__xludf.DUMMYFUNCTION("IF(REGEXMATCH(B39, ""DEPRECATED""), true, false)
"),FALSE)</f>
        <v>0</v>
      </c>
      <c r="R39" s="2" t="str">
        <f t="shared" si="3"/>
        <v>mediawiki - 515</v>
      </c>
      <c r="S39" s="3" t="str">
        <f t="shared" si="4"/>
        <v>mediawiki - 44305974</v>
      </c>
    </row>
    <row r="40">
      <c r="A40" s="1" t="s">
        <v>130</v>
      </c>
      <c r="B40" s="1" t="s">
        <v>131</v>
      </c>
      <c r="C40" s="1" t="s">
        <v>23</v>
      </c>
      <c r="D40" s="1">
        <v>181.0</v>
      </c>
      <c r="E40" s="1">
        <v>4956147.0</v>
      </c>
      <c r="F40" s="1" t="s">
        <v>132</v>
      </c>
      <c r="G40" s="1">
        <v>1.0</v>
      </c>
      <c r="H40" s="1">
        <v>39.0</v>
      </c>
      <c r="I40" s="1">
        <v>4.0</v>
      </c>
      <c r="J40" s="1">
        <v>0.0</v>
      </c>
      <c r="K40" s="1">
        <v>3.0</v>
      </c>
      <c r="L40" s="1">
        <v>0.0</v>
      </c>
      <c r="M40" s="1">
        <v>1.0</v>
      </c>
      <c r="N40" s="1">
        <v>1.0</v>
      </c>
      <c r="O40" s="1">
        <v>1.0</v>
      </c>
      <c r="P40" s="1">
        <v>3.0</v>
      </c>
      <c r="Q40" s="2" t="b">
        <f>IFERROR(__xludf.DUMMYFUNCTION("IF(REGEXMATCH(B40, ""DEPRECATED""), true, false)
"),FALSE)</f>
        <v>0</v>
      </c>
      <c r="R40" s="2" t="str">
        <f t="shared" si="3"/>
        <v>postfixadmin - 181</v>
      </c>
      <c r="S40" s="3" t="str">
        <f t="shared" si="4"/>
        <v>postfixadmin - 4956147</v>
      </c>
    </row>
    <row r="41">
      <c r="A41" s="1" t="s">
        <v>133</v>
      </c>
      <c r="B41" s="1" t="s">
        <v>134</v>
      </c>
      <c r="C41" s="1" t="s">
        <v>23</v>
      </c>
      <c r="D41" s="1">
        <v>259.0</v>
      </c>
      <c r="E41" s="1">
        <v>2.0669029E7</v>
      </c>
      <c r="F41" s="1" t="s">
        <v>135</v>
      </c>
      <c r="G41" s="1">
        <v>1.0</v>
      </c>
      <c r="H41" s="1">
        <v>39.0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1.0</v>
      </c>
      <c r="O41" s="1">
        <v>0.0</v>
      </c>
      <c r="P41" s="1">
        <v>3.0</v>
      </c>
      <c r="Q41" s="2" t="b">
        <f>IFERROR(__xludf.DUMMYFUNCTION("IF(REGEXMATCH(B41, ""DEPRECATED""), true, false)
"),FALSE)</f>
        <v>0</v>
      </c>
      <c r="R41" s="2" t="str">
        <f t="shared" si="3"/>
        <v>yourls - 259</v>
      </c>
      <c r="S41" s="3" t="str">
        <f t="shared" si="4"/>
        <v>yourls - 20669029</v>
      </c>
    </row>
    <row r="42">
      <c r="A42" s="1" t="s">
        <v>136</v>
      </c>
      <c r="B42" s="1" t="s">
        <v>137</v>
      </c>
      <c r="C42" s="1" t="s">
        <v>23</v>
      </c>
      <c r="D42" s="1">
        <v>883.0</v>
      </c>
      <c r="E42" s="1">
        <v>5.7796784E7</v>
      </c>
      <c r="F42" s="1" t="s">
        <v>138</v>
      </c>
      <c r="G42" s="1">
        <v>1.0</v>
      </c>
      <c r="H42" s="1">
        <v>40.0</v>
      </c>
      <c r="I42" s="1">
        <v>1.0</v>
      </c>
      <c r="J42" s="1">
        <v>0.0</v>
      </c>
      <c r="K42" s="1">
        <v>0.0</v>
      </c>
      <c r="L42" s="1">
        <v>0.0</v>
      </c>
      <c r="M42" s="1">
        <v>0.0</v>
      </c>
      <c r="N42" s="1">
        <v>1.0</v>
      </c>
      <c r="O42" s="1">
        <v>0.0</v>
      </c>
      <c r="P42" s="1">
        <v>3.0</v>
      </c>
      <c r="Q42" s="2" t="b">
        <f>IFERROR(__xludf.DUMMYFUNCTION("IF(REGEXMATCH(B42, ""DEPRECATED""), true, false)
"),FALSE)</f>
        <v>0</v>
      </c>
      <c r="R42" s="2" t="str">
        <f t="shared" si="3"/>
        <v>phpmyadmin - 883</v>
      </c>
      <c r="S42" s="3" t="str">
        <f t="shared" si="4"/>
        <v>phpmyadmin - 57796784</v>
      </c>
    </row>
    <row r="43">
      <c r="A43" s="1" t="s">
        <v>139</v>
      </c>
      <c r="B43" s="1" t="s">
        <v>140</v>
      </c>
      <c r="C43" s="1" t="s">
        <v>23</v>
      </c>
      <c r="D43" s="1">
        <v>177.0</v>
      </c>
      <c r="E43" s="1">
        <v>1.0828432E7</v>
      </c>
      <c r="F43" s="1" t="s">
        <v>141</v>
      </c>
      <c r="G43" s="1">
        <v>6.0</v>
      </c>
      <c r="H43" s="1">
        <v>84.0</v>
      </c>
      <c r="I43" s="1">
        <v>14.0</v>
      </c>
      <c r="J43" s="1">
        <v>0.0</v>
      </c>
      <c r="K43" s="1">
        <v>5.0</v>
      </c>
      <c r="L43" s="1">
        <v>0.0</v>
      </c>
      <c r="M43" s="1">
        <v>2.0</v>
      </c>
      <c r="N43" s="1">
        <v>1.0</v>
      </c>
      <c r="O43" s="1">
        <v>2.0</v>
      </c>
      <c r="P43" s="1">
        <v>3.0</v>
      </c>
      <c r="Q43" s="2" t="b">
        <f>IFERROR(__xludf.DUMMYFUNCTION("IF(REGEXMATCH(B43, ""DEPRECATED""), true, false)
"),FALSE)</f>
        <v>0</v>
      </c>
      <c r="R43" s="2" t="str">
        <f t="shared" si="3"/>
        <v>monica - 177</v>
      </c>
      <c r="S43" s="3" t="str">
        <f t="shared" si="4"/>
        <v>monica - 10828432</v>
      </c>
    </row>
    <row r="44">
      <c r="A44" s="1" t="s">
        <v>142</v>
      </c>
      <c r="B44" s="1" t="s">
        <v>143</v>
      </c>
      <c r="C44" s="1" t="s">
        <v>23</v>
      </c>
      <c r="D44" s="1">
        <v>424.0</v>
      </c>
      <c r="E44" s="1">
        <v>8.1826557E7</v>
      </c>
      <c r="F44" s="1" t="s">
        <v>144</v>
      </c>
      <c r="G44" s="1">
        <v>1.0</v>
      </c>
      <c r="H44" s="1">
        <v>63.0</v>
      </c>
      <c r="I44" s="1">
        <v>1.0</v>
      </c>
      <c r="J44" s="1">
        <v>3.0</v>
      </c>
      <c r="K44" s="1">
        <v>1.0</v>
      </c>
      <c r="L44" s="1">
        <v>0.0</v>
      </c>
      <c r="M44" s="1">
        <v>0.0</v>
      </c>
      <c r="N44" s="1">
        <v>1.0</v>
      </c>
      <c r="O44" s="1">
        <v>0.0</v>
      </c>
      <c r="P44" s="1">
        <v>3.0</v>
      </c>
      <c r="Q44" s="2" t="b">
        <f>IFERROR(__xludf.DUMMYFUNCTION("IF(REGEXMATCH(B44, ""DEPRECATED""), true, false)
"),FALSE)</f>
        <v>0</v>
      </c>
      <c r="R44" s="2" t="str">
        <f t="shared" si="3"/>
        <v>joomla - 424</v>
      </c>
      <c r="S44" s="3" t="str">
        <f t="shared" si="4"/>
        <v>joomla - 81826557</v>
      </c>
    </row>
    <row r="45">
      <c r="A45" s="1" t="s">
        <v>145</v>
      </c>
      <c r="B45" s="1" t="s">
        <v>146</v>
      </c>
      <c r="C45" s="1" t="s">
        <v>23</v>
      </c>
      <c r="D45" s="1">
        <v>314.0</v>
      </c>
      <c r="E45" s="1">
        <v>1.17763937E8</v>
      </c>
      <c r="F45" s="1" t="s">
        <v>147</v>
      </c>
      <c r="G45" s="1">
        <v>1.0</v>
      </c>
      <c r="H45" s="1">
        <v>40.0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1.0</v>
      </c>
      <c r="O45" s="1">
        <v>0.0</v>
      </c>
      <c r="P45" s="1">
        <v>3.0</v>
      </c>
      <c r="Q45" s="2" t="b">
        <f>IFERROR(__xludf.DUMMYFUNCTION("IF(REGEXMATCH(B45, ""DEPRECATED""), true, false)
"),FALSE)</f>
        <v>0</v>
      </c>
      <c r="R45" s="2" t="str">
        <f t="shared" si="3"/>
        <v>matomo - 314</v>
      </c>
      <c r="S45" s="3" t="str">
        <f t="shared" si="4"/>
        <v>matomo - 117763937</v>
      </c>
    </row>
    <row r="46">
      <c r="A46" s="1" t="s">
        <v>148</v>
      </c>
      <c r="B46" s="1" t="s">
        <v>149</v>
      </c>
      <c r="C46" s="1" t="s">
        <v>23</v>
      </c>
      <c r="D46" s="1">
        <v>1006.0</v>
      </c>
      <c r="E46" s="1">
        <v>1.52991286E8</v>
      </c>
      <c r="F46" s="1" t="s">
        <v>150</v>
      </c>
      <c r="G46" s="1">
        <v>1.0</v>
      </c>
      <c r="H46" s="1">
        <v>40.0</v>
      </c>
      <c r="I46" s="1">
        <v>0.0</v>
      </c>
      <c r="J46" s="1">
        <v>0.0</v>
      </c>
      <c r="K46" s="1">
        <v>0.0</v>
      </c>
      <c r="L46" s="1">
        <v>0.0</v>
      </c>
      <c r="M46" s="1">
        <v>0.0</v>
      </c>
      <c r="N46" s="1">
        <v>1.0</v>
      </c>
      <c r="O46" s="1">
        <v>0.0</v>
      </c>
      <c r="P46" s="1">
        <v>3.0</v>
      </c>
      <c r="Q46" s="2" t="b">
        <f>IFERROR(__xludf.DUMMYFUNCTION("IF(REGEXMATCH(B46, ""DEPRECATED""), true, false)
"),FALSE)</f>
        <v>0</v>
      </c>
      <c r="R46" s="2" t="str">
        <f t="shared" si="3"/>
        <v>drupal - 1006</v>
      </c>
      <c r="S46" s="3" t="str">
        <f t="shared" si="4"/>
        <v>drupal - 152991286</v>
      </c>
    </row>
    <row r="47">
      <c r="A47" s="1" t="s">
        <v>151</v>
      </c>
      <c r="B47" s="1" t="s">
        <v>152</v>
      </c>
      <c r="C47" s="1" t="s">
        <v>23</v>
      </c>
      <c r="D47" s="1">
        <v>56.0</v>
      </c>
      <c r="E47" s="1">
        <v>4420232.0</v>
      </c>
      <c r="F47" s="1" t="s">
        <v>153</v>
      </c>
      <c r="G47" s="1">
        <v>2.0</v>
      </c>
      <c r="H47" s="1">
        <v>116.0</v>
      </c>
      <c r="I47" s="1">
        <v>21.0</v>
      </c>
      <c r="J47" s="1">
        <v>4.0</v>
      </c>
      <c r="K47" s="1">
        <v>37.0</v>
      </c>
      <c r="L47" s="1">
        <v>0.0</v>
      </c>
      <c r="M47" s="1">
        <v>5.0</v>
      </c>
      <c r="N47" s="1">
        <v>1.0</v>
      </c>
      <c r="O47" s="1">
        <v>4.0</v>
      </c>
      <c r="P47" s="1">
        <v>3.0</v>
      </c>
      <c r="Q47" s="2" t="b">
        <f>IFERROR(__xludf.DUMMYFUNCTION("IF(REGEXMATCH(B47, ""DEPRECATED""), true, false)
"),FALSE)</f>
        <v>0</v>
      </c>
      <c r="R47" s="2" t="str">
        <f t="shared" si="3"/>
        <v>friendica - 56</v>
      </c>
      <c r="S47" s="3" t="str">
        <f t="shared" si="4"/>
        <v>friendica - 4420232</v>
      </c>
    </row>
    <row r="48">
      <c r="A48" s="1" t="s">
        <v>154</v>
      </c>
      <c r="B48" s="1" t="s">
        <v>155</v>
      </c>
      <c r="C48" s="1" t="s">
        <v>23</v>
      </c>
      <c r="D48" s="1">
        <v>550.0</v>
      </c>
      <c r="E48" s="1">
        <v>5.1720543E7</v>
      </c>
      <c r="F48" s="1" t="s">
        <v>156</v>
      </c>
      <c r="G48" s="1">
        <v>1.0</v>
      </c>
      <c r="H48" s="1">
        <v>138.0</v>
      </c>
      <c r="I48" s="1">
        <v>0.0</v>
      </c>
      <c r="J48" s="1">
        <v>7.0</v>
      </c>
      <c r="K48" s="1">
        <v>2.0</v>
      </c>
      <c r="L48" s="1">
        <v>0.0</v>
      </c>
      <c r="M48" s="1">
        <v>1.0</v>
      </c>
      <c r="N48" s="1">
        <v>1.0</v>
      </c>
      <c r="O48" s="1">
        <v>0.0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3"/>
        <v>elixir - 550</v>
      </c>
      <c r="S48" s="3" t="str">
        <f t="shared" si="4"/>
        <v>elixir - 51720543</v>
      </c>
    </row>
    <row r="49">
      <c r="A49" s="1" t="s">
        <v>157</v>
      </c>
      <c r="B49" s="1" t="s">
        <v>158</v>
      </c>
      <c r="C49" s="1" t="s">
        <v>23</v>
      </c>
      <c r="D49" s="1">
        <v>7290.0</v>
      </c>
      <c r="E49" s="1">
        <v>1.088627465E9</v>
      </c>
      <c r="F49" s="1" t="s">
        <v>159</v>
      </c>
      <c r="G49" s="1">
        <v>1.0</v>
      </c>
      <c r="H49" s="1">
        <v>39.0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1.0</v>
      </c>
      <c r="O49" s="1">
        <v>0.0</v>
      </c>
      <c r="P49" s="1">
        <v>0.0</v>
      </c>
      <c r="Q49" s="2" t="b">
        <f>IFERROR(__xludf.DUMMYFUNCTION("IF(REGEXMATCH(B49, ""DEPRECATED""), true, false)
"),FALSE)</f>
        <v>0</v>
      </c>
      <c r="R49" s="2" t="str">
        <f t="shared" si="3"/>
        <v>php - 7290</v>
      </c>
      <c r="S49" s="3" t="str">
        <f t="shared" si="4"/>
        <v>php - 1088627465</v>
      </c>
    </row>
    <row r="50">
      <c r="A50" s="1" t="s">
        <v>160</v>
      </c>
      <c r="B50" s="1" t="s">
        <v>161</v>
      </c>
      <c r="C50" s="1" t="s">
        <v>23</v>
      </c>
      <c r="D50" s="1">
        <v>3761.0</v>
      </c>
      <c r="E50" s="1">
        <v>2.108317531E9</v>
      </c>
      <c r="F50" s="1" t="s">
        <v>162</v>
      </c>
      <c r="G50" s="1">
        <v>5.0</v>
      </c>
      <c r="H50" s="1">
        <v>0.0</v>
      </c>
      <c r="I50" s="1">
        <v>32.0</v>
      </c>
      <c r="J50" s="1">
        <v>0.0</v>
      </c>
      <c r="K50" s="1">
        <v>20.0</v>
      </c>
      <c r="L50" s="1">
        <v>0.0</v>
      </c>
      <c r="M50" s="1">
        <v>0.0</v>
      </c>
      <c r="N50" s="1">
        <v>0.0</v>
      </c>
      <c r="O50" s="1">
        <v>0.0</v>
      </c>
      <c r="P50" s="1">
        <v>0.0</v>
      </c>
      <c r="Q50" s="2" t="b">
        <f>IFERROR(__xludf.DUMMYFUNCTION("IF(REGEXMATCH(B50, ""DEPRECATED""), true, false)
"),FALSE)</f>
        <v>0</v>
      </c>
      <c r="R50" s="2" t="str">
        <f t="shared" si="3"/>
        <v>openjdk - 3761</v>
      </c>
      <c r="S50" s="3" t="str">
        <f t="shared" si="4"/>
        <v>openjdk - 2108317531</v>
      </c>
    </row>
    <row r="51">
      <c r="A51" s="1" t="s">
        <v>163</v>
      </c>
      <c r="B51" s="1" t="s">
        <v>164</v>
      </c>
      <c r="C51" s="1" t="s">
        <v>23</v>
      </c>
      <c r="D51" s="1">
        <v>500.0</v>
      </c>
      <c r="E51" s="1">
        <v>1.33720928E8</v>
      </c>
      <c r="F51" s="1" t="s">
        <v>165</v>
      </c>
      <c r="G51" s="1" t="s">
        <v>166</v>
      </c>
      <c r="H51" s="1" t="s">
        <v>166</v>
      </c>
      <c r="I51" s="1" t="s">
        <v>166</v>
      </c>
      <c r="J51" s="1" t="s">
        <v>166</v>
      </c>
      <c r="K51" s="1" t="s">
        <v>166</v>
      </c>
      <c r="L51" s="1" t="s">
        <v>166</v>
      </c>
      <c r="M51" s="1" t="s">
        <v>166</v>
      </c>
      <c r="N51" s="1" t="s">
        <v>166</v>
      </c>
      <c r="O51" s="1" t="s">
        <v>166</v>
      </c>
      <c r="P51" s="1" t="s">
        <v>166</v>
      </c>
      <c r="Q51" s="2" t="b">
        <f>IFERROR(__xludf.DUMMYFUNCTION("IF(REGEXMATCH(B51, ""DEPRECATED""), true, false)
"),FALSE)</f>
        <v>0</v>
      </c>
      <c r="R51" s="2" t="str">
        <f t="shared" si="3"/>
        <v>teamspeak - 500</v>
      </c>
      <c r="S51" s="3" t="str">
        <f t="shared" si="4"/>
        <v>teamspeak - 133720928</v>
      </c>
    </row>
    <row r="52">
      <c r="A52" s="1" t="s">
        <v>167</v>
      </c>
      <c r="B52" s="1" t="s">
        <v>168</v>
      </c>
      <c r="C52" s="1" t="s">
        <v>23</v>
      </c>
      <c r="D52" s="1">
        <v>112.0</v>
      </c>
      <c r="E52" s="1">
        <v>2.8109226E7</v>
      </c>
      <c r="F52" s="1" t="s">
        <v>169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1.0</v>
      </c>
      <c r="P52" s="1">
        <v>0.0</v>
      </c>
      <c r="Q52" s="2" t="b">
        <f>IFERROR(__xludf.DUMMYFUNCTION("IF(REGEXMATCH(B52, ""DEPRECATED""), true, false)
"),FALSE)</f>
        <v>0</v>
      </c>
      <c r="R52" s="2" t="str">
        <f t="shared" si="3"/>
        <v>znc - 112</v>
      </c>
      <c r="S52" s="3" t="str">
        <f t="shared" si="4"/>
        <v>znc - 28109226</v>
      </c>
    </row>
    <row r="53">
      <c r="A53" s="1" t="s">
        <v>170</v>
      </c>
      <c r="B53" s="1" t="s">
        <v>171</v>
      </c>
      <c r="C53" s="1" t="s">
        <v>23</v>
      </c>
      <c r="D53" s="1">
        <v>875.0</v>
      </c>
      <c r="E53" s="1">
        <v>7.2986675E7</v>
      </c>
      <c r="F53" s="1" t="s">
        <v>172</v>
      </c>
      <c r="G53" s="1">
        <v>1.0</v>
      </c>
      <c r="H53" s="1">
        <v>82.0</v>
      </c>
      <c r="I53" s="1">
        <v>0.0</v>
      </c>
      <c r="J53" s="1">
        <v>7.0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  <c r="P53" s="1">
        <v>0.0</v>
      </c>
      <c r="Q53" s="2" t="b">
        <f>IFERROR(__xludf.DUMMYFUNCTION("IF(REGEXMATCH(B53, ""DEPRECATED""), true, false)
"),FALSE)</f>
        <v>0</v>
      </c>
      <c r="R53" s="2" t="str">
        <f t="shared" si="3"/>
        <v>rust - 875</v>
      </c>
      <c r="S53" s="3" t="str">
        <f t="shared" si="4"/>
        <v>rust - 72986675</v>
      </c>
    </row>
    <row r="54">
      <c r="A54" s="1" t="s">
        <v>173</v>
      </c>
      <c r="B54" s="1" t="s">
        <v>174</v>
      </c>
      <c r="C54" s="1" t="s">
        <v>23</v>
      </c>
      <c r="D54" s="1">
        <v>61.0</v>
      </c>
      <c r="E54" s="1">
        <v>3088276.0</v>
      </c>
      <c r="F54" s="1" t="s">
        <v>175</v>
      </c>
      <c r="G54" s="1">
        <v>1.0</v>
      </c>
      <c r="H54" s="1">
        <v>19.0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2" t="b">
        <f>IFERROR(__xludf.DUMMYFUNCTION("IF(REGEXMATCH(B54, ""DEPRECATED""), true, false)
"),FALSE)</f>
        <v>0</v>
      </c>
      <c r="R54" s="2" t="str">
        <f t="shared" si="3"/>
        <v>spiped - 61</v>
      </c>
      <c r="S54" s="3" t="str">
        <f t="shared" si="4"/>
        <v>spiped - 3088276</v>
      </c>
    </row>
    <row r="55">
      <c r="A55" s="1" t="s">
        <v>176</v>
      </c>
      <c r="B55" s="1" t="s">
        <v>177</v>
      </c>
      <c r="C55" s="1" t="s">
        <v>23</v>
      </c>
      <c r="D55" s="1">
        <v>820.0</v>
      </c>
      <c r="E55" s="1">
        <v>2.2592601E7</v>
      </c>
      <c r="F55" s="1" t="s">
        <v>178</v>
      </c>
      <c r="G55" s="1">
        <v>1.0</v>
      </c>
      <c r="H55" s="1">
        <v>82.0</v>
      </c>
      <c r="I55" s="1">
        <v>0.0</v>
      </c>
      <c r="J55" s="1">
        <v>7.0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2" t="b">
        <f>IFERROR(__xludf.DUMMYFUNCTION("IF(REGEXMATCH(B55, ""DEPRECATED""), true, false)
"),FALSE)</f>
        <v>0</v>
      </c>
      <c r="R55" s="2" t="str">
        <f t="shared" si="3"/>
        <v>gcc - 820</v>
      </c>
      <c r="S55" s="3" t="str">
        <f t="shared" si="4"/>
        <v>gcc - 22592601</v>
      </c>
    </row>
    <row r="56">
      <c r="A56" s="1" t="s">
        <v>179</v>
      </c>
      <c r="B56" s="1" t="s">
        <v>180</v>
      </c>
      <c r="C56" s="1" t="s">
        <v>23</v>
      </c>
      <c r="D56" s="1">
        <v>162.0</v>
      </c>
      <c r="E56" s="1">
        <v>1.5247904E7</v>
      </c>
      <c r="F56" s="1" t="s">
        <v>181</v>
      </c>
      <c r="G56" s="1">
        <v>1.0</v>
      </c>
      <c r="H56" s="1">
        <v>28.0</v>
      </c>
      <c r="I56" s="1">
        <v>0.0</v>
      </c>
      <c r="J56" s="1">
        <v>1.0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0.0</v>
      </c>
      <c r="Q56" s="2" t="b">
        <f>IFERROR(__xludf.DUMMYFUNCTION("IF(REGEXMATCH(B56, ""DEPRECATED""), true, false)
"),FALSE)</f>
        <v>0</v>
      </c>
      <c r="R56" s="2" t="str">
        <f t="shared" si="3"/>
        <v>varnish - 162</v>
      </c>
      <c r="S56" s="3" t="str">
        <f t="shared" si="4"/>
        <v>varnish - 15247904</v>
      </c>
    </row>
    <row r="57">
      <c r="A57" s="1" t="s">
        <v>182</v>
      </c>
      <c r="B57" s="1" t="s">
        <v>183</v>
      </c>
      <c r="C57" s="1" t="s">
        <v>23</v>
      </c>
      <c r="D57" s="1">
        <v>2283.0</v>
      </c>
      <c r="E57" s="1">
        <v>8.65448039E8</v>
      </c>
      <c r="F57" s="1" t="s">
        <v>184</v>
      </c>
      <c r="G57" s="1">
        <v>1.0</v>
      </c>
      <c r="H57" s="1">
        <v>82.0</v>
      </c>
      <c r="I57" s="1">
        <v>1.0</v>
      </c>
      <c r="J57" s="1">
        <v>7.0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2" t="b">
        <f>IFERROR(__xludf.DUMMYFUNCTION("IF(REGEXMATCH(B57, ""DEPRECATED""), true, false)
"),FALSE)</f>
        <v>0</v>
      </c>
      <c r="R57" s="2" t="str">
        <f t="shared" si="3"/>
        <v>ruby - 2283</v>
      </c>
      <c r="S57" s="3" t="str">
        <f t="shared" si="4"/>
        <v>ruby - 865448039</v>
      </c>
    </row>
    <row r="58">
      <c r="A58" s="1" t="s">
        <v>185</v>
      </c>
      <c r="B58" s="1" t="s">
        <v>186</v>
      </c>
      <c r="C58" s="1" t="s">
        <v>23</v>
      </c>
      <c r="D58" s="1">
        <v>3903.0</v>
      </c>
      <c r="E58" s="1">
        <v>1.616002589E9</v>
      </c>
      <c r="F58" s="1" t="s">
        <v>187</v>
      </c>
      <c r="G58" s="1">
        <v>0.0</v>
      </c>
      <c r="H58" s="1">
        <v>0.0</v>
      </c>
      <c r="I58" s="1">
        <v>0.0</v>
      </c>
      <c r="J58" s="1">
        <v>0.0</v>
      </c>
      <c r="K58" s="1">
        <v>1.0</v>
      </c>
      <c r="L58" s="1">
        <v>0.0</v>
      </c>
      <c r="M58" s="1">
        <v>0.0</v>
      </c>
      <c r="N58" s="1">
        <v>0.0</v>
      </c>
      <c r="O58" s="1">
        <v>2.0</v>
      </c>
      <c r="P58" s="1">
        <v>0.0</v>
      </c>
      <c r="Q58" s="2" t="b">
        <f>IFERROR(__xludf.DUMMYFUNCTION("IF(REGEXMATCH(B58, ""DEPRECATED""), true, false)
"),FALSE)</f>
        <v>0</v>
      </c>
      <c r="R58" s="2" t="str">
        <f t="shared" si="3"/>
        <v>registry - 3903</v>
      </c>
      <c r="S58" s="3" t="str">
        <f t="shared" si="4"/>
        <v>registry - 1616002589</v>
      </c>
    </row>
    <row r="59">
      <c r="A59" s="1" t="s">
        <v>188</v>
      </c>
      <c r="B59" s="1" t="s">
        <v>189</v>
      </c>
      <c r="C59" s="1" t="s">
        <v>23</v>
      </c>
      <c r="D59" s="1">
        <v>60.0</v>
      </c>
      <c r="E59" s="1">
        <v>2461881.0</v>
      </c>
      <c r="F59" s="1" t="s">
        <v>190</v>
      </c>
      <c r="G59" s="1">
        <v>1.0</v>
      </c>
      <c r="H59" s="1">
        <v>34.0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0.0</v>
      </c>
      <c r="P59" s="1">
        <v>0.0</v>
      </c>
      <c r="Q59" s="2" t="b">
        <f>IFERROR(__xludf.DUMMYFUNCTION("IF(REGEXMATCH(B59, ""DEPRECATED""), true, false)
"),FALSE)</f>
        <v>0</v>
      </c>
      <c r="R59" s="2" t="str">
        <f t="shared" si="3"/>
        <v>rakudo-star - 60</v>
      </c>
      <c r="S59" s="3" t="str">
        <f t="shared" si="4"/>
        <v>rakudo-star - 2461881</v>
      </c>
    </row>
    <row r="60">
      <c r="A60" s="1" t="s">
        <v>191</v>
      </c>
      <c r="B60" s="1" t="s">
        <v>192</v>
      </c>
      <c r="C60" s="1" t="s">
        <v>23</v>
      </c>
      <c r="D60" s="1">
        <v>164.0</v>
      </c>
      <c r="E60" s="1">
        <v>9.49231E7</v>
      </c>
      <c r="F60" s="1" t="s">
        <v>193</v>
      </c>
      <c r="G60" s="1">
        <v>0.0</v>
      </c>
      <c r="H60" s="1">
        <v>0.0</v>
      </c>
      <c r="I60" s="1">
        <v>4.0</v>
      </c>
      <c r="J60" s="1">
        <v>0.0</v>
      </c>
      <c r="K60" s="1">
        <v>2.0</v>
      </c>
      <c r="L60" s="1">
        <v>0.0</v>
      </c>
      <c r="M60" s="1">
        <v>0.0</v>
      </c>
      <c r="N60" s="1">
        <v>0.0</v>
      </c>
      <c r="O60" s="1">
        <v>1.0</v>
      </c>
      <c r="P60" s="1">
        <v>0.0</v>
      </c>
      <c r="Q60" s="2" t="b">
        <f>IFERROR(__xludf.DUMMYFUNCTION("IF(REGEXMATCH(B60, ""DEPRECATED""), true, false)
"),TRUE)</f>
        <v>1</v>
      </c>
      <c r="R60" s="2" t="str">
        <f t="shared" si="3"/>
        <v>nats-streaming - 164</v>
      </c>
      <c r="S60" s="3" t="str">
        <f t="shared" si="4"/>
        <v>nats-streaming - 94923100</v>
      </c>
    </row>
    <row r="61">
      <c r="A61" s="1" t="s">
        <v>194</v>
      </c>
      <c r="B61" s="1" t="s">
        <v>195</v>
      </c>
      <c r="C61" s="1" t="s">
        <v>23</v>
      </c>
      <c r="D61" s="1">
        <v>61.0</v>
      </c>
      <c r="E61" s="1">
        <v>2.4428513E7</v>
      </c>
      <c r="F61" s="1" t="s">
        <v>196</v>
      </c>
      <c r="G61" s="1">
        <v>0.0</v>
      </c>
      <c r="H61" s="1">
        <v>53.0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0.0</v>
      </c>
      <c r="P61" s="1">
        <v>0.0</v>
      </c>
      <c r="Q61" s="2" t="b">
        <f>IFERROR(__xludf.DUMMYFUNCTION("IF(REGEXMATCH(B61, ""DEPRECATED""), true, false)
"),FALSE)</f>
        <v>0</v>
      </c>
      <c r="R61" s="2" t="str">
        <f t="shared" si="3"/>
        <v>haxe - 61</v>
      </c>
      <c r="S61" s="3" t="str">
        <f t="shared" si="4"/>
        <v>haxe - 24428513</v>
      </c>
    </row>
    <row r="62">
      <c r="A62" s="1" t="s">
        <v>197</v>
      </c>
      <c r="B62" s="1" t="s">
        <v>198</v>
      </c>
      <c r="C62" s="1" t="s">
        <v>23</v>
      </c>
      <c r="D62" s="1">
        <v>755.0</v>
      </c>
      <c r="E62" s="1">
        <v>3.16767707E8</v>
      </c>
      <c r="F62" s="1" t="s">
        <v>199</v>
      </c>
      <c r="G62" s="1">
        <v>3.0</v>
      </c>
      <c r="H62" s="1">
        <v>37.0</v>
      </c>
      <c r="I62" s="1">
        <v>3.0</v>
      </c>
      <c r="J62" s="1">
        <v>51.0</v>
      </c>
      <c r="K62" s="1">
        <v>9.0</v>
      </c>
      <c r="L62" s="1">
        <v>1.0</v>
      </c>
      <c r="M62" s="1">
        <v>0.0</v>
      </c>
      <c r="N62" s="1">
        <v>0.0</v>
      </c>
      <c r="O62" s="1">
        <v>0.0</v>
      </c>
      <c r="P62" s="1">
        <v>0.0</v>
      </c>
      <c r="Q62" s="2" t="b">
        <f>IFERROR(__xludf.DUMMYFUNCTION("IF(REGEXMATCH(B62, ""DEPRECATED""), true, false)
"),FALSE)</f>
        <v>0</v>
      </c>
      <c r="R62" s="2" t="str">
        <f t="shared" si="3"/>
        <v>kong - 755</v>
      </c>
      <c r="S62" s="3" t="str">
        <f t="shared" si="4"/>
        <v>kong - 316767707</v>
      </c>
    </row>
    <row r="63">
      <c r="A63" s="1" t="s">
        <v>200</v>
      </c>
      <c r="B63" s="1" t="s">
        <v>201</v>
      </c>
      <c r="C63" s="1" t="s">
        <v>23</v>
      </c>
      <c r="D63" s="1">
        <v>169.0</v>
      </c>
      <c r="E63" s="1">
        <v>8046497.0</v>
      </c>
      <c r="F63" s="1" t="s">
        <v>202</v>
      </c>
      <c r="G63" s="1">
        <v>1.0</v>
      </c>
      <c r="H63" s="1">
        <v>21.0</v>
      </c>
      <c r="I63" s="1">
        <v>0.0</v>
      </c>
      <c r="J63" s="1">
        <v>1.0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2" t="b">
        <f>IFERROR(__xludf.DUMMYFUNCTION("IF(REGEXMATCH(B63, ""DEPRECATED""), true, false)
"),FALSE)</f>
        <v>0</v>
      </c>
      <c r="R63" s="2" t="str">
        <f t="shared" si="3"/>
        <v>irssi - 169</v>
      </c>
      <c r="S63" s="3" t="str">
        <f t="shared" si="4"/>
        <v>irssi - 8046497</v>
      </c>
    </row>
    <row r="64">
      <c r="A64" s="1" t="s">
        <v>203</v>
      </c>
      <c r="B64" s="1" t="s">
        <v>204</v>
      </c>
      <c r="C64" s="1" t="s">
        <v>23</v>
      </c>
      <c r="D64" s="1">
        <v>183.0</v>
      </c>
      <c r="E64" s="1">
        <v>1.0690505E7</v>
      </c>
      <c r="F64" s="1" t="s">
        <v>205</v>
      </c>
      <c r="G64" s="1">
        <v>0.0</v>
      </c>
      <c r="H64" s="1">
        <v>0.0</v>
      </c>
      <c r="I64" s="1">
        <v>1.0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1.0</v>
      </c>
      <c r="P64" s="1">
        <v>0.0</v>
      </c>
      <c r="Q64" s="2" t="b">
        <f>IFERROR(__xludf.DUMMYFUNCTION("IF(REGEXMATCH(B64, ""DEPRECATED""), true, false)
"),FALSE)</f>
        <v>0</v>
      </c>
      <c r="R64" s="2" t="str">
        <f t="shared" si="3"/>
        <v>fluentd - 183</v>
      </c>
      <c r="S64" s="3" t="str">
        <f t="shared" si="4"/>
        <v>fluentd - 10690505</v>
      </c>
    </row>
    <row r="65">
      <c r="A65" s="1" t="s">
        <v>206</v>
      </c>
      <c r="B65" s="1" t="s">
        <v>207</v>
      </c>
      <c r="C65" s="1" t="s">
        <v>23</v>
      </c>
      <c r="D65" s="1">
        <v>358.0</v>
      </c>
      <c r="E65" s="1">
        <v>5.2871224E7</v>
      </c>
      <c r="F65" s="1" t="s">
        <v>208</v>
      </c>
      <c r="G65" s="1">
        <v>1.0</v>
      </c>
      <c r="H65" s="1">
        <v>138.0</v>
      </c>
      <c r="I65" s="1">
        <v>0.0</v>
      </c>
      <c r="J65" s="1">
        <v>7.0</v>
      </c>
      <c r="K65" s="1">
        <v>2.0</v>
      </c>
      <c r="L65" s="1">
        <v>0.0</v>
      </c>
      <c r="M65" s="1">
        <v>1.0</v>
      </c>
      <c r="N65" s="1">
        <v>1.0</v>
      </c>
      <c r="O65" s="1">
        <v>0.0</v>
      </c>
      <c r="P65" s="1">
        <v>0.0</v>
      </c>
      <c r="Q65" s="2" t="b">
        <f>IFERROR(__xludf.DUMMYFUNCTION("IF(REGEXMATCH(B65, ""DEPRECATED""), true, false)
"),FALSE)</f>
        <v>0</v>
      </c>
      <c r="R65" s="2" t="str">
        <f t="shared" si="3"/>
        <v>erlang - 358</v>
      </c>
      <c r="S65" s="3" t="str">
        <f t="shared" si="4"/>
        <v>erlang - 52871224</v>
      </c>
    </row>
    <row r="66">
      <c r="A66" s="1" t="s">
        <v>209</v>
      </c>
      <c r="B66" s="1" t="s">
        <v>210</v>
      </c>
      <c r="C66" s="1" t="s">
        <v>23</v>
      </c>
      <c r="D66" s="1">
        <v>77.0</v>
      </c>
      <c r="E66" s="1">
        <v>2778233.0</v>
      </c>
      <c r="F66" s="1" t="s">
        <v>211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2" t="b">
        <f>IFERROR(__xludf.DUMMYFUNCTION("IF(REGEXMATCH(B66, ""DEPRECATED""), true, false)
"),FALSE)</f>
        <v>0</v>
      </c>
      <c r="R66" s="2" t="str">
        <f t="shared" si="3"/>
        <v>eggdrop - 77</v>
      </c>
      <c r="S66" s="3" t="str">
        <f t="shared" si="4"/>
        <v>eggdrop - 2778233</v>
      </c>
    </row>
    <row r="67">
      <c r="A67" s="1" t="s">
        <v>212</v>
      </c>
      <c r="B67" s="1" t="s">
        <v>213</v>
      </c>
      <c r="C67" s="1" t="s">
        <v>23</v>
      </c>
      <c r="D67" s="1">
        <v>177.0</v>
      </c>
      <c r="E67" s="1">
        <v>1.2184895E7</v>
      </c>
      <c r="F67" s="1" t="s">
        <v>214</v>
      </c>
      <c r="G67" s="1">
        <v>1.0</v>
      </c>
      <c r="H67" s="1">
        <v>0.0</v>
      </c>
      <c r="I67" s="1">
        <v>4.0</v>
      </c>
      <c r="J67" s="1">
        <v>0.0</v>
      </c>
      <c r="K67" s="1">
        <v>2.0</v>
      </c>
      <c r="L67" s="1">
        <v>0.0</v>
      </c>
      <c r="M67" s="1">
        <v>3.0</v>
      </c>
      <c r="N67" s="1">
        <v>0.0</v>
      </c>
      <c r="O67" s="1">
        <v>1.0</v>
      </c>
      <c r="P67" s="1">
        <v>0.0</v>
      </c>
      <c r="Q67" s="2" t="b">
        <f>IFERROR(__xludf.DUMMYFUNCTION("IF(REGEXMATCH(B67, ""DEPRECATED""), true, false)
"),FALSE)</f>
        <v>0</v>
      </c>
      <c r="R67" s="2" t="str">
        <f t="shared" si="3"/>
        <v>bonita - 177</v>
      </c>
      <c r="S67" s="3" t="str">
        <f t="shared" si="4"/>
        <v>bonita - 12184895</v>
      </c>
    </row>
    <row r="68">
      <c r="A68" s="1" t="s">
        <v>215</v>
      </c>
      <c r="B68" s="1" t="s">
        <v>216</v>
      </c>
      <c r="C68" s="1" t="s">
        <v>23</v>
      </c>
      <c r="D68" s="1">
        <v>1175.0</v>
      </c>
      <c r="E68" s="1">
        <v>6.00200966E8</v>
      </c>
      <c r="F68" s="1" t="s">
        <v>217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1.0</v>
      </c>
      <c r="P68" s="1">
        <v>0.0</v>
      </c>
      <c r="Q68" s="2" t="b">
        <f>IFERROR(__xludf.DUMMYFUNCTION("IF(REGEXMATCH(B68, ""DEPRECATED""), true, false)
"),FALSE)</f>
        <v>0</v>
      </c>
      <c r="R68" s="2" t="str">
        <f t="shared" si="3"/>
        <v>eclipse-mosquitto - 1175</v>
      </c>
      <c r="S68" s="3" t="str">
        <f t="shared" si="4"/>
        <v>eclipse-mosquitto - 600200966</v>
      </c>
    </row>
    <row r="69">
      <c r="A69" s="1" t="s">
        <v>218</v>
      </c>
      <c r="B69" s="1" t="s">
        <v>219</v>
      </c>
      <c r="C69" s="1" t="s">
        <v>23</v>
      </c>
      <c r="D69" s="1">
        <v>638.0</v>
      </c>
      <c r="E69" s="1">
        <v>5.40742282E8</v>
      </c>
      <c r="F69" s="1" t="s">
        <v>220</v>
      </c>
      <c r="G69" s="1">
        <v>0.0</v>
      </c>
      <c r="H69" s="1">
        <v>0.0</v>
      </c>
      <c r="I69" s="1">
        <v>0.0</v>
      </c>
      <c r="J69" s="1">
        <v>0.0</v>
      </c>
      <c r="K69" s="1">
        <v>2.0</v>
      </c>
      <c r="L69" s="1">
        <v>0.0</v>
      </c>
      <c r="M69" s="1">
        <v>0.0</v>
      </c>
      <c r="N69" s="1">
        <v>0.0</v>
      </c>
      <c r="O69" s="1">
        <v>1.0</v>
      </c>
      <c r="P69" s="1">
        <v>0.0</v>
      </c>
      <c r="Q69" s="2" t="b">
        <f>IFERROR(__xludf.DUMMYFUNCTION("IF(REGEXMATCH(B69, ""DEPRECATED""), true, false)
"),FALSE)</f>
        <v>0</v>
      </c>
      <c r="R69" s="2" t="str">
        <f t="shared" si="3"/>
        <v>caddy - 638</v>
      </c>
      <c r="S69" s="3" t="str">
        <f t="shared" si="4"/>
        <v>caddy - 540742282</v>
      </c>
    </row>
    <row r="70">
      <c r="A70" s="1" t="s">
        <v>221</v>
      </c>
      <c r="B70" s="1" t="s">
        <v>222</v>
      </c>
      <c r="C70" s="1" t="s">
        <v>23</v>
      </c>
      <c r="D70" s="1">
        <v>37.0</v>
      </c>
      <c r="E70" s="1">
        <v>22626.0</v>
      </c>
      <c r="F70" s="1" t="s">
        <v>223</v>
      </c>
      <c r="G70" s="1">
        <v>0.0</v>
      </c>
      <c r="H70" s="1">
        <v>0.0</v>
      </c>
      <c r="I70" s="1">
        <v>1.0</v>
      </c>
      <c r="J70" s="1">
        <v>0.0</v>
      </c>
      <c r="K70" s="1">
        <v>0.0</v>
      </c>
      <c r="L70" s="1">
        <v>0.0</v>
      </c>
      <c r="M70" s="1">
        <v>0.0</v>
      </c>
      <c r="N70" s="1">
        <v>0.0</v>
      </c>
      <c r="O70" s="1">
        <v>2.0</v>
      </c>
      <c r="P70" s="1">
        <v>0.0</v>
      </c>
      <c r="Q70" s="2" t="b">
        <f>IFERROR(__xludf.DUMMYFUNCTION("IF(REGEXMATCH(B70, ""DEPRECATED""), true, false)
"),FALSE)</f>
        <v>0</v>
      </c>
      <c r="R70" s="2" t="str">
        <f t="shared" si="3"/>
        <v>api-firewall - 37</v>
      </c>
      <c r="S70" s="3" t="str">
        <f t="shared" si="4"/>
        <v>api-firewall - 22626</v>
      </c>
    </row>
    <row r="71">
      <c r="A71" s="1" t="s">
        <v>224</v>
      </c>
      <c r="B71" s="1" t="s">
        <v>225</v>
      </c>
      <c r="C71" s="1" t="s">
        <v>23</v>
      </c>
      <c r="D71" s="1">
        <v>329.0</v>
      </c>
      <c r="E71" s="1">
        <v>1.4362404E7</v>
      </c>
      <c r="F71" s="1" t="s">
        <v>226</v>
      </c>
      <c r="G71" s="1">
        <v>1.0</v>
      </c>
      <c r="H71" s="1">
        <v>24.0</v>
      </c>
      <c r="I71" s="1">
        <v>0.0</v>
      </c>
      <c r="J71" s="1">
        <v>0.0</v>
      </c>
      <c r="K71" s="1">
        <v>0.0</v>
      </c>
      <c r="L71" s="1">
        <v>0.0</v>
      </c>
      <c r="M71" s="1">
        <v>0.0</v>
      </c>
      <c r="N71" s="1">
        <v>1.0</v>
      </c>
      <c r="O71" s="1">
        <v>0.0</v>
      </c>
      <c r="P71" s="1">
        <v>0.0</v>
      </c>
      <c r="Q71" s="2" t="b">
        <f>IFERROR(__xludf.DUMMYFUNCTION("IF(REGEXMATCH(B71, ""DEPRECATED""), true, false)
"),FALSE)</f>
        <v>0</v>
      </c>
      <c r="R71" s="2" t="str">
        <f t="shared" si="3"/>
        <v>julia - 329</v>
      </c>
      <c r="S71" s="3" t="str">
        <f t="shared" si="4"/>
        <v>julia - 14362404</v>
      </c>
    </row>
    <row r="72">
      <c r="A72" s="1" t="s">
        <v>227</v>
      </c>
      <c r="B72" s="1" t="s">
        <v>228</v>
      </c>
      <c r="C72" s="1" t="s">
        <v>23</v>
      </c>
      <c r="D72" s="1">
        <v>620.0</v>
      </c>
      <c r="E72" s="1">
        <v>1.65021189E8</v>
      </c>
      <c r="F72" s="1" t="s">
        <v>229</v>
      </c>
      <c r="G72" s="1" t="s">
        <v>166</v>
      </c>
      <c r="H72" s="1" t="s">
        <v>166</v>
      </c>
      <c r="I72" s="1" t="s">
        <v>166</v>
      </c>
      <c r="J72" s="1" t="s">
        <v>166</v>
      </c>
      <c r="K72" s="1" t="s">
        <v>166</v>
      </c>
      <c r="L72" s="1" t="s">
        <v>166</v>
      </c>
      <c r="M72" s="1" t="s">
        <v>166</v>
      </c>
      <c r="N72" s="1" t="s">
        <v>166</v>
      </c>
      <c r="O72" s="1" t="s">
        <v>166</v>
      </c>
      <c r="P72" s="1" t="s">
        <v>166</v>
      </c>
      <c r="Q72" s="2" t="b">
        <f>IFERROR(__xludf.DUMMYFUNCTION("IF(REGEXMATCH(B72, ""DEPRECATED""), true, false)
"),FALSE)</f>
        <v>0</v>
      </c>
      <c r="R72" s="2" t="str">
        <f t="shared" si="3"/>
        <v>percona - 620</v>
      </c>
      <c r="S72" s="3" t="str">
        <f t="shared" si="4"/>
        <v>percona - 165021189</v>
      </c>
    </row>
    <row r="73">
      <c r="A73" s="1" t="s">
        <v>230</v>
      </c>
      <c r="B73" s="1" t="s">
        <v>231</v>
      </c>
      <c r="C73" s="1" t="s">
        <v>23</v>
      </c>
      <c r="D73" s="1">
        <v>1026.0</v>
      </c>
      <c r="E73" s="1">
        <v>3.3006734E7</v>
      </c>
      <c r="F73" s="1" t="s">
        <v>232</v>
      </c>
      <c r="G73" s="1" t="s">
        <v>166</v>
      </c>
      <c r="H73" s="1" t="s">
        <v>166</v>
      </c>
      <c r="I73" s="1" t="s">
        <v>166</v>
      </c>
      <c r="J73" s="1" t="s">
        <v>166</v>
      </c>
      <c r="K73" s="1" t="s">
        <v>166</v>
      </c>
      <c r="L73" s="1" t="s">
        <v>166</v>
      </c>
      <c r="M73" s="1" t="s">
        <v>166</v>
      </c>
      <c r="N73" s="1" t="s">
        <v>166</v>
      </c>
      <c r="O73" s="1" t="s">
        <v>166</v>
      </c>
      <c r="P73" s="1" t="s">
        <v>166</v>
      </c>
      <c r="Q73" s="2" t="b">
        <f>IFERROR(__xludf.DUMMYFUNCTION("IF(REGEXMATCH(B73, ""DEPRECATED""), true, false)
"),FALSE)</f>
        <v>0</v>
      </c>
      <c r="R73" s="2" t="str">
        <f t="shared" si="3"/>
        <v>oraclelinux - 1026</v>
      </c>
      <c r="S73" s="3" t="str">
        <f t="shared" si="4"/>
        <v>oraclelinux - 33006734</v>
      </c>
    </row>
    <row r="74">
      <c r="A74" s="1" t="s">
        <v>233</v>
      </c>
      <c r="B74" s="1" t="s">
        <v>234</v>
      </c>
      <c r="C74" s="1" t="s">
        <v>23</v>
      </c>
      <c r="D74" s="1">
        <v>448.0</v>
      </c>
      <c r="E74" s="1">
        <v>7.8640247E7</v>
      </c>
      <c r="F74" s="1" t="s">
        <v>235</v>
      </c>
      <c r="G74" s="1">
        <v>3.0</v>
      </c>
      <c r="H74" s="1">
        <v>16.0</v>
      </c>
      <c r="I74" s="1">
        <v>1.0</v>
      </c>
      <c r="J74" s="1">
        <v>15.0</v>
      </c>
      <c r="K74" s="1">
        <v>0.0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2" t="b">
        <f>IFERROR(__xludf.DUMMYFUNCTION("IF(REGEXMATCH(B74, ""DEPRECATED""), true, false)
"),FALSE)</f>
        <v>0</v>
      </c>
      <c r="R74" s="2" t="str">
        <f t="shared" si="3"/>
        <v>eclipse-temurin - 448</v>
      </c>
      <c r="S74" s="3" t="str">
        <f t="shared" si="4"/>
        <v>eclipse-temurin - 78640247</v>
      </c>
    </row>
    <row r="75">
      <c r="A75" s="1" t="s">
        <v>236</v>
      </c>
      <c r="B75" s="1" t="s">
        <v>237</v>
      </c>
      <c r="C75" s="1" t="s">
        <v>23</v>
      </c>
      <c r="D75" s="1">
        <v>48.0</v>
      </c>
      <c r="E75" s="1">
        <v>2.1765289E7</v>
      </c>
      <c r="F75" s="1" t="s">
        <v>238</v>
      </c>
      <c r="G75" s="1">
        <v>3.0</v>
      </c>
      <c r="H75" s="1">
        <v>11.0</v>
      </c>
      <c r="I75" s="1">
        <v>1.0</v>
      </c>
      <c r="J75" s="1">
        <v>3.0</v>
      </c>
      <c r="K75" s="1">
        <v>0.0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2" t="b">
        <f>IFERROR(__xludf.DUMMYFUNCTION("IF(REGEXMATCH(B75, ""DEPRECATED""), true, false)
"),FALSE)</f>
        <v>0</v>
      </c>
      <c r="R75" s="2" t="str">
        <f t="shared" si="3"/>
        <v>sapmachine - 48</v>
      </c>
      <c r="S75" s="3" t="str">
        <f t="shared" si="4"/>
        <v>sapmachine - 21765289</v>
      </c>
    </row>
    <row r="76">
      <c r="A76" s="1" t="s">
        <v>239</v>
      </c>
      <c r="B76" s="1" t="s">
        <v>240</v>
      </c>
      <c r="C76" s="1" t="s">
        <v>23</v>
      </c>
      <c r="D76" s="1">
        <v>786.0</v>
      </c>
      <c r="E76" s="1">
        <v>7.3103813E7</v>
      </c>
      <c r="F76" s="1" t="s">
        <v>241</v>
      </c>
      <c r="G76" s="1" t="s">
        <v>166</v>
      </c>
      <c r="H76" s="1" t="s">
        <v>166</v>
      </c>
      <c r="I76" s="1" t="s">
        <v>166</v>
      </c>
      <c r="J76" s="1" t="s">
        <v>166</v>
      </c>
      <c r="K76" s="1" t="s">
        <v>166</v>
      </c>
      <c r="L76" s="1" t="s">
        <v>166</v>
      </c>
      <c r="M76" s="1" t="s">
        <v>166</v>
      </c>
      <c r="N76" s="1" t="s">
        <v>166</v>
      </c>
      <c r="O76" s="1" t="s">
        <v>166</v>
      </c>
      <c r="P76" s="1" t="s">
        <v>166</v>
      </c>
      <c r="Q76" s="2" t="b">
        <f>IFERROR(__xludf.DUMMYFUNCTION("IF(REGEXMATCH(B76, ""DEPRECATED""), true, false)
"),FALSE)</f>
        <v>0</v>
      </c>
      <c r="R76" s="2" t="str">
        <f t="shared" si="3"/>
        <v>rocket.chat - 786</v>
      </c>
      <c r="S76" s="3" t="str">
        <f t="shared" si="4"/>
        <v>rocket.chat - 73103813</v>
      </c>
    </row>
    <row r="77">
      <c r="A77" s="1" t="s">
        <v>242</v>
      </c>
      <c r="B77" s="1" t="s">
        <v>243</v>
      </c>
      <c r="C77" s="1" t="s">
        <v>23</v>
      </c>
      <c r="D77" s="1">
        <v>4579.0</v>
      </c>
      <c r="E77" s="1">
        <v>4.357117408E9</v>
      </c>
      <c r="F77" s="1" t="s">
        <v>244</v>
      </c>
      <c r="G77" s="1">
        <v>1.0</v>
      </c>
      <c r="H77" s="1">
        <v>28.0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1.0</v>
      </c>
      <c r="O77" s="1">
        <v>0.0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3"/>
        <v>httpd - 4579</v>
      </c>
      <c r="S77" s="3" t="str">
        <f t="shared" si="4"/>
        <v>httpd - 4357117408</v>
      </c>
    </row>
    <row r="78">
      <c r="A78" s="1" t="s">
        <v>245</v>
      </c>
      <c r="B78" s="1" t="s">
        <v>246</v>
      </c>
      <c r="C78" s="1" t="s">
        <v>23</v>
      </c>
      <c r="D78" s="1">
        <v>12437.0</v>
      </c>
      <c r="E78" s="1">
        <v>5.994034865E9</v>
      </c>
      <c r="F78" s="1" t="s">
        <v>247</v>
      </c>
      <c r="G78" s="1">
        <v>3.0</v>
      </c>
      <c r="H78" s="1">
        <v>19.0</v>
      </c>
      <c r="I78" s="1">
        <v>11.0</v>
      </c>
      <c r="J78" s="1">
        <v>0.0</v>
      </c>
      <c r="K78" s="1">
        <v>28.0</v>
      </c>
      <c r="L78" s="1">
        <v>0.0</v>
      </c>
      <c r="M78" s="1">
        <v>2.0</v>
      </c>
      <c r="N78" s="1">
        <v>1.0</v>
      </c>
      <c r="O78" s="1">
        <v>1.0</v>
      </c>
      <c r="P78" s="1">
        <v>0.0</v>
      </c>
      <c r="Q78" s="2" t="b">
        <f>IFERROR(__xludf.DUMMYFUNCTION("IF(REGEXMATCH(B78, ""DEPRECATED""), true, false)
"),FALSE)</f>
        <v>0</v>
      </c>
      <c r="R78" s="2" t="str">
        <f t="shared" si="3"/>
        <v>redis - 12437</v>
      </c>
      <c r="S78" s="3" t="str">
        <f t="shared" si="4"/>
        <v>redis - 5994034865</v>
      </c>
    </row>
    <row r="79">
      <c r="A79" s="1" t="s">
        <v>248</v>
      </c>
      <c r="B79" s="1" t="s">
        <v>249</v>
      </c>
      <c r="C79" s="1" t="s">
        <v>23</v>
      </c>
      <c r="D79" s="1">
        <v>93.0</v>
      </c>
      <c r="E79" s="1">
        <v>6506724.0</v>
      </c>
      <c r="F79" s="1" t="s">
        <v>250</v>
      </c>
      <c r="G79" s="1">
        <v>15.0</v>
      </c>
      <c r="H79" s="1">
        <v>41.0</v>
      </c>
      <c r="I79" s="1">
        <v>119.0</v>
      </c>
      <c r="J79" s="1">
        <v>4.0</v>
      </c>
      <c r="K79" s="1">
        <v>71.0</v>
      </c>
      <c r="L79" s="1">
        <v>0.0</v>
      </c>
      <c r="M79" s="1">
        <v>39.0</v>
      </c>
      <c r="N79" s="1">
        <v>0.0</v>
      </c>
      <c r="O79" s="1">
        <v>10.0</v>
      </c>
      <c r="P79" s="1">
        <v>0.0</v>
      </c>
      <c r="Q79" s="2" t="b">
        <f>IFERROR(__xludf.DUMMYFUNCTION("IF(REGEXMATCH(B79, ""DEPRECATED""), true, false)
"),FALSE)</f>
        <v>0</v>
      </c>
      <c r="R79" s="2" t="str">
        <f t="shared" si="3"/>
        <v>plone - 93</v>
      </c>
      <c r="S79" s="3" t="str">
        <f t="shared" si="4"/>
        <v>plone - 6506724</v>
      </c>
    </row>
    <row r="80">
      <c r="A80" s="1" t="s">
        <v>251</v>
      </c>
      <c r="B80" s="1" t="s">
        <v>252</v>
      </c>
      <c r="C80" s="1" t="s">
        <v>23</v>
      </c>
      <c r="D80" s="1">
        <v>8.0</v>
      </c>
      <c r="E80" s="1">
        <v>216960.0</v>
      </c>
      <c r="F80" s="1" t="s">
        <v>253</v>
      </c>
      <c r="G80" s="1">
        <v>0.0</v>
      </c>
      <c r="H80" s="1">
        <v>29.0</v>
      </c>
      <c r="I80" s="1">
        <v>1.0</v>
      </c>
      <c r="J80" s="1">
        <v>0.0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1.0</v>
      </c>
      <c r="Q80" s="2" t="b">
        <f>IFERROR(__xludf.DUMMYFUNCTION("IF(REGEXMATCH(B80, ""DEPRECATED""), true, false)
"),FALSE)</f>
        <v>0</v>
      </c>
      <c r="R80" s="2" t="str">
        <f t="shared" si="3"/>
        <v>satosa - 8</v>
      </c>
      <c r="S80" s="3" t="str">
        <f t="shared" si="4"/>
        <v>satosa - 216960</v>
      </c>
    </row>
    <row r="81">
      <c r="A81" s="1" t="s">
        <v>254</v>
      </c>
      <c r="B81" s="1" t="s">
        <v>255</v>
      </c>
      <c r="C81" s="1" t="s">
        <v>23</v>
      </c>
      <c r="D81" s="1">
        <v>9131.0</v>
      </c>
      <c r="E81" s="1">
        <v>7.040684374E9</v>
      </c>
      <c r="F81" s="1" t="s">
        <v>256</v>
      </c>
      <c r="G81" s="1">
        <v>1.0</v>
      </c>
      <c r="H81" s="1">
        <v>92.0</v>
      </c>
      <c r="I81" s="1">
        <v>0.0</v>
      </c>
      <c r="J81" s="1">
        <v>7.0</v>
      </c>
      <c r="K81" s="1">
        <v>0.0</v>
      </c>
      <c r="L81" s="1">
        <v>0.0</v>
      </c>
      <c r="M81" s="1">
        <v>0.0</v>
      </c>
      <c r="N81" s="1">
        <v>1.0</v>
      </c>
      <c r="O81" s="1">
        <v>0.0</v>
      </c>
      <c r="P81" s="1">
        <v>0.0</v>
      </c>
      <c r="Q81" s="2" t="b">
        <f>IFERROR(__xludf.DUMMYFUNCTION("IF(REGEXMATCH(B81, ""DEPRECATED""), true, false)
"),FALSE)</f>
        <v>0</v>
      </c>
      <c r="R81" s="2" t="str">
        <f t="shared" si="3"/>
        <v>python - 9131</v>
      </c>
      <c r="S81" s="3" t="str">
        <f t="shared" si="4"/>
        <v>python - 7040684374</v>
      </c>
    </row>
    <row r="82">
      <c r="A82" s="1" t="s">
        <v>257</v>
      </c>
      <c r="B82" s="1" t="s">
        <v>258</v>
      </c>
      <c r="C82" s="1" t="s">
        <v>23</v>
      </c>
      <c r="D82" s="1">
        <v>144.0</v>
      </c>
      <c r="E82" s="1">
        <v>7.5980321E7</v>
      </c>
      <c r="F82" s="1" t="s">
        <v>259</v>
      </c>
      <c r="G82" s="1">
        <v>3.0</v>
      </c>
      <c r="H82" s="1">
        <v>17.0</v>
      </c>
      <c r="I82" s="1">
        <v>1.0</v>
      </c>
      <c r="J82" s="1">
        <v>15.0</v>
      </c>
      <c r="K82" s="1">
        <v>0.0</v>
      </c>
      <c r="L82" s="1">
        <v>0.0</v>
      </c>
      <c r="M82" s="1">
        <v>0.0</v>
      </c>
      <c r="N82" s="1">
        <v>0.0</v>
      </c>
      <c r="O82" s="1">
        <v>0.0</v>
      </c>
      <c r="P82" s="1">
        <v>0.0</v>
      </c>
      <c r="Q82" s="2" t="b">
        <f>IFERROR(__xludf.DUMMYFUNCTION("IF(REGEXMATCH(B82, ""DEPRECATED""), true, false)
"),FALSE)</f>
        <v>0</v>
      </c>
      <c r="R82" s="2" t="str">
        <f t="shared" si="3"/>
        <v>groovy - 144</v>
      </c>
      <c r="S82" s="3" t="str">
        <f t="shared" si="4"/>
        <v>groovy - 75980321</v>
      </c>
    </row>
    <row r="83">
      <c r="A83" s="1" t="s">
        <v>260</v>
      </c>
      <c r="B83" s="1" t="s">
        <v>261</v>
      </c>
      <c r="C83" s="1" t="s">
        <v>23</v>
      </c>
      <c r="D83" s="1">
        <v>353.0</v>
      </c>
      <c r="E83" s="1">
        <v>3.5296303E7</v>
      </c>
      <c r="F83" s="1" t="s">
        <v>262</v>
      </c>
      <c r="G83" s="1">
        <v>2.0</v>
      </c>
      <c r="H83" s="1">
        <v>38.0</v>
      </c>
      <c r="I83" s="1">
        <v>6.0</v>
      </c>
      <c r="J83" s="1">
        <v>1.0</v>
      </c>
      <c r="K83" s="1">
        <v>0.0</v>
      </c>
      <c r="L83" s="1">
        <v>0.0</v>
      </c>
      <c r="M83" s="1">
        <v>0.0</v>
      </c>
      <c r="N83" s="1">
        <v>1.0</v>
      </c>
      <c r="O83" s="1">
        <v>0.0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3"/>
        <v>clojure - 353</v>
      </c>
      <c r="S83" s="3" t="str">
        <f t="shared" si="4"/>
        <v>clojure - 35296303</v>
      </c>
    </row>
    <row r="84">
      <c r="A84" s="1" t="s">
        <v>263</v>
      </c>
      <c r="B84" s="1" t="s">
        <v>264</v>
      </c>
      <c r="C84" s="1" t="s">
        <v>23</v>
      </c>
      <c r="D84" s="1">
        <v>297.0</v>
      </c>
      <c r="E84" s="1">
        <v>2.3350967E7</v>
      </c>
      <c r="F84" s="1" t="s">
        <v>265</v>
      </c>
      <c r="G84" s="1" t="s">
        <v>166</v>
      </c>
      <c r="H84" s="1" t="s">
        <v>166</v>
      </c>
      <c r="I84" s="1" t="s">
        <v>166</v>
      </c>
      <c r="J84" s="1" t="s">
        <v>166</v>
      </c>
      <c r="K84" s="1" t="s">
        <v>166</v>
      </c>
      <c r="L84" s="1" t="s">
        <v>166</v>
      </c>
      <c r="M84" s="1" t="s">
        <v>166</v>
      </c>
      <c r="N84" s="1" t="s">
        <v>166</v>
      </c>
      <c r="O84" s="1" t="s">
        <v>166</v>
      </c>
      <c r="P84" s="1" t="s">
        <v>166</v>
      </c>
      <c r="Q84" s="2" t="b">
        <f>IFERROR(__xludf.DUMMYFUNCTION("IF(REGEXMATCH(B84, ""DEPRECATED""), true, false)
"),FALSE)</f>
        <v>0</v>
      </c>
      <c r="R84" s="2" t="str">
        <f t="shared" si="3"/>
        <v>websphere-liberty - 297</v>
      </c>
      <c r="S84" s="3" t="str">
        <f t="shared" si="4"/>
        <v>websphere-liberty - 23350967</v>
      </c>
    </row>
    <row r="85">
      <c r="A85" s="1" t="s">
        <v>266</v>
      </c>
      <c r="B85" s="1" t="s">
        <v>267</v>
      </c>
      <c r="C85" s="1" t="s">
        <v>23</v>
      </c>
      <c r="D85" s="1">
        <v>62.0</v>
      </c>
      <c r="E85" s="1">
        <v>1.2612114E7</v>
      </c>
      <c r="F85" s="1" t="s">
        <v>268</v>
      </c>
      <c r="G85" s="1">
        <v>3.0</v>
      </c>
      <c r="H85" s="1">
        <v>11.0</v>
      </c>
      <c r="I85" s="1">
        <v>1.0</v>
      </c>
      <c r="J85" s="1">
        <v>4.0</v>
      </c>
      <c r="K85" s="1">
        <v>0.0</v>
      </c>
      <c r="L85" s="1">
        <v>0.0</v>
      </c>
      <c r="M85" s="1">
        <v>0.0</v>
      </c>
      <c r="N85" s="1">
        <v>0.0</v>
      </c>
      <c r="O85" s="1">
        <v>0.0</v>
      </c>
      <c r="P85" s="1">
        <v>0.0</v>
      </c>
      <c r="Q85" s="2" t="b">
        <f>IFERROR(__xludf.DUMMYFUNCTION("IF(REGEXMATCH(B85, ""DEPRECATED""), true, false)
"),FALSE)</f>
        <v>0</v>
      </c>
      <c r="R85" s="2" t="str">
        <f t="shared" si="3"/>
        <v>open-liberty - 62</v>
      </c>
      <c r="S85" s="3" t="str">
        <f t="shared" si="4"/>
        <v>open-liberty - 12612114</v>
      </c>
    </row>
    <row r="86">
      <c r="A86" s="1" t="s">
        <v>269</v>
      </c>
      <c r="B86" s="1" t="s">
        <v>270</v>
      </c>
      <c r="C86" s="1" t="s">
        <v>23</v>
      </c>
      <c r="D86" s="1">
        <v>116.0</v>
      </c>
      <c r="E86" s="1">
        <v>4.9764946E7</v>
      </c>
      <c r="F86" s="1" t="s">
        <v>271</v>
      </c>
      <c r="G86" s="1">
        <v>2.0</v>
      </c>
      <c r="H86" s="1">
        <v>44.0</v>
      </c>
      <c r="I86" s="1">
        <v>2.0</v>
      </c>
      <c r="J86" s="1">
        <v>45.0</v>
      </c>
      <c r="K86" s="1">
        <v>8.0</v>
      </c>
      <c r="L86" s="1">
        <v>3.0</v>
      </c>
      <c r="M86" s="1">
        <v>0.0</v>
      </c>
      <c r="N86" s="1">
        <v>0.0</v>
      </c>
      <c r="O86" s="1">
        <v>0.0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3"/>
        <v>jruby - 116</v>
      </c>
      <c r="S86" s="3" t="str">
        <f t="shared" si="4"/>
        <v>jruby - 49764946</v>
      </c>
    </row>
    <row r="87">
      <c r="A87" s="1" t="s">
        <v>272</v>
      </c>
      <c r="B87" s="1" t="s">
        <v>273</v>
      </c>
      <c r="C87" s="1" t="s">
        <v>23</v>
      </c>
      <c r="D87" s="1">
        <v>1808.0</v>
      </c>
      <c r="E87" s="1">
        <v>1.017648772E9</v>
      </c>
      <c r="F87" s="1" t="s">
        <v>274</v>
      </c>
      <c r="G87" s="1">
        <v>1.0</v>
      </c>
      <c r="H87" s="1">
        <v>26.0</v>
      </c>
      <c r="I87" s="1">
        <v>4.0</v>
      </c>
      <c r="J87" s="1">
        <v>1.0</v>
      </c>
      <c r="K87" s="1">
        <v>9.0</v>
      </c>
      <c r="L87" s="1">
        <v>0.0</v>
      </c>
      <c r="M87" s="1">
        <v>2.0</v>
      </c>
      <c r="N87" s="1">
        <v>1.0</v>
      </c>
      <c r="O87" s="1">
        <v>1.0</v>
      </c>
      <c r="P87" s="1">
        <v>0.0</v>
      </c>
      <c r="Q87" s="2" t="b">
        <f>IFERROR(__xludf.DUMMYFUNCTION("IF(REGEXMATCH(B87, ""DEPRECATED""), true, false)
"),FALSE)</f>
        <v>0</v>
      </c>
      <c r="R87" s="2" t="str">
        <f t="shared" si="3"/>
        <v>influxdb - 1808</v>
      </c>
      <c r="S87" s="3" t="str">
        <f t="shared" si="4"/>
        <v>influxdb - 1017648772</v>
      </c>
    </row>
    <row r="88">
      <c r="A88" s="1" t="s">
        <v>275</v>
      </c>
      <c r="B88" s="1" t="s">
        <v>276</v>
      </c>
      <c r="C88" s="1" t="s">
        <v>23</v>
      </c>
      <c r="D88" s="1">
        <v>2098.0</v>
      </c>
      <c r="E88" s="1">
        <v>4.402857683E9</v>
      </c>
      <c r="F88" s="1" t="s">
        <v>277</v>
      </c>
      <c r="G88" s="1">
        <v>1.0</v>
      </c>
      <c r="H88" s="1">
        <v>19.0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1.0</v>
      </c>
      <c r="O88" s="1">
        <v>0.0</v>
      </c>
      <c r="P88" s="1">
        <v>0.0</v>
      </c>
      <c r="Q88" s="2" t="b">
        <f>IFERROR(__xludf.DUMMYFUNCTION("IF(REGEXMATCH(B88, ""DEPRECATED""), true, false)
"),FALSE)</f>
        <v>0</v>
      </c>
      <c r="R88" s="2" t="str">
        <f t="shared" si="3"/>
        <v>memcached - 2098</v>
      </c>
      <c r="S88" s="3" t="str">
        <f t="shared" si="4"/>
        <v>memcached - 4402857683</v>
      </c>
    </row>
    <row r="89">
      <c r="A89" s="1" t="s">
        <v>278</v>
      </c>
      <c r="B89" s="1" t="s">
        <v>279</v>
      </c>
      <c r="C89" s="1" t="s">
        <v>23</v>
      </c>
      <c r="D89" s="1">
        <v>142.0</v>
      </c>
      <c r="E89" s="1">
        <v>1.735751E7</v>
      </c>
      <c r="F89" s="1" t="s">
        <v>280</v>
      </c>
      <c r="G89" s="1" t="s">
        <v>166</v>
      </c>
      <c r="H89" s="1" t="s">
        <v>166</v>
      </c>
      <c r="I89" s="1" t="s">
        <v>166</v>
      </c>
      <c r="J89" s="1" t="s">
        <v>166</v>
      </c>
      <c r="K89" s="1" t="s">
        <v>166</v>
      </c>
      <c r="L89" s="1" t="s">
        <v>166</v>
      </c>
      <c r="M89" s="1" t="s">
        <v>166</v>
      </c>
      <c r="N89" s="1" t="s">
        <v>166</v>
      </c>
      <c r="O89" s="1" t="s">
        <v>166</v>
      </c>
      <c r="P89" s="1" t="s">
        <v>166</v>
      </c>
      <c r="Q89" s="2" t="b">
        <f>IFERROR(__xludf.DUMMYFUNCTION("IF(REGEXMATCH(B89, ""DEPRECATED""), true, false)
"),FALSE)</f>
        <v>0</v>
      </c>
      <c r="R89" s="2" t="str">
        <f t="shared" si="3"/>
        <v>aerospike - 142</v>
      </c>
      <c r="S89" s="3" t="str">
        <f t="shared" si="4"/>
        <v>aerospike - 17357510</v>
      </c>
    </row>
    <row r="90">
      <c r="A90" s="1" t="s">
        <v>281</v>
      </c>
      <c r="B90" s="1" t="s">
        <v>282</v>
      </c>
      <c r="C90" s="1" t="s">
        <v>23</v>
      </c>
      <c r="D90" s="1">
        <v>64.0</v>
      </c>
      <c r="E90" s="1">
        <v>3032030.0</v>
      </c>
      <c r="F90" s="1" t="s">
        <v>283</v>
      </c>
      <c r="G90" s="1">
        <v>0.0</v>
      </c>
      <c r="H90" s="1">
        <v>80.0</v>
      </c>
      <c r="I90" s="1">
        <v>0.0</v>
      </c>
      <c r="J90" s="1">
        <v>1.0</v>
      </c>
      <c r="K90" s="1">
        <v>0.0</v>
      </c>
      <c r="L90" s="1">
        <v>0.0</v>
      </c>
      <c r="M90" s="1">
        <v>0.0</v>
      </c>
      <c r="N90" s="1">
        <v>1.0</v>
      </c>
      <c r="O90" s="1">
        <v>0.0</v>
      </c>
      <c r="P90" s="1">
        <v>0.0</v>
      </c>
      <c r="Q90" s="2" t="b">
        <f>IFERROR(__xludf.DUMMYFUNCTION("IF(REGEXMATCH(B90, ""DEPRECATED""), true, false)
"),FALSE)</f>
        <v>0</v>
      </c>
      <c r="R90" s="2" t="str">
        <f t="shared" si="3"/>
        <v>swipl - 64</v>
      </c>
      <c r="S90" s="3" t="str">
        <f t="shared" si="4"/>
        <v>swipl - 3032030</v>
      </c>
    </row>
    <row r="91">
      <c r="A91" s="1" t="s">
        <v>284</v>
      </c>
      <c r="B91" s="1" t="s">
        <v>285</v>
      </c>
      <c r="C91" s="1" t="s">
        <v>23</v>
      </c>
      <c r="D91" s="1">
        <v>467.0</v>
      </c>
      <c r="E91" s="1">
        <v>7766179.0</v>
      </c>
      <c r="F91" s="1" t="s">
        <v>286</v>
      </c>
      <c r="G91" s="1">
        <v>3.0</v>
      </c>
      <c r="H91" s="1">
        <v>216.0</v>
      </c>
      <c r="I91" s="1">
        <v>4.0</v>
      </c>
      <c r="J91" s="1">
        <v>4.0</v>
      </c>
      <c r="K91" s="1">
        <v>1.0</v>
      </c>
      <c r="L91" s="1">
        <v>1.0</v>
      </c>
      <c r="M91" s="1">
        <v>1.0</v>
      </c>
      <c r="N91" s="1">
        <v>1.0</v>
      </c>
      <c r="O91" s="1">
        <v>0.0</v>
      </c>
      <c r="P91" s="1">
        <v>0.0</v>
      </c>
      <c r="Q91" s="2" t="b">
        <f>IFERROR(__xludf.DUMMYFUNCTION("IF(REGEXMATCH(B91, ""DEPRECATED""), true, false)
"),FALSE)</f>
        <v>0</v>
      </c>
      <c r="R91" s="2" t="str">
        <f t="shared" si="3"/>
        <v>haskell - 467</v>
      </c>
      <c r="S91" s="3" t="str">
        <f t="shared" si="4"/>
        <v>haskell - 7766179</v>
      </c>
    </row>
    <row r="92">
      <c r="A92" s="1" t="s">
        <v>287</v>
      </c>
      <c r="B92" s="1" t="s">
        <v>288</v>
      </c>
      <c r="C92" s="1" t="s">
        <v>23</v>
      </c>
      <c r="D92" s="1">
        <v>68.0</v>
      </c>
      <c r="E92" s="1">
        <v>6456441.0</v>
      </c>
      <c r="F92" s="1" t="s">
        <v>289</v>
      </c>
      <c r="G92" s="1" t="s">
        <v>166</v>
      </c>
      <c r="H92" s="1" t="s">
        <v>166</v>
      </c>
      <c r="I92" s="1" t="s">
        <v>166</v>
      </c>
      <c r="J92" s="1" t="s">
        <v>166</v>
      </c>
      <c r="K92" s="1" t="s">
        <v>166</v>
      </c>
      <c r="L92" s="1" t="s">
        <v>166</v>
      </c>
      <c r="M92" s="1" t="s">
        <v>166</v>
      </c>
      <c r="N92" s="1" t="s">
        <v>166</v>
      </c>
      <c r="O92" s="1" t="s">
        <v>166</v>
      </c>
      <c r="P92" s="1" t="s">
        <v>166</v>
      </c>
      <c r="Q92" s="2" t="b">
        <f>IFERROR(__xludf.DUMMYFUNCTION("IF(REGEXMATCH(B92, ""DEPRECATED""), true, false)
"),FALSE)</f>
        <v>0</v>
      </c>
      <c r="R92" s="2" t="str">
        <f t="shared" si="3"/>
        <v>notary - 68</v>
      </c>
      <c r="S92" s="3" t="str">
        <f t="shared" si="4"/>
        <v>notary - 6456441</v>
      </c>
    </row>
    <row r="93">
      <c r="A93" s="1" t="s">
        <v>290</v>
      </c>
      <c r="B93" s="1" t="s">
        <v>291</v>
      </c>
      <c r="C93" s="1" t="s">
        <v>23</v>
      </c>
      <c r="D93" s="1">
        <v>12734.0</v>
      </c>
      <c r="E93" s="1">
        <v>5.925679194E9</v>
      </c>
      <c r="F93" s="1" t="s">
        <v>292</v>
      </c>
      <c r="G93" s="1">
        <v>3.0</v>
      </c>
      <c r="H93" s="1">
        <v>32.0</v>
      </c>
      <c r="I93" s="1">
        <v>11.0</v>
      </c>
      <c r="J93" s="1">
        <v>0.0</v>
      </c>
      <c r="K93" s="1">
        <v>28.0</v>
      </c>
      <c r="L93" s="1">
        <v>0.0</v>
      </c>
      <c r="M93" s="1">
        <v>2.0</v>
      </c>
      <c r="N93" s="1">
        <v>1.0</v>
      </c>
      <c r="O93" s="1">
        <v>1.0</v>
      </c>
      <c r="P93" s="1">
        <v>0.0</v>
      </c>
      <c r="Q93" s="2" t="b">
        <f>IFERROR(__xludf.DUMMYFUNCTION("IF(REGEXMATCH(B93, ""DEPRECATED""), true, false)
"),FALSE)</f>
        <v>0</v>
      </c>
      <c r="R93" s="2" t="str">
        <f t="shared" si="3"/>
        <v>postgres - 12734</v>
      </c>
      <c r="S93" s="3" t="str">
        <f t="shared" si="4"/>
        <v>postgres - 5925679194</v>
      </c>
    </row>
    <row r="94">
      <c r="A94" s="1" t="s">
        <v>293</v>
      </c>
      <c r="B94" s="1" t="s">
        <v>294</v>
      </c>
      <c r="C94" s="1" t="s">
        <v>23</v>
      </c>
      <c r="D94" s="1">
        <v>967.0</v>
      </c>
      <c r="E94" s="1">
        <v>1.44318402E8</v>
      </c>
      <c r="F94" s="1" t="s">
        <v>295</v>
      </c>
      <c r="G94" s="1">
        <v>5.0</v>
      </c>
      <c r="H94" s="1">
        <v>16.0</v>
      </c>
      <c r="I94" s="1">
        <v>9.0</v>
      </c>
      <c r="J94" s="1">
        <v>16.0</v>
      </c>
      <c r="K94" s="1">
        <v>7.0</v>
      </c>
      <c r="L94" s="1">
        <v>0.0</v>
      </c>
      <c r="M94" s="1">
        <v>1.0</v>
      </c>
      <c r="N94" s="1">
        <v>0.0</v>
      </c>
      <c r="O94" s="1">
        <v>1.0</v>
      </c>
      <c r="P94" s="1">
        <v>0.0</v>
      </c>
      <c r="Q94" s="2" t="b">
        <f>IFERROR(__xludf.DUMMYFUNCTION("IF(REGEXMATCH(B94, ""DEPRECATED""), true, false)
"),FALSE)</f>
        <v>0</v>
      </c>
      <c r="R94" s="2" t="str">
        <f t="shared" si="3"/>
        <v>solr - 967</v>
      </c>
      <c r="S94" s="3" t="str">
        <f t="shared" si="4"/>
        <v>solr - 144318402</v>
      </c>
    </row>
    <row r="95">
      <c r="A95" s="1" t="s">
        <v>296</v>
      </c>
      <c r="B95" s="1" t="s">
        <v>297</v>
      </c>
      <c r="C95" s="1" t="s">
        <v>23</v>
      </c>
      <c r="D95" s="1">
        <v>224.0</v>
      </c>
      <c r="E95" s="1">
        <v>1.7217744E7</v>
      </c>
      <c r="F95" s="1" t="s">
        <v>298</v>
      </c>
      <c r="G95" s="1">
        <v>0.0</v>
      </c>
      <c r="H95" s="1">
        <v>0.0</v>
      </c>
      <c r="I95" s="1">
        <v>7.0</v>
      </c>
      <c r="J95" s="1">
        <v>1.0</v>
      </c>
      <c r="K95" s="1">
        <v>8.0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2" t="b">
        <f>IFERROR(__xludf.DUMMYFUNCTION("IF(REGEXMATCH(B95, ""DEPRECATED""), true, false)
"),FALSE)</f>
        <v>0</v>
      </c>
      <c r="R95" s="2" t="str">
        <f t="shared" si="3"/>
        <v>crate - 224</v>
      </c>
      <c r="S95" s="3" t="str">
        <f t="shared" si="4"/>
        <v>crate - 17217744</v>
      </c>
    </row>
    <row r="96">
      <c r="A96" s="1" t="s">
        <v>299</v>
      </c>
      <c r="B96" s="1" t="s">
        <v>300</v>
      </c>
      <c r="C96" s="1" t="s">
        <v>23</v>
      </c>
      <c r="D96" s="1">
        <v>167.0</v>
      </c>
      <c r="E96" s="1">
        <v>6802296.0</v>
      </c>
      <c r="F96" s="1" t="s">
        <v>301</v>
      </c>
      <c r="G96" s="1" t="s">
        <v>166</v>
      </c>
      <c r="H96" s="1" t="s">
        <v>166</v>
      </c>
      <c r="I96" s="1" t="s">
        <v>166</v>
      </c>
      <c r="J96" s="1" t="s">
        <v>166</v>
      </c>
      <c r="K96" s="1" t="s">
        <v>166</v>
      </c>
      <c r="L96" s="1" t="s">
        <v>166</v>
      </c>
      <c r="M96" s="1" t="s">
        <v>166</v>
      </c>
      <c r="N96" s="1" t="s">
        <v>166</v>
      </c>
      <c r="O96" s="1" t="s">
        <v>166</v>
      </c>
      <c r="P96" s="1" t="s">
        <v>166</v>
      </c>
      <c r="Q96" s="2" t="b">
        <f>IFERROR(__xludf.DUMMYFUNCTION("IF(REGEXMATCH(B96, ""DEPRECATED""), true, false)
"),FALSE)</f>
        <v>0</v>
      </c>
      <c r="R96" s="2" t="str">
        <f t="shared" si="3"/>
        <v>clearlinux - 167</v>
      </c>
      <c r="S96" s="3" t="str">
        <f t="shared" si="4"/>
        <v>clearlinux - 6802296</v>
      </c>
    </row>
    <row r="97">
      <c r="A97" s="1" t="s">
        <v>302</v>
      </c>
      <c r="B97" s="1" t="s">
        <v>303</v>
      </c>
      <c r="C97" s="1" t="s">
        <v>23</v>
      </c>
      <c r="D97" s="1">
        <v>1390.0</v>
      </c>
      <c r="E97" s="1">
        <v>2.53211556E8</v>
      </c>
      <c r="F97" s="1" t="s">
        <v>304</v>
      </c>
      <c r="G97" s="1">
        <v>3.0</v>
      </c>
      <c r="H97" s="1">
        <v>17.0</v>
      </c>
      <c r="I97" s="1">
        <v>1.0</v>
      </c>
      <c r="J97" s="1">
        <v>16.0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2" t="b">
        <f>IFERROR(__xludf.DUMMYFUNCTION("IF(REGEXMATCH(B97, ""DEPRECATED""), true, false)
"),FALSE)</f>
        <v>0</v>
      </c>
      <c r="R97" s="2" t="str">
        <f t="shared" si="3"/>
        <v>zookeeper - 1390</v>
      </c>
      <c r="S97" s="3" t="str">
        <f t="shared" si="4"/>
        <v>zookeeper - 253211556</v>
      </c>
    </row>
    <row r="98">
      <c r="A98" s="1" t="s">
        <v>305</v>
      </c>
      <c r="B98" s="1" t="s">
        <v>306</v>
      </c>
      <c r="C98" s="1" t="s">
        <v>23</v>
      </c>
      <c r="D98" s="1">
        <v>112.0</v>
      </c>
      <c r="E98" s="1">
        <v>6897385.0</v>
      </c>
      <c r="F98" s="1" t="s">
        <v>307</v>
      </c>
      <c r="G98" s="1">
        <v>1.0</v>
      </c>
      <c r="H98" s="1">
        <v>40.0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1.0</v>
      </c>
      <c r="O98" s="1">
        <v>0.0</v>
      </c>
      <c r="P98" s="1">
        <v>3.0</v>
      </c>
      <c r="Q98" s="2" t="b">
        <f>IFERROR(__xludf.DUMMYFUNCTION("IF(REGEXMATCH(B98, ""DEPRECATED""), true, false)
"),FALSE)</f>
        <v>0</v>
      </c>
      <c r="R98" s="2" t="str">
        <f t="shared" si="3"/>
        <v>backdrop - 112</v>
      </c>
      <c r="S98" s="3" t="str">
        <f t="shared" si="4"/>
        <v>backdrop - 6897385</v>
      </c>
    </row>
    <row r="99">
      <c r="A99" s="1" t="s">
        <v>308</v>
      </c>
      <c r="B99" s="1" t="s">
        <v>309</v>
      </c>
      <c r="C99" s="1" t="s">
        <v>23</v>
      </c>
      <c r="D99" s="1">
        <v>516.0</v>
      </c>
      <c r="E99" s="1">
        <v>2.394267E7</v>
      </c>
      <c r="F99" s="1" t="s">
        <v>310</v>
      </c>
      <c r="G99" s="1" t="s">
        <v>166</v>
      </c>
      <c r="H99" s="1" t="s">
        <v>166</v>
      </c>
      <c r="I99" s="1" t="s">
        <v>166</v>
      </c>
      <c r="J99" s="1" t="s">
        <v>166</v>
      </c>
      <c r="K99" s="1" t="s">
        <v>166</v>
      </c>
      <c r="L99" s="1" t="s">
        <v>166</v>
      </c>
      <c r="M99" s="1" t="s">
        <v>166</v>
      </c>
      <c r="N99" s="1" t="s">
        <v>166</v>
      </c>
      <c r="O99" s="1" t="s">
        <v>166</v>
      </c>
      <c r="P99" s="1" t="s">
        <v>166</v>
      </c>
      <c r="Q99" s="2" t="b">
        <f>IFERROR(__xludf.DUMMYFUNCTION("IF(REGEXMATCH(B99, ""DEPRECATED""), true, false)
"),FALSE)</f>
        <v>0</v>
      </c>
      <c r="R99" s="2" t="str">
        <f t="shared" si="3"/>
        <v>archlinux - 516</v>
      </c>
      <c r="S99" s="3" t="str">
        <f t="shared" si="4"/>
        <v>archlinux - 23942670</v>
      </c>
    </row>
    <row r="100">
      <c r="A100" s="1" t="s">
        <v>311</v>
      </c>
      <c r="B100" s="1" t="s">
        <v>312</v>
      </c>
      <c r="C100" s="1" t="s">
        <v>23</v>
      </c>
      <c r="D100" s="1">
        <v>288.0</v>
      </c>
      <c r="E100" s="1">
        <v>3.1712744E7</v>
      </c>
      <c r="F100" s="1" t="s">
        <v>313</v>
      </c>
      <c r="G100" s="1">
        <v>3.0</v>
      </c>
      <c r="H100" s="1">
        <v>27.0</v>
      </c>
      <c r="I100" s="1">
        <v>5.0</v>
      </c>
      <c r="J100" s="1">
        <v>13.0</v>
      </c>
      <c r="K100" s="1">
        <v>26.0</v>
      </c>
      <c r="L100" s="1">
        <v>3.0</v>
      </c>
      <c r="M100" s="1">
        <v>20.0</v>
      </c>
      <c r="N100" s="1">
        <v>0.0</v>
      </c>
      <c r="O100" s="1">
        <v>2.0</v>
      </c>
      <c r="P100" s="1">
        <v>0.0</v>
      </c>
      <c r="Q100" s="2" t="b">
        <f>IFERROR(__xludf.DUMMYFUNCTION("IF(REGEXMATCH(B100, ""DEPRECATED""), true, false)
"),FALSE)</f>
        <v>0</v>
      </c>
      <c r="R100" s="2" t="str">
        <f t="shared" si="3"/>
        <v>xwiki - 288</v>
      </c>
      <c r="S100" s="3" t="str">
        <f t="shared" si="4"/>
        <v>xwiki - 31712744</v>
      </c>
    </row>
    <row r="101">
      <c r="A101" s="1" t="s">
        <v>314</v>
      </c>
      <c r="B101" s="1" t="s">
        <v>315</v>
      </c>
      <c r="C101" s="1" t="s">
        <v>23</v>
      </c>
      <c r="D101" s="1">
        <v>51.0</v>
      </c>
      <c r="E101" s="1">
        <v>4173371.0</v>
      </c>
      <c r="F101" s="1" t="s">
        <v>316</v>
      </c>
      <c r="G101" s="1">
        <v>3.0</v>
      </c>
      <c r="H101" s="1">
        <v>13.0</v>
      </c>
      <c r="I101" s="1">
        <v>1.0</v>
      </c>
      <c r="J101" s="1">
        <v>15.0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2" t="b">
        <f>IFERROR(__xludf.DUMMYFUNCTION("IF(REGEXMATCH(B101, ""DEPRECATED""), true, false)
"),FALSE)</f>
        <v>0</v>
      </c>
      <c r="R101" s="2" t="str">
        <f t="shared" si="3"/>
        <v>convertigo - 51</v>
      </c>
      <c r="S101" s="3" t="str">
        <f t="shared" si="4"/>
        <v>convertigo - 4173371</v>
      </c>
    </row>
    <row r="102">
      <c r="A102" s="1" t="s">
        <v>317</v>
      </c>
      <c r="B102" s="1" t="s">
        <v>318</v>
      </c>
      <c r="C102" s="1" t="s">
        <v>23</v>
      </c>
      <c r="D102" s="1">
        <v>4671.0</v>
      </c>
      <c r="E102" s="1">
        <v>1.975444587E9</v>
      </c>
      <c r="F102" s="1" t="s">
        <v>319</v>
      </c>
      <c r="G102" s="1">
        <v>1.0</v>
      </c>
      <c r="H102" s="1">
        <v>41.0</v>
      </c>
      <c r="I102" s="1">
        <v>0.0</v>
      </c>
      <c r="J102" s="1">
        <v>1.0</v>
      </c>
      <c r="K102" s="1">
        <v>0.0</v>
      </c>
      <c r="L102" s="1">
        <v>0.0</v>
      </c>
      <c r="M102" s="1">
        <v>0.0</v>
      </c>
      <c r="N102" s="1">
        <v>1.0</v>
      </c>
      <c r="O102" s="1">
        <v>0.0</v>
      </c>
      <c r="P102" s="1">
        <v>0.0</v>
      </c>
      <c r="Q102" s="2" t="b">
        <f>IFERROR(__xludf.DUMMYFUNCTION("IF(REGEXMATCH(B102, ""DEPRECATED""), true, false)
"),FALSE)</f>
        <v>0</v>
      </c>
      <c r="R102" s="2" t="str">
        <f t="shared" si="3"/>
        <v>golang - 4671</v>
      </c>
      <c r="S102" s="3" t="str">
        <f t="shared" si="4"/>
        <v>golang - 1975444587</v>
      </c>
    </row>
    <row r="103">
      <c r="A103" s="1" t="s">
        <v>320</v>
      </c>
      <c r="B103" s="1" t="s">
        <v>321</v>
      </c>
      <c r="C103" s="1" t="s">
        <v>23</v>
      </c>
      <c r="D103" s="1">
        <v>16.0</v>
      </c>
      <c r="E103" s="1">
        <v>30981.0</v>
      </c>
      <c r="F103" s="1" t="s">
        <v>322</v>
      </c>
      <c r="G103" s="1">
        <v>5.0</v>
      </c>
      <c r="H103" s="1">
        <v>50.0</v>
      </c>
      <c r="I103" s="1">
        <v>15.0</v>
      </c>
      <c r="J103" s="1">
        <v>62.0</v>
      </c>
      <c r="K103" s="1">
        <v>28.0</v>
      </c>
      <c r="L103" s="1">
        <v>3.0</v>
      </c>
      <c r="M103" s="1">
        <v>1.0</v>
      </c>
      <c r="N103" s="1">
        <v>0.0</v>
      </c>
      <c r="O103" s="1">
        <v>1.0</v>
      </c>
      <c r="P103" s="1">
        <v>0.0</v>
      </c>
      <c r="Q103" s="2" t="b">
        <f>IFERROR(__xludf.DUMMYFUNCTION("IF(REGEXMATCH(B103, ""DEPRECATED""), true, false)
"),FALSE)</f>
        <v>0</v>
      </c>
      <c r="R103" s="2" t="str">
        <f t="shared" si="3"/>
        <v>spark - 16</v>
      </c>
      <c r="S103" s="3" t="str">
        <f t="shared" si="4"/>
        <v>spark - 30981</v>
      </c>
    </row>
    <row r="104">
      <c r="A104" s="1" t="s">
        <v>323</v>
      </c>
      <c r="B104" s="1" t="s">
        <v>324</v>
      </c>
      <c r="C104" s="1" t="s">
        <v>23</v>
      </c>
      <c r="D104" s="1">
        <v>1500.0</v>
      </c>
      <c r="E104" s="1">
        <v>1.92702338E8</v>
      </c>
      <c r="F104" s="1" t="s">
        <v>325</v>
      </c>
      <c r="G104" s="1">
        <v>5.0</v>
      </c>
      <c r="H104" s="1">
        <v>10.0</v>
      </c>
      <c r="I104" s="1">
        <v>19.0</v>
      </c>
      <c r="J104" s="1">
        <v>4.0</v>
      </c>
      <c r="K104" s="1">
        <v>34.0</v>
      </c>
      <c r="L104" s="1">
        <v>0.0</v>
      </c>
      <c r="M104" s="1">
        <v>2.0</v>
      </c>
      <c r="N104" s="1">
        <v>0.0</v>
      </c>
      <c r="O104" s="1">
        <v>1.0</v>
      </c>
      <c r="P104" s="1">
        <v>0.0</v>
      </c>
      <c r="Q104" s="2" t="b">
        <f>IFERROR(__xludf.DUMMYFUNCTION("IF(REGEXMATCH(B104, ""DEPRECATED""), true, false)
"),FALSE)</f>
        <v>0</v>
      </c>
      <c r="R104" s="2" t="str">
        <f t="shared" si="3"/>
        <v>cassandra - 1500</v>
      </c>
      <c r="S104" s="3" t="str">
        <f t="shared" si="4"/>
        <v>cassandra - 192702338</v>
      </c>
    </row>
    <row r="105">
      <c r="A105" s="1" t="s">
        <v>326</v>
      </c>
      <c r="B105" s="1" t="s">
        <v>327</v>
      </c>
      <c r="C105" s="1" t="s">
        <v>23</v>
      </c>
      <c r="D105" s="1">
        <v>404.0</v>
      </c>
      <c r="E105" s="1">
        <v>8.6368409E7</v>
      </c>
      <c r="F105" s="1" t="s">
        <v>328</v>
      </c>
      <c r="G105" s="1">
        <v>3.0</v>
      </c>
      <c r="H105" s="1">
        <v>12.0</v>
      </c>
      <c r="I105" s="1">
        <v>1.0</v>
      </c>
      <c r="J105" s="1">
        <v>4.0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2" t="b">
        <f>IFERROR(__xludf.DUMMYFUNCTION("IF(REGEXMATCH(B105, ""DEPRECATED""), true, false)
"),FALSE)</f>
        <v>0</v>
      </c>
      <c r="R105" s="2" t="str">
        <f t="shared" si="3"/>
        <v>flink - 404</v>
      </c>
      <c r="S105" s="3" t="str">
        <f t="shared" si="4"/>
        <v>flink - 86368409</v>
      </c>
    </row>
    <row r="106">
      <c r="A106" s="1" t="s">
        <v>329</v>
      </c>
      <c r="B106" s="1" t="s">
        <v>330</v>
      </c>
      <c r="C106" s="1" t="s">
        <v>23</v>
      </c>
      <c r="D106" s="1">
        <v>86.0</v>
      </c>
      <c r="E106" s="1">
        <v>5540722.0</v>
      </c>
      <c r="F106" s="1" t="s">
        <v>331</v>
      </c>
      <c r="G106" s="1">
        <v>3.0</v>
      </c>
      <c r="H106" s="1">
        <v>17.0</v>
      </c>
      <c r="I106" s="1">
        <v>2.0</v>
      </c>
      <c r="J106" s="1">
        <v>16.0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2" t="b">
        <f>IFERROR(__xludf.DUMMYFUNCTION("IF(REGEXMATCH(B106, ""DEPRECATED""), true, false)
"),FALSE)</f>
        <v>0</v>
      </c>
      <c r="R106" s="2" t="str">
        <f t="shared" si="3"/>
        <v>lightstreamer - 86</v>
      </c>
      <c r="S106" s="3" t="str">
        <f t="shared" si="4"/>
        <v>lightstreamer - 5540722</v>
      </c>
    </row>
    <row r="107">
      <c r="A107" s="1" t="s">
        <v>332</v>
      </c>
      <c r="B107" s="1" t="s">
        <v>333</v>
      </c>
      <c r="C107" s="1" t="s">
        <v>23</v>
      </c>
      <c r="D107" s="1">
        <v>5558.0</v>
      </c>
      <c r="E107" s="1">
        <v>2.628305413E9</v>
      </c>
      <c r="F107" s="1" t="s">
        <v>334</v>
      </c>
      <c r="G107" s="1">
        <v>5.0</v>
      </c>
      <c r="H107" s="1">
        <v>10.0</v>
      </c>
      <c r="I107" s="1">
        <v>15.0</v>
      </c>
      <c r="J107" s="1">
        <v>3.0</v>
      </c>
      <c r="K107" s="1">
        <v>36.0</v>
      </c>
      <c r="L107" s="1">
        <v>0.0</v>
      </c>
      <c r="M107" s="1">
        <v>3.0</v>
      </c>
      <c r="N107" s="1">
        <v>0.0</v>
      </c>
      <c r="O107" s="1">
        <v>1.0</v>
      </c>
      <c r="P107" s="1">
        <v>0.0</v>
      </c>
      <c r="Q107" s="2" t="b">
        <f>IFERROR(__xludf.DUMMYFUNCTION("IF(REGEXMATCH(B107, ""DEPRECATED""), true, false)
"),FALSE)</f>
        <v>0</v>
      </c>
      <c r="R107" s="2" t="str">
        <f t="shared" si="3"/>
        <v>mariadb - 5558</v>
      </c>
      <c r="S107" s="3" t="str">
        <f t="shared" si="4"/>
        <v>mariadb - 2628305413</v>
      </c>
    </row>
    <row r="108">
      <c r="A108" s="1" t="s">
        <v>335</v>
      </c>
      <c r="B108" s="1" t="s">
        <v>336</v>
      </c>
      <c r="C108" s="1" t="s">
        <v>23</v>
      </c>
      <c r="D108" s="1">
        <v>37.0</v>
      </c>
      <c r="E108" s="1">
        <v>3194183.0</v>
      </c>
      <c r="F108" s="1" t="s">
        <v>337</v>
      </c>
      <c r="G108" s="1" t="s">
        <v>166</v>
      </c>
      <c r="H108" s="1" t="s">
        <v>166</v>
      </c>
      <c r="I108" s="1" t="s">
        <v>166</v>
      </c>
      <c r="J108" s="1" t="s">
        <v>166</v>
      </c>
      <c r="K108" s="1" t="s">
        <v>166</v>
      </c>
      <c r="L108" s="1" t="s">
        <v>166</v>
      </c>
      <c r="M108" s="1" t="s">
        <v>166</v>
      </c>
      <c r="N108" s="1" t="s">
        <v>166</v>
      </c>
      <c r="O108" s="1" t="s">
        <v>166</v>
      </c>
      <c r="P108" s="1" t="s">
        <v>166</v>
      </c>
      <c r="Q108" s="2" t="b">
        <f>IFERROR(__xludf.DUMMYFUNCTION("IF(REGEXMATCH(B108, ""DEPRECATED""), true, false)
"),FALSE)</f>
        <v>0</v>
      </c>
      <c r="R108" s="2" t="str">
        <f t="shared" si="3"/>
        <v>ibm-semeru-runtimes - 37</v>
      </c>
      <c r="S108" s="3" t="str">
        <f t="shared" si="4"/>
        <v>ibm-semeru-runtimes - 3194183</v>
      </c>
    </row>
    <row r="109">
      <c r="A109" s="1" t="s">
        <v>338</v>
      </c>
      <c r="B109" s="1" t="s">
        <v>339</v>
      </c>
      <c r="C109" s="1" t="s">
        <v>23</v>
      </c>
      <c r="D109" s="1">
        <v>195.0</v>
      </c>
      <c r="E109" s="1">
        <v>8717360.0</v>
      </c>
      <c r="F109" s="1" t="s">
        <v>340</v>
      </c>
      <c r="G109" s="1">
        <v>9.0</v>
      </c>
      <c r="H109" s="1">
        <v>12.0</v>
      </c>
      <c r="I109" s="1">
        <v>37.0</v>
      </c>
      <c r="J109" s="1">
        <v>9.0</v>
      </c>
      <c r="K109" s="1">
        <v>60.0</v>
      </c>
      <c r="L109" s="1">
        <v>3.0</v>
      </c>
      <c r="M109" s="1">
        <v>32.0</v>
      </c>
      <c r="N109" s="1">
        <v>1.0</v>
      </c>
      <c r="O109" s="1">
        <v>2.0</v>
      </c>
      <c r="P109" s="1">
        <v>0.0</v>
      </c>
      <c r="Q109" s="2" t="b">
        <f>IFERROR(__xludf.DUMMYFUNCTION("IF(REGEXMATCH(B109, ""DEPRECATED""), true, false)
"),FALSE)</f>
        <v>0</v>
      </c>
      <c r="R109" s="2" t="str">
        <f t="shared" si="3"/>
        <v>storm - 195</v>
      </c>
      <c r="S109" s="3" t="str">
        <f t="shared" si="4"/>
        <v>storm - 8717360</v>
      </c>
    </row>
    <row r="110">
      <c r="A110" s="1" t="s">
        <v>341</v>
      </c>
      <c r="B110" s="1" t="s">
        <v>342</v>
      </c>
      <c r="C110" s="1" t="s">
        <v>23</v>
      </c>
      <c r="D110" s="1">
        <v>123.0</v>
      </c>
      <c r="E110" s="1">
        <v>1.2876157E7</v>
      </c>
      <c r="F110" s="1" t="s">
        <v>343</v>
      </c>
      <c r="G110" s="1" t="s">
        <v>166</v>
      </c>
      <c r="H110" s="1" t="s">
        <v>166</v>
      </c>
      <c r="I110" s="1" t="s">
        <v>166</v>
      </c>
      <c r="J110" s="1" t="s">
        <v>166</v>
      </c>
      <c r="K110" s="1" t="s">
        <v>166</v>
      </c>
      <c r="L110" s="1" t="s">
        <v>166</v>
      </c>
      <c r="M110" s="1" t="s">
        <v>166</v>
      </c>
      <c r="N110" s="1" t="s">
        <v>166</v>
      </c>
      <c r="O110" s="1" t="s">
        <v>166</v>
      </c>
      <c r="P110" s="1" t="s">
        <v>166</v>
      </c>
      <c r="Q110" s="2" t="b">
        <f>IFERROR(__xludf.DUMMYFUNCTION("IF(REGEXMATCH(B110, ""DEPRECATED""), true, false)
"),FALSE)</f>
        <v>0</v>
      </c>
      <c r="R110" s="2" t="str">
        <f t="shared" si="3"/>
        <v>ibmjava - 123</v>
      </c>
      <c r="S110" s="3" t="str">
        <f t="shared" si="4"/>
        <v>ibmjava - 12876157</v>
      </c>
    </row>
    <row r="111">
      <c r="A111" s="1" t="s">
        <v>344</v>
      </c>
      <c r="B111" s="1" t="s">
        <v>345</v>
      </c>
      <c r="C111" s="1" t="s">
        <v>23</v>
      </c>
      <c r="D111" s="1">
        <v>2330.0</v>
      </c>
      <c r="E111" s="1">
        <v>8.90226334E8</v>
      </c>
      <c r="F111" s="1" t="s">
        <v>346</v>
      </c>
      <c r="G111" s="1">
        <v>5.0</v>
      </c>
      <c r="H111" s="1">
        <v>17.0</v>
      </c>
      <c r="I111" s="1">
        <v>7.0</v>
      </c>
      <c r="J111" s="1">
        <v>16.0</v>
      </c>
      <c r="K111" s="1">
        <v>7.0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2" t="b">
        <f>IFERROR(__xludf.DUMMYFUNCTION("IF(REGEXMATCH(B111, ""DEPRECATED""), true, false)
"),FALSE)</f>
        <v>0</v>
      </c>
      <c r="R111" s="2" t="str">
        <f t="shared" si="3"/>
        <v>sonarqube - 2330</v>
      </c>
      <c r="S111" s="3" t="str">
        <f t="shared" si="4"/>
        <v>sonarqube - 890226334</v>
      </c>
    </row>
    <row r="112">
      <c r="A112" s="1" t="s">
        <v>347</v>
      </c>
      <c r="B112" s="1" t="s">
        <v>348</v>
      </c>
      <c r="C112" s="1" t="s">
        <v>23</v>
      </c>
      <c r="D112" s="1">
        <v>660.0</v>
      </c>
      <c r="E112" s="1">
        <v>2.23169767E8</v>
      </c>
      <c r="F112" s="1" t="s">
        <v>349</v>
      </c>
      <c r="G112" s="1">
        <v>1.0</v>
      </c>
      <c r="H112" s="1">
        <v>82.0</v>
      </c>
      <c r="I112" s="1">
        <v>0.0</v>
      </c>
      <c r="J112" s="1">
        <v>7.0</v>
      </c>
      <c r="K112" s="1">
        <v>0.0</v>
      </c>
      <c r="L112" s="1">
        <v>0.0</v>
      </c>
      <c r="M112" s="1">
        <v>0.0</v>
      </c>
      <c r="N112" s="1">
        <v>1.0</v>
      </c>
      <c r="O112" s="1">
        <v>0.0</v>
      </c>
      <c r="P112" s="1">
        <v>0.0</v>
      </c>
      <c r="Q112" s="2" t="b">
        <f>IFERROR(__xludf.DUMMYFUNCTION("IF(REGEXMATCH(B112, ""DEPRECATED""), true, false)
"),FALSE)</f>
        <v>0</v>
      </c>
      <c r="R112" s="2" t="str">
        <f t="shared" si="3"/>
        <v>buildpack-deps - 660</v>
      </c>
      <c r="S112" s="3" t="str">
        <f t="shared" si="4"/>
        <v>buildpack-deps - 223169767</v>
      </c>
    </row>
    <row r="113">
      <c r="A113" s="1" t="s">
        <v>350</v>
      </c>
      <c r="B113" s="1" t="s">
        <v>351</v>
      </c>
      <c r="C113" s="1" t="s">
        <v>23</v>
      </c>
      <c r="D113" s="1">
        <v>610.0</v>
      </c>
      <c r="E113" s="1">
        <v>2.5408593E7</v>
      </c>
      <c r="F113" s="1" t="s">
        <v>352</v>
      </c>
      <c r="G113" s="1">
        <v>6.0</v>
      </c>
      <c r="H113" s="1">
        <v>59.0</v>
      </c>
      <c r="I113" s="1">
        <v>6.0</v>
      </c>
      <c r="J113" s="1">
        <v>65.0</v>
      </c>
      <c r="K113" s="1">
        <v>11.0</v>
      </c>
      <c r="L113" s="1">
        <v>2.0</v>
      </c>
      <c r="M113" s="1">
        <v>0.0</v>
      </c>
      <c r="N113" s="1">
        <v>0.0</v>
      </c>
      <c r="O113" s="1">
        <v>3.0</v>
      </c>
      <c r="P113" s="1">
        <v>0.0</v>
      </c>
      <c r="Q113" s="2" t="b">
        <f>IFERROR(__xludf.DUMMYFUNCTION("IF(REGEXMATCH(B113, ""DEPRECATED""), true, false)
"),FALSE)</f>
        <v>0</v>
      </c>
      <c r="R113" s="2" t="str">
        <f t="shared" si="3"/>
        <v>ros - 610</v>
      </c>
      <c r="S113" s="3" t="str">
        <f t="shared" si="4"/>
        <v>ros - 25408593</v>
      </c>
    </row>
    <row r="114">
      <c r="A114" s="1" t="s">
        <v>353</v>
      </c>
      <c r="B114" s="1" t="s">
        <v>354</v>
      </c>
      <c r="C114" s="1" t="s">
        <v>23</v>
      </c>
      <c r="D114" s="1">
        <v>41.0</v>
      </c>
      <c r="E114" s="1">
        <v>1843656.0</v>
      </c>
      <c r="F114" s="1" t="s">
        <v>355</v>
      </c>
      <c r="G114" s="1" t="s">
        <v>166</v>
      </c>
      <c r="H114" s="1" t="s">
        <v>166</v>
      </c>
      <c r="I114" s="1" t="s">
        <v>166</v>
      </c>
      <c r="J114" s="1" t="s">
        <v>166</v>
      </c>
      <c r="K114" s="1" t="s">
        <v>166</v>
      </c>
      <c r="L114" s="1" t="s">
        <v>166</v>
      </c>
      <c r="M114" s="1" t="s">
        <v>166</v>
      </c>
      <c r="N114" s="1" t="s">
        <v>166</v>
      </c>
      <c r="O114" s="1" t="s">
        <v>166</v>
      </c>
      <c r="P114" s="1" t="s">
        <v>166</v>
      </c>
      <c r="Q114" s="2" t="b">
        <f>IFERROR(__xludf.DUMMYFUNCTION("IF(REGEXMATCH(B114, ""DEPRECATED""), true, false)
"),FALSE)</f>
        <v>0</v>
      </c>
      <c r="R114" s="2" t="str">
        <f t="shared" si="3"/>
        <v>silverpeas - 41</v>
      </c>
      <c r="S114" s="3" t="str">
        <f t="shared" si="4"/>
        <v>silverpeas - 1843656</v>
      </c>
    </row>
    <row r="115">
      <c r="A115" s="1" t="s">
        <v>356</v>
      </c>
      <c r="B115" s="1" t="s">
        <v>357</v>
      </c>
      <c r="C115" s="1" t="s">
        <v>23</v>
      </c>
      <c r="D115" s="1">
        <v>3052.0</v>
      </c>
      <c r="E115" s="1">
        <v>3.21639236E9</v>
      </c>
      <c r="F115" s="1" t="s">
        <v>358</v>
      </c>
      <c r="G115" s="1">
        <v>0.0</v>
      </c>
      <c r="H115" s="1">
        <v>1.0</v>
      </c>
      <c r="I115" s="1">
        <v>5.0</v>
      </c>
      <c r="J115" s="1">
        <v>1.0</v>
      </c>
      <c r="K115" s="1">
        <v>2.0</v>
      </c>
      <c r="L115" s="1">
        <v>0.0</v>
      </c>
      <c r="M115" s="1">
        <v>0.0</v>
      </c>
      <c r="N115" s="1">
        <v>0.0</v>
      </c>
      <c r="O115" s="1">
        <v>1.0</v>
      </c>
      <c r="P115" s="1">
        <v>0.0</v>
      </c>
      <c r="Q115" s="2" t="b">
        <f>IFERROR(__xludf.DUMMYFUNCTION("IF(REGEXMATCH(B115, ""DEPRECATED""), true, false)
"),FALSE)</f>
        <v>0</v>
      </c>
      <c r="R115" s="2" t="str">
        <f t="shared" si="3"/>
        <v>traefik - 3052</v>
      </c>
      <c r="S115" s="3" t="str">
        <f t="shared" si="4"/>
        <v>traefik - 3216392360</v>
      </c>
    </row>
    <row r="116">
      <c r="A116" s="1" t="s">
        <v>359</v>
      </c>
      <c r="B116" s="1" t="s">
        <v>360</v>
      </c>
      <c r="C116" s="1" t="s">
        <v>23</v>
      </c>
      <c r="D116" s="1">
        <v>16519.0</v>
      </c>
      <c r="E116" s="1">
        <v>8.136854258E9</v>
      </c>
      <c r="F116" s="1" t="s">
        <v>361</v>
      </c>
      <c r="G116" s="1">
        <v>3.0</v>
      </c>
      <c r="H116" s="1">
        <v>9.0</v>
      </c>
      <c r="I116" s="1">
        <v>1.0</v>
      </c>
      <c r="J116" s="1">
        <v>3.0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2" t="b">
        <f>IFERROR(__xludf.DUMMYFUNCTION("IF(REGEXMATCH(B116, ""DEPRECATED""), true, false)
"),FALSE)</f>
        <v>0</v>
      </c>
      <c r="R116" s="2" t="str">
        <f t="shared" si="3"/>
        <v>ubuntu - 16519</v>
      </c>
      <c r="S116" s="3" t="str">
        <f t="shared" si="4"/>
        <v>ubuntu - 8136854258</v>
      </c>
    </row>
    <row r="117">
      <c r="A117" s="1" t="s">
        <v>362</v>
      </c>
      <c r="B117" s="1" t="s">
        <v>363</v>
      </c>
      <c r="C117" s="1" t="s">
        <v>23</v>
      </c>
      <c r="D117" s="1">
        <v>138.0</v>
      </c>
      <c r="E117" s="1">
        <v>4419453.0</v>
      </c>
      <c r="F117" s="1" t="s">
        <v>364</v>
      </c>
      <c r="G117" s="1" t="s">
        <v>166</v>
      </c>
      <c r="H117" s="1" t="s">
        <v>166</v>
      </c>
      <c r="I117" s="1" t="s">
        <v>166</v>
      </c>
      <c r="J117" s="1" t="s">
        <v>166</v>
      </c>
      <c r="K117" s="1" t="s">
        <v>166</v>
      </c>
      <c r="L117" s="1" t="s">
        <v>166</v>
      </c>
      <c r="M117" s="1" t="s">
        <v>166</v>
      </c>
      <c r="N117" s="1" t="s">
        <v>166</v>
      </c>
      <c r="O117" s="1" t="s">
        <v>166</v>
      </c>
      <c r="P117" s="1" t="s">
        <v>166</v>
      </c>
      <c r="Q117" s="2" t="b">
        <f>IFERROR(__xludf.DUMMYFUNCTION("IF(REGEXMATCH(B117, ""DEPRECATED""), true, false)
"),FALSE)</f>
        <v>0</v>
      </c>
      <c r="R117" s="2" t="str">
        <f t="shared" si="3"/>
        <v>gazebo - 138</v>
      </c>
      <c r="S117" s="3" t="str">
        <f t="shared" si="4"/>
        <v>gazebo - 4419453</v>
      </c>
    </row>
    <row r="118">
      <c r="A118" s="1" t="s">
        <v>365</v>
      </c>
      <c r="B118" s="1" t="s">
        <v>366</v>
      </c>
      <c r="C118" s="1" t="s">
        <v>23</v>
      </c>
      <c r="D118" s="1">
        <v>105.0</v>
      </c>
      <c r="E118" s="1">
        <v>9809288.0</v>
      </c>
      <c r="F118" s="1" t="s">
        <v>367</v>
      </c>
      <c r="G118" s="1">
        <v>0.0</v>
      </c>
      <c r="H118" s="1">
        <v>31.0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1.0</v>
      </c>
      <c r="O118" s="1">
        <v>0.0</v>
      </c>
      <c r="P118" s="1">
        <v>0.0</v>
      </c>
      <c r="Q118" s="2" t="b">
        <f>IFERROR(__xludf.DUMMYFUNCTION("IF(REGEXMATCH(B118, ""DEPRECATED""), true, false)
"),FALSE)</f>
        <v>0</v>
      </c>
      <c r="R118" s="2" t="str">
        <f t="shared" si="3"/>
        <v>neurodebian - 105</v>
      </c>
      <c r="S118" s="3" t="str">
        <f t="shared" si="4"/>
        <v>neurodebian - 9809288</v>
      </c>
    </row>
    <row r="119">
      <c r="A119" s="1" t="s">
        <v>368</v>
      </c>
      <c r="B119" s="1" t="s">
        <v>369</v>
      </c>
      <c r="C119" s="1" t="s">
        <v>23</v>
      </c>
      <c r="D119" s="1">
        <v>910.0</v>
      </c>
      <c r="E119" s="1">
        <v>8.4731087E7</v>
      </c>
      <c r="F119" s="1" t="s">
        <v>370</v>
      </c>
      <c r="G119" s="1">
        <v>9.0</v>
      </c>
      <c r="H119" s="1">
        <v>9.0</v>
      </c>
      <c r="I119" s="1">
        <v>24.0</v>
      </c>
      <c r="J119" s="1">
        <v>5.0</v>
      </c>
      <c r="K119" s="1">
        <v>13.0</v>
      </c>
      <c r="L119" s="1">
        <v>0.0</v>
      </c>
      <c r="M119" s="1">
        <v>0.0</v>
      </c>
      <c r="N119" s="1">
        <v>0.0</v>
      </c>
      <c r="O119" s="1">
        <v>8.0</v>
      </c>
      <c r="P119" s="1">
        <v>0.0</v>
      </c>
      <c r="Q119" s="2" t="b">
        <f>IFERROR(__xludf.DUMMYFUNCTION("IF(REGEXMATCH(B119, ""DEPRECATED""), true, false)
"),FALSE)</f>
        <v>0</v>
      </c>
      <c r="R119" s="2" t="str">
        <f t="shared" si="3"/>
        <v>couchbase - 910</v>
      </c>
      <c r="S119" s="3" t="str">
        <f t="shared" si="4"/>
        <v>couchbase - 84731087</v>
      </c>
    </row>
    <row r="120">
      <c r="A120" s="1" t="s">
        <v>371</v>
      </c>
      <c r="B120" s="1" t="s">
        <v>372</v>
      </c>
      <c r="C120" s="1" t="s">
        <v>23</v>
      </c>
      <c r="D120" s="1">
        <v>450.0</v>
      </c>
      <c r="E120" s="1">
        <v>2.32737118E8</v>
      </c>
      <c r="F120" s="1" t="s">
        <v>373</v>
      </c>
      <c r="G120" s="1">
        <v>1.0</v>
      </c>
      <c r="H120" s="1">
        <v>82.0</v>
      </c>
      <c r="I120" s="1">
        <v>0.0</v>
      </c>
      <c r="J120" s="1">
        <v>7.0</v>
      </c>
      <c r="K120" s="1">
        <v>0.0</v>
      </c>
      <c r="L120" s="1">
        <v>0.0</v>
      </c>
      <c r="M120" s="1">
        <v>0.0</v>
      </c>
      <c r="N120" s="1">
        <v>1.0</v>
      </c>
      <c r="O120" s="1">
        <v>0.0</v>
      </c>
      <c r="P120" s="1">
        <v>0.0</v>
      </c>
      <c r="Q120" s="2" t="b">
        <f>IFERROR(__xludf.DUMMYFUNCTION("IF(REGEXMATCH(B120, ""DEPRECATED""), true, false)
"),FALSE)</f>
        <v>0</v>
      </c>
      <c r="R120" s="2" t="str">
        <f t="shared" si="3"/>
        <v>perl - 450</v>
      </c>
      <c r="S120" s="3" t="str">
        <f t="shared" si="4"/>
        <v>perl - 232737118</v>
      </c>
    </row>
    <row r="121">
      <c r="A121" s="1" t="s">
        <v>374</v>
      </c>
      <c r="B121" s="1" t="s">
        <v>375</v>
      </c>
      <c r="C121" s="1" t="s">
        <v>23</v>
      </c>
      <c r="D121" s="1">
        <v>616.0</v>
      </c>
      <c r="E121" s="1">
        <v>7.4787021E7</v>
      </c>
      <c r="F121" s="1" t="s">
        <v>376</v>
      </c>
      <c r="G121" s="1">
        <v>0.0</v>
      </c>
      <c r="H121" s="1">
        <v>36.0</v>
      </c>
      <c r="I121" s="1">
        <v>0.0</v>
      </c>
      <c r="J121" s="1">
        <v>0.0</v>
      </c>
      <c r="K121" s="1">
        <v>0.0</v>
      </c>
      <c r="L121" s="1">
        <v>0.0</v>
      </c>
      <c r="M121" s="1">
        <v>0.0</v>
      </c>
      <c r="N121" s="1">
        <v>1.0</v>
      </c>
      <c r="O121" s="1">
        <v>0.0</v>
      </c>
      <c r="P121" s="1">
        <v>0.0</v>
      </c>
      <c r="Q121" s="2" t="b">
        <f>IFERROR(__xludf.DUMMYFUNCTION("IF(REGEXMATCH(B121, ""DEPRECATED""), true, false)
"),FALSE)</f>
        <v>0</v>
      </c>
      <c r="R121" s="2" t="str">
        <f t="shared" si="3"/>
        <v>rethinkdb - 616</v>
      </c>
      <c r="S121" s="3" t="str">
        <f t="shared" si="4"/>
        <v>rethinkdb - 74787021</v>
      </c>
    </row>
    <row r="122">
      <c r="A122" s="1" t="s">
        <v>377</v>
      </c>
      <c r="B122" s="1" t="s">
        <v>378</v>
      </c>
      <c r="C122" s="1" t="s">
        <v>23</v>
      </c>
      <c r="D122" s="1">
        <v>520.0</v>
      </c>
      <c r="E122" s="1">
        <v>9233866.0</v>
      </c>
      <c r="F122" s="1" t="s">
        <v>379</v>
      </c>
      <c r="G122" s="1">
        <v>5.0</v>
      </c>
      <c r="H122" s="1">
        <v>31.0</v>
      </c>
      <c r="I122" s="1">
        <v>0.0</v>
      </c>
      <c r="J122" s="1">
        <v>3.0</v>
      </c>
      <c r="K122" s="1">
        <v>1.0</v>
      </c>
      <c r="L122" s="1">
        <v>3.0</v>
      </c>
      <c r="M122" s="1">
        <v>0.0</v>
      </c>
      <c r="N122" s="1">
        <v>1.0</v>
      </c>
      <c r="O122" s="1">
        <v>1.0</v>
      </c>
      <c r="P122" s="1">
        <v>0.0</v>
      </c>
      <c r="Q122" s="2" t="b">
        <f>IFERROR(__xludf.DUMMYFUNCTION("IF(REGEXMATCH(B122, ""DEPRECATED""), true, false)
"),FALSE)</f>
        <v>0</v>
      </c>
      <c r="R122" s="2" t="str">
        <f t="shared" si="3"/>
        <v>r-base - 520</v>
      </c>
      <c r="S122" s="3" t="str">
        <f t="shared" si="4"/>
        <v>r-base - 9233866</v>
      </c>
    </row>
    <row r="123">
      <c r="A123" s="1" t="s">
        <v>380</v>
      </c>
      <c r="B123" s="1" t="s">
        <v>381</v>
      </c>
      <c r="C123" s="1" t="s">
        <v>23</v>
      </c>
      <c r="D123" s="1">
        <v>512.0</v>
      </c>
      <c r="E123" s="1">
        <v>4.2192798E7</v>
      </c>
      <c r="F123" s="1" t="s">
        <v>382</v>
      </c>
      <c r="G123" s="1">
        <v>1.0</v>
      </c>
      <c r="H123" s="1">
        <v>159.0</v>
      </c>
      <c r="I123" s="1">
        <v>6.0</v>
      </c>
      <c r="J123" s="1">
        <v>0.0</v>
      </c>
      <c r="K123" s="1">
        <v>6.0</v>
      </c>
      <c r="L123" s="1">
        <v>0.0</v>
      </c>
      <c r="M123" s="1">
        <v>0.0</v>
      </c>
      <c r="N123" s="1">
        <v>1.0</v>
      </c>
      <c r="O123" s="1">
        <v>0.0</v>
      </c>
      <c r="P123" s="1">
        <v>0.0</v>
      </c>
      <c r="Q123" s="2" t="b">
        <f>IFERROR(__xludf.DUMMYFUNCTION("IF(REGEXMATCH(B123, ""DEPRECATED""), true, false)
"),FALSE)</f>
        <v>0</v>
      </c>
      <c r="R123" s="2" t="str">
        <f t="shared" si="3"/>
        <v>mono - 512</v>
      </c>
      <c r="S123" s="3" t="str">
        <f t="shared" si="4"/>
        <v>mono - 42192798</v>
      </c>
    </row>
    <row r="124">
      <c r="A124" s="1" t="s">
        <v>383</v>
      </c>
      <c r="B124" s="1" t="s">
        <v>384</v>
      </c>
      <c r="C124" s="1" t="s">
        <v>23</v>
      </c>
      <c r="D124" s="1">
        <v>875.0</v>
      </c>
      <c r="E124" s="1">
        <v>3.64233352E8</v>
      </c>
      <c r="F124" s="1" t="s">
        <v>385</v>
      </c>
      <c r="G124" s="1">
        <v>0.0</v>
      </c>
      <c r="H124" s="1">
        <v>32.0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1.0</v>
      </c>
      <c r="O124" s="1">
        <v>0.0</v>
      </c>
      <c r="P124" s="1">
        <v>0.0</v>
      </c>
      <c r="Q124" s="2" t="b">
        <f>IFERROR(__xludf.DUMMYFUNCTION("IF(REGEXMATCH(B124, ""DEPRECATED""), true, false)
"),FALSE)</f>
        <v>0</v>
      </c>
      <c r="R124" s="2" t="str">
        <f t="shared" si="3"/>
        <v>adminer - 875</v>
      </c>
      <c r="S124" s="3" t="str">
        <f t="shared" si="4"/>
        <v>adminer - 364233352</v>
      </c>
    </row>
    <row r="125">
      <c r="A125" s="1" t="s">
        <v>386</v>
      </c>
      <c r="B125" s="1" t="s">
        <v>387</v>
      </c>
      <c r="C125" s="1" t="s">
        <v>23</v>
      </c>
      <c r="D125" s="1">
        <v>1267.0</v>
      </c>
      <c r="E125" s="1">
        <v>3.6911883E7</v>
      </c>
      <c r="F125" s="1" t="s">
        <v>388</v>
      </c>
      <c r="G125" s="1" t="s">
        <v>166</v>
      </c>
      <c r="H125" s="1" t="s">
        <v>166</v>
      </c>
      <c r="I125" s="1" t="s">
        <v>166</v>
      </c>
      <c r="J125" s="1" t="s">
        <v>166</v>
      </c>
      <c r="K125" s="1" t="s">
        <v>166</v>
      </c>
      <c r="L125" s="1" t="s">
        <v>166</v>
      </c>
      <c r="M125" s="1" t="s">
        <v>166</v>
      </c>
      <c r="N125" s="1" t="s">
        <v>166</v>
      </c>
      <c r="O125" s="1" t="s">
        <v>166</v>
      </c>
      <c r="P125" s="1" t="s">
        <v>166</v>
      </c>
      <c r="Q125" s="2" t="b">
        <f>IFERROR(__xludf.DUMMYFUNCTION("IF(REGEXMATCH(B125, ""DEPRECATED""), true, false)
"),FALSE)</f>
        <v>0</v>
      </c>
      <c r="R125" s="2" t="str">
        <f t="shared" si="3"/>
        <v>odoo - 1267</v>
      </c>
      <c r="S125" s="3" t="str">
        <f t="shared" si="4"/>
        <v>odoo - 36911883</v>
      </c>
    </row>
    <row r="126">
      <c r="A126" s="1" t="s">
        <v>389</v>
      </c>
      <c r="B126" s="1" t="s">
        <v>390</v>
      </c>
      <c r="C126" s="1" t="s">
        <v>23</v>
      </c>
      <c r="D126" s="1">
        <v>19.0</v>
      </c>
      <c r="E126" s="1">
        <v>391051.0</v>
      </c>
      <c r="F126" s="1" t="s">
        <v>391</v>
      </c>
      <c r="G126" s="1">
        <v>0.0</v>
      </c>
      <c r="H126" s="1">
        <v>25.0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0.0</v>
      </c>
      <c r="P126" s="1">
        <v>0.0</v>
      </c>
      <c r="Q126" s="2" t="b">
        <f>IFERROR(__xludf.DUMMYFUNCTION("IF(REGEXMATCH(B126, ""DEPRECATED""), true, false)
"),FALSE)</f>
        <v>0</v>
      </c>
      <c r="R126" s="2" t="str">
        <f t="shared" si="3"/>
        <v>hitch - 19</v>
      </c>
      <c r="S126" s="3" t="str">
        <f t="shared" si="4"/>
        <v>hitch - 391051</v>
      </c>
    </row>
    <row r="127">
      <c r="A127" s="1" t="s">
        <v>392</v>
      </c>
      <c r="B127" s="1" t="s">
        <v>393</v>
      </c>
      <c r="C127" s="1" t="s">
        <v>23</v>
      </c>
      <c r="D127" s="1">
        <v>64.0</v>
      </c>
      <c r="E127" s="1">
        <v>772835.0</v>
      </c>
      <c r="F127" s="1" t="s">
        <v>394</v>
      </c>
      <c r="G127" s="1">
        <v>0.0</v>
      </c>
      <c r="H127" s="1">
        <v>25.0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0.0</v>
      </c>
      <c r="P127" s="1">
        <v>0.0</v>
      </c>
      <c r="Q127" s="2" t="b">
        <f>IFERROR(__xludf.DUMMYFUNCTION("IF(REGEXMATCH(B127, ""DEPRECATED""), true, false)
"),FALSE)</f>
        <v>0</v>
      </c>
      <c r="R127" s="2" t="str">
        <f t="shared" si="3"/>
        <v>emqx - 64</v>
      </c>
      <c r="S127" s="3" t="str">
        <f t="shared" si="4"/>
        <v>emqx - 772835</v>
      </c>
    </row>
    <row r="128">
      <c r="A128" s="1" t="s">
        <v>395</v>
      </c>
      <c r="B128" s="1" t="s">
        <v>396</v>
      </c>
      <c r="C128" s="1" t="s">
        <v>23</v>
      </c>
      <c r="D128" s="1">
        <v>542.0</v>
      </c>
      <c r="E128" s="1">
        <v>1.83749073E8</v>
      </c>
      <c r="F128" s="1" t="s">
        <v>397</v>
      </c>
      <c r="G128" s="1">
        <v>0.0</v>
      </c>
      <c r="H128" s="1">
        <v>35.0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0.0</v>
      </c>
      <c r="P128" s="1">
        <v>0.0</v>
      </c>
      <c r="Q128" s="2" t="b">
        <f>IFERROR(__xludf.DUMMYFUNCTION("IF(REGEXMATCH(B128, ""DEPRECATED""), true, false)
"),FALSE)</f>
        <v>0</v>
      </c>
      <c r="R128" s="2" t="str">
        <f t="shared" si="3"/>
        <v>couchdb - 542</v>
      </c>
      <c r="S128" s="3" t="str">
        <f t="shared" si="4"/>
        <v>couchdb - 183749073</v>
      </c>
    </row>
    <row r="129">
      <c r="A129" s="1" t="s">
        <v>398</v>
      </c>
      <c r="B129" s="1" t="s">
        <v>399</v>
      </c>
      <c r="C129" s="1" t="s">
        <v>23</v>
      </c>
      <c r="D129" s="1">
        <v>4822.0</v>
      </c>
      <c r="E129" s="1">
        <v>1.130823288E9</v>
      </c>
      <c r="F129" s="1" t="s">
        <v>400</v>
      </c>
      <c r="G129" s="1">
        <v>0.0</v>
      </c>
      <c r="H129" s="1">
        <v>16.0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1.0</v>
      </c>
      <c r="O129" s="1">
        <v>0.0</v>
      </c>
      <c r="P129" s="1">
        <v>0.0</v>
      </c>
      <c r="Q129" s="2" t="b">
        <f>IFERROR(__xludf.DUMMYFUNCTION("IF(REGEXMATCH(B129, ""DEPRECATED""), true, false)
"),FALSE)</f>
        <v>0</v>
      </c>
      <c r="R129" s="2" t="str">
        <f t="shared" si="3"/>
        <v>debian - 4822</v>
      </c>
      <c r="S129" s="3" t="str">
        <f t="shared" si="4"/>
        <v>debian - 1130823288</v>
      </c>
    </row>
    <row r="130">
      <c r="A130" s="1" t="s">
        <v>401</v>
      </c>
      <c r="B130" s="1" t="s">
        <v>402</v>
      </c>
      <c r="C130" s="1" t="s">
        <v>23</v>
      </c>
      <c r="D130" s="1">
        <v>2122.0</v>
      </c>
      <c r="E130" s="1">
        <v>2.284422182E9</v>
      </c>
      <c r="F130" s="1" t="s">
        <v>403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2" t="b">
        <f>IFERROR(__xludf.DUMMYFUNCTION("IF(REGEXMATCH(B130, ""DEPRECATED""), true, false)
"),FALSE)</f>
        <v>0</v>
      </c>
      <c r="R130" s="2" t="str">
        <f t="shared" si="3"/>
        <v>hello-world - 2122</v>
      </c>
      <c r="S130" s="3" t="str">
        <f t="shared" si="4"/>
        <v>hello-world - 2284422182</v>
      </c>
    </row>
    <row r="131">
      <c r="A131" s="1" t="s">
        <v>404</v>
      </c>
      <c r="B131" s="1" t="s">
        <v>405</v>
      </c>
      <c r="C131" s="1" t="s">
        <v>23</v>
      </c>
      <c r="D131" s="1">
        <v>1174.0</v>
      </c>
      <c r="E131" s="1">
        <v>1.14530317E8</v>
      </c>
      <c r="F131" s="1" t="s">
        <v>406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2" t="b">
        <f>IFERROR(__xludf.DUMMYFUNCTION("IF(REGEXMATCH(B131, ""DEPRECATED""), true, false)
"),FALSE)</f>
        <v>0</v>
      </c>
      <c r="R131" s="2" t="str">
        <f t="shared" si="3"/>
        <v>fedora - 1174</v>
      </c>
      <c r="S131" s="3" t="str">
        <f t="shared" si="4"/>
        <v>fedora - 114530317</v>
      </c>
    </row>
    <row r="132">
      <c r="A132" s="1" t="s">
        <v>407</v>
      </c>
      <c r="B132" s="1" t="s">
        <v>408</v>
      </c>
      <c r="C132" s="1" t="s">
        <v>23</v>
      </c>
      <c r="D132" s="1">
        <v>51.0</v>
      </c>
      <c r="E132" s="1">
        <v>591025.0</v>
      </c>
      <c r="F132" s="1" t="s">
        <v>409</v>
      </c>
      <c r="G132" s="1" t="s">
        <v>166</v>
      </c>
      <c r="H132" s="1" t="s">
        <v>166</v>
      </c>
      <c r="I132" s="1" t="s">
        <v>166</v>
      </c>
      <c r="J132" s="1" t="s">
        <v>166</v>
      </c>
      <c r="K132" s="1" t="s">
        <v>166</v>
      </c>
      <c r="L132" s="1" t="s">
        <v>166</v>
      </c>
      <c r="M132" s="1" t="s">
        <v>166</v>
      </c>
      <c r="N132" s="1" t="s">
        <v>166</v>
      </c>
      <c r="O132" s="1" t="s">
        <v>166</v>
      </c>
      <c r="P132" s="1" t="s">
        <v>166</v>
      </c>
      <c r="Q132" s="2" t="b">
        <f>IFERROR(__xludf.DUMMYFUNCTION("IF(REGEXMATCH(B132, ""DEPRECATED""), true, false)
"),FALSE)</f>
        <v>0</v>
      </c>
      <c r="R132" s="2" t="str">
        <f t="shared" si="3"/>
        <v>sl - 51</v>
      </c>
      <c r="S132" s="3" t="str">
        <f t="shared" si="4"/>
        <v>sl - 591025</v>
      </c>
    </row>
    <row r="133">
      <c r="A133" s="1" t="s">
        <v>410</v>
      </c>
      <c r="B133" s="1" t="s">
        <v>411</v>
      </c>
      <c r="C133" s="1" t="s">
        <v>23</v>
      </c>
      <c r="D133" s="1">
        <v>1077.0</v>
      </c>
      <c r="E133" s="1">
        <v>5.28634191E8</v>
      </c>
      <c r="F133" s="1" t="s">
        <v>412</v>
      </c>
      <c r="G133" s="1" t="s">
        <v>166</v>
      </c>
      <c r="H133" s="1" t="s">
        <v>166</v>
      </c>
      <c r="I133" s="1" t="s">
        <v>166</v>
      </c>
      <c r="J133" s="1" t="s">
        <v>166</v>
      </c>
      <c r="K133" s="1" t="s">
        <v>166</v>
      </c>
      <c r="L133" s="1" t="s">
        <v>166</v>
      </c>
      <c r="M133" s="1" t="s">
        <v>166</v>
      </c>
      <c r="N133" s="1" t="s">
        <v>166</v>
      </c>
      <c r="O133" s="1" t="s">
        <v>166</v>
      </c>
      <c r="P133" s="1" t="s">
        <v>166</v>
      </c>
      <c r="Q133" s="2" t="b">
        <f>IFERROR(__xludf.DUMMYFUNCTION("IF(REGEXMATCH(B133, ""DEPRECATED""), true, false)
"),FALSE)</f>
        <v>0</v>
      </c>
      <c r="R133" s="2" t="str">
        <f t="shared" si="3"/>
        <v>vault - 1077</v>
      </c>
      <c r="S133" s="3" t="str">
        <f t="shared" si="4"/>
        <v>vault - 528634191</v>
      </c>
    </row>
    <row r="134">
      <c r="A134" s="1" t="s">
        <v>413</v>
      </c>
      <c r="B134" s="1" t="s">
        <v>414</v>
      </c>
      <c r="C134" s="1" t="s">
        <v>23</v>
      </c>
      <c r="D134" s="1">
        <v>10379.0</v>
      </c>
      <c r="E134" s="1">
        <v>1.0047153788E10</v>
      </c>
      <c r="F134" s="1" t="s">
        <v>415</v>
      </c>
      <c r="G134" s="1">
        <v>0.0</v>
      </c>
      <c r="H134" s="1">
        <v>0.0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0.0</v>
      </c>
      <c r="O134" s="1">
        <v>1.0</v>
      </c>
      <c r="P134" s="1">
        <v>0.0</v>
      </c>
      <c r="Q134" s="2" t="b">
        <f>IFERROR(__xludf.DUMMYFUNCTION("IF(REGEXMATCH(B134, ""DEPRECATED""), true, false)
"),FALSE)</f>
        <v>0</v>
      </c>
      <c r="R134" s="2" t="str">
        <f t="shared" si="3"/>
        <v>alpine - 10379</v>
      </c>
      <c r="S134" s="3" t="str">
        <f t="shared" si="4"/>
        <v>alpine - 10047153788</v>
      </c>
    </row>
    <row r="135">
      <c r="A135" s="1" t="s">
        <v>416</v>
      </c>
      <c r="B135" s="1" t="s">
        <v>417</v>
      </c>
      <c r="C135" s="1" t="s">
        <v>23</v>
      </c>
      <c r="D135" s="1">
        <v>58.0</v>
      </c>
      <c r="E135" s="1">
        <v>664281.0</v>
      </c>
      <c r="F135" s="1" t="s">
        <v>418</v>
      </c>
      <c r="G135" s="1">
        <v>0.0</v>
      </c>
      <c r="H135" s="1">
        <v>0.0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0.0</v>
      </c>
      <c r="O135" s="1">
        <v>0.0</v>
      </c>
      <c r="P135" s="1">
        <v>0.0</v>
      </c>
      <c r="Q135" s="2" t="b">
        <f>IFERROR(__xludf.DUMMYFUNCTION("IF(REGEXMATCH(B135, ""DEPRECATED""), true, false)
"),FALSE)</f>
        <v>0</v>
      </c>
      <c r="R135" s="2" t="str">
        <f t="shared" si="3"/>
        <v>alt - 58</v>
      </c>
      <c r="S135" s="3" t="str">
        <f t="shared" si="4"/>
        <v>alt - 664281</v>
      </c>
    </row>
    <row r="136">
      <c r="A136" s="1" t="s">
        <v>419</v>
      </c>
      <c r="B136" s="1" t="s">
        <v>420</v>
      </c>
      <c r="C136" s="1" t="s">
        <v>23</v>
      </c>
      <c r="D136" s="1">
        <v>2157.0</v>
      </c>
      <c r="E136" s="1">
        <v>1.87260109E8</v>
      </c>
      <c r="F136" s="1" t="s">
        <v>421</v>
      </c>
      <c r="G136" s="1" t="s">
        <v>166</v>
      </c>
      <c r="H136" s="1" t="s">
        <v>166</v>
      </c>
      <c r="I136" s="1" t="s">
        <v>166</v>
      </c>
      <c r="J136" s="1" t="s">
        <v>166</v>
      </c>
      <c r="K136" s="1" t="s">
        <v>166</v>
      </c>
      <c r="L136" s="1" t="s">
        <v>166</v>
      </c>
      <c r="M136" s="1" t="s">
        <v>166</v>
      </c>
      <c r="N136" s="1" t="s">
        <v>166</v>
      </c>
      <c r="O136" s="1" t="s">
        <v>166</v>
      </c>
      <c r="P136" s="1" t="s">
        <v>166</v>
      </c>
      <c r="Q136" s="2" t="b">
        <f>IFERROR(__xludf.DUMMYFUNCTION("IF(REGEXMATCH(B136, ""DEPRECATED""), true, false)
"),FALSE)</f>
        <v>0</v>
      </c>
      <c r="R136" s="2" t="str">
        <f t="shared" si="3"/>
        <v>logstash - 2157</v>
      </c>
      <c r="S136" s="3" t="str">
        <f t="shared" si="4"/>
        <v>logstash - 187260109</v>
      </c>
    </row>
    <row r="137">
      <c r="A137" s="1" t="s">
        <v>422</v>
      </c>
      <c r="B137" s="1" t="s">
        <v>423</v>
      </c>
      <c r="C137" s="1" t="s">
        <v>23</v>
      </c>
      <c r="D137" s="1">
        <v>2661.0</v>
      </c>
      <c r="E137" s="1">
        <v>1.51982456E8</v>
      </c>
      <c r="F137" s="1" t="s">
        <v>424</v>
      </c>
      <c r="G137" s="1" t="s">
        <v>166</v>
      </c>
      <c r="H137" s="1" t="s">
        <v>166</v>
      </c>
      <c r="I137" s="1" t="s">
        <v>166</v>
      </c>
      <c r="J137" s="1" t="s">
        <v>166</v>
      </c>
      <c r="K137" s="1" t="s">
        <v>166</v>
      </c>
      <c r="L137" s="1" t="s">
        <v>166</v>
      </c>
      <c r="M137" s="1" t="s">
        <v>166</v>
      </c>
      <c r="N137" s="1" t="s">
        <v>166</v>
      </c>
      <c r="O137" s="1" t="s">
        <v>166</v>
      </c>
      <c r="P137" s="1" t="s">
        <v>166</v>
      </c>
      <c r="Q137" s="2" t="b">
        <f>IFERROR(__xludf.DUMMYFUNCTION("IF(REGEXMATCH(B137, ""DEPRECATED""), true, false)
"),FALSE)</f>
        <v>0</v>
      </c>
      <c r="R137" s="2" t="str">
        <f t="shared" si="3"/>
        <v>kibana - 2661</v>
      </c>
      <c r="S137" s="3" t="str">
        <f t="shared" si="4"/>
        <v>kibana - 151982456</v>
      </c>
    </row>
    <row r="138">
      <c r="A138" s="1" t="s">
        <v>425</v>
      </c>
      <c r="B138" s="1" t="s">
        <v>426</v>
      </c>
      <c r="C138" s="1" t="s">
        <v>23</v>
      </c>
      <c r="D138" s="1">
        <v>6201.0</v>
      </c>
      <c r="E138" s="1">
        <v>8.00679612E8</v>
      </c>
      <c r="F138" s="1" t="s">
        <v>427</v>
      </c>
      <c r="G138" s="1" t="s">
        <v>166</v>
      </c>
      <c r="H138" s="1" t="s">
        <v>166</v>
      </c>
      <c r="I138" s="1" t="s">
        <v>166</v>
      </c>
      <c r="J138" s="1" t="s">
        <v>166</v>
      </c>
      <c r="K138" s="1" t="s">
        <v>166</v>
      </c>
      <c r="L138" s="1" t="s">
        <v>166</v>
      </c>
      <c r="M138" s="1" t="s">
        <v>166</v>
      </c>
      <c r="N138" s="1" t="s">
        <v>166</v>
      </c>
      <c r="O138" s="1" t="s">
        <v>166</v>
      </c>
      <c r="P138" s="1" t="s">
        <v>166</v>
      </c>
      <c r="Q138" s="2" t="b">
        <f>IFERROR(__xludf.DUMMYFUNCTION("IF(REGEXMATCH(B138, ""DEPRECATED""), true, false)
"),FALSE)</f>
        <v>0</v>
      </c>
      <c r="R138" s="2" t="str">
        <f t="shared" si="3"/>
        <v>elasticsearch - 6201</v>
      </c>
      <c r="S138" s="3" t="str">
        <f t="shared" si="4"/>
        <v>elasticsearch - 800679612</v>
      </c>
    </row>
    <row r="139">
      <c r="A139" s="1" t="s">
        <v>428</v>
      </c>
      <c r="B139" s="1" t="s">
        <v>429</v>
      </c>
      <c r="C139" s="1" t="s">
        <v>23</v>
      </c>
      <c r="D139" s="1">
        <v>1428.0</v>
      </c>
      <c r="E139" s="1">
        <v>1.021144456E9</v>
      </c>
      <c r="F139" s="1" t="s">
        <v>430</v>
      </c>
      <c r="G139" s="1" t="s">
        <v>166</v>
      </c>
      <c r="H139" s="1" t="s">
        <v>166</v>
      </c>
      <c r="I139" s="1" t="s">
        <v>166</v>
      </c>
      <c r="J139" s="1" t="s">
        <v>166</v>
      </c>
      <c r="K139" s="1" t="s">
        <v>166</v>
      </c>
      <c r="L139" s="1" t="s">
        <v>166</v>
      </c>
      <c r="M139" s="1" t="s">
        <v>166</v>
      </c>
      <c r="N139" s="1" t="s">
        <v>166</v>
      </c>
      <c r="O139" s="1" t="s">
        <v>166</v>
      </c>
      <c r="P139" s="1" t="s">
        <v>166</v>
      </c>
      <c r="Q139" s="2" t="b">
        <f>IFERROR(__xludf.DUMMYFUNCTION("IF(REGEXMATCH(B139, ""DEPRECATED""), true, false)
"),FALSE)</f>
        <v>0</v>
      </c>
      <c r="R139" s="2" t="str">
        <f t="shared" si="3"/>
        <v>consul - 1428</v>
      </c>
      <c r="S139" s="3" t="str">
        <f t="shared" si="4"/>
        <v>consul - 1021144456</v>
      </c>
    </row>
    <row r="140">
      <c r="A140" s="1" t="s">
        <v>431</v>
      </c>
      <c r="B140" s="1" t="s">
        <v>432</v>
      </c>
      <c r="C140" s="1" t="s">
        <v>23</v>
      </c>
      <c r="D140" s="1">
        <v>3118.0</v>
      </c>
      <c r="E140" s="1">
        <v>8.27672497E9</v>
      </c>
      <c r="F140" s="1" t="s">
        <v>433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2" t="b">
        <f>IFERROR(__xludf.DUMMYFUNCTION("IF(REGEXMATCH(B140, ""DEPRECATED""), true, false)
"),FALSE)</f>
        <v>0</v>
      </c>
      <c r="R140" s="2" t="str">
        <f t="shared" si="3"/>
        <v>busybox - 3118</v>
      </c>
      <c r="S140" s="3" t="str">
        <f t="shared" si="4"/>
        <v>busybox - 8276724970</v>
      </c>
    </row>
    <row r="141">
      <c r="A141" s="1" t="s">
        <v>434</v>
      </c>
      <c r="B141" s="1" t="s">
        <v>435</v>
      </c>
      <c r="C141" s="1" t="s">
        <v>23</v>
      </c>
      <c r="D141" s="1">
        <v>130.0</v>
      </c>
      <c r="E141" s="1">
        <v>4583250.0</v>
      </c>
      <c r="F141" s="1" t="s">
        <v>436</v>
      </c>
      <c r="G141" s="1">
        <v>0.0</v>
      </c>
      <c r="H141" s="1">
        <v>0.0</v>
      </c>
      <c r="I141" s="1">
        <v>7.0</v>
      </c>
      <c r="J141" s="1">
        <v>0.0</v>
      </c>
      <c r="K141" s="1">
        <v>8.0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2" t="b">
        <f>IFERROR(__xludf.DUMMYFUNCTION("IF(REGEXMATCH(B141, ""DEPRECATED""), true, false)
"),FALSE)</f>
        <v>0</v>
      </c>
      <c r="R141" s="2" t="str">
        <f t="shared" si="3"/>
        <v>almalinux - 130</v>
      </c>
      <c r="S141" s="3" t="str">
        <f t="shared" si="4"/>
        <v>almalinux - 4583250</v>
      </c>
    </row>
    <row r="142">
      <c r="A142" s="1" t="s">
        <v>437</v>
      </c>
      <c r="B142" s="1" t="s">
        <v>438</v>
      </c>
      <c r="C142" s="1" t="s">
        <v>23</v>
      </c>
      <c r="D142" s="1">
        <v>212.0</v>
      </c>
      <c r="E142" s="1">
        <v>4207570.0</v>
      </c>
      <c r="F142" s="1" t="s">
        <v>439</v>
      </c>
      <c r="G142" s="1" t="s">
        <v>166</v>
      </c>
      <c r="H142" s="1" t="s">
        <v>166</v>
      </c>
      <c r="I142" s="1" t="s">
        <v>166</v>
      </c>
      <c r="J142" s="1" t="s">
        <v>166</v>
      </c>
      <c r="K142" s="1" t="s">
        <v>166</v>
      </c>
      <c r="L142" s="1" t="s">
        <v>166</v>
      </c>
      <c r="M142" s="1" t="s">
        <v>166</v>
      </c>
      <c r="N142" s="1" t="s">
        <v>166</v>
      </c>
      <c r="O142" s="1" t="s">
        <v>166</v>
      </c>
      <c r="P142" s="1" t="s">
        <v>166</v>
      </c>
      <c r="Q142" s="2" t="b">
        <f>IFERROR(__xludf.DUMMYFUNCTION("IF(REGEXMATCH(B142, ""DEPRECATED""), true, false)
"),FALSE)</f>
        <v>0</v>
      </c>
      <c r="R142" s="2" t="str">
        <f t="shared" si="3"/>
        <v>php-zendserver - 212</v>
      </c>
      <c r="S142" s="3" t="str">
        <f t="shared" si="4"/>
        <v>php-zendserver - 4207570</v>
      </c>
    </row>
    <row r="143">
      <c r="A143" s="1" t="s">
        <v>440</v>
      </c>
      <c r="B143" s="1" t="s">
        <v>441</v>
      </c>
      <c r="C143" s="1" t="s">
        <v>23</v>
      </c>
      <c r="D143" s="1">
        <v>78.0</v>
      </c>
      <c r="E143" s="1">
        <v>6503552.0</v>
      </c>
      <c r="F143" s="1" t="s">
        <v>442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2" t="b">
        <f>IFERROR(__xludf.DUMMYFUNCTION("IF(REGEXMATCH(B143, ""DEPRECATED""), true, false)
"),FALSE)</f>
        <v>0</v>
      </c>
      <c r="R143" s="2" t="str">
        <f t="shared" si="3"/>
        <v>cirros - 78</v>
      </c>
      <c r="S143" s="3" t="str">
        <f t="shared" si="4"/>
        <v>cirros - 6503552</v>
      </c>
    </row>
    <row r="144">
      <c r="A144" s="1" t="s">
        <v>443</v>
      </c>
      <c r="B144" s="1" t="s">
        <v>444</v>
      </c>
      <c r="C144" s="1" t="s">
        <v>23</v>
      </c>
      <c r="D144" s="1">
        <v>188.0</v>
      </c>
      <c r="E144" s="1">
        <v>2.8953263E7</v>
      </c>
      <c r="F144" s="1" t="s">
        <v>445</v>
      </c>
      <c r="G144" s="1" t="s">
        <v>166</v>
      </c>
      <c r="H144" s="1" t="s">
        <v>166</v>
      </c>
      <c r="I144" s="1" t="s">
        <v>166</v>
      </c>
      <c r="J144" s="1" t="s">
        <v>166</v>
      </c>
      <c r="K144" s="1" t="s">
        <v>166</v>
      </c>
      <c r="L144" s="1" t="s">
        <v>166</v>
      </c>
      <c r="M144" s="1" t="s">
        <v>166</v>
      </c>
      <c r="N144" s="1" t="s">
        <v>166</v>
      </c>
      <c r="O144" s="1" t="s">
        <v>166</v>
      </c>
      <c r="P144" s="1" t="s">
        <v>166</v>
      </c>
      <c r="Q144" s="2" t="b">
        <f>IFERROR(__xludf.DUMMYFUNCTION("IF(REGEXMATCH(B144, ""DEPRECATED""), true, false)
"),FALSE)</f>
        <v>0</v>
      </c>
      <c r="R144" s="2" t="str">
        <f t="shared" si="3"/>
        <v>rockylinux - 188</v>
      </c>
      <c r="S144" s="3" t="str">
        <f t="shared" si="4"/>
        <v>rockylinux - 28953263</v>
      </c>
    </row>
    <row r="145">
      <c r="A145" s="1" t="s">
        <v>446</v>
      </c>
      <c r="B145" s="1" t="s">
        <v>447</v>
      </c>
      <c r="C145" s="1" t="s">
        <v>23</v>
      </c>
      <c r="D145" s="1">
        <v>7659.0</v>
      </c>
      <c r="E145" s="1">
        <v>1.132519505E9</v>
      </c>
      <c r="F145" s="1" t="s">
        <v>448</v>
      </c>
      <c r="G145" s="1">
        <v>20.0</v>
      </c>
      <c r="H145" s="1">
        <v>10.0</v>
      </c>
      <c r="I145" s="1">
        <v>136.0</v>
      </c>
      <c r="J145" s="1">
        <v>23.0</v>
      </c>
      <c r="K145" s="1">
        <v>21.0</v>
      </c>
      <c r="L145" s="1">
        <v>4.0</v>
      </c>
      <c r="M145" s="1">
        <v>0.0</v>
      </c>
      <c r="N145" s="1">
        <v>0.0</v>
      </c>
      <c r="O145" s="1">
        <v>0.0</v>
      </c>
      <c r="P145" s="1">
        <v>0.0</v>
      </c>
      <c r="Q145" s="2" t="b">
        <f>IFERROR(__xludf.DUMMYFUNCTION("IF(REGEXMATCH(B145, ""DEPRECATED""), true, false)
"),TRUE)</f>
        <v>1</v>
      </c>
      <c r="R145" s="2" t="str">
        <f t="shared" si="3"/>
        <v>centos - 7659</v>
      </c>
      <c r="S145" s="3" t="str">
        <f t="shared" si="4"/>
        <v>centos - 1132519505</v>
      </c>
    </row>
    <row r="146">
      <c r="A146" s="1" t="s">
        <v>449</v>
      </c>
      <c r="B146" s="1" t="s">
        <v>450</v>
      </c>
      <c r="C146" s="1" t="s">
        <v>23</v>
      </c>
      <c r="D146" s="1">
        <v>74.0</v>
      </c>
      <c r="E146" s="1">
        <v>2371296.0</v>
      </c>
      <c r="F146" s="1" t="s">
        <v>451</v>
      </c>
      <c r="G146" s="1">
        <v>0.0</v>
      </c>
      <c r="H146" s="1">
        <v>0.0</v>
      </c>
      <c r="I146" s="1">
        <v>18.0</v>
      </c>
      <c r="J146" s="1">
        <v>1.0</v>
      </c>
      <c r="K146" s="1">
        <v>11.0</v>
      </c>
      <c r="L146" s="1">
        <v>0.0</v>
      </c>
      <c r="M146" s="1">
        <v>4.0</v>
      </c>
      <c r="N146" s="1">
        <v>0.0</v>
      </c>
      <c r="O146" s="1">
        <v>0.0</v>
      </c>
      <c r="P146" s="1">
        <v>0.0</v>
      </c>
      <c r="Q146" s="2" t="b">
        <f>IFERROR(__xludf.DUMMYFUNCTION("IF(REGEXMATCH(B146, ""DEPRECATED""), true, false)
"),TRUE)</f>
        <v>1</v>
      </c>
      <c r="R146" s="2" t="str">
        <f t="shared" si="3"/>
        <v>express-gateway - 74</v>
      </c>
      <c r="S146" s="3" t="str">
        <f t="shared" si="4"/>
        <v>express-gateway - 2371296</v>
      </c>
    </row>
    <row r="147">
      <c r="A147" s="1" t="s">
        <v>452</v>
      </c>
      <c r="B147" s="1" t="s">
        <v>453</v>
      </c>
      <c r="C147" s="1" t="s">
        <v>23</v>
      </c>
      <c r="D147" s="1">
        <v>23.0</v>
      </c>
      <c r="E147" s="1">
        <v>696463.0</v>
      </c>
      <c r="F147" s="1" t="s">
        <v>454</v>
      </c>
      <c r="G147" s="1" t="s">
        <v>166</v>
      </c>
      <c r="H147" s="1" t="s">
        <v>166</v>
      </c>
      <c r="I147" s="1" t="s">
        <v>166</v>
      </c>
      <c r="J147" s="1" t="s">
        <v>166</v>
      </c>
      <c r="K147" s="1" t="s">
        <v>166</v>
      </c>
      <c r="L147" s="1" t="s">
        <v>166</v>
      </c>
      <c r="M147" s="1" t="s">
        <v>166</v>
      </c>
      <c r="N147" s="1" t="s">
        <v>166</v>
      </c>
      <c r="O147" s="1" t="s">
        <v>166</v>
      </c>
      <c r="P147" s="1" t="s">
        <v>166</v>
      </c>
      <c r="Q147" s="2" t="b">
        <f>IFERROR(__xludf.DUMMYFUNCTION("IF(REGEXMATCH(B147, ""DEPRECATED""), true, false)
"),FALSE)</f>
        <v>0</v>
      </c>
      <c r="R147" s="2" t="str">
        <f t="shared" si="3"/>
        <v>clefos - 23</v>
      </c>
      <c r="S147" s="3" t="str">
        <f t="shared" si="4"/>
        <v>clefos - 696463</v>
      </c>
    </row>
    <row r="148">
      <c r="A148" s="1" t="s">
        <v>455</v>
      </c>
      <c r="B148" s="1" t="s">
        <v>456</v>
      </c>
      <c r="C148" s="1" t="s">
        <v>23</v>
      </c>
      <c r="D148" s="1">
        <v>48.0</v>
      </c>
      <c r="E148" s="1">
        <v>672998.0</v>
      </c>
      <c r="F148" s="1" t="s">
        <v>457</v>
      </c>
      <c r="G148" s="1" t="s">
        <v>166</v>
      </c>
      <c r="H148" s="1" t="s">
        <v>166</v>
      </c>
      <c r="I148" s="1" t="s">
        <v>166</v>
      </c>
      <c r="J148" s="1" t="s">
        <v>166</v>
      </c>
      <c r="K148" s="1" t="s">
        <v>166</v>
      </c>
      <c r="L148" s="1" t="s">
        <v>166</v>
      </c>
      <c r="M148" s="1" t="s">
        <v>166</v>
      </c>
      <c r="N148" s="1" t="s">
        <v>166</v>
      </c>
      <c r="O148" s="1" t="s">
        <v>166</v>
      </c>
      <c r="P148" s="1" t="s">
        <v>166</v>
      </c>
      <c r="Q148" s="2" t="b">
        <f>IFERROR(__xludf.DUMMYFUNCTION("IF(REGEXMATCH(B148, ""DEPRECATED""), true, false)
"),TRUE)</f>
        <v>1</v>
      </c>
      <c r="R148" s="2" t="str">
        <f t="shared" si="3"/>
        <v>jobber - 48</v>
      </c>
      <c r="S148" s="3" t="str">
        <f t="shared" si="4"/>
        <v>jobber - 672998</v>
      </c>
    </row>
    <row r="149">
      <c r="A149" s="1" t="s">
        <v>458</v>
      </c>
      <c r="B149" s="1" t="s">
        <v>459</v>
      </c>
      <c r="C149" s="1" t="s">
        <v>23</v>
      </c>
      <c r="D149" s="1">
        <v>369.0</v>
      </c>
      <c r="E149" s="1">
        <v>9.6249585E7</v>
      </c>
      <c r="F149" s="1" t="s">
        <v>460</v>
      </c>
      <c r="G149" s="1">
        <v>45.0</v>
      </c>
      <c r="H149" s="1">
        <v>10.0</v>
      </c>
      <c r="I149" s="1">
        <v>67.0</v>
      </c>
      <c r="J149" s="1">
        <v>2.0</v>
      </c>
      <c r="K149" s="1">
        <v>5.0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2" t="b">
        <f>IFERROR(__xludf.DUMMYFUNCTION("IF(REGEXMATCH(B149, ""DEPRECATED""), true, false)
"),TRUE)</f>
        <v>1</v>
      </c>
      <c r="R149" s="2" t="str">
        <f t="shared" si="3"/>
        <v>adoptopenjdk - 369</v>
      </c>
      <c r="S149" s="3" t="str">
        <f t="shared" si="4"/>
        <v>adoptopenjdk - 96249585</v>
      </c>
    </row>
    <row r="150">
      <c r="A150" s="1" t="s">
        <v>461</v>
      </c>
      <c r="B150" s="1" t="s">
        <v>462</v>
      </c>
      <c r="C150" s="1" t="s">
        <v>23</v>
      </c>
      <c r="D150" s="1">
        <v>123.0</v>
      </c>
      <c r="E150" s="1">
        <v>2978015.0</v>
      </c>
      <c r="F150" s="1" t="s">
        <v>463</v>
      </c>
      <c r="G150" s="1" t="s">
        <v>166</v>
      </c>
      <c r="H150" s="1" t="s">
        <v>166</v>
      </c>
      <c r="I150" s="1" t="s">
        <v>166</v>
      </c>
      <c r="J150" s="1" t="s">
        <v>166</v>
      </c>
      <c r="K150" s="1" t="s">
        <v>166</v>
      </c>
      <c r="L150" s="1" t="s">
        <v>166</v>
      </c>
      <c r="M150" s="1" t="s">
        <v>166</v>
      </c>
      <c r="N150" s="1" t="s">
        <v>166</v>
      </c>
      <c r="O150" s="1" t="s">
        <v>166</v>
      </c>
      <c r="P150" s="1" t="s">
        <v>166</v>
      </c>
      <c r="Q150" s="2" t="b">
        <f>IFERROR(__xludf.DUMMYFUNCTION("IF(REGEXMATCH(B150, ""DEPRECATED""), true, false)
"),TRUE)</f>
        <v>1</v>
      </c>
      <c r="R150" s="2" t="str">
        <f t="shared" si="3"/>
        <v>thrift - 123</v>
      </c>
      <c r="S150" s="3" t="str">
        <f t="shared" si="4"/>
        <v>thrift - 2978015</v>
      </c>
    </row>
    <row r="151">
      <c r="A151" s="1" t="s">
        <v>464</v>
      </c>
      <c r="B151" s="1" t="s">
        <v>462</v>
      </c>
      <c r="C151" s="1" t="s">
        <v>23</v>
      </c>
      <c r="D151" s="1">
        <v>27.0</v>
      </c>
      <c r="E151" s="1">
        <v>2693662.0</v>
      </c>
      <c r="F151" s="1" t="s">
        <v>465</v>
      </c>
      <c r="G151" s="1">
        <v>12.0</v>
      </c>
      <c r="H151" s="1">
        <v>15.0</v>
      </c>
      <c r="I151" s="1">
        <v>37.0</v>
      </c>
      <c r="J151" s="1">
        <v>0.0</v>
      </c>
      <c r="K151" s="1">
        <v>61.0</v>
      </c>
      <c r="L151" s="1">
        <v>1.0</v>
      </c>
      <c r="M151" s="1">
        <v>38.0</v>
      </c>
      <c r="N151" s="1">
        <v>0.0</v>
      </c>
      <c r="O151" s="1">
        <v>5.0</v>
      </c>
      <c r="P151" s="1">
        <v>0.0</v>
      </c>
      <c r="Q151" s="2" t="b">
        <f>IFERROR(__xludf.DUMMYFUNCTION("IF(REGEXMATCH(B151, ""DEPRECATED""), true, false)
"),TRUE)</f>
        <v>1</v>
      </c>
      <c r="R151" s="2" t="str">
        <f t="shared" si="3"/>
        <v>rapidoid - 27</v>
      </c>
      <c r="S151" s="3" t="str">
        <f t="shared" si="4"/>
        <v>rapidoid - 2693662</v>
      </c>
    </row>
    <row r="152">
      <c r="A152" s="1" t="s">
        <v>466</v>
      </c>
      <c r="B152" s="1" t="s">
        <v>462</v>
      </c>
      <c r="C152" s="1" t="s">
        <v>23</v>
      </c>
      <c r="D152" s="1">
        <v>65.0</v>
      </c>
      <c r="E152" s="1">
        <v>2019728.0</v>
      </c>
      <c r="F152" s="1" t="s">
        <v>467</v>
      </c>
      <c r="G152" s="1">
        <v>13.0</v>
      </c>
      <c r="H152" s="1">
        <v>16.0</v>
      </c>
      <c r="I152" s="1">
        <v>32.0</v>
      </c>
      <c r="J152" s="1">
        <v>5.0</v>
      </c>
      <c r="K152" s="1">
        <v>34.0</v>
      </c>
      <c r="L152" s="1">
        <v>5.0</v>
      </c>
      <c r="M152" s="1">
        <v>26.0</v>
      </c>
      <c r="N152" s="1">
        <v>4.0</v>
      </c>
      <c r="O152" s="1">
        <v>1.0</v>
      </c>
      <c r="P152" s="1">
        <v>0.0</v>
      </c>
      <c r="Q152" s="2" t="b">
        <f>IFERROR(__xludf.DUMMYFUNCTION("IF(REGEXMATCH(B152, ""DEPRECATED""), true, false)
"),TRUE)</f>
        <v>1</v>
      </c>
      <c r="R152" s="2" t="str">
        <f t="shared" si="3"/>
        <v>kaazing-gateway - 65</v>
      </c>
      <c r="S152" s="3" t="str">
        <f t="shared" si="4"/>
        <v>kaazing-gateway - 2019728</v>
      </c>
    </row>
    <row r="153">
      <c r="A153" s="1" t="s">
        <v>468</v>
      </c>
      <c r="B153" s="1" t="s">
        <v>469</v>
      </c>
      <c r="C153" s="1" t="s">
        <v>23</v>
      </c>
      <c r="D153" s="1">
        <v>95.0</v>
      </c>
      <c r="E153" s="1">
        <v>4998408.0</v>
      </c>
      <c r="F153" s="1" t="s">
        <v>470</v>
      </c>
      <c r="G153" s="1" t="s">
        <v>166</v>
      </c>
      <c r="H153" s="1" t="s">
        <v>166</v>
      </c>
      <c r="I153" s="1" t="s">
        <v>166</v>
      </c>
      <c r="J153" s="1" t="s">
        <v>166</v>
      </c>
      <c r="K153" s="1" t="s">
        <v>166</v>
      </c>
      <c r="L153" s="1" t="s">
        <v>166</v>
      </c>
      <c r="M153" s="1" t="s">
        <v>166</v>
      </c>
      <c r="N153" s="1" t="s">
        <v>166</v>
      </c>
      <c r="O153" s="1" t="s">
        <v>166</v>
      </c>
      <c r="P153" s="1" t="s">
        <v>166</v>
      </c>
      <c r="Q153" s="2" t="b">
        <f>IFERROR(__xludf.DUMMYFUNCTION("IF(REGEXMATCH(B153, ""DEPRECATED""), true, false)
"),TRUE)</f>
        <v>1</v>
      </c>
      <c r="R153" s="2" t="str">
        <f t="shared" si="3"/>
        <v>nuxeo - 95</v>
      </c>
      <c r="S153" s="3" t="str">
        <f t="shared" si="4"/>
        <v>nuxeo - 4998408</v>
      </c>
    </row>
    <row r="154">
      <c r="A154" s="1" t="s">
        <v>471</v>
      </c>
      <c r="B154" s="1" t="s">
        <v>472</v>
      </c>
      <c r="C154" s="1" t="s">
        <v>23</v>
      </c>
      <c r="D154" s="1">
        <v>85.0</v>
      </c>
      <c r="E154" s="1">
        <v>2888315.0</v>
      </c>
      <c r="F154" s="1" t="s">
        <v>473</v>
      </c>
      <c r="G154" s="1">
        <v>7.0</v>
      </c>
      <c r="H154" s="1">
        <v>129.0</v>
      </c>
      <c r="I154" s="1">
        <v>78.0</v>
      </c>
      <c r="J154" s="1">
        <v>0.0</v>
      </c>
      <c r="K154" s="1">
        <v>42.0</v>
      </c>
      <c r="L154" s="1">
        <v>0.0</v>
      </c>
      <c r="M154" s="1">
        <v>21.0</v>
      </c>
      <c r="N154" s="1">
        <v>0.0</v>
      </c>
      <c r="O154" s="1">
        <v>0.0</v>
      </c>
      <c r="P154" s="1">
        <v>0.0</v>
      </c>
      <c r="Q154" s="2" t="b">
        <f>IFERROR(__xludf.DUMMYFUNCTION("IF(REGEXMATCH(B154, ""DEPRECATED""), true, false)
"),TRUE)</f>
        <v>1</v>
      </c>
      <c r="R154" s="2" t="str">
        <f t="shared" si="3"/>
        <v>fsharp - 85</v>
      </c>
      <c r="S154" s="3" t="str">
        <f t="shared" si="4"/>
        <v>fsharp - 2888315</v>
      </c>
    </row>
    <row r="155">
      <c r="A155" s="1" t="s">
        <v>474</v>
      </c>
      <c r="B155" s="1" t="s">
        <v>462</v>
      </c>
      <c r="C155" s="1" t="s">
        <v>23</v>
      </c>
      <c r="D155" s="1">
        <v>47.0</v>
      </c>
      <c r="E155" s="1">
        <v>647268.0</v>
      </c>
      <c r="F155" s="1" t="s">
        <v>475</v>
      </c>
      <c r="G155" s="1" t="s">
        <v>166</v>
      </c>
      <c r="H155" s="1" t="s">
        <v>166</v>
      </c>
      <c r="I155" s="1" t="s">
        <v>166</v>
      </c>
      <c r="J155" s="1" t="s">
        <v>166</v>
      </c>
      <c r="K155" s="1" t="s">
        <v>166</v>
      </c>
      <c r="L155" s="1" t="s">
        <v>166</v>
      </c>
      <c r="M155" s="1" t="s">
        <v>166</v>
      </c>
      <c r="N155" s="1" t="s">
        <v>166</v>
      </c>
      <c r="O155" s="1" t="s">
        <v>166</v>
      </c>
      <c r="P155" s="1" t="s">
        <v>166</v>
      </c>
      <c r="Q155" s="2" t="b">
        <f>IFERROR(__xludf.DUMMYFUNCTION("IF(REGEXMATCH(B155, ""DEPRECATED""), true, false)
"),TRUE)</f>
        <v>1</v>
      </c>
      <c r="R155" s="2" t="str">
        <f t="shared" si="3"/>
        <v>sourcemage - 47</v>
      </c>
      <c r="S155" s="3" t="str">
        <f t="shared" si="4"/>
        <v>sourcemage - 647268</v>
      </c>
    </row>
    <row r="156">
      <c r="A156" s="1" t="s">
        <v>476</v>
      </c>
      <c r="B156" s="1" t="s">
        <v>477</v>
      </c>
      <c r="C156" s="1" t="s">
        <v>23</v>
      </c>
      <c r="D156" s="1">
        <v>44.0</v>
      </c>
      <c r="E156" s="1">
        <v>1606033.0</v>
      </c>
      <c r="F156" s="1" t="s">
        <v>478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2" t="b">
        <f>IFERROR(__xludf.DUMMYFUNCTION("IF(REGEXMATCH(B156, ""DEPRECATED""), true, false)
"),FALSE)</f>
        <v>0</v>
      </c>
      <c r="R156" s="2" t="str">
        <f t="shared" si="3"/>
        <v>mageia - 44</v>
      </c>
      <c r="S156" s="3" t="str">
        <f t="shared" si="4"/>
        <v>mageia - 1606033</v>
      </c>
    </row>
    <row r="157">
      <c r="A157" s="1" t="s">
        <v>479</v>
      </c>
      <c r="B157" s="1" t="s">
        <v>480</v>
      </c>
      <c r="C157" s="1" t="s">
        <v>23</v>
      </c>
      <c r="D157" s="1">
        <v>1126.0</v>
      </c>
      <c r="E157" s="1">
        <v>8.2687845E7</v>
      </c>
      <c r="F157" s="1" t="s">
        <v>481</v>
      </c>
      <c r="G157" s="1" t="s">
        <v>166</v>
      </c>
      <c r="H157" s="1" t="s">
        <v>166</v>
      </c>
      <c r="I157" s="1" t="s">
        <v>166</v>
      </c>
      <c r="J157" s="1" t="s">
        <v>166</v>
      </c>
      <c r="K157" s="1" t="s">
        <v>166</v>
      </c>
      <c r="L157" s="1" t="s">
        <v>166</v>
      </c>
      <c r="M157" s="1" t="s">
        <v>166</v>
      </c>
      <c r="N157" s="1" t="s">
        <v>166</v>
      </c>
      <c r="O157" s="1" t="s">
        <v>166</v>
      </c>
      <c r="P157" s="1" t="s">
        <v>166</v>
      </c>
      <c r="Q157" s="2" t="b">
        <f>IFERROR(__xludf.DUMMYFUNCTION("IF(REGEXMATCH(B157, ""DEPRECATED""), true, false)
"),TRUE)</f>
        <v>1</v>
      </c>
      <c r="R157" s="2" t="str">
        <f t="shared" si="3"/>
        <v>swarm - 1126</v>
      </c>
      <c r="S157" s="3" t="str">
        <f t="shared" si="4"/>
        <v>swarm - 82687845</v>
      </c>
    </row>
    <row r="158">
      <c r="A158" s="1" t="s">
        <v>482</v>
      </c>
      <c r="B158" s="1" t="s">
        <v>462</v>
      </c>
      <c r="C158" s="1" t="s">
        <v>23</v>
      </c>
      <c r="D158" s="1">
        <v>33.0</v>
      </c>
      <c r="E158" s="1">
        <v>705379.0</v>
      </c>
      <c r="F158" s="1" t="s">
        <v>483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2" t="b">
        <f>IFERROR(__xludf.DUMMYFUNCTION("IF(REGEXMATCH(B158, ""DEPRECATED""), true, false)
"),TRUE)</f>
        <v>1</v>
      </c>
      <c r="R158" s="2" t="str">
        <f t="shared" si="3"/>
        <v>euleros - 33</v>
      </c>
      <c r="S158" s="3" t="str">
        <f t="shared" si="4"/>
        <v>euleros - 705379</v>
      </c>
    </row>
    <row r="159">
      <c r="A159" s="1" t="s">
        <v>484</v>
      </c>
      <c r="B159" s="1" t="s">
        <v>462</v>
      </c>
      <c r="C159" s="1" t="s">
        <v>23</v>
      </c>
      <c r="D159" s="1">
        <v>40.0</v>
      </c>
      <c r="E159" s="1">
        <v>867447.0</v>
      </c>
      <c r="F159" s="1" t="s">
        <v>485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2" t="b">
        <f>IFERROR(__xludf.DUMMYFUNCTION("IF(REGEXMATCH(B159, ""DEPRECATED""), true, false)
"),TRUE)</f>
        <v>1</v>
      </c>
      <c r="R159" s="2" t="str">
        <f t="shared" si="3"/>
        <v>crux - 40</v>
      </c>
      <c r="S159" s="3" t="str">
        <f t="shared" si="4"/>
        <v>crux - 867447</v>
      </c>
    </row>
    <row r="160">
      <c r="A160" s="1" t="s">
        <v>486</v>
      </c>
      <c r="B160" s="1" t="s">
        <v>487</v>
      </c>
      <c r="C160" s="1" t="s">
        <v>23</v>
      </c>
      <c r="D160" s="1">
        <v>651.0</v>
      </c>
      <c r="E160" s="1">
        <v>1.20454835E8</v>
      </c>
      <c r="F160" s="1" t="s">
        <v>488</v>
      </c>
      <c r="G160" s="1" t="s">
        <v>166</v>
      </c>
      <c r="H160" s="1" t="s">
        <v>166</v>
      </c>
      <c r="I160" s="1" t="s">
        <v>166</v>
      </c>
      <c r="J160" s="1" t="s">
        <v>166</v>
      </c>
      <c r="K160" s="1" t="s">
        <v>166</v>
      </c>
      <c r="L160" s="1" t="s">
        <v>166</v>
      </c>
      <c r="M160" s="1" t="s">
        <v>166</v>
      </c>
      <c r="N160" s="1" t="s">
        <v>166</v>
      </c>
      <c r="O160" s="1" t="s">
        <v>166</v>
      </c>
      <c r="P160" s="1" t="s">
        <v>166</v>
      </c>
      <c r="Q160" s="2" t="b">
        <f>IFERROR(__xludf.DUMMYFUNCTION("IF(REGEXMATCH(B160, ""DEPRECATED""), true, false)
"),TRUE)</f>
        <v>1</v>
      </c>
      <c r="R160" s="2" t="str">
        <f t="shared" si="3"/>
        <v>sentry - 651</v>
      </c>
      <c r="S160" s="3" t="str">
        <f t="shared" si="4"/>
        <v>sentry - 120454835</v>
      </c>
    </row>
    <row r="161">
      <c r="A161" s="1" t="s">
        <v>489</v>
      </c>
      <c r="B161" s="1" t="s">
        <v>462</v>
      </c>
      <c r="C161" s="1" t="s">
        <v>23</v>
      </c>
      <c r="D161" s="1">
        <v>47.0</v>
      </c>
      <c r="E161" s="1">
        <v>1292421.0</v>
      </c>
      <c r="F161" s="1" t="s">
        <v>490</v>
      </c>
      <c r="G161" s="1">
        <v>0.0</v>
      </c>
      <c r="H161" s="1">
        <v>0.0</v>
      </c>
      <c r="I161" s="1">
        <v>1.0</v>
      </c>
      <c r="J161" s="1">
        <v>0.0</v>
      </c>
      <c r="K161" s="1">
        <v>4.0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2" t="b">
        <f>IFERROR(__xludf.DUMMYFUNCTION("IF(REGEXMATCH(B161, ""DEPRECATED""), true, false)
"),TRUE)</f>
        <v>1</v>
      </c>
      <c r="R161" s="2" t="str">
        <f t="shared" si="3"/>
        <v>known - 47</v>
      </c>
      <c r="S161" s="3" t="str">
        <f t="shared" si="4"/>
        <v>known - 1292421</v>
      </c>
    </row>
    <row r="162">
      <c r="A162" s="1" t="s">
        <v>491</v>
      </c>
      <c r="B162" s="1" t="s">
        <v>492</v>
      </c>
      <c r="C162" s="1" t="s">
        <v>23</v>
      </c>
      <c r="D162" s="1">
        <v>336.0</v>
      </c>
      <c r="E162" s="1">
        <v>9409707.0</v>
      </c>
      <c r="F162" s="1" t="s">
        <v>493</v>
      </c>
      <c r="G162" s="1" t="s">
        <v>166</v>
      </c>
      <c r="H162" s="1" t="s">
        <v>166</v>
      </c>
      <c r="I162" s="1" t="s">
        <v>166</v>
      </c>
      <c r="J162" s="1" t="s">
        <v>166</v>
      </c>
      <c r="K162" s="1" t="s">
        <v>166</v>
      </c>
      <c r="L162" s="1" t="s">
        <v>166</v>
      </c>
      <c r="M162" s="1" t="s">
        <v>166</v>
      </c>
      <c r="N162" s="1" t="s">
        <v>166</v>
      </c>
      <c r="O162" s="1" t="s">
        <v>166</v>
      </c>
      <c r="P162" s="1" t="s">
        <v>166</v>
      </c>
      <c r="Q162" s="2" t="b">
        <f>IFERROR(__xludf.DUMMYFUNCTION("IF(REGEXMATCH(B162, ""DEPRECATED""), true, false)
"),TRUE)</f>
        <v>1</v>
      </c>
      <c r="R162" s="2" t="str">
        <f t="shared" si="3"/>
        <v>opensuse - 336</v>
      </c>
      <c r="S162" s="3" t="str">
        <f t="shared" si="4"/>
        <v>opensuse - 9409707</v>
      </c>
    </row>
    <row r="163">
      <c r="A163" s="1" t="s">
        <v>494</v>
      </c>
      <c r="B163" s="1" t="s">
        <v>495</v>
      </c>
      <c r="C163" s="1" t="s">
        <v>23</v>
      </c>
      <c r="D163" s="1">
        <v>11.0</v>
      </c>
      <c r="E163" s="1">
        <v>1453884.0</v>
      </c>
      <c r="F163" s="1" t="s">
        <v>496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2" t="b">
        <f>IFERROR(__xludf.DUMMYFUNCTION("IF(REGEXMATCH(B163, ""DEPRECATED""), true, false)
"),FALSE)</f>
        <v>0</v>
      </c>
      <c r="R163" s="2" t="str">
        <f t="shared" si="3"/>
        <v>hola-mundo - 11</v>
      </c>
      <c r="S163" s="3" t="str">
        <f t="shared" si="4"/>
        <v>hola-mundo - 1453884</v>
      </c>
    </row>
    <row r="164">
      <c r="A164" s="1" t="s">
        <v>497</v>
      </c>
      <c r="B164" s="1" t="s">
        <v>498</v>
      </c>
      <c r="C164" s="1" t="s">
        <v>23</v>
      </c>
      <c r="D164" s="1">
        <v>14.0</v>
      </c>
      <c r="E164" s="1">
        <v>4226609.0</v>
      </c>
      <c r="F164" s="1" t="s">
        <v>499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2" t="b">
        <f>IFERROR(__xludf.DUMMYFUNCTION("IF(REGEXMATCH(B164, ""DEPRECATED""), true, false)
"),FALSE)</f>
        <v>0</v>
      </c>
      <c r="R164" s="2" t="str">
        <f t="shared" si="3"/>
        <v>hello-seattle - 14</v>
      </c>
      <c r="S164" s="3" t="str">
        <f t="shared" si="4"/>
        <v>hello-seattle - 4226609</v>
      </c>
    </row>
    <row r="165">
      <c r="A165" s="1" t="s">
        <v>500</v>
      </c>
      <c r="B165" s="1" t="s">
        <v>501</v>
      </c>
      <c r="C165" s="1" t="s">
        <v>23</v>
      </c>
      <c r="D165" s="1">
        <v>1386.0</v>
      </c>
      <c r="E165" s="1">
        <v>5.6652293E7</v>
      </c>
      <c r="F165" s="1" t="s">
        <v>502</v>
      </c>
      <c r="G165" s="1">
        <v>1.0</v>
      </c>
      <c r="H165" s="1">
        <v>0.0</v>
      </c>
      <c r="I165" s="1">
        <v>16.0</v>
      </c>
      <c r="J165" s="1">
        <v>0.0</v>
      </c>
      <c r="K165" s="1">
        <v>29.0</v>
      </c>
      <c r="L165" s="1">
        <v>0.0</v>
      </c>
      <c r="M165" s="1">
        <v>17.0</v>
      </c>
      <c r="N165" s="1">
        <v>0.0</v>
      </c>
      <c r="O165" s="1">
        <v>2.0</v>
      </c>
      <c r="P165" s="1">
        <v>0.0</v>
      </c>
      <c r="Q165" s="2" t="b">
        <f>IFERROR(__xludf.DUMMYFUNCTION("IF(REGEXMATCH(B165, ""DEPRECATED""), true, false)
"),TRUE)</f>
        <v>1</v>
      </c>
      <c r="R165" s="2" t="str">
        <f t="shared" si="3"/>
        <v>owncloud - 1386</v>
      </c>
      <c r="S165" s="3" t="str">
        <f t="shared" si="4"/>
        <v>owncloud - 56652293</v>
      </c>
    </row>
    <row r="166">
      <c r="A166" s="1" t="s">
        <v>503</v>
      </c>
      <c r="B166" s="1" t="s">
        <v>504</v>
      </c>
      <c r="C166" s="1" t="s">
        <v>23</v>
      </c>
      <c r="D166" s="1">
        <v>195.0</v>
      </c>
      <c r="E166" s="1">
        <v>2.0236587E7</v>
      </c>
      <c r="F166" s="1" t="s">
        <v>505</v>
      </c>
      <c r="G166" s="1">
        <v>2.0</v>
      </c>
      <c r="H166" s="1">
        <v>0.0</v>
      </c>
      <c r="I166" s="1">
        <v>29.0</v>
      </c>
      <c r="J166" s="1">
        <v>4.0</v>
      </c>
      <c r="K166" s="1">
        <v>37.0</v>
      </c>
      <c r="L166" s="1">
        <v>0.0</v>
      </c>
      <c r="M166" s="1">
        <v>19.0</v>
      </c>
      <c r="N166" s="1">
        <v>0.0</v>
      </c>
      <c r="O166" s="1">
        <v>5.0</v>
      </c>
      <c r="P166" s="1">
        <v>0.0</v>
      </c>
      <c r="Q166" s="2" t="b">
        <f>IFERROR(__xludf.DUMMYFUNCTION("IF(REGEXMATCH(B166, ""DEPRECATED""), true, false)
"),TRUE)</f>
        <v>1</v>
      </c>
      <c r="R166" s="2" t="str">
        <f t="shared" si="3"/>
        <v>piwik - 195</v>
      </c>
      <c r="S166" s="3" t="str">
        <f t="shared" si="4"/>
        <v>piwik - 20236587</v>
      </c>
    </row>
    <row r="167">
      <c r="A167" s="1" t="s">
        <v>506</v>
      </c>
      <c r="B167" s="1" t="s">
        <v>507</v>
      </c>
      <c r="C167" s="1" t="s">
        <v>23</v>
      </c>
      <c r="D167" s="1">
        <v>5668.0</v>
      </c>
      <c r="E167" s="1">
        <v>1.48589268E8</v>
      </c>
      <c r="F167" s="1" t="s">
        <v>508</v>
      </c>
      <c r="G167" s="1" t="s">
        <v>166</v>
      </c>
      <c r="H167" s="1" t="s">
        <v>166</v>
      </c>
      <c r="I167" s="1" t="s">
        <v>166</v>
      </c>
      <c r="J167" s="1" t="s">
        <v>166</v>
      </c>
      <c r="K167" s="1" t="s">
        <v>166</v>
      </c>
      <c r="L167" s="1" t="s">
        <v>166</v>
      </c>
      <c r="M167" s="1" t="s">
        <v>166</v>
      </c>
      <c r="N167" s="1" t="s">
        <v>166</v>
      </c>
      <c r="O167" s="1" t="s">
        <v>166</v>
      </c>
      <c r="P167" s="1" t="s">
        <v>166</v>
      </c>
      <c r="Q167" s="2" t="b">
        <f>IFERROR(__xludf.DUMMYFUNCTION("IF(REGEXMATCH(B167, ""DEPRECATED""), true, false)
"),TRUE)</f>
        <v>1</v>
      </c>
      <c r="R167" s="2" t="str">
        <f t="shared" si="3"/>
        <v>jenkins - 5668</v>
      </c>
      <c r="S167" s="3" t="str">
        <f t="shared" si="4"/>
        <v>jenkins - 148589268</v>
      </c>
    </row>
    <row r="168">
      <c r="A168" s="1" t="s">
        <v>509</v>
      </c>
      <c r="B168" s="1" t="s">
        <v>510</v>
      </c>
      <c r="C168" s="1" t="s">
        <v>23</v>
      </c>
      <c r="D168" s="1">
        <v>315.0</v>
      </c>
      <c r="E168" s="1">
        <v>3422846.0</v>
      </c>
      <c r="F168" s="1" t="s">
        <v>511</v>
      </c>
      <c r="G168" s="1">
        <v>1.0</v>
      </c>
      <c r="H168" s="1">
        <v>0.0</v>
      </c>
      <c r="I168" s="1">
        <v>2.0</v>
      </c>
      <c r="J168" s="1">
        <v>0.0</v>
      </c>
      <c r="K168" s="1">
        <v>4.0</v>
      </c>
      <c r="L168" s="1">
        <v>1.0</v>
      </c>
      <c r="M168" s="1">
        <v>0.0</v>
      </c>
      <c r="N168" s="1">
        <v>0.0</v>
      </c>
      <c r="O168" s="1">
        <v>0.0</v>
      </c>
      <c r="P168" s="1">
        <v>0.0</v>
      </c>
      <c r="Q168" s="2" t="b">
        <f>IFERROR(__xludf.DUMMYFUNCTION("IF(REGEXMATCH(B168, ""DEPRECATED""), true, false)
"),TRUE)</f>
        <v>1</v>
      </c>
      <c r="R168" s="2" t="str">
        <f t="shared" si="3"/>
        <v>celery - 315</v>
      </c>
      <c r="S168" s="3" t="str">
        <f t="shared" si="4"/>
        <v>celery - 3422846</v>
      </c>
    </row>
    <row r="169">
      <c r="A169" s="1" t="s">
        <v>512</v>
      </c>
      <c r="B169" s="1" t="s">
        <v>513</v>
      </c>
      <c r="C169" s="1" t="s">
        <v>23</v>
      </c>
      <c r="D169" s="1">
        <v>143.0</v>
      </c>
      <c r="E169" s="1">
        <v>1.732776E7</v>
      </c>
      <c r="F169" s="1" t="s">
        <v>514</v>
      </c>
      <c r="G169" s="1">
        <v>2.0</v>
      </c>
      <c r="H169" s="1">
        <v>1.0</v>
      </c>
      <c r="I169" s="1">
        <v>18.0</v>
      </c>
      <c r="J169" s="1">
        <v>1.0</v>
      </c>
      <c r="K169" s="1">
        <v>37.0</v>
      </c>
      <c r="L169" s="1">
        <v>0.0</v>
      </c>
      <c r="M169" s="1">
        <v>8.0</v>
      </c>
      <c r="N169" s="1">
        <v>0.0</v>
      </c>
      <c r="O169" s="1">
        <v>10.0</v>
      </c>
      <c r="P169" s="1">
        <v>0.0</v>
      </c>
      <c r="Q169" s="2" t="b">
        <f>IFERROR(__xludf.DUMMYFUNCTION("IF(REGEXMATCH(B169, ""DEPRECATED""), true, false)
"),TRUE)</f>
        <v>1</v>
      </c>
      <c r="R169" s="2" t="str">
        <f t="shared" si="3"/>
        <v>iojs - 143</v>
      </c>
      <c r="S169" s="3" t="str">
        <f t="shared" si="4"/>
        <v>iojs - 17327760</v>
      </c>
    </row>
    <row r="170">
      <c r="A170" s="1" t="s">
        <v>515</v>
      </c>
      <c r="B170" s="1" t="s">
        <v>516</v>
      </c>
      <c r="C170" s="1" t="s">
        <v>23</v>
      </c>
      <c r="D170" s="1">
        <v>1997.0</v>
      </c>
      <c r="E170" s="1">
        <v>1.42205304E8</v>
      </c>
      <c r="F170" s="1" t="s">
        <v>517</v>
      </c>
      <c r="G170" s="1" t="s">
        <v>166</v>
      </c>
      <c r="H170" s="1" t="s">
        <v>166</v>
      </c>
      <c r="I170" s="1" t="s">
        <v>166</v>
      </c>
      <c r="J170" s="1" t="s">
        <v>166</v>
      </c>
      <c r="K170" s="1" t="s">
        <v>166</v>
      </c>
      <c r="L170" s="1" t="s">
        <v>166</v>
      </c>
      <c r="M170" s="1" t="s">
        <v>166</v>
      </c>
      <c r="N170" s="1" t="s">
        <v>166</v>
      </c>
      <c r="O170" s="1" t="s">
        <v>166</v>
      </c>
      <c r="P170" s="1" t="s">
        <v>166</v>
      </c>
      <c r="Q170" s="2" t="b">
        <f>IFERROR(__xludf.DUMMYFUNCTION("IF(REGEXMATCH(B170, ""DEPRECATED""), true, false)
"),TRUE)</f>
        <v>1</v>
      </c>
      <c r="R170" s="2" t="str">
        <f t="shared" si="3"/>
        <v>java - 1997</v>
      </c>
      <c r="S170" s="3" t="str">
        <f t="shared" si="4"/>
        <v>java - 142205304</v>
      </c>
    </row>
    <row r="171">
      <c r="A171" s="1" t="s">
        <v>518</v>
      </c>
      <c r="B171" s="1" t="s">
        <v>519</v>
      </c>
      <c r="C171" s="1" t="s">
        <v>23</v>
      </c>
      <c r="D171" s="1">
        <v>908.0</v>
      </c>
      <c r="E171" s="1">
        <v>8901139.0</v>
      </c>
      <c r="F171" s="1" t="s">
        <v>520</v>
      </c>
      <c r="G171" s="1">
        <v>7.0</v>
      </c>
      <c r="H171" s="1">
        <v>1.0</v>
      </c>
      <c r="I171" s="1">
        <v>40.0</v>
      </c>
      <c r="J171" s="1">
        <v>0.0</v>
      </c>
      <c r="K171" s="1">
        <v>69.0</v>
      </c>
      <c r="L171" s="1">
        <v>0.0</v>
      </c>
      <c r="M171" s="1">
        <v>16.0</v>
      </c>
      <c r="N171" s="1">
        <v>0.0</v>
      </c>
      <c r="O171" s="1">
        <v>13.0</v>
      </c>
      <c r="P171" s="1">
        <v>0.0</v>
      </c>
      <c r="Q171" s="2" t="b">
        <f>IFERROR(__xludf.DUMMYFUNCTION("IF(REGEXMATCH(B171, ""DEPRECATED""), true, false)
"),TRUE)</f>
        <v>1</v>
      </c>
      <c r="R171" s="2" t="str">
        <f t="shared" si="3"/>
        <v>rails - 908</v>
      </c>
      <c r="S171" s="3" t="str">
        <f t="shared" si="4"/>
        <v>rails - 8901139</v>
      </c>
    </row>
    <row r="172">
      <c r="A172" s="1" t="s">
        <v>521</v>
      </c>
      <c r="B172" s="1" t="s">
        <v>510</v>
      </c>
      <c r="C172" s="1" t="s">
        <v>23</v>
      </c>
      <c r="D172" s="1">
        <v>1203.0</v>
      </c>
      <c r="E172" s="1">
        <v>2.2663834E7</v>
      </c>
      <c r="F172" s="1" t="s">
        <v>522</v>
      </c>
      <c r="G172" s="1">
        <v>0.0</v>
      </c>
      <c r="H172" s="1">
        <v>0.0</v>
      </c>
      <c r="I172" s="1">
        <v>6.0</v>
      </c>
      <c r="J172" s="1">
        <v>0.0</v>
      </c>
      <c r="K172" s="1">
        <v>5.0</v>
      </c>
      <c r="L172" s="1">
        <v>0.0</v>
      </c>
      <c r="M172" s="1">
        <v>2.0</v>
      </c>
      <c r="N172" s="1">
        <v>0.0</v>
      </c>
      <c r="O172" s="1">
        <v>0.0</v>
      </c>
      <c r="P172" s="1">
        <v>0.0</v>
      </c>
      <c r="Q172" s="2" t="b">
        <f>IFERROR(__xludf.DUMMYFUNCTION("IF(REGEXMATCH(B172, ""DEPRECATED""), true, false)
"),TRUE)</f>
        <v>1</v>
      </c>
      <c r="R172" s="2" t="str">
        <f t="shared" si="3"/>
        <v>django - 1203</v>
      </c>
      <c r="S172" s="3" t="str">
        <f t="shared" si="4"/>
        <v>django - 22663834</v>
      </c>
    </row>
    <row r="173">
      <c r="A173" s="1" t="s">
        <v>523</v>
      </c>
      <c r="B173" s="1" t="s">
        <v>524</v>
      </c>
      <c r="C173" s="1" t="s">
        <v>23</v>
      </c>
      <c r="D173" s="1">
        <v>159.0</v>
      </c>
      <c r="E173" s="1">
        <v>1255501.0</v>
      </c>
      <c r="F173" s="1" t="s">
        <v>525</v>
      </c>
      <c r="G173" s="1">
        <v>2.0</v>
      </c>
      <c r="H173" s="1">
        <v>1.0</v>
      </c>
      <c r="I173" s="1">
        <v>13.0</v>
      </c>
      <c r="J173" s="1">
        <v>0.0</v>
      </c>
      <c r="K173" s="1">
        <v>43.0</v>
      </c>
      <c r="L173" s="1">
        <v>1.0</v>
      </c>
      <c r="M173" s="1">
        <v>26.0</v>
      </c>
      <c r="N173" s="1">
        <v>0.0</v>
      </c>
      <c r="O173" s="1">
        <v>1.0</v>
      </c>
      <c r="P173" s="1">
        <v>0.0</v>
      </c>
      <c r="Q173" s="2" t="b">
        <f>IFERROR(__xludf.DUMMYFUNCTION("IF(REGEXMATCH(B173, ""DEPRECATED""), true, false)
"),TRUE)</f>
        <v>1</v>
      </c>
      <c r="R173" s="2" t="str">
        <f t="shared" si="3"/>
        <v>glassfish - 159</v>
      </c>
      <c r="S173" s="3" t="str">
        <f t="shared" si="4"/>
        <v>glassfish - 1255501</v>
      </c>
    </row>
    <row r="174">
      <c r="A174" s="1" t="s">
        <v>526</v>
      </c>
      <c r="B174" s="1" t="s">
        <v>527</v>
      </c>
      <c r="C174" s="1" t="s">
        <v>23</v>
      </c>
      <c r="D174" s="1">
        <v>85.0</v>
      </c>
      <c r="E174" s="1">
        <v>433214.0</v>
      </c>
      <c r="F174" s="1" t="s">
        <v>528</v>
      </c>
      <c r="G174" s="1">
        <v>254.0</v>
      </c>
      <c r="H174" s="1">
        <v>206.0</v>
      </c>
      <c r="I174" s="1">
        <v>432.0</v>
      </c>
      <c r="J174" s="1">
        <v>34.0</v>
      </c>
      <c r="K174" s="1">
        <v>73.0</v>
      </c>
      <c r="L174" s="1">
        <v>17.0</v>
      </c>
      <c r="M174" s="1">
        <v>2.0</v>
      </c>
      <c r="N174" s="1">
        <v>0.0</v>
      </c>
      <c r="O174" s="1">
        <v>4.0</v>
      </c>
      <c r="P174" s="1">
        <v>0.0</v>
      </c>
      <c r="Q174" s="2" t="b">
        <f>IFERROR(__xludf.DUMMYFUNCTION("IF(REGEXMATCH(B174, ""DEPRECATED""), true, false)
"),TRUE)</f>
        <v>1</v>
      </c>
      <c r="R174" s="2" t="str">
        <f t="shared" si="3"/>
        <v>hipache - 85</v>
      </c>
      <c r="S174" s="3" t="str">
        <f t="shared" si="4"/>
        <v>hipache - 433214</v>
      </c>
    </row>
    <row r="175">
      <c r="A175" s="1" t="s">
        <v>529</v>
      </c>
      <c r="B175" s="1" t="s">
        <v>530</v>
      </c>
      <c r="C175" s="1" t="s">
        <v>23</v>
      </c>
      <c r="D175" s="1">
        <v>115.0</v>
      </c>
      <c r="E175" s="1">
        <v>1754812.0</v>
      </c>
      <c r="F175" s="1" t="s">
        <v>531</v>
      </c>
      <c r="G175" s="1">
        <v>204.0</v>
      </c>
      <c r="H175" s="1">
        <v>60.0</v>
      </c>
      <c r="I175" s="1">
        <v>226.0</v>
      </c>
      <c r="J175" s="1">
        <v>18.0</v>
      </c>
      <c r="K175" s="1">
        <v>17.0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2" t="b">
        <f>IFERROR(__xludf.DUMMYFUNCTION("IF(REGEXMATCH(B175, ""DEPRECATED""), true, false)
"),TRUE)</f>
        <v>1</v>
      </c>
      <c r="R175" s="2" t="str">
        <f t="shared" si="3"/>
        <v>ubuntu-upstart - 115</v>
      </c>
      <c r="S175" s="3" t="str">
        <f t="shared" si="4"/>
        <v>ubuntu-upstart - 1754812</v>
      </c>
    </row>
    <row r="176">
      <c r="A176" s="1" t="s">
        <v>532</v>
      </c>
      <c r="B176" s="1" t="s">
        <v>533</v>
      </c>
      <c r="C176" s="1" t="s">
        <v>23</v>
      </c>
      <c r="D176" s="1">
        <v>52.0</v>
      </c>
      <c r="E176" s="1">
        <v>8877716.0</v>
      </c>
      <c r="F176" s="1" t="s">
        <v>534</v>
      </c>
      <c r="G176" s="1">
        <v>80.0</v>
      </c>
      <c r="H176" s="1">
        <v>43.0</v>
      </c>
      <c r="I176" s="1">
        <v>66.0</v>
      </c>
      <c r="J176" s="1">
        <v>7.0</v>
      </c>
      <c r="K176" s="1">
        <v>5.0</v>
      </c>
      <c r="L176" s="1">
        <v>0.0</v>
      </c>
      <c r="M176" s="1">
        <v>0.0</v>
      </c>
      <c r="N176" s="1">
        <v>0.0</v>
      </c>
      <c r="O176" s="1">
        <v>0.0</v>
      </c>
      <c r="P176" s="1">
        <v>0.0</v>
      </c>
      <c r="Q176" s="2" t="b">
        <f>IFERROR(__xludf.DUMMYFUNCTION("IF(REGEXMATCH(B176, ""DEPRECATED""), true, false)
"),TRUE)</f>
        <v>1</v>
      </c>
      <c r="R176" s="2" t="str">
        <f t="shared" si="3"/>
        <v>ubuntu-debootstrap - 52</v>
      </c>
      <c r="S176" s="3" t="str">
        <f t="shared" si="4"/>
        <v>ubuntu-debootstrap - 8877716</v>
      </c>
    </row>
    <row r="177">
      <c r="A177" s="1" t="s">
        <v>535</v>
      </c>
      <c r="B177" s="1" t="s">
        <v>536</v>
      </c>
      <c r="C177" s="1" t="s">
        <v>23</v>
      </c>
      <c r="D177" s="1">
        <v>103.0</v>
      </c>
      <c r="E177" s="1">
        <v>2573604.0</v>
      </c>
      <c r="F177" s="1" t="s">
        <v>537</v>
      </c>
      <c r="G177" s="1" t="s">
        <v>166</v>
      </c>
      <c r="H177" s="1" t="s">
        <v>166</v>
      </c>
      <c r="I177" s="1" t="s">
        <v>166</v>
      </c>
      <c r="J177" s="1" t="s">
        <v>166</v>
      </c>
      <c r="K177" s="1" t="s">
        <v>166</v>
      </c>
      <c r="L177" s="1" t="s">
        <v>166</v>
      </c>
      <c r="M177" s="1" t="s">
        <v>166</v>
      </c>
      <c r="N177" s="1" t="s">
        <v>166</v>
      </c>
      <c r="O177" s="1" t="s">
        <v>166</v>
      </c>
      <c r="P177" s="1" t="s">
        <v>166</v>
      </c>
      <c r="Q177" s="2" t="b">
        <f>IFERROR(__xludf.DUMMYFUNCTION("IF(REGEXMATCH(B177, ""DEPRECATED""), true, false)
"),TRUE)</f>
        <v>1</v>
      </c>
      <c r="R177" s="2" t="str">
        <f t="shared" si="3"/>
        <v>docker-dev - 103</v>
      </c>
      <c r="S177" s="3" t="str">
        <f t="shared" si="4"/>
        <v>docker-dev - 2573604</v>
      </c>
    </row>
    <row r="178">
      <c r="A178" s="1" t="s">
        <v>538</v>
      </c>
      <c r="B178" s="1" t="s">
        <v>539</v>
      </c>
      <c r="C178" s="1" t="s">
        <v>23</v>
      </c>
      <c r="D178" s="1">
        <v>948.0</v>
      </c>
      <c r="E178" s="1">
        <v>268577.0</v>
      </c>
      <c r="F178" s="1" t="s">
        <v>540</v>
      </c>
      <c r="G178" s="1" t="s">
        <v>166</v>
      </c>
      <c r="H178" s="1" t="s">
        <v>166</v>
      </c>
      <c r="I178" s="1" t="s">
        <v>166</v>
      </c>
      <c r="J178" s="1" t="s">
        <v>166</v>
      </c>
      <c r="K178" s="1" t="s">
        <v>166</v>
      </c>
      <c r="L178" s="1" t="s">
        <v>166</v>
      </c>
      <c r="M178" s="1" t="s">
        <v>166</v>
      </c>
      <c r="N178" s="1" t="s">
        <v>166</v>
      </c>
      <c r="O178" s="1" t="s">
        <v>166</v>
      </c>
      <c r="P178" s="1" t="s">
        <v>166</v>
      </c>
      <c r="Q178" s="2" t="b">
        <f>IFERROR(__xludf.DUMMYFUNCTION("IF(REGEXMATCH(B178, ""DEPRECATED""), true, false)
"),FALSE)</f>
        <v>0</v>
      </c>
      <c r="R178" s="2" t="str">
        <f t="shared" si="3"/>
        <v>scratch - 948</v>
      </c>
      <c r="S178" s="3" t="str">
        <f t="shared" si="4"/>
        <v>scratch - 268577</v>
      </c>
    </row>
    <row r="182">
      <c r="G182" s="1" t="s">
        <v>541</v>
      </c>
      <c r="J182" s="1" t="s">
        <v>542</v>
      </c>
    </row>
    <row r="183">
      <c r="G183" s="1" t="s">
        <v>6</v>
      </c>
      <c r="H183" s="2">
        <f>91</f>
        <v>91</v>
      </c>
      <c r="J183" s="1" t="s">
        <v>6</v>
      </c>
      <c r="K183" s="1">
        <v>861.0</v>
      </c>
      <c r="P183" s="2">
        <f>countif(P2:P176, "&lt;&gt;undefined")</f>
        <v>143</v>
      </c>
    </row>
    <row r="184">
      <c r="G184" s="1" t="s">
        <v>7</v>
      </c>
      <c r="H184" s="2">
        <f>102</f>
        <v>102</v>
      </c>
      <c r="J184" s="1" t="s">
        <v>7</v>
      </c>
      <c r="K184" s="1">
        <v>4346.0</v>
      </c>
    </row>
    <row r="185">
      <c r="G185" s="1" t="s">
        <v>8</v>
      </c>
      <c r="H185" s="2">
        <f>76</f>
        <v>76</v>
      </c>
      <c r="J185" s="1" t="s">
        <v>8</v>
      </c>
      <c r="K185" s="1">
        <v>1772.0</v>
      </c>
    </row>
    <row r="186">
      <c r="G186" s="1" t="s">
        <v>9</v>
      </c>
      <c r="H186" s="2">
        <f>72</f>
        <v>72</v>
      </c>
      <c r="J186" s="1" t="s">
        <v>9</v>
      </c>
      <c r="K186" s="1">
        <v>763.0</v>
      </c>
    </row>
    <row r="187">
      <c r="G187" s="1" t="s">
        <v>10</v>
      </c>
      <c r="H187" s="2">
        <f>64</f>
        <v>64</v>
      </c>
      <c r="J187" s="1" t="s">
        <v>10</v>
      </c>
      <c r="K187" s="1">
        <v>1174.0</v>
      </c>
    </row>
    <row r="188">
      <c r="G188" s="1" t="s">
        <v>11</v>
      </c>
      <c r="H188" s="2">
        <f>17</f>
        <v>17</v>
      </c>
      <c r="J188" s="1" t="s">
        <v>11</v>
      </c>
      <c r="K188" s="1">
        <v>53.0</v>
      </c>
    </row>
    <row r="189">
      <c r="G189" s="1" t="s">
        <v>12</v>
      </c>
      <c r="H189" s="2">
        <f>36</f>
        <v>36</v>
      </c>
      <c r="J189" s="1" t="s">
        <v>12</v>
      </c>
      <c r="K189" s="1">
        <v>313.0</v>
      </c>
    </row>
    <row r="190">
      <c r="G190" s="1" t="s">
        <v>13</v>
      </c>
      <c r="H190" s="2">
        <f>60</f>
        <v>60</v>
      </c>
      <c r="J190" s="1" t="s">
        <v>13</v>
      </c>
      <c r="K190" s="1">
        <v>63.0</v>
      </c>
    </row>
    <row r="191">
      <c r="G191" s="1" t="s">
        <v>14</v>
      </c>
      <c r="H191" s="2">
        <f>45</f>
        <v>45</v>
      </c>
      <c r="J191" s="1" t="s">
        <v>14</v>
      </c>
      <c r="K191" s="1">
        <v>116.0</v>
      </c>
    </row>
    <row r="192">
      <c r="G192" s="1" t="s">
        <v>15</v>
      </c>
      <c r="H192" s="2">
        <f>14</f>
        <v>14</v>
      </c>
      <c r="J192" s="1" t="s">
        <v>15</v>
      </c>
      <c r="K192" s="1">
        <v>38.0</v>
      </c>
    </row>
  </sheetData>
  <autoFilter ref="$A$1:$Z$178">
    <sortState ref="A1:Z178">
      <sortCondition descending="1" ref="F1:F178"/>
    </sortState>
  </autoFilter>
  <mergeCells count="2">
    <mergeCell ref="G182:H182"/>
    <mergeCell ref="J182:K18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544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544</v>
      </c>
    </row>
    <row r="2">
      <c r="A2" s="1" t="s">
        <v>21</v>
      </c>
      <c r="B2" s="1" t="s">
        <v>22</v>
      </c>
      <c r="C2" s="1" t="s">
        <v>23</v>
      </c>
      <c r="D2" s="1">
        <v>462.0</v>
      </c>
      <c r="E2" s="1">
        <v>1.85507204E8</v>
      </c>
      <c r="F2" s="1" t="s">
        <v>24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2" t="b">
        <f>IFERROR(__xludf.DUMMYFUNCTION("IF(REGEXMATCH(B2, ""DEPRECATED""), true, false)
"),FALSE)</f>
        <v>0</v>
      </c>
      <c r="R2" s="2" t="str">
        <f t="shared" ref="R2:R144" si="1">CONCAT(A2, CONCAT(" - ", D2))</f>
        <v>nats - 462</v>
      </c>
      <c r="S2" s="3" t="str">
        <f t="shared" ref="S2:S144" si="2">CONCAT(A2, CONCAT(" - ", E2))</f>
        <v>nats - 185507204</v>
      </c>
      <c r="T2" s="2" t="b">
        <f t="shared" ref="T2:T144" si="3">if(eq(G2,"undefined"),true,false)</f>
        <v>0</v>
      </c>
      <c r="AB2" s="1" t="s">
        <v>21</v>
      </c>
      <c r="AC2" s="1" t="s">
        <v>22</v>
      </c>
      <c r="AD2" s="1" t="s">
        <v>23</v>
      </c>
      <c r="AE2" s="1">
        <v>462.0</v>
      </c>
      <c r="AF2" s="1">
        <v>1.85507204E8</v>
      </c>
      <c r="AG2" s="1" t="s">
        <v>24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2" t="b">
        <f>IFERROR(__xludf.DUMMYFUNCTION("IF(REGEXMATCH(AC2, ""DEPRECATED""), true, false)
"),FALSE)</f>
        <v>0</v>
      </c>
      <c r="AS2" s="2" t="str">
        <f t="shared" ref="AS2:AS48" si="4">CONCAT(AB2, CONCAT(" - ", AE2))</f>
        <v>nats - 462</v>
      </c>
      <c r="AT2" s="3" t="str">
        <f t="shared" ref="AT2:AT48" si="5">CONCAT(AB2, CONCAT(" - ", AF2))</f>
        <v>nats - 185507204</v>
      </c>
      <c r="AU2" s="2" t="b">
        <f t="shared" ref="AU2:AU48" si="6">if(eq(AH2,"undefined"),true,false)</f>
        <v>0</v>
      </c>
    </row>
    <row r="3">
      <c r="A3" s="1" t="s">
        <v>25</v>
      </c>
      <c r="B3" s="1" t="s">
        <v>26</v>
      </c>
      <c r="C3" s="1" t="s">
        <v>23</v>
      </c>
      <c r="D3" s="1">
        <v>2450.0</v>
      </c>
      <c r="E3" s="1">
        <v>2.616536732E9</v>
      </c>
      <c r="F3" s="1" t="s">
        <v>27</v>
      </c>
      <c r="G3" s="1">
        <v>0.0</v>
      </c>
      <c r="H3" s="1">
        <v>0.0</v>
      </c>
      <c r="I3" s="1">
        <v>7.0</v>
      </c>
      <c r="J3" s="1">
        <v>0.0</v>
      </c>
      <c r="K3" s="1">
        <v>2.0</v>
      </c>
      <c r="L3" s="1">
        <v>0.0</v>
      </c>
      <c r="M3" s="1">
        <v>0.0</v>
      </c>
      <c r="N3" s="1">
        <v>0.0</v>
      </c>
      <c r="O3" s="1">
        <v>3.0</v>
      </c>
      <c r="P3" s="1">
        <v>0.0</v>
      </c>
      <c r="Q3" s="2" t="b">
        <f>IFERROR(__xludf.DUMMYFUNCTION("IF(REGEXMATCH(B3, ""DEPRECATED""), true, false)
"),FALSE)</f>
        <v>0</v>
      </c>
      <c r="R3" s="2" t="str">
        <f t="shared" si="1"/>
        <v>docker - 2450</v>
      </c>
      <c r="S3" s="3" t="str">
        <f t="shared" si="2"/>
        <v>docker - 2616536732</v>
      </c>
      <c r="T3" s="2" t="b">
        <f t="shared" si="3"/>
        <v>0</v>
      </c>
      <c r="AB3" s="1" t="s">
        <v>25</v>
      </c>
      <c r="AC3" s="1" t="s">
        <v>26</v>
      </c>
      <c r="AD3" s="1" t="s">
        <v>23</v>
      </c>
      <c r="AE3" s="1">
        <v>2450.0</v>
      </c>
      <c r="AF3" s="1">
        <v>2.616536732E9</v>
      </c>
      <c r="AG3" s="1" t="s">
        <v>27</v>
      </c>
      <c r="AH3" s="1">
        <v>0.0</v>
      </c>
      <c r="AI3" s="1">
        <v>0.0</v>
      </c>
      <c r="AJ3" s="1">
        <v>7.0</v>
      </c>
      <c r="AK3" s="1">
        <v>0.0</v>
      </c>
      <c r="AL3" s="1">
        <v>2.0</v>
      </c>
      <c r="AM3" s="1">
        <v>0.0</v>
      </c>
      <c r="AN3" s="1">
        <v>0.0</v>
      </c>
      <c r="AO3" s="1">
        <v>0.0</v>
      </c>
      <c r="AP3" s="1">
        <v>3.0</v>
      </c>
      <c r="AQ3" s="1">
        <v>0.0</v>
      </c>
      <c r="AR3" s="2" t="b">
        <f>IFERROR(__xludf.DUMMYFUNCTION("IF(REGEXMATCH(AC3, ""DEPRECATED""), true, false)
"),FALSE)</f>
        <v>0</v>
      </c>
      <c r="AS3" s="2" t="str">
        <f t="shared" si="4"/>
        <v>docker - 2450</v>
      </c>
      <c r="AT3" s="3" t="str">
        <f t="shared" si="5"/>
        <v>docker - 2616536732</v>
      </c>
      <c r="AU3" s="2" t="b">
        <f t="shared" si="6"/>
        <v>0</v>
      </c>
    </row>
    <row r="4">
      <c r="A4" s="1" t="s">
        <v>28</v>
      </c>
      <c r="B4" s="1" t="s">
        <v>29</v>
      </c>
      <c r="C4" s="1" t="s">
        <v>23</v>
      </c>
      <c r="D4" s="1">
        <v>4912.0</v>
      </c>
      <c r="E4" s="1">
        <v>2.644473077E9</v>
      </c>
      <c r="F4" s="1" t="s">
        <v>30</v>
      </c>
      <c r="G4" s="1">
        <v>3.0</v>
      </c>
      <c r="H4" s="1">
        <v>9.0</v>
      </c>
      <c r="I4" s="1">
        <v>1.0</v>
      </c>
      <c r="J4" s="1">
        <v>3.0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si="1"/>
        <v>rabbitmq - 4912</v>
      </c>
      <c r="S4" s="3" t="str">
        <f t="shared" si="2"/>
        <v>rabbitmq - 2644473077</v>
      </c>
      <c r="T4" s="2" t="b">
        <f t="shared" si="3"/>
        <v>0</v>
      </c>
      <c r="AB4" s="1" t="s">
        <v>28</v>
      </c>
      <c r="AC4" s="1" t="s">
        <v>29</v>
      </c>
      <c r="AD4" s="1" t="s">
        <v>23</v>
      </c>
      <c r="AE4" s="1">
        <v>4912.0</v>
      </c>
      <c r="AF4" s="1">
        <v>2.644473077E9</v>
      </c>
      <c r="AG4" s="1" t="s">
        <v>30</v>
      </c>
      <c r="AH4" s="1">
        <v>3.0</v>
      </c>
      <c r="AI4" s="1">
        <v>9.0</v>
      </c>
      <c r="AJ4" s="1">
        <v>1.0</v>
      </c>
      <c r="AK4" s="1">
        <v>3.0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2" t="b">
        <f>IFERROR(__xludf.DUMMYFUNCTION("IF(REGEXMATCH(AC4, ""DEPRECATED""), true, false)
"),FALSE)</f>
        <v>0</v>
      </c>
      <c r="AS4" s="2" t="str">
        <f t="shared" si="4"/>
        <v>rabbitmq - 4912</v>
      </c>
      <c r="AT4" s="3" t="str">
        <f t="shared" si="5"/>
        <v>rabbitmq - 2644473077</v>
      </c>
      <c r="AU4" s="2" t="b">
        <f t="shared" si="6"/>
        <v>0</v>
      </c>
    </row>
    <row r="5">
      <c r="A5" s="1" t="s">
        <v>31</v>
      </c>
      <c r="B5" s="1" t="s">
        <v>32</v>
      </c>
      <c r="C5" s="1" t="s">
        <v>23</v>
      </c>
      <c r="D5" s="1">
        <v>3906.0</v>
      </c>
      <c r="E5" s="1">
        <v>9.16243366E8</v>
      </c>
      <c r="F5" s="1" t="s">
        <v>33</v>
      </c>
      <c r="G5" s="1">
        <v>1.0</v>
      </c>
      <c r="H5" s="1">
        <v>75.0</v>
      </c>
      <c r="I5" s="1">
        <v>0.0</v>
      </c>
      <c r="J5" s="1">
        <v>7.0</v>
      </c>
      <c r="K5" s="1">
        <v>0.0</v>
      </c>
      <c r="L5" s="1">
        <v>0.0</v>
      </c>
      <c r="M5" s="1">
        <v>0.0</v>
      </c>
      <c r="N5" s="1">
        <v>1.0</v>
      </c>
      <c r="O5" s="1">
        <v>0.0</v>
      </c>
      <c r="P5" s="1">
        <v>3.0</v>
      </c>
      <c r="Q5" s="2" t="b">
        <f>IFERROR(__xludf.DUMMYFUNCTION("IF(REGEXMATCH(B5, ""DEPRECATED""), true, false)
"),FALSE)</f>
        <v>0</v>
      </c>
      <c r="R5" s="2" t="str">
        <f t="shared" si="1"/>
        <v>nextcloud - 3906</v>
      </c>
      <c r="S5" s="3" t="str">
        <f t="shared" si="2"/>
        <v>nextcloud - 916243366</v>
      </c>
      <c r="T5" s="2" t="b">
        <f t="shared" si="3"/>
        <v>0</v>
      </c>
      <c r="AB5" s="1" t="s">
        <v>31</v>
      </c>
      <c r="AC5" s="1" t="s">
        <v>32</v>
      </c>
      <c r="AD5" s="1" t="s">
        <v>23</v>
      </c>
      <c r="AE5" s="1">
        <v>3906.0</v>
      </c>
      <c r="AF5" s="1">
        <v>9.16243366E8</v>
      </c>
      <c r="AG5" s="1" t="s">
        <v>33</v>
      </c>
      <c r="AH5" s="1">
        <v>1.0</v>
      </c>
      <c r="AI5" s="1">
        <v>75.0</v>
      </c>
      <c r="AJ5" s="1">
        <v>0.0</v>
      </c>
      <c r="AK5" s="1">
        <v>7.0</v>
      </c>
      <c r="AL5" s="1">
        <v>0.0</v>
      </c>
      <c r="AM5" s="1">
        <v>0.0</v>
      </c>
      <c r="AN5" s="1">
        <v>0.0</v>
      </c>
      <c r="AO5" s="1">
        <v>1.0</v>
      </c>
      <c r="AP5" s="1">
        <v>0.0</v>
      </c>
      <c r="AQ5" s="1">
        <v>3.0</v>
      </c>
      <c r="AR5" s="2" t="b">
        <f>IFERROR(__xludf.DUMMYFUNCTION("IF(REGEXMATCH(AC5, ""DEPRECATED""), true, false)
"),FALSE)</f>
        <v>0</v>
      </c>
      <c r="AS5" s="2" t="str">
        <f t="shared" si="4"/>
        <v>nextcloud - 3906</v>
      </c>
      <c r="AT5" s="3" t="str">
        <f t="shared" si="5"/>
        <v>nextcloud - 916243366</v>
      </c>
      <c r="AU5" s="2" t="b">
        <f t="shared" si="6"/>
        <v>0</v>
      </c>
    </row>
    <row r="6">
      <c r="A6" s="1" t="s">
        <v>34</v>
      </c>
      <c r="B6" s="1" t="s">
        <v>35</v>
      </c>
      <c r="C6" s="1" t="s">
        <v>23</v>
      </c>
      <c r="D6" s="1">
        <v>14552.0</v>
      </c>
      <c r="E6" s="1">
        <v>3.864873871E9</v>
      </c>
      <c r="F6" s="1" t="s">
        <v>36</v>
      </c>
      <c r="G6" s="1">
        <v>5.0</v>
      </c>
      <c r="H6" s="1">
        <v>0.0</v>
      </c>
      <c r="I6" s="1">
        <v>28.0</v>
      </c>
      <c r="J6" s="1">
        <v>0.0</v>
      </c>
      <c r="K6" s="1">
        <v>50.0</v>
      </c>
      <c r="L6" s="1">
        <v>0.0</v>
      </c>
      <c r="M6" s="1">
        <v>2.0</v>
      </c>
      <c r="N6" s="1">
        <v>0.0</v>
      </c>
      <c r="O6" s="1">
        <v>4.0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1"/>
        <v>mysql - 14552</v>
      </c>
      <c r="S6" s="3" t="str">
        <f t="shared" si="2"/>
        <v>mysql - 3864873871</v>
      </c>
      <c r="T6" s="2" t="b">
        <f t="shared" si="3"/>
        <v>0</v>
      </c>
      <c r="AB6" s="1" t="s">
        <v>34</v>
      </c>
      <c r="AC6" s="1" t="s">
        <v>35</v>
      </c>
      <c r="AD6" s="1" t="s">
        <v>23</v>
      </c>
      <c r="AE6" s="1">
        <v>14552.0</v>
      </c>
      <c r="AF6" s="1">
        <v>3.864873871E9</v>
      </c>
      <c r="AG6" s="1" t="s">
        <v>36</v>
      </c>
      <c r="AH6" s="1">
        <v>5.0</v>
      </c>
      <c r="AI6" s="1">
        <v>0.0</v>
      </c>
      <c r="AJ6" s="1">
        <v>28.0</v>
      </c>
      <c r="AK6" s="1">
        <v>0.0</v>
      </c>
      <c r="AL6" s="1">
        <v>50.0</v>
      </c>
      <c r="AM6" s="1">
        <v>0.0</v>
      </c>
      <c r="AN6" s="1">
        <v>2.0</v>
      </c>
      <c r="AO6" s="1">
        <v>0.0</v>
      </c>
      <c r="AP6" s="1">
        <v>4.0</v>
      </c>
      <c r="AQ6" s="1">
        <v>0.0</v>
      </c>
      <c r="AR6" s="2" t="b">
        <f>IFERROR(__xludf.DUMMYFUNCTION("IF(REGEXMATCH(AC6, ""DEPRECATED""), true, false)
"),FALSE)</f>
        <v>0</v>
      </c>
      <c r="AS6" s="2" t="str">
        <f t="shared" si="4"/>
        <v>mysql - 14552</v>
      </c>
      <c r="AT6" s="3" t="str">
        <f t="shared" si="5"/>
        <v>mysql - 3864873871</v>
      </c>
      <c r="AU6" s="2" t="b">
        <f t="shared" si="6"/>
        <v>0</v>
      </c>
    </row>
    <row r="7">
      <c r="A7" s="1" t="s">
        <v>37</v>
      </c>
      <c r="B7" s="1" t="s">
        <v>38</v>
      </c>
      <c r="C7" s="1" t="s">
        <v>23</v>
      </c>
      <c r="D7" s="1">
        <v>9906.0</v>
      </c>
      <c r="E7" s="1">
        <v>3.928672726E9</v>
      </c>
      <c r="F7" s="1" t="s">
        <v>39</v>
      </c>
      <c r="G7" s="1">
        <v>5.0</v>
      </c>
      <c r="H7" s="1">
        <v>11.0</v>
      </c>
      <c r="I7" s="1">
        <v>12.0</v>
      </c>
      <c r="J7" s="1">
        <v>3.0</v>
      </c>
      <c r="K7" s="1">
        <v>28.0</v>
      </c>
      <c r="L7" s="1">
        <v>0.0</v>
      </c>
      <c r="M7" s="1">
        <v>2.0</v>
      </c>
      <c r="N7" s="1">
        <v>0.0</v>
      </c>
      <c r="O7" s="1">
        <v>1.0</v>
      </c>
      <c r="P7" s="1">
        <v>0.0</v>
      </c>
      <c r="Q7" s="2" t="b">
        <f>IFERROR(__xludf.DUMMYFUNCTION("IF(REGEXMATCH(B7, ""DEPRECATED""), true, false)
"),FALSE)</f>
        <v>0</v>
      </c>
      <c r="R7" s="2" t="str">
        <f t="shared" si="1"/>
        <v>mongo - 9906</v>
      </c>
      <c r="S7" s="3" t="str">
        <f t="shared" si="2"/>
        <v>mongo - 3928672726</v>
      </c>
      <c r="T7" s="2" t="b">
        <f t="shared" si="3"/>
        <v>0</v>
      </c>
      <c r="AB7" s="1" t="s">
        <v>37</v>
      </c>
      <c r="AC7" s="1" t="s">
        <v>38</v>
      </c>
      <c r="AD7" s="1" t="s">
        <v>23</v>
      </c>
      <c r="AE7" s="1">
        <v>9906.0</v>
      </c>
      <c r="AF7" s="1">
        <v>3.928672726E9</v>
      </c>
      <c r="AG7" s="1" t="s">
        <v>39</v>
      </c>
      <c r="AH7" s="1">
        <v>5.0</v>
      </c>
      <c r="AI7" s="1">
        <v>11.0</v>
      </c>
      <c r="AJ7" s="1">
        <v>12.0</v>
      </c>
      <c r="AK7" s="1">
        <v>3.0</v>
      </c>
      <c r="AL7" s="1">
        <v>28.0</v>
      </c>
      <c r="AM7" s="1">
        <v>0.0</v>
      </c>
      <c r="AN7" s="1">
        <v>2.0</v>
      </c>
      <c r="AO7" s="1">
        <v>0.0</v>
      </c>
      <c r="AP7" s="1">
        <v>1.0</v>
      </c>
      <c r="AQ7" s="1">
        <v>0.0</v>
      </c>
      <c r="AR7" s="2" t="b">
        <f>IFERROR(__xludf.DUMMYFUNCTION("IF(REGEXMATCH(AC7, ""DEPRECATED""), true, false)
"),FALSE)</f>
        <v>0</v>
      </c>
      <c r="AS7" s="2" t="str">
        <f t="shared" si="4"/>
        <v>mongo - 9906</v>
      </c>
      <c r="AT7" s="3" t="str">
        <f t="shared" si="5"/>
        <v>mongo - 3928672726</v>
      </c>
      <c r="AU7" s="2" t="b">
        <f t="shared" si="6"/>
        <v>0</v>
      </c>
    </row>
    <row r="8">
      <c r="A8" s="1" t="s">
        <v>40</v>
      </c>
      <c r="B8" s="1" t="s">
        <v>41</v>
      </c>
      <c r="C8" s="1" t="s">
        <v>23</v>
      </c>
      <c r="D8" s="1">
        <v>58.0</v>
      </c>
      <c r="E8" s="1">
        <v>2.4262599E7</v>
      </c>
      <c r="F8" s="1" t="s">
        <v>42</v>
      </c>
      <c r="G8" s="1">
        <v>1.0</v>
      </c>
      <c r="H8" s="1">
        <v>20.0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1.0</v>
      </c>
      <c r="O8" s="1">
        <v>0.0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1"/>
        <v>hylang - 58</v>
      </c>
      <c r="S8" s="3" t="str">
        <f t="shared" si="2"/>
        <v>hylang - 24262599</v>
      </c>
      <c r="T8" s="2" t="b">
        <f t="shared" si="3"/>
        <v>0</v>
      </c>
      <c r="AB8" s="1" t="s">
        <v>40</v>
      </c>
      <c r="AC8" s="1" t="s">
        <v>41</v>
      </c>
      <c r="AD8" s="1" t="s">
        <v>23</v>
      </c>
      <c r="AE8" s="1">
        <v>58.0</v>
      </c>
      <c r="AF8" s="1">
        <v>2.4262599E7</v>
      </c>
      <c r="AG8" s="1" t="s">
        <v>42</v>
      </c>
      <c r="AH8" s="1">
        <v>1.0</v>
      </c>
      <c r="AI8" s="1">
        <v>20.0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1.0</v>
      </c>
      <c r="AP8" s="1">
        <v>0.0</v>
      </c>
      <c r="AQ8" s="1">
        <v>0.0</v>
      </c>
      <c r="AR8" s="2" t="b">
        <f>IFERROR(__xludf.DUMMYFUNCTION("IF(REGEXMATCH(AC8, ""DEPRECATED""), true, false)
"),FALSE)</f>
        <v>0</v>
      </c>
      <c r="AS8" s="2" t="str">
        <f t="shared" si="4"/>
        <v>hylang - 58</v>
      </c>
      <c r="AT8" s="3" t="str">
        <f t="shared" si="5"/>
        <v>hylang - 24262599</v>
      </c>
      <c r="AU8" s="2" t="b">
        <f t="shared" si="6"/>
        <v>0</v>
      </c>
    </row>
    <row r="9">
      <c r="A9" s="1" t="s">
        <v>43</v>
      </c>
      <c r="B9" s="1" t="s">
        <v>44</v>
      </c>
      <c r="C9" s="1" t="s">
        <v>23</v>
      </c>
      <c r="D9" s="1">
        <v>5382.0</v>
      </c>
      <c r="E9" s="1">
        <v>1.230555325E9</v>
      </c>
      <c r="F9" s="1" t="s">
        <v>45</v>
      </c>
      <c r="G9" s="1">
        <v>0.0</v>
      </c>
      <c r="H9" s="1">
        <v>123.0</v>
      </c>
      <c r="I9" s="1">
        <v>0.0</v>
      </c>
      <c r="J9" s="1">
        <v>5.0</v>
      </c>
      <c r="K9" s="1">
        <v>0.0</v>
      </c>
      <c r="L9" s="1">
        <v>0.0</v>
      </c>
      <c r="M9" s="1">
        <v>0.0</v>
      </c>
      <c r="N9" s="1">
        <v>1.0</v>
      </c>
      <c r="O9" s="1">
        <v>0.0</v>
      </c>
      <c r="P9" s="1">
        <v>3.0</v>
      </c>
      <c r="Q9" s="2" t="b">
        <f>IFERROR(__xludf.DUMMYFUNCTION("IF(REGEXMATCH(B9, ""DEPRECATED""), true, false)
"),FALSE)</f>
        <v>0</v>
      </c>
      <c r="R9" s="2" t="str">
        <f t="shared" si="1"/>
        <v>wordpress - 5382</v>
      </c>
      <c r="S9" s="3" t="str">
        <f t="shared" si="2"/>
        <v>wordpress - 1230555325</v>
      </c>
      <c r="T9" s="2" t="b">
        <f t="shared" si="3"/>
        <v>0</v>
      </c>
      <c r="AB9" s="1" t="s">
        <v>43</v>
      </c>
      <c r="AC9" s="1" t="s">
        <v>44</v>
      </c>
      <c r="AD9" s="1" t="s">
        <v>23</v>
      </c>
      <c r="AE9" s="1">
        <v>5382.0</v>
      </c>
      <c r="AF9" s="1">
        <v>1.230555325E9</v>
      </c>
      <c r="AG9" s="1" t="s">
        <v>45</v>
      </c>
      <c r="AH9" s="1">
        <v>0.0</v>
      </c>
      <c r="AI9" s="1">
        <v>123.0</v>
      </c>
      <c r="AJ9" s="1">
        <v>0.0</v>
      </c>
      <c r="AK9" s="1">
        <v>5.0</v>
      </c>
      <c r="AL9" s="1">
        <v>0.0</v>
      </c>
      <c r="AM9" s="1">
        <v>0.0</v>
      </c>
      <c r="AN9" s="1">
        <v>0.0</v>
      </c>
      <c r="AO9" s="1">
        <v>1.0</v>
      </c>
      <c r="AP9" s="1">
        <v>0.0</v>
      </c>
      <c r="AQ9" s="1">
        <v>3.0</v>
      </c>
      <c r="AR9" s="2" t="b">
        <f>IFERROR(__xludf.DUMMYFUNCTION("IF(REGEXMATCH(AC9, ""DEPRECATED""), true, false)
"),FALSE)</f>
        <v>0</v>
      </c>
      <c r="AS9" s="2" t="str">
        <f t="shared" si="4"/>
        <v>wordpress - 5382</v>
      </c>
      <c r="AT9" s="3" t="str">
        <f t="shared" si="5"/>
        <v>wordpress - 1230555325</v>
      </c>
      <c r="AU9" s="2" t="b">
        <f t="shared" si="6"/>
        <v>0</v>
      </c>
    </row>
    <row r="10">
      <c r="A10" s="1" t="s">
        <v>46</v>
      </c>
      <c r="B10" s="1" t="s">
        <v>47</v>
      </c>
      <c r="C10" s="1" t="s">
        <v>23</v>
      </c>
      <c r="D10" s="1">
        <v>379.0</v>
      </c>
      <c r="E10" s="1">
        <v>3.9255566E7</v>
      </c>
      <c r="F10" s="1" t="s">
        <v>48</v>
      </c>
      <c r="G10" s="1">
        <v>0.0</v>
      </c>
      <c r="H10" s="1">
        <v>131.0</v>
      </c>
      <c r="I10" s="1">
        <v>0.0</v>
      </c>
      <c r="J10" s="1">
        <v>7.0</v>
      </c>
      <c r="K10" s="1">
        <v>1.0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pypy - 379</v>
      </c>
      <c r="S10" s="3" t="str">
        <f t="shared" si="2"/>
        <v>pypy - 39255566</v>
      </c>
      <c r="T10" s="2" t="b">
        <f t="shared" si="3"/>
        <v>0</v>
      </c>
      <c r="AB10" s="1" t="s">
        <v>46</v>
      </c>
      <c r="AC10" s="1" t="s">
        <v>47</v>
      </c>
      <c r="AD10" s="1" t="s">
        <v>23</v>
      </c>
      <c r="AE10" s="1">
        <v>379.0</v>
      </c>
      <c r="AF10" s="1">
        <v>3.9255566E7</v>
      </c>
      <c r="AG10" s="1" t="s">
        <v>48</v>
      </c>
      <c r="AH10" s="1">
        <v>0.0</v>
      </c>
      <c r="AI10" s="1">
        <v>131.0</v>
      </c>
      <c r="AJ10" s="1">
        <v>0.0</v>
      </c>
      <c r="AK10" s="1">
        <v>7.0</v>
      </c>
      <c r="AL10" s="1">
        <v>1.0</v>
      </c>
      <c r="AM10" s="1">
        <v>0.0</v>
      </c>
      <c r="AN10" s="1">
        <v>0.0</v>
      </c>
      <c r="AO10" s="1">
        <v>1.0</v>
      </c>
      <c r="AP10" s="1">
        <v>0.0</v>
      </c>
      <c r="AQ10" s="1">
        <v>0.0</v>
      </c>
      <c r="AR10" s="2" t="b">
        <f>IFERROR(__xludf.DUMMYFUNCTION("IF(REGEXMATCH(AC10, ""DEPRECATED""), true, false)
"),FALSE)</f>
        <v>0</v>
      </c>
      <c r="AS10" s="2" t="str">
        <f t="shared" si="4"/>
        <v>pypy - 379</v>
      </c>
      <c r="AT10" s="3" t="str">
        <f t="shared" si="5"/>
        <v>pypy - 39255566</v>
      </c>
      <c r="AU10" s="2" t="b">
        <f t="shared" si="6"/>
        <v>0</v>
      </c>
    </row>
    <row r="11">
      <c r="A11" s="1" t="s">
        <v>49</v>
      </c>
      <c r="B11" s="1" t="s">
        <v>50</v>
      </c>
      <c r="C11" s="1" t="s">
        <v>23</v>
      </c>
      <c r="D11" s="1">
        <v>597.0</v>
      </c>
      <c r="E11" s="1">
        <v>3.82041761E8</v>
      </c>
      <c r="F11" s="1" t="s">
        <v>51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1.0</v>
      </c>
      <c r="P11" s="1">
        <v>0.0</v>
      </c>
      <c r="Q11" s="2" t="b">
        <f>IFERROR(__xludf.DUMMYFUNCTION("IF(REGEXMATCH(B11, ""DEPRECATED""), true, false)
"),FALSE)</f>
        <v>0</v>
      </c>
      <c r="R11" s="2" t="str">
        <f t="shared" si="1"/>
        <v>bash - 597</v>
      </c>
      <c r="S11" s="3" t="str">
        <f t="shared" si="2"/>
        <v>bash - 382041761</v>
      </c>
      <c r="T11" s="2" t="b">
        <f t="shared" si="3"/>
        <v>0</v>
      </c>
      <c r="AB11" s="1" t="s">
        <v>49</v>
      </c>
      <c r="AC11" s="1" t="s">
        <v>50</v>
      </c>
      <c r="AD11" s="1" t="s">
        <v>23</v>
      </c>
      <c r="AE11" s="1">
        <v>597.0</v>
      </c>
      <c r="AF11" s="1">
        <v>3.82041761E8</v>
      </c>
      <c r="AG11" s="1" t="s">
        <v>51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1.0</v>
      </c>
      <c r="AQ11" s="1">
        <v>0.0</v>
      </c>
      <c r="AR11" s="2" t="b">
        <f>IFERROR(__xludf.DUMMYFUNCTION("IF(REGEXMATCH(AC11, ""DEPRECATED""), true, false)
"),FALSE)</f>
        <v>0</v>
      </c>
      <c r="AS11" s="2" t="str">
        <f t="shared" si="4"/>
        <v>bash - 597</v>
      </c>
      <c r="AT11" s="3" t="str">
        <f t="shared" si="5"/>
        <v>bash - 382041761</v>
      </c>
      <c r="AU11" s="2" t="b">
        <f t="shared" si="6"/>
        <v>0</v>
      </c>
    </row>
    <row r="12">
      <c r="A12" s="1" t="s">
        <v>52</v>
      </c>
      <c r="B12" s="1" t="s">
        <v>53</v>
      </c>
      <c r="C12" s="1" t="s">
        <v>23</v>
      </c>
      <c r="D12" s="1">
        <v>1665.0</v>
      </c>
      <c r="E12" s="1">
        <v>3.53990789E8</v>
      </c>
      <c r="F12" s="1" t="s">
        <v>54</v>
      </c>
      <c r="G12" s="1">
        <v>4.0</v>
      </c>
      <c r="H12" s="1">
        <v>25.0</v>
      </c>
      <c r="I12" s="1">
        <v>24.0</v>
      </c>
      <c r="J12" s="1">
        <v>3.0</v>
      </c>
      <c r="K12" s="1">
        <v>39.0</v>
      </c>
      <c r="L12" s="1">
        <v>3.0</v>
      </c>
      <c r="M12" s="1">
        <v>4.0</v>
      </c>
      <c r="N12" s="1">
        <v>1.0</v>
      </c>
      <c r="O12" s="1">
        <v>4.0</v>
      </c>
      <c r="P12" s="1">
        <v>1.0</v>
      </c>
      <c r="Q12" s="2" t="b">
        <f>IFERROR(__xludf.DUMMYFUNCTION("IF(REGEXMATCH(B12, ""DEPRECATED""), true, false)
"),FALSE)</f>
        <v>0</v>
      </c>
      <c r="R12" s="2" t="str">
        <f t="shared" si="1"/>
        <v>ghost - 1665</v>
      </c>
      <c r="S12" s="3" t="str">
        <f t="shared" si="2"/>
        <v>ghost - 353990789</v>
      </c>
      <c r="T12" s="2" t="b">
        <f t="shared" si="3"/>
        <v>0</v>
      </c>
      <c r="AB12" s="1" t="s">
        <v>52</v>
      </c>
      <c r="AC12" s="1" t="s">
        <v>53</v>
      </c>
      <c r="AD12" s="1" t="s">
        <v>23</v>
      </c>
      <c r="AE12" s="1">
        <v>1665.0</v>
      </c>
      <c r="AF12" s="1">
        <v>3.53990789E8</v>
      </c>
      <c r="AG12" s="1" t="s">
        <v>54</v>
      </c>
      <c r="AH12" s="1">
        <v>4.0</v>
      </c>
      <c r="AI12" s="1">
        <v>25.0</v>
      </c>
      <c r="AJ12" s="1">
        <v>24.0</v>
      </c>
      <c r="AK12" s="1">
        <v>3.0</v>
      </c>
      <c r="AL12" s="1">
        <v>39.0</v>
      </c>
      <c r="AM12" s="1">
        <v>3.0</v>
      </c>
      <c r="AN12" s="1">
        <v>4.0</v>
      </c>
      <c r="AO12" s="1">
        <v>1.0</v>
      </c>
      <c r="AP12" s="1">
        <v>4.0</v>
      </c>
      <c r="AQ12" s="1">
        <v>1.0</v>
      </c>
      <c r="AR12" s="2" t="b">
        <f>IFERROR(__xludf.DUMMYFUNCTION("IF(REGEXMATCH(AC12, ""DEPRECATED""), true, false)
"),FALSE)</f>
        <v>0</v>
      </c>
      <c r="AS12" s="2" t="str">
        <f t="shared" si="4"/>
        <v>ghost - 1665</v>
      </c>
      <c r="AT12" s="3" t="str">
        <f t="shared" si="5"/>
        <v>ghost - 353990789</v>
      </c>
      <c r="AU12" s="2" t="b">
        <f t="shared" si="6"/>
        <v>0</v>
      </c>
    </row>
    <row r="13">
      <c r="A13" s="1" t="s">
        <v>55</v>
      </c>
      <c r="B13" s="1" t="s">
        <v>56</v>
      </c>
      <c r="C13" s="1" t="s">
        <v>23</v>
      </c>
      <c r="D13" s="1">
        <v>180.0</v>
      </c>
      <c r="E13" s="1">
        <v>1.5011989E7</v>
      </c>
      <c r="F13" s="1" t="s">
        <v>57</v>
      </c>
      <c r="G13" s="1">
        <v>3.0</v>
      </c>
      <c r="H13" s="1">
        <v>11.0</v>
      </c>
      <c r="I13" s="1">
        <v>2.0</v>
      </c>
      <c r="J13" s="1">
        <v>4.0</v>
      </c>
      <c r="K13" s="1">
        <v>1.0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2" t="b">
        <f>IFERROR(__xludf.DUMMYFUNCTION("IF(REGEXMATCH(B13, ""DEPRECATED""), true, false)
"),FALSE)</f>
        <v>0</v>
      </c>
      <c r="R13" s="2" t="str">
        <f t="shared" si="1"/>
        <v>orientdb - 180</v>
      </c>
      <c r="S13" s="3" t="str">
        <f t="shared" si="2"/>
        <v>orientdb - 15011989</v>
      </c>
      <c r="T13" s="2" t="b">
        <f t="shared" si="3"/>
        <v>0</v>
      </c>
      <c r="AB13" s="1" t="s">
        <v>55</v>
      </c>
      <c r="AC13" s="1" t="s">
        <v>56</v>
      </c>
      <c r="AD13" s="1" t="s">
        <v>23</v>
      </c>
      <c r="AE13" s="1">
        <v>180.0</v>
      </c>
      <c r="AF13" s="1">
        <v>1.5011989E7</v>
      </c>
      <c r="AG13" s="1" t="s">
        <v>57</v>
      </c>
      <c r="AH13" s="1">
        <v>3.0</v>
      </c>
      <c r="AI13" s="1">
        <v>11.0</v>
      </c>
      <c r="AJ13" s="1">
        <v>2.0</v>
      </c>
      <c r="AK13" s="1">
        <v>4.0</v>
      </c>
      <c r="AL13" s="1">
        <v>1.0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2" t="b">
        <f>IFERROR(__xludf.DUMMYFUNCTION("IF(REGEXMATCH(AC13, ""DEPRECATED""), true, false)
"),FALSE)</f>
        <v>0</v>
      </c>
      <c r="AS13" s="2" t="str">
        <f t="shared" si="4"/>
        <v>orientdb - 180</v>
      </c>
      <c r="AT13" s="3" t="str">
        <f t="shared" si="5"/>
        <v>orientdb - 15011989</v>
      </c>
      <c r="AU13" s="2" t="b">
        <f t="shared" si="6"/>
        <v>0</v>
      </c>
    </row>
    <row r="14">
      <c r="A14" s="1" t="s">
        <v>58</v>
      </c>
      <c r="B14" s="1" t="s">
        <v>59</v>
      </c>
      <c r="C14" s="1" t="s">
        <v>23</v>
      </c>
      <c r="D14" s="1">
        <v>124.0</v>
      </c>
      <c r="E14" s="1">
        <v>1664359.0</v>
      </c>
      <c r="F14" s="1" t="s">
        <v>60</v>
      </c>
      <c r="G14" s="1">
        <v>1.0</v>
      </c>
      <c r="H14" s="1">
        <v>33.0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1.0</v>
      </c>
      <c r="O14" s="1">
        <v>0.0</v>
      </c>
      <c r="P14" s="1">
        <v>0.0</v>
      </c>
      <c r="Q14" s="2" t="b">
        <f>IFERROR(__xludf.DUMMYFUNCTION("IF(REGEXMATCH(B14, ""DEPRECATED""), true, false)
"),FALSE)</f>
        <v>0</v>
      </c>
      <c r="R14" s="2" t="str">
        <f t="shared" si="1"/>
        <v>dart - 124</v>
      </c>
      <c r="S14" s="3" t="str">
        <f t="shared" si="2"/>
        <v>dart - 1664359</v>
      </c>
      <c r="T14" s="2" t="b">
        <f t="shared" si="3"/>
        <v>0</v>
      </c>
      <c r="AB14" s="1" t="s">
        <v>58</v>
      </c>
      <c r="AC14" s="1" t="s">
        <v>59</v>
      </c>
      <c r="AD14" s="1" t="s">
        <v>23</v>
      </c>
      <c r="AE14" s="1">
        <v>124.0</v>
      </c>
      <c r="AF14" s="1">
        <v>1664359.0</v>
      </c>
      <c r="AG14" s="1" t="s">
        <v>60</v>
      </c>
      <c r="AH14" s="1">
        <v>1.0</v>
      </c>
      <c r="AI14" s="1">
        <v>33.0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1.0</v>
      </c>
      <c r="AP14" s="1">
        <v>0.0</v>
      </c>
      <c r="AQ14" s="1">
        <v>0.0</v>
      </c>
      <c r="AR14" s="2" t="b">
        <f>IFERROR(__xludf.DUMMYFUNCTION("IF(REGEXMATCH(AC14, ""DEPRECATED""), true, false)
"),FALSE)</f>
        <v>0</v>
      </c>
      <c r="AS14" s="2" t="str">
        <f t="shared" si="4"/>
        <v>dart - 124</v>
      </c>
      <c r="AT14" s="3" t="str">
        <f t="shared" si="5"/>
        <v>dart - 1664359</v>
      </c>
      <c r="AU14" s="2" t="b">
        <f t="shared" si="6"/>
        <v>0</v>
      </c>
    </row>
    <row r="15">
      <c r="A15" s="1" t="s">
        <v>61</v>
      </c>
      <c r="B15" s="1" t="s">
        <v>62</v>
      </c>
      <c r="C15" s="1" t="s">
        <v>23</v>
      </c>
      <c r="D15" s="1">
        <v>13004.0</v>
      </c>
      <c r="E15" s="1">
        <v>4.665428867E9</v>
      </c>
      <c r="F15" s="1" t="s">
        <v>63</v>
      </c>
      <c r="G15" s="1">
        <v>1.0</v>
      </c>
      <c r="H15" s="1">
        <v>82.0</v>
      </c>
      <c r="I15" s="1">
        <v>0.0</v>
      </c>
      <c r="J15" s="1">
        <v>7.0</v>
      </c>
      <c r="K15" s="1">
        <v>0.0</v>
      </c>
      <c r="L15" s="1">
        <v>0.0</v>
      </c>
      <c r="M15" s="1">
        <v>0.0</v>
      </c>
      <c r="N15" s="1">
        <v>1.0</v>
      </c>
      <c r="O15" s="1">
        <v>0.0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1"/>
        <v>node - 13004</v>
      </c>
      <c r="S15" s="3" t="str">
        <f t="shared" si="2"/>
        <v>node - 4665428867</v>
      </c>
      <c r="T15" s="2" t="b">
        <f t="shared" si="3"/>
        <v>0</v>
      </c>
      <c r="AB15" s="1" t="s">
        <v>61</v>
      </c>
      <c r="AC15" s="1" t="s">
        <v>62</v>
      </c>
      <c r="AD15" s="1" t="s">
        <v>23</v>
      </c>
      <c r="AE15" s="1">
        <v>13004.0</v>
      </c>
      <c r="AF15" s="1">
        <v>4.665428867E9</v>
      </c>
      <c r="AG15" s="1" t="s">
        <v>63</v>
      </c>
      <c r="AH15" s="1">
        <v>1.0</v>
      </c>
      <c r="AI15" s="1">
        <v>82.0</v>
      </c>
      <c r="AJ15" s="1">
        <v>0.0</v>
      </c>
      <c r="AK15" s="1">
        <v>7.0</v>
      </c>
      <c r="AL15" s="1">
        <v>0.0</v>
      </c>
      <c r="AM15" s="1">
        <v>0.0</v>
      </c>
      <c r="AN15" s="1">
        <v>0.0</v>
      </c>
      <c r="AO15" s="1">
        <v>1.0</v>
      </c>
      <c r="AP15" s="1">
        <v>0.0</v>
      </c>
      <c r="AQ15" s="1">
        <v>0.0</v>
      </c>
      <c r="AR15" s="2" t="b">
        <f>IFERROR(__xludf.DUMMYFUNCTION("IF(REGEXMATCH(AC15, ""DEPRECATED""), true, false)
"),FALSE)</f>
        <v>0</v>
      </c>
      <c r="AS15" s="2" t="str">
        <f t="shared" si="4"/>
        <v>node - 13004</v>
      </c>
      <c r="AT15" s="3" t="str">
        <f t="shared" si="5"/>
        <v>node - 4665428867</v>
      </c>
      <c r="AU15" s="2" t="b">
        <f t="shared" si="6"/>
        <v>0</v>
      </c>
    </row>
    <row r="16">
      <c r="A16" s="1" t="s">
        <v>64</v>
      </c>
      <c r="B16" s="1" t="s">
        <v>65</v>
      </c>
      <c r="C16" s="1" t="s">
        <v>23</v>
      </c>
      <c r="D16" s="1">
        <v>81.0</v>
      </c>
      <c r="E16" s="1">
        <v>5130724.0</v>
      </c>
      <c r="F16" s="1" t="s">
        <v>66</v>
      </c>
      <c r="G16" s="1">
        <v>8.0</v>
      </c>
      <c r="H16" s="1">
        <v>10.0</v>
      </c>
      <c r="I16" s="1">
        <v>30.0</v>
      </c>
      <c r="J16" s="1">
        <v>5.0</v>
      </c>
      <c r="K16" s="1">
        <v>30.0</v>
      </c>
      <c r="L16" s="1">
        <v>0.0</v>
      </c>
      <c r="M16" s="1">
        <v>2.0</v>
      </c>
      <c r="N16" s="1">
        <v>0.0</v>
      </c>
      <c r="O16" s="1">
        <v>4.0</v>
      </c>
      <c r="P16" s="1">
        <v>0.0</v>
      </c>
      <c r="Q16" s="2" t="b">
        <f>IFERROR(__xludf.DUMMYFUNCTION("IF(REGEXMATCH(B16, ""DEPRECATED""), true, false)
"),FALSE)</f>
        <v>0</v>
      </c>
      <c r="R16" s="2" t="str">
        <f t="shared" si="1"/>
        <v>geonetwork - 81</v>
      </c>
      <c r="S16" s="3" t="str">
        <f t="shared" si="2"/>
        <v>geonetwork - 5130724</v>
      </c>
      <c r="T16" s="2" t="b">
        <f t="shared" si="3"/>
        <v>0</v>
      </c>
      <c r="AB16" s="1" t="s">
        <v>64</v>
      </c>
      <c r="AC16" s="1" t="s">
        <v>65</v>
      </c>
      <c r="AD16" s="1" t="s">
        <v>23</v>
      </c>
      <c r="AE16" s="1">
        <v>81.0</v>
      </c>
      <c r="AF16" s="1">
        <v>5130724.0</v>
      </c>
      <c r="AG16" s="1" t="s">
        <v>66</v>
      </c>
      <c r="AH16" s="1">
        <v>8.0</v>
      </c>
      <c r="AI16" s="1">
        <v>10.0</v>
      </c>
      <c r="AJ16" s="1">
        <v>30.0</v>
      </c>
      <c r="AK16" s="1">
        <v>5.0</v>
      </c>
      <c r="AL16" s="1">
        <v>30.0</v>
      </c>
      <c r="AM16" s="1">
        <v>0.0</v>
      </c>
      <c r="AN16" s="1">
        <v>2.0</v>
      </c>
      <c r="AO16" s="1">
        <v>0.0</v>
      </c>
      <c r="AP16" s="1">
        <v>4.0</v>
      </c>
      <c r="AQ16" s="1">
        <v>0.0</v>
      </c>
      <c r="AR16" s="2" t="b">
        <f>IFERROR(__xludf.DUMMYFUNCTION("IF(REGEXMATCH(AC16, ""DEPRECATED""), true, false)
"),FALSE)</f>
        <v>0</v>
      </c>
      <c r="AS16" s="2" t="str">
        <f t="shared" si="4"/>
        <v>geonetwork - 81</v>
      </c>
      <c r="AT16" s="3" t="str">
        <f t="shared" si="5"/>
        <v>geonetwork - 5130724</v>
      </c>
      <c r="AU16" s="2" t="b">
        <f t="shared" si="6"/>
        <v>0</v>
      </c>
    </row>
    <row r="17">
      <c r="A17" s="1" t="s">
        <v>67</v>
      </c>
      <c r="B17" s="1" t="s">
        <v>68</v>
      </c>
      <c r="C17" s="1" t="s">
        <v>23</v>
      </c>
      <c r="D17" s="1">
        <v>15.0</v>
      </c>
      <c r="E17" s="1">
        <v>108231.0</v>
      </c>
      <c r="F17" s="1" t="s">
        <v>69</v>
      </c>
      <c r="G17" s="1">
        <v>0.0</v>
      </c>
      <c r="H17" s="1">
        <v>33.0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1.0</v>
      </c>
      <c r="O17" s="1">
        <v>0.0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unit - 15</v>
      </c>
      <c r="S17" s="3" t="str">
        <f t="shared" si="2"/>
        <v>unit - 108231</v>
      </c>
      <c r="T17" s="2" t="b">
        <f t="shared" si="3"/>
        <v>0</v>
      </c>
      <c r="AB17" s="1" t="s">
        <v>67</v>
      </c>
      <c r="AC17" s="1" t="s">
        <v>68</v>
      </c>
      <c r="AD17" s="1" t="s">
        <v>23</v>
      </c>
      <c r="AE17" s="1">
        <v>15.0</v>
      </c>
      <c r="AF17" s="1">
        <v>108231.0</v>
      </c>
      <c r="AG17" s="1" t="s">
        <v>69</v>
      </c>
      <c r="AH17" s="1">
        <v>0.0</v>
      </c>
      <c r="AI17" s="1">
        <v>33.0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1.0</v>
      </c>
      <c r="AP17" s="1">
        <v>0.0</v>
      </c>
      <c r="AQ17" s="1">
        <v>0.0</v>
      </c>
      <c r="AR17" s="2" t="b">
        <f>IFERROR(__xludf.DUMMYFUNCTION("IF(REGEXMATCH(AC17, ""DEPRECATED""), true, false)
"),FALSE)</f>
        <v>0</v>
      </c>
      <c r="AS17" s="2" t="str">
        <f t="shared" si="4"/>
        <v>unit - 15</v>
      </c>
      <c r="AT17" s="3" t="str">
        <f t="shared" si="5"/>
        <v>unit - 108231</v>
      </c>
      <c r="AU17" s="2" t="b">
        <f t="shared" si="6"/>
        <v>0</v>
      </c>
    </row>
    <row r="18">
      <c r="A18" s="1" t="s">
        <v>70</v>
      </c>
      <c r="B18" s="1" t="s">
        <v>71</v>
      </c>
      <c r="C18" s="1" t="s">
        <v>23</v>
      </c>
      <c r="D18" s="1">
        <v>1371.0</v>
      </c>
      <c r="E18" s="1">
        <v>2.21653592E8</v>
      </c>
      <c r="F18" s="1" t="s">
        <v>72</v>
      </c>
      <c r="G18" s="1">
        <v>0.0</v>
      </c>
      <c r="H18" s="1">
        <v>0.0</v>
      </c>
      <c r="I18" s="1">
        <v>1.0</v>
      </c>
      <c r="J18" s="1">
        <v>1.0</v>
      </c>
      <c r="K18" s="1">
        <v>2.0</v>
      </c>
      <c r="L18" s="1">
        <v>1.0</v>
      </c>
      <c r="M18" s="1">
        <v>2.0</v>
      </c>
      <c r="N18" s="1">
        <v>0.0</v>
      </c>
      <c r="O18" s="1">
        <v>1.0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mongo-express - 1371</v>
      </c>
      <c r="S18" s="3" t="str">
        <f t="shared" si="2"/>
        <v>mongo-express - 221653592</v>
      </c>
      <c r="T18" s="2" t="b">
        <f t="shared" si="3"/>
        <v>0</v>
      </c>
      <c r="AB18" s="1" t="s">
        <v>70</v>
      </c>
      <c r="AC18" s="1" t="s">
        <v>71</v>
      </c>
      <c r="AD18" s="1" t="s">
        <v>23</v>
      </c>
      <c r="AE18" s="1">
        <v>1371.0</v>
      </c>
      <c r="AF18" s="1">
        <v>2.21653592E8</v>
      </c>
      <c r="AG18" s="1" t="s">
        <v>72</v>
      </c>
      <c r="AH18" s="1">
        <v>0.0</v>
      </c>
      <c r="AI18" s="1">
        <v>0.0</v>
      </c>
      <c r="AJ18" s="1">
        <v>1.0</v>
      </c>
      <c r="AK18" s="1">
        <v>1.0</v>
      </c>
      <c r="AL18" s="1">
        <v>2.0</v>
      </c>
      <c r="AM18" s="1">
        <v>1.0</v>
      </c>
      <c r="AN18" s="1">
        <v>2.0</v>
      </c>
      <c r="AO18" s="1">
        <v>0.0</v>
      </c>
      <c r="AP18" s="1">
        <v>1.0</v>
      </c>
      <c r="AQ18" s="1">
        <v>0.0</v>
      </c>
      <c r="AR18" s="2" t="b">
        <f>IFERROR(__xludf.DUMMYFUNCTION("IF(REGEXMATCH(AC18, ""DEPRECATED""), true, false)
"),FALSE)</f>
        <v>0</v>
      </c>
      <c r="AS18" s="2" t="str">
        <f t="shared" si="4"/>
        <v>mongo-express - 1371</v>
      </c>
      <c r="AT18" s="3" t="str">
        <f t="shared" si="5"/>
        <v>mongo-express - 221653592</v>
      </c>
      <c r="AU18" s="2" t="b">
        <f t="shared" si="6"/>
        <v>0</v>
      </c>
    </row>
    <row r="19">
      <c r="A19" s="1" t="s">
        <v>73</v>
      </c>
      <c r="B19" s="1" t="s">
        <v>74</v>
      </c>
      <c r="C19" s="1" t="s">
        <v>23</v>
      </c>
      <c r="D19" s="1">
        <v>3596.0</v>
      </c>
      <c r="E19" s="1">
        <v>7.06297294E8</v>
      </c>
      <c r="F19" s="1" t="s">
        <v>75</v>
      </c>
      <c r="G19" s="1">
        <v>3.0</v>
      </c>
      <c r="H19" s="1">
        <v>16.0</v>
      </c>
      <c r="I19" s="1">
        <v>1.0</v>
      </c>
      <c r="J19" s="1">
        <v>15.0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1"/>
        <v>tomcat - 3596</v>
      </c>
      <c r="S19" s="3" t="str">
        <f t="shared" si="2"/>
        <v>tomcat - 706297294</v>
      </c>
      <c r="T19" s="2" t="b">
        <f t="shared" si="3"/>
        <v>0</v>
      </c>
      <c r="AB19" s="1" t="s">
        <v>73</v>
      </c>
      <c r="AC19" s="1" t="s">
        <v>74</v>
      </c>
      <c r="AD19" s="1" t="s">
        <v>23</v>
      </c>
      <c r="AE19" s="1">
        <v>3596.0</v>
      </c>
      <c r="AF19" s="1">
        <v>7.06297294E8</v>
      </c>
      <c r="AG19" s="1" t="s">
        <v>75</v>
      </c>
      <c r="AH19" s="1">
        <v>3.0</v>
      </c>
      <c r="AI19" s="1">
        <v>16.0</v>
      </c>
      <c r="AJ19" s="1">
        <v>1.0</v>
      </c>
      <c r="AK19" s="1">
        <v>15.0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2" t="b">
        <f>IFERROR(__xludf.DUMMYFUNCTION("IF(REGEXMATCH(AC19, ""DEPRECATED""), true, false)
"),FALSE)</f>
        <v>0</v>
      </c>
      <c r="AS19" s="2" t="str">
        <f t="shared" si="4"/>
        <v>tomcat - 3596</v>
      </c>
      <c r="AT19" s="3" t="str">
        <f t="shared" si="5"/>
        <v>tomcat - 706297294</v>
      </c>
      <c r="AU19" s="2" t="b">
        <f t="shared" si="6"/>
        <v>0</v>
      </c>
    </row>
    <row r="20">
      <c r="A20" s="1" t="s">
        <v>76</v>
      </c>
      <c r="B20" s="1" t="s">
        <v>77</v>
      </c>
      <c r="C20" s="1" t="s">
        <v>23</v>
      </c>
      <c r="D20" s="1">
        <v>1527.0</v>
      </c>
      <c r="E20" s="1">
        <v>6.20129893E8</v>
      </c>
      <c r="F20" s="1" t="s">
        <v>78</v>
      </c>
      <c r="G20" s="1">
        <v>3.0</v>
      </c>
      <c r="H20" s="1">
        <v>17.0</v>
      </c>
      <c r="I20" s="1">
        <v>1.0</v>
      </c>
      <c r="J20" s="1">
        <v>15.0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1"/>
        <v>maven - 1527</v>
      </c>
      <c r="S20" s="3" t="str">
        <f t="shared" si="2"/>
        <v>maven - 620129893</v>
      </c>
      <c r="T20" s="2" t="b">
        <f t="shared" si="3"/>
        <v>0</v>
      </c>
      <c r="AB20" s="1" t="s">
        <v>76</v>
      </c>
      <c r="AC20" s="1" t="s">
        <v>77</v>
      </c>
      <c r="AD20" s="1" t="s">
        <v>23</v>
      </c>
      <c r="AE20" s="1">
        <v>1527.0</v>
      </c>
      <c r="AF20" s="1">
        <v>6.20129893E8</v>
      </c>
      <c r="AG20" s="1" t="s">
        <v>78</v>
      </c>
      <c r="AH20" s="1">
        <v>3.0</v>
      </c>
      <c r="AI20" s="1">
        <v>17.0</v>
      </c>
      <c r="AJ20" s="1">
        <v>1.0</v>
      </c>
      <c r="AK20" s="1">
        <v>15.0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2" t="b">
        <f>IFERROR(__xludf.DUMMYFUNCTION("IF(REGEXMATCH(AC20, ""DEPRECATED""), true, false)
"),FALSE)</f>
        <v>0</v>
      </c>
      <c r="AS20" s="2" t="str">
        <f t="shared" si="4"/>
        <v>maven - 1527</v>
      </c>
      <c r="AT20" s="3" t="str">
        <f t="shared" si="5"/>
        <v>maven - 620129893</v>
      </c>
      <c r="AU20" s="2" t="b">
        <f t="shared" si="6"/>
        <v>0</v>
      </c>
    </row>
    <row r="21">
      <c r="A21" s="1" t="s">
        <v>79</v>
      </c>
      <c r="B21" s="1" t="s">
        <v>80</v>
      </c>
      <c r="C21" s="1" t="s">
        <v>23</v>
      </c>
      <c r="D21" s="1">
        <v>404.0</v>
      </c>
      <c r="E21" s="1">
        <v>3.8682878E7</v>
      </c>
      <c r="F21" s="1" t="s">
        <v>81</v>
      </c>
      <c r="G21" s="1">
        <v>2.0</v>
      </c>
      <c r="H21" s="1">
        <v>14.0</v>
      </c>
      <c r="I21" s="1">
        <v>0.0</v>
      </c>
      <c r="J21" s="1">
        <v>16.0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2" t="b">
        <f>IFERROR(__xludf.DUMMYFUNCTION("IF(REGEXMATCH(B21, ""DEPRECATED""), true, false)
"),FALSE)</f>
        <v>0</v>
      </c>
      <c r="R21" s="2" t="str">
        <f t="shared" si="1"/>
        <v>jetty - 404</v>
      </c>
      <c r="S21" s="3" t="str">
        <f t="shared" si="2"/>
        <v>jetty - 38682878</v>
      </c>
      <c r="T21" s="2" t="b">
        <f t="shared" si="3"/>
        <v>0</v>
      </c>
      <c r="AB21" s="1" t="s">
        <v>79</v>
      </c>
      <c r="AC21" s="1" t="s">
        <v>80</v>
      </c>
      <c r="AD21" s="1" t="s">
        <v>23</v>
      </c>
      <c r="AE21" s="1">
        <v>404.0</v>
      </c>
      <c r="AF21" s="1">
        <v>3.8682878E7</v>
      </c>
      <c r="AG21" s="1" t="s">
        <v>81</v>
      </c>
      <c r="AH21" s="1">
        <v>2.0</v>
      </c>
      <c r="AI21" s="1">
        <v>14.0</v>
      </c>
      <c r="AJ21" s="1">
        <v>0.0</v>
      </c>
      <c r="AK21" s="1">
        <v>16.0</v>
      </c>
      <c r="AL21" s="1">
        <v>0.0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2" t="b">
        <f>IFERROR(__xludf.DUMMYFUNCTION("IF(REGEXMATCH(AC21, ""DEPRECATED""), true, false)
"),FALSE)</f>
        <v>0</v>
      </c>
      <c r="AS21" s="2" t="str">
        <f t="shared" si="4"/>
        <v>jetty - 404</v>
      </c>
      <c r="AT21" s="3" t="str">
        <f t="shared" si="5"/>
        <v>jetty - 38682878</v>
      </c>
      <c r="AU21" s="2" t="b">
        <f t="shared" si="6"/>
        <v>0</v>
      </c>
    </row>
    <row r="22">
      <c r="A22" s="1" t="s">
        <v>82</v>
      </c>
      <c r="B22" s="1" t="s">
        <v>83</v>
      </c>
      <c r="C22" s="1" t="s">
        <v>23</v>
      </c>
      <c r="D22" s="1">
        <v>667.0</v>
      </c>
      <c r="E22" s="1">
        <v>2.4760756E7</v>
      </c>
      <c r="F22" s="1" t="s">
        <v>84</v>
      </c>
      <c r="G22" s="1">
        <v>3.0</v>
      </c>
      <c r="H22" s="1">
        <v>53.0</v>
      </c>
      <c r="I22" s="1">
        <v>3.0</v>
      </c>
      <c r="J22" s="1">
        <v>63.0</v>
      </c>
      <c r="K22" s="1">
        <v>9.0</v>
      </c>
      <c r="L22" s="1">
        <v>1.0</v>
      </c>
      <c r="M22" s="1">
        <v>0.0</v>
      </c>
      <c r="N22" s="1">
        <v>0.0</v>
      </c>
      <c r="O22" s="1">
        <v>0.0</v>
      </c>
      <c r="P22" s="1">
        <v>0.0</v>
      </c>
      <c r="Q22" s="2" t="b">
        <f>IFERROR(__xludf.DUMMYFUNCTION("IF(REGEXMATCH(B22, ""DEPRECATED""), true, false)
"),FALSE)</f>
        <v>0</v>
      </c>
      <c r="R22" s="2" t="str">
        <f t="shared" si="1"/>
        <v>swift - 667</v>
      </c>
      <c r="S22" s="3" t="str">
        <f t="shared" si="2"/>
        <v>swift - 24760756</v>
      </c>
      <c r="T22" s="2" t="b">
        <f t="shared" si="3"/>
        <v>0</v>
      </c>
      <c r="AB22" s="1" t="s">
        <v>82</v>
      </c>
      <c r="AC22" s="1" t="s">
        <v>83</v>
      </c>
      <c r="AD22" s="1" t="s">
        <v>23</v>
      </c>
      <c r="AE22" s="1">
        <v>667.0</v>
      </c>
      <c r="AF22" s="1">
        <v>2.4760756E7</v>
      </c>
      <c r="AG22" s="1" t="s">
        <v>84</v>
      </c>
      <c r="AH22" s="1">
        <v>3.0</v>
      </c>
      <c r="AI22" s="1">
        <v>53.0</v>
      </c>
      <c r="AJ22" s="1">
        <v>3.0</v>
      </c>
      <c r="AK22" s="1">
        <v>63.0</v>
      </c>
      <c r="AL22" s="1">
        <v>9.0</v>
      </c>
      <c r="AM22" s="1">
        <v>1.0</v>
      </c>
      <c r="AN22" s="1">
        <v>0.0</v>
      </c>
      <c r="AO22" s="1">
        <v>0.0</v>
      </c>
      <c r="AP22" s="1">
        <v>0.0</v>
      </c>
      <c r="AQ22" s="1">
        <v>0.0</v>
      </c>
      <c r="AR22" s="2" t="b">
        <f>IFERROR(__xludf.DUMMYFUNCTION("IF(REGEXMATCH(AC22, ""DEPRECATED""), true, false)
"),FALSE)</f>
        <v>0</v>
      </c>
      <c r="AS22" s="2" t="str">
        <f t="shared" si="4"/>
        <v>swift - 667</v>
      </c>
      <c r="AT22" s="3" t="str">
        <f t="shared" si="5"/>
        <v>swift - 24760756</v>
      </c>
      <c r="AU22" s="2" t="b">
        <f t="shared" si="6"/>
        <v>0</v>
      </c>
    </row>
    <row r="23">
      <c r="A23" s="1" t="s">
        <v>85</v>
      </c>
      <c r="B23" s="1" t="s">
        <v>86</v>
      </c>
      <c r="C23" s="1" t="s">
        <v>23</v>
      </c>
      <c r="D23" s="1">
        <v>345.0</v>
      </c>
      <c r="E23" s="1">
        <v>6.4432051E7</v>
      </c>
      <c r="F23" s="1" t="s">
        <v>87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2" t="b">
        <f>IFERROR(__xludf.DUMMYFUNCTION("IF(REGEXMATCH(B23, ""DEPRECATED""), true, false)
"),FALSE)</f>
        <v>0</v>
      </c>
      <c r="R23" s="2" t="str">
        <f t="shared" si="1"/>
        <v>amazoncorretto - 345</v>
      </c>
      <c r="S23" s="3" t="str">
        <f t="shared" si="2"/>
        <v>amazoncorretto - 64432051</v>
      </c>
      <c r="T23" s="2" t="b">
        <f t="shared" si="3"/>
        <v>0</v>
      </c>
      <c r="AB23" s="1" t="s">
        <v>85</v>
      </c>
      <c r="AC23" s="1" t="s">
        <v>86</v>
      </c>
      <c r="AD23" s="1" t="s">
        <v>23</v>
      </c>
      <c r="AE23" s="1">
        <v>345.0</v>
      </c>
      <c r="AF23" s="1">
        <v>6.4432051E7</v>
      </c>
      <c r="AG23" s="1" t="s">
        <v>87</v>
      </c>
      <c r="AH23" s="1">
        <v>0.0</v>
      </c>
      <c r="AI23" s="1">
        <v>0.0</v>
      </c>
      <c r="AJ23" s="1">
        <v>0.0</v>
      </c>
      <c r="AK23" s="1">
        <v>0.0</v>
      </c>
      <c r="AL23" s="1">
        <v>0.0</v>
      </c>
      <c r="AM23" s="1">
        <v>0.0</v>
      </c>
      <c r="AN23" s="1">
        <v>0.0</v>
      </c>
      <c r="AO23" s="1">
        <v>0.0</v>
      </c>
      <c r="AP23" s="1">
        <v>0.0</v>
      </c>
      <c r="AQ23" s="1">
        <v>0.0</v>
      </c>
      <c r="AR23" s="2" t="b">
        <f>IFERROR(__xludf.DUMMYFUNCTION("IF(REGEXMATCH(AC23, ""DEPRECATED""), true, false)
"),FALSE)</f>
        <v>0</v>
      </c>
      <c r="AS23" s="2" t="str">
        <f t="shared" si="4"/>
        <v>amazoncorretto - 345</v>
      </c>
      <c r="AT23" s="3" t="str">
        <f t="shared" si="5"/>
        <v>amazoncorretto - 64432051</v>
      </c>
      <c r="AU23" s="2" t="b">
        <f t="shared" si="6"/>
        <v>0</v>
      </c>
    </row>
    <row r="24">
      <c r="A24" s="1" t="s">
        <v>88</v>
      </c>
      <c r="B24" s="1" t="s">
        <v>89</v>
      </c>
      <c r="C24" s="1" t="s">
        <v>23</v>
      </c>
      <c r="D24" s="1">
        <v>19159.0</v>
      </c>
      <c r="E24" s="1">
        <v>8.573723816E9</v>
      </c>
      <c r="F24" s="1" t="s">
        <v>90</v>
      </c>
      <c r="G24" s="1">
        <v>0.0</v>
      </c>
      <c r="H24" s="1">
        <v>34.0</v>
      </c>
      <c r="I24" s="1">
        <v>0.0</v>
      </c>
      <c r="J24" s="1">
        <v>3.0</v>
      </c>
      <c r="K24" s="1">
        <v>0.0</v>
      </c>
      <c r="L24" s="1">
        <v>0.0</v>
      </c>
      <c r="M24" s="1">
        <v>0.0</v>
      </c>
      <c r="N24" s="1">
        <v>1.0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1"/>
        <v>nginx - 19159</v>
      </c>
      <c r="S24" s="3" t="str">
        <f t="shared" si="2"/>
        <v>nginx - 8573723816</v>
      </c>
      <c r="T24" s="2" t="b">
        <f t="shared" si="3"/>
        <v>0</v>
      </c>
      <c r="AB24" s="1" t="s">
        <v>88</v>
      </c>
      <c r="AC24" s="1" t="s">
        <v>89</v>
      </c>
      <c r="AD24" s="1" t="s">
        <v>23</v>
      </c>
      <c r="AE24" s="1">
        <v>19159.0</v>
      </c>
      <c r="AF24" s="1">
        <v>8.573723816E9</v>
      </c>
      <c r="AG24" s="1" t="s">
        <v>90</v>
      </c>
      <c r="AH24" s="1">
        <v>0.0</v>
      </c>
      <c r="AI24" s="1">
        <v>34.0</v>
      </c>
      <c r="AJ24" s="1">
        <v>0.0</v>
      </c>
      <c r="AK24" s="1">
        <v>3.0</v>
      </c>
      <c r="AL24" s="1">
        <v>0.0</v>
      </c>
      <c r="AM24" s="1">
        <v>0.0</v>
      </c>
      <c r="AN24" s="1">
        <v>0.0</v>
      </c>
      <c r="AO24" s="1">
        <v>1.0</v>
      </c>
      <c r="AP24" s="1">
        <v>0.0</v>
      </c>
      <c r="AQ24" s="1">
        <v>0.0</v>
      </c>
      <c r="AR24" s="2" t="b">
        <f>IFERROR(__xludf.DUMMYFUNCTION("IF(REGEXMATCH(AC24, ""DEPRECATED""), true, false)
"),FALSE)</f>
        <v>0</v>
      </c>
      <c r="AS24" s="2" t="str">
        <f t="shared" si="4"/>
        <v>nginx - 19159</v>
      </c>
      <c r="AT24" s="3" t="str">
        <f t="shared" si="5"/>
        <v>nginx - 8573723816</v>
      </c>
      <c r="AU24" s="2" t="b">
        <f t="shared" si="6"/>
        <v>0</v>
      </c>
    </row>
    <row r="25">
      <c r="A25" s="1" t="s">
        <v>91</v>
      </c>
      <c r="B25" s="1" t="s">
        <v>92</v>
      </c>
      <c r="C25" s="1" t="s">
        <v>23</v>
      </c>
      <c r="D25" s="1">
        <v>1347.0</v>
      </c>
      <c r="E25" s="1">
        <v>8.21791277E8</v>
      </c>
      <c r="F25" s="1" t="s">
        <v>93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2" t="b">
        <f>IFERROR(__xludf.DUMMYFUNCTION("IF(REGEXMATCH(B25, ""DEPRECATED""), true, false)
"),FALSE)</f>
        <v>0</v>
      </c>
      <c r="R25" s="2" t="str">
        <f t="shared" si="1"/>
        <v>amazonlinux - 1347</v>
      </c>
      <c r="S25" s="3" t="str">
        <f t="shared" si="2"/>
        <v>amazonlinux - 821791277</v>
      </c>
      <c r="T25" s="2" t="b">
        <f t="shared" si="3"/>
        <v>0</v>
      </c>
      <c r="AB25" s="1" t="s">
        <v>91</v>
      </c>
      <c r="AC25" s="1" t="s">
        <v>92</v>
      </c>
      <c r="AD25" s="1" t="s">
        <v>23</v>
      </c>
      <c r="AE25" s="1">
        <v>1347.0</v>
      </c>
      <c r="AF25" s="1">
        <v>8.21791277E8</v>
      </c>
      <c r="AG25" s="1" t="s">
        <v>93</v>
      </c>
      <c r="AH25" s="1">
        <v>0.0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2" t="b">
        <f>IFERROR(__xludf.DUMMYFUNCTION("IF(REGEXMATCH(AC25, ""DEPRECATED""), true, false)
"),FALSE)</f>
        <v>0</v>
      </c>
      <c r="AS25" s="2" t="str">
        <f t="shared" si="4"/>
        <v>amazonlinux - 1347</v>
      </c>
      <c r="AT25" s="3" t="str">
        <f t="shared" si="5"/>
        <v>amazonlinux - 821791277</v>
      </c>
      <c r="AU25" s="2" t="b">
        <f t="shared" si="6"/>
        <v>0</v>
      </c>
    </row>
    <row r="26">
      <c r="A26" s="1" t="s">
        <v>94</v>
      </c>
      <c r="B26" s="1" t="s">
        <v>95</v>
      </c>
      <c r="C26" s="1" t="s">
        <v>23</v>
      </c>
      <c r="D26" s="1">
        <v>553.0</v>
      </c>
      <c r="E26" s="1">
        <v>2.18588385E8</v>
      </c>
      <c r="F26" s="1" t="s">
        <v>96</v>
      </c>
      <c r="G26" s="1">
        <v>4.0</v>
      </c>
      <c r="H26" s="1">
        <v>20.0</v>
      </c>
      <c r="I26" s="1">
        <v>14.0</v>
      </c>
      <c r="J26" s="1">
        <v>16.0</v>
      </c>
      <c r="K26" s="1">
        <v>29.0</v>
      </c>
      <c r="L26" s="1">
        <v>0.0</v>
      </c>
      <c r="M26" s="1">
        <v>2.0</v>
      </c>
      <c r="N26" s="1">
        <v>0.0</v>
      </c>
      <c r="O26" s="1">
        <v>1.0</v>
      </c>
      <c r="P26" s="1">
        <v>0.0</v>
      </c>
      <c r="Q26" s="2" t="b">
        <f>IFERROR(__xludf.DUMMYFUNCTION("IF(REGEXMATCH(B26, ""DEPRECATED""), true, false)
"),FALSE)</f>
        <v>0</v>
      </c>
      <c r="R26" s="2" t="str">
        <f t="shared" si="1"/>
        <v>gradle - 553</v>
      </c>
      <c r="S26" s="3" t="str">
        <f t="shared" si="2"/>
        <v>gradle - 218588385</v>
      </c>
      <c r="T26" s="2" t="b">
        <f t="shared" si="3"/>
        <v>0</v>
      </c>
      <c r="AB26" s="1" t="s">
        <v>94</v>
      </c>
      <c r="AC26" s="1" t="s">
        <v>95</v>
      </c>
      <c r="AD26" s="1" t="s">
        <v>23</v>
      </c>
      <c r="AE26" s="1">
        <v>553.0</v>
      </c>
      <c r="AF26" s="1">
        <v>2.18588385E8</v>
      </c>
      <c r="AG26" s="1" t="s">
        <v>96</v>
      </c>
      <c r="AH26" s="1">
        <v>4.0</v>
      </c>
      <c r="AI26" s="1">
        <v>20.0</v>
      </c>
      <c r="AJ26" s="1">
        <v>14.0</v>
      </c>
      <c r="AK26" s="1">
        <v>16.0</v>
      </c>
      <c r="AL26" s="1">
        <v>29.0</v>
      </c>
      <c r="AM26" s="1">
        <v>0.0</v>
      </c>
      <c r="AN26" s="1">
        <v>2.0</v>
      </c>
      <c r="AO26" s="1">
        <v>0.0</v>
      </c>
      <c r="AP26" s="1">
        <v>1.0</v>
      </c>
      <c r="AQ26" s="1">
        <v>0.0</v>
      </c>
      <c r="AR26" s="2" t="b">
        <f>IFERROR(__xludf.DUMMYFUNCTION("IF(REGEXMATCH(AC26, ""DEPRECATED""), true, false)
"),FALSE)</f>
        <v>0</v>
      </c>
      <c r="AS26" s="2" t="str">
        <f t="shared" si="4"/>
        <v>gradle - 553</v>
      </c>
      <c r="AT26" s="3" t="str">
        <f t="shared" si="5"/>
        <v>gradle - 218588385</v>
      </c>
      <c r="AU26" s="2" t="b">
        <f t="shared" si="6"/>
        <v>0</v>
      </c>
    </row>
    <row r="27">
      <c r="A27" s="1" t="s">
        <v>97</v>
      </c>
      <c r="B27" s="1" t="s">
        <v>98</v>
      </c>
      <c r="C27" s="1" t="s">
        <v>23</v>
      </c>
      <c r="D27" s="1">
        <v>283.0</v>
      </c>
      <c r="E27" s="1">
        <v>3.585071E7</v>
      </c>
      <c r="F27" s="1" t="s">
        <v>99</v>
      </c>
      <c r="G27" s="1">
        <v>0.0</v>
      </c>
      <c r="H27" s="1">
        <v>0.0</v>
      </c>
      <c r="I27" s="1">
        <v>3.0</v>
      </c>
      <c r="J27" s="1">
        <v>0.0</v>
      </c>
      <c r="K27" s="1">
        <v>1.0</v>
      </c>
      <c r="L27" s="1">
        <v>0.0</v>
      </c>
      <c r="M27" s="1">
        <v>0.0</v>
      </c>
      <c r="N27" s="1">
        <v>0.0</v>
      </c>
      <c r="O27" s="1">
        <v>2.0</v>
      </c>
      <c r="P27" s="1">
        <v>0.0</v>
      </c>
      <c r="Q27" s="2" t="b">
        <f>IFERROR(__xludf.DUMMYFUNCTION("IF(REGEXMATCH(B27, ""DEPRECATED""), true, false)
"),FALSE)</f>
        <v>0</v>
      </c>
      <c r="R27" s="2" t="str">
        <f t="shared" si="1"/>
        <v>arangodb - 283</v>
      </c>
      <c r="S27" s="3" t="str">
        <f t="shared" si="2"/>
        <v>arangodb - 35850710</v>
      </c>
      <c r="T27" s="2" t="b">
        <f t="shared" si="3"/>
        <v>0</v>
      </c>
      <c r="AB27" s="1" t="s">
        <v>97</v>
      </c>
      <c r="AC27" s="1" t="s">
        <v>98</v>
      </c>
      <c r="AD27" s="1" t="s">
        <v>23</v>
      </c>
      <c r="AE27" s="1">
        <v>283.0</v>
      </c>
      <c r="AF27" s="1">
        <v>3.585071E7</v>
      </c>
      <c r="AG27" s="1" t="s">
        <v>99</v>
      </c>
      <c r="AH27" s="1">
        <v>0.0</v>
      </c>
      <c r="AI27" s="1">
        <v>0.0</v>
      </c>
      <c r="AJ27" s="1">
        <v>3.0</v>
      </c>
      <c r="AK27" s="1">
        <v>0.0</v>
      </c>
      <c r="AL27" s="1">
        <v>1.0</v>
      </c>
      <c r="AM27" s="1">
        <v>0.0</v>
      </c>
      <c r="AN27" s="1">
        <v>0.0</v>
      </c>
      <c r="AO27" s="1">
        <v>0.0</v>
      </c>
      <c r="AP27" s="1">
        <v>2.0</v>
      </c>
      <c r="AQ27" s="1">
        <v>0.0</v>
      </c>
      <c r="AR27" s="2" t="b">
        <f>IFERROR(__xludf.DUMMYFUNCTION("IF(REGEXMATCH(AC27, ""DEPRECATED""), true, false)
"),FALSE)</f>
        <v>0</v>
      </c>
      <c r="AS27" s="2" t="str">
        <f t="shared" si="4"/>
        <v>arangodb - 283</v>
      </c>
      <c r="AT27" s="3" t="str">
        <f t="shared" si="5"/>
        <v>arangodb - 35850710</v>
      </c>
      <c r="AU27" s="2" t="b">
        <f t="shared" si="6"/>
        <v>0</v>
      </c>
    </row>
    <row r="28">
      <c r="A28" s="1" t="s">
        <v>100</v>
      </c>
      <c r="B28" s="1" t="s">
        <v>101</v>
      </c>
      <c r="C28" s="1" t="s">
        <v>23</v>
      </c>
      <c r="D28" s="1">
        <v>1878.0</v>
      </c>
      <c r="E28" s="1">
        <v>8.60210756E8</v>
      </c>
      <c r="F28" s="1" t="s">
        <v>102</v>
      </c>
      <c r="G28" s="1">
        <v>0.0</v>
      </c>
      <c r="H28" s="1">
        <v>25.0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1.0</v>
      </c>
      <c r="O28" s="1">
        <v>0.0</v>
      </c>
      <c r="P28" s="1">
        <v>0.0</v>
      </c>
      <c r="Q28" s="2" t="b">
        <f>IFERROR(__xludf.DUMMYFUNCTION("IF(REGEXMATCH(B28, ""DEPRECATED""), true, false)
"),FALSE)</f>
        <v>0</v>
      </c>
      <c r="R28" s="2" t="str">
        <f t="shared" si="1"/>
        <v>haproxy - 1878</v>
      </c>
      <c r="S28" s="3" t="str">
        <f t="shared" si="2"/>
        <v>haproxy - 860210756</v>
      </c>
      <c r="T28" s="2" t="b">
        <f t="shared" si="3"/>
        <v>0</v>
      </c>
      <c r="AB28" s="1" t="s">
        <v>100</v>
      </c>
      <c r="AC28" s="1" t="s">
        <v>101</v>
      </c>
      <c r="AD28" s="1" t="s">
        <v>23</v>
      </c>
      <c r="AE28" s="1">
        <v>1878.0</v>
      </c>
      <c r="AF28" s="1">
        <v>8.60210756E8</v>
      </c>
      <c r="AG28" s="1" t="s">
        <v>102</v>
      </c>
      <c r="AH28" s="1">
        <v>0.0</v>
      </c>
      <c r="AI28" s="1">
        <v>25.0</v>
      </c>
      <c r="AJ28" s="1">
        <v>0.0</v>
      </c>
      <c r="AK28" s="1">
        <v>0.0</v>
      </c>
      <c r="AL28" s="1">
        <v>0.0</v>
      </c>
      <c r="AM28" s="1">
        <v>0.0</v>
      </c>
      <c r="AN28" s="1">
        <v>0.0</v>
      </c>
      <c r="AO28" s="1">
        <v>1.0</v>
      </c>
      <c r="AP28" s="1">
        <v>0.0</v>
      </c>
      <c r="AQ28" s="1">
        <v>0.0</v>
      </c>
      <c r="AR28" s="2" t="b">
        <f>IFERROR(__xludf.DUMMYFUNCTION("IF(REGEXMATCH(AC28, ""DEPRECATED""), true, false)
"),FALSE)</f>
        <v>0</v>
      </c>
      <c r="AS28" s="2" t="str">
        <f t="shared" si="4"/>
        <v>haproxy - 1878</v>
      </c>
      <c r="AT28" s="3" t="str">
        <f t="shared" si="5"/>
        <v>haproxy - 860210756</v>
      </c>
      <c r="AU28" s="2" t="b">
        <f t="shared" si="6"/>
        <v>0</v>
      </c>
    </row>
    <row r="29">
      <c r="A29" s="1" t="s">
        <v>103</v>
      </c>
      <c r="B29" s="1" t="s">
        <v>104</v>
      </c>
      <c r="C29" s="1" t="s">
        <v>23</v>
      </c>
      <c r="D29" s="1">
        <v>352.0</v>
      </c>
      <c r="E29" s="1">
        <v>1.53000017E8</v>
      </c>
      <c r="F29" s="1" t="s">
        <v>105</v>
      </c>
      <c r="G29" s="1">
        <v>1.0</v>
      </c>
      <c r="H29" s="1">
        <v>25.0</v>
      </c>
      <c r="I29" s="1">
        <v>0.0</v>
      </c>
      <c r="J29" s="1">
        <v>0.0</v>
      </c>
      <c r="K29" s="1">
        <v>1.0</v>
      </c>
      <c r="L29" s="1">
        <v>0.0</v>
      </c>
      <c r="M29" s="1">
        <v>1.0</v>
      </c>
      <c r="N29" s="1">
        <v>1.0</v>
      </c>
      <c r="O29" s="1">
        <v>0.0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1"/>
        <v>chronograf - 352</v>
      </c>
      <c r="S29" s="3" t="str">
        <f t="shared" si="2"/>
        <v>chronograf - 153000017</v>
      </c>
      <c r="T29" s="2" t="b">
        <f t="shared" si="3"/>
        <v>0</v>
      </c>
      <c r="AB29" s="1" t="s">
        <v>103</v>
      </c>
      <c r="AC29" s="1" t="s">
        <v>104</v>
      </c>
      <c r="AD29" s="1" t="s">
        <v>23</v>
      </c>
      <c r="AE29" s="1">
        <v>352.0</v>
      </c>
      <c r="AF29" s="1">
        <v>1.53000017E8</v>
      </c>
      <c r="AG29" s="1" t="s">
        <v>105</v>
      </c>
      <c r="AH29" s="1">
        <v>1.0</v>
      </c>
      <c r="AI29" s="1">
        <v>25.0</v>
      </c>
      <c r="AJ29" s="1">
        <v>0.0</v>
      </c>
      <c r="AK29" s="1">
        <v>0.0</v>
      </c>
      <c r="AL29" s="1">
        <v>1.0</v>
      </c>
      <c r="AM29" s="1">
        <v>0.0</v>
      </c>
      <c r="AN29" s="1">
        <v>1.0</v>
      </c>
      <c r="AO29" s="1">
        <v>1.0</v>
      </c>
      <c r="AP29" s="1">
        <v>0.0</v>
      </c>
      <c r="AQ29" s="1">
        <v>0.0</v>
      </c>
      <c r="AR29" s="2" t="b">
        <f>IFERROR(__xludf.DUMMYFUNCTION("IF(REGEXMATCH(AC29, ""DEPRECATED""), true, false)
"),FALSE)</f>
        <v>0</v>
      </c>
      <c r="AS29" s="2" t="str">
        <f t="shared" si="4"/>
        <v>chronograf - 352</v>
      </c>
      <c r="AT29" s="3" t="str">
        <f t="shared" si="5"/>
        <v>chronograf - 153000017</v>
      </c>
      <c r="AU29" s="2" t="b">
        <f t="shared" si="6"/>
        <v>0</v>
      </c>
    </row>
    <row r="30">
      <c r="A30" s="1" t="s">
        <v>106</v>
      </c>
      <c r="B30" s="1" t="s">
        <v>107</v>
      </c>
      <c r="C30" s="1" t="s">
        <v>23</v>
      </c>
      <c r="D30" s="1">
        <v>637.0</v>
      </c>
      <c r="E30" s="1">
        <v>5.77118697E8</v>
      </c>
      <c r="F30" s="1" t="s">
        <v>108</v>
      </c>
      <c r="G30" s="1">
        <v>1.0</v>
      </c>
      <c r="H30" s="1">
        <v>25.0</v>
      </c>
      <c r="I30" s="1">
        <v>1.0</v>
      </c>
      <c r="J30" s="1">
        <v>0.0</v>
      </c>
      <c r="K30" s="1">
        <v>1.0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1"/>
        <v>telegraf - 637</v>
      </c>
      <c r="S30" s="3" t="str">
        <f t="shared" si="2"/>
        <v>telegraf - 577118697</v>
      </c>
      <c r="T30" s="2" t="b">
        <f t="shared" si="3"/>
        <v>0</v>
      </c>
      <c r="AB30" s="1" t="s">
        <v>106</v>
      </c>
      <c r="AC30" s="1" t="s">
        <v>107</v>
      </c>
      <c r="AD30" s="1" t="s">
        <v>23</v>
      </c>
      <c r="AE30" s="1">
        <v>637.0</v>
      </c>
      <c r="AF30" s="1">
        <v>5.77118697E8</v>
      </c>
      <c r="AG30" s="1" t="s">
        <v>108</v>
      </c>
      <c r="AH30" s="1">
        <v>1.0</v>
      </c>
      <c r="AI30" s="1">
        <v>25.0</v>
      </c>
      <c r="AJ30" s="1">
        <v>1.0</v>
      </c>
      <c r="AK30" s="1">
        <v>0.0</v>
      </c>
      <c r="AL30" s="1">
        <v>1.0</v>
      </c>
      <c r="AM30" s="1">
        <v>0.0</v>
      </c>
      <c r="AN30" s="1">
        <v>0.0</v>
      </c>
      <c r="AO30" s="1">
        <v>1.0</v>
      </c>
      <c r="AP30" s="1">
        <v>0.0</v>
      </c>
      <c r="AQ30" s="1">
        <v>0.0</v>
      </c>
      <c r="AR30" s="2" t="b">
        <f>IFERROR(__xludf.DUMMYFUNCTION("IF(REGEXMATCH(AC30, ""DEPRECATED""), true, false)
"),FALSE)</f>
        <v>0</v>
      </c>
      <c r="AS30" s="2" t="str">
        <f t="shared" si="4"/>
        <v>telegraf - 637</v>
      </c>
      <c r="AT30" s="3" t="str">
        <f t="shared" si="5"/>
        <v>telegraf - 577118697</v>
      </c>
      <c r="AU30" s="2" t="b">
        <f t="shared" si="6"/>
        <v>0</v>
      </c>
    </row>
    <row r="31">
      <c r="A31" s="1" t="s">
        <v>109</v>
      </c>
      <c r="B31" s="1" t="s">
        <v>110</v>
      </c>
      <c r="C31" s="1" t="s">
        <v>23</v>
      </c>
      <c r="D31" s="1">
        <v>257.0</v>
      </c>
      <c r="E31" s="1">
        <v>5.7192159E7</v>
      </c>
      <c r="F31" s="1" t="s">
        <v>111</v>
      </c>
      <c r="G31" s="1">
        <v>3.0</v>
      </c>
      <c r="H31" s="1">
        <v>12.0</v>
      </c>
      <c r="I31" s="1">
        <v>2.0</v>
      </c>
      <c r="J31" s="1">
        <v>5.0</v>
      </c>
      <c r="K31" s="1">
        <v>2.0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2" t="b">
        <f>IFERROR(__xludf.DUMMYFUNCTION("IF(REGEXMATCH(B31, ""DEPRECATED""), true, false)
"),FALSE)</f>
        <v>0</v>
      </c>
      <c r="R31" s="2" t="str">
        <f t="shared" si="1"/>
        <v>kapacitor - 257</v>
      </c>
      <c r="S31" s="3" t="str">
        <f t="shared" si="2"/>
        <v>kapacitor - 57192159</v>
      </c>
      <c r="T31" s="2" t="b">
        <f t="shared" si="3"/>
        <v>0</v>
      </c>
      <c r="AB31" s="1" t="s">
        <v>109</v>
      </c>
      <c r="AC31" s="1" t="s">
        <v>110</v>
      </c>
      <c r="AD31" s="1" t="s">
        <v>23</v>
      </c>
      <c r="AE31" s="1">
        <v>257.0</v>
      </c>
      <c r="AF31" s="1">
        <v>5.7192159E7</v>
      </c>
      <c r="AG31" s="1" t="s">
        <v>111</v>
      </c>
      <c r="AH31" s="1">
        <v>3.0</v>
      </c>
      <c r="AI31" s="1">
        <v>12.0</v>
      </c>
      <c r="AJ31" s="1">
        <v>2.0</v>
      </c>
      <c r="AK31" s="1">
        <v>5.0</v>
      </c>
      <c r="AL31" s="1">
        <v>2.0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2" t="b">
        <f>IFERROR(__xludf.DUMMYFUNCTION("IF(REGEXMATCH(AC31, ""DEPRECATED""), true, false)
"),FALSE)</f>
        <v>0</v>
      </c>
      <c r="AS31" s="2" t="str">
        <f t="shared" si="4"/>
        <v>kapacitor - 257</v>
      </c>
      <c r="AT31" s="3" t="str">
        <f t="shared" si="5"/>
        <v>kapacitor - 57192159</v>
      </c>
      <c r="AU31" s="2" t="b">
        <f t="shared" si="6"/>
        <v>0</v>
      </c>
    </row>
    <row r="32">
      <c r="A32" s="1" t="s">
        <v>112</v>
      </c>
      <c r="B32" s="1" t="s">
        <v>113</v>
      </c>
      <c r="C32" s="1" t="s">
        <v>23</v>
      </c>
      <c r="D32" s="1">
        <v>1170.0</v>
      </c>
      <c r="E32" s="1">
        <v>2.39584364E8</v>
      </c>
      <c r="F32" s="1" t="s">
        <v>114</v>
      </c>
      <c r="G32" s="1">
        <v>0.0</v>
      </c>
      <c r="H32" s="1">
        <v>25.0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1.0</v>
      </c>
      <c r="O32" s="1">
        <v>0.0</v>
      </c>
      <c r="P32" s="1">
        <v>0.0</v>
      </c>
      <c r="Q32" s="2" t="b">
        <f>IFERROR(__xludf.DUMMYFUNCTION("IF(REGEXMATCH(B32, ""DEPRECATED""), true, false)
"),FALSE)</f>
        <v>0</v>
      </c>
      <c r="R32" s="2" t="str">
        <f t="shared" si="1"/>
        <v>neo4j - 1170</v>
      </c>
      <c r="S32" s="3" t="str">
        <f t="shared" si="2"/>
        <v>neo4j - 239584364</v>
      </c>
      <c r="T32" s="2" t="b">
        <f t="shared" si="3"/>
        <v>0</v>
      </c>
      <c r="AB32" s="1" t="s">
        <v>112</v>
      </c>
      <c r="AC32" s="1" t="s">
        <v>113</v>
      </c>
      <c r="AD32" s="1" t="s">
        <v>23</v>
      </c>
      <c r="AE32" s="1">
        <v>1170.0</v>
      </c>
      <c r="AF32" s="1">
        <v>2.39584364E8</v>
      </c>
      <c r="AG32" s="1" t="s">
        <v>114</v>
      </c>
      <c r="AH32" s="1">
        <v>0.0</v>
      </c>
      <c r="AI32" s="1">
        <v>25.0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1.0</v>
      </c>
      <c r="AP32" s="1">
        <v>0.0</v>
      </c>
      <c r="AQ32" s="1">
        <v>0.0</v>
      </c>
      <c r="AR32" s="2" t="b">
        <f>IFERROR(__xludf.DUMMYFUNCTION("IF(REGEXMATCH(AC32, ""DEPRECATED""), true, false)
"),FALSE)</f>
        <v>0</v>
      </c>
      <c r="AS32" s="2" t="str">
        <f t="shared" si="4"/>
        <v>neo4j - 1170</v>
      </c>
      <c r="AT32" s="3" t="str">
        <f t="shared" si="5"/>
        <v>neo4j - 239584364</v>
      </c>
      <c r="AU32" s="2" t="b">
        <f t="shared" si="6"/>
        <v>0</v>
      </c>
    </row>
    <row r="33">
      <c r="A33" s="1" t="s">
        <v>115</v>
      </c>
      <c r="B33" s="1" t="s">
        <v>116</v>
      </c>
      <c r="C33" s="1" t="s">
        <v>23</v>
      </c>
      <c r="D33" s="1">
        <v>113.0</v>
      </c>
      <c r="E33" s="1">
        <v>2.2540718E7</v>
      </c>
      <c r="F33" s="1" t="s">
        <v>117</v>
      </c>
      <c r="G33" s="1">
        <v>2.0</v>
      </c>
      <c r="H33" s="1">
        <v>14.0</v>
      </c>
      <c r="I33" s="1">
        <v>1.0</v>
      </c>
      <c r="J33" s="1">
        <v>16.0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2" t="b">
        <f>IFERROR(__xludf.DUMMYFUNCTION("IF(REGEXMATCH(B33, ""DEPRECATED""), true, false)
"),FALSE)</f>
        <v>0</v>
      </c>
      <c r="R33" s="2" t="str">
        <f t="shared" si="1"/>
        <v>tomee - 113</v>
      </c>
      <c r="S33" s="3" t="str">
        <f t="shared" si="2"/>
        <v>tomee - 22540718</v>
      </c>
      <c r="T33" s="2" t="b">
        <f t="shared" si="3"/>
        <v>0</v>
      </c>
      <c r="AB33" s="1" t="s">
        <v>115</v>
      </c>
      <c r="AC33" s="1" t="s">
        <v>116</v>
      </c>
      <c r="AD33" s="1" t="s">
        <v>23</v>
      </c>
      <c r="AE33" s="1">
        <v>113.0</v>
      </c>
      <c r="AF33" s="1">
        <v>2.2540718E7</v>
      </c>
      <c r="AG33" s="1" t="s">
        <v>117</v>
      </c>
      <c r="AH33" s="1">
        <v>2.0</v>
      </c>
      <c r="AI33" s="1">
        <v>14.0</v>
      </c>
      <c r="AJ33" s="1">
        <v>1.0</v>
      </c>
      <c r="AK33" s="1">
        <v>16.0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2" t="b">
        <f>IFERROR(__xludf.DUMMYFUNCTION("IF(REGEXMATCH(AC33, ""DEPRECATED""), true, false)
"),FALSE)</f>
        <v>0</v>
      </c>
      <c r="AS33" s="2" t="str">
        <f t="shared" si="4"/>
        <v>tomee - 113</v>
      </c>
      <c r="AT33" s="3" t="str">
        <f t="shared" si="5"/>
        <v>tomee - 22540718</v>
      </c>
      <c r="AU33" s="2" t="b">
        <f t="shared" si="6"/>
        <v>0</v>
      </c>
    </row>
    <row r="34">
      <c r="A34" s="1" t="s">
        <v>118</v>
      </c>
      <c r="B34" s="1" t="s">
        <v>119</v>
      </c>
      <c r="C34" s="1" t="s">
        <v>23</v>
      </c>
      <c r="D34" s="1">
        <v>188.0</v>
      </c>
      <c r="E34" s="1">
        <v>1.6589823E7</v>
      </c>
      <c r="F34" s="1" t="s">
        <v>120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2" t="b">
        <f>IFERROR(__xludf.DUMMYFUNCTION("IF(REGEXMATCH(B34, ""DEPRECATED""), true, false)
"),FALSE)</f>
        <v>0</v>
      </c>
      <c r="R34" s="2" t="str">
        <f t="shared" si="1"/>
        <v>photon - 188</v>
      </c>
      <c r="S34" s="3" t="str">
        <f t="shared" si="2"/>
        <v>photon - 16589823</v>
      </c>
      <c r="T34" s="2" t="b">
        <f t="shared" si="3"/>
        <v>0</v>
      </c>
      <c r="AB34" s="1" t="s">
        <v>118</v>
      </c>
      <c r="AC34" s="1" t="s">
        <v>119</v>
      </c>
      <c r="AD34" s="1" t="s">
        <v>23</v>
      </c>
      <c r="AE34" s="1">
        <v>188.0</v>
      </c>
      <c r="AF34" s="1">
        <v>1.6589823E7</v>
      </c>
      <c r="AG34" s="1" t="s">
        <v>120</v>
      </c>
      <c r="AH34" s="1">
        <v>0.0</v>
      </c>
      <c r="AI34" s="1">
        <v>0.0</v>
      </c>
      <c r="AJ34" s="1">
        <v>0.0</v>
      </c>
      <c r="AK34" s="1">
        <v>0.0</v>
      </c>
      <c r="AL34" s="1">
        <v>0.0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2" t="b">
        <f>IFERROR(__xludf.DUMMYFUNCTION("IF(REGEXMATCH(AC34, ""DEPRECATED""), true, false)
"),FALSE)</f>
        <v>0</v>
      </c>
      <c r="AS34" s="2" t="str">
        <f t="shared" si="4"/>
        <v>photon - 188</v>
      </c>
      <c r="AT34" s="3" t="str">
        <f t="shared" si="5"/>
        <v>photon - 16589823</v>
      </c>
      <c r="AU34" s="2" t="b">
        <f t="shared" si="6"/>
        <v>0</v>
      </c>
    </row>
    <row r="35">
      <c r="A35" s="1" t="s">
        <v>121</v>
      </c>
      <c r="B35" s="1" t="s">
        <v>122</v>
      </c>
      <c r="C35" s="1" t="s">
        <v>23</v>
      </c>
      <c r="D35" s="1">
        <v>1165.0</v>
      </c>
      <c r="E35" s="1">
        <v>6.5909861E7</v>
      </c>
      <c r="F35" s="1" t="s">
        <v>123</v>
      </c>
      <c r="G35" s="1">
        <v>1.0</v>
      </c>
      <c r="H35" s="1">
        <v>68.0</v>
      </c>
      <c r="I35" s="1">
        <v>7.0</v>
      </c>
      <c r="J35" s="1">
        <v>5.0</v>
      </c>
      <c r="K35" s="1">
        <v>3.0</v>
      </c>
      <c r="L35" s="1">
        <v>0.0</v>
      </c>
      <c r="M35" s="1">
        <v>1.0</v>
      </c>
      <c r="N35" s="1">
        <v>1.0</v>
      </c>
      <c r="O35" s="1">
        <v>1.0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1"/>
        <v>redmine - 1165</v>
      </c>
      <c r="S35" s="3" t="str">
        <f t="shared" si="2"/>
        <v>redmine - 65909861</v>
      </c>
      <c r="T35" s="2" t="b">
        <f t="shared" si="3"/>
        <v>0</v>
      </c>
      <c r="AB35" s="1" t="s">
        <v>121</v>
      </c>
      <c r="AC35" s="1" t="s">
        <v>122</v>
      </c>
      <c r="AD35" s="1" t="s">
        <v>23</v>
      </c>
      <c r="AE35" s="1">
        <v>1165.0</v>
      </c>
      <c r="AF35" s="1">
        <v>6.5909861E7</v>
      </c>
      <c r="AG35" s="1" t="s">
        <v>123</v>
      </c>
      <c r="AH35" s="1">
        <v>1.0</v>
      </c>
      <c r="AI35" s="1">
        <v>68.0</v>
      </c>
      <c r="AJ35" s="1">
        <v>7.0</v>
      </c>
      <c r="AK35" s="1">
        <v>5.0</v>
      </c>
      <c r="AL35" s="1">
        <v>3.0</v>
      </c>
      <c r="AM35" s="1">
        <v>0.0</v>
      </c>
      <c r="AN35" s="1">
        <v>1.0</v>
      </c>
      <c r="AO35" s="1">
        <v>1.0</v>
      </c>
      <c r="AP35" s="1">
        <v>1.0</v>
      </c>
      <c r="AQ35" s="1">
        <v>0.0</v>
      </c>
      <c r="AR35" s="2" t="b">
        <f>IFERROR(__xludf.DUMMYFUNCTION("IF(REGEXMATCH(AC35, ""DEPRECATED""), true, false)
"),FALSE)</f>
        <v>0</v>
      </c>
      <c r="AS35" s="2" t="str">
        <f t="shared" si="4"/>
        <v>redmine - 1165</v>
      </c>
      <c r="AT35" s="3" t="str">
        <f t="shared" si="5"/>
        <v>redmine - 65909861</v>
      </c>
      <c r="AU35" s="2" t="b">
        <f t="shared" si="6"/>
        <v>0</v>
      </c>
    </row>
    <row r="36">
      <c r="A36" s="1" t="s">
        <v>124</v>
      </c>
      <c r="B36" s="1" t="s">
        <v>125</v>
      </c>
      <c r="C36" s="1" t="s">
        <v>23</v>
      </c>
      <c r="D36" s="1">
        <v>1014.0</v>
      </c>
      <c r="E36" s="1">
        <v>1.28914007E8</v>
      </c>
      <c r="F36" s="1" t="s">
        <v>126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1.0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1"/>
        <v>composer - 1014</v>
      </c>
      <c r="S36" s="3" t="str">
        <f t="shared" si="2"/>
        <v>composer - 128914007</v>
      </c>
      <c r="T36" s="2" t="b">
        <f t="shared" si="3"/>
        <v>0</v>
      </c>
      <c r="AB36" s="1" t="s">
        <v>124</v>
      </c>
      <c r="AC36" s="1" t="s">
        <v>125</v>
      </c>
      <c r="AD36" s="1" t="s">
        <v>23</v>
      </c>
      <c r="AE36" s="1">
        <v>1014.0</v>
      </c>
      <c r="AF36" s="1">
        <v>1.28914007E8</v>
      </c>
      <c r="AG36" s="1" t="s">
        <v>126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1.0</v>
      </c>
      <c r="AQ36" s="1">
        <v>0.0</v>
      </c>
      <c r="AR36" s="2" t="b">
        <f>IFERROR(__xludf.DUMMYFUNCTION("IF(REGEXMATCH(AC36, ""DEPRECATED""), true, false)
"),FALSE)</f>
        <v>0</v>
      </c>
      <c r="AS36" s="2" t="str">
        <f t="shared" si="4"/>
        <v>composer - 1014</v>
      </c>
      <c r="AT36" s="3" t="str">
        <f t="shared" si="5"/>
        <v>composer - 128914007</v>
      </c>
      <c r="AU36" s="2" t="b">
        <f t="shared" si="6"/>
        <v>0</v>
      </c>
    </row>
    <row r="37">
      <c r="A37" s="1" t="s">
        <v>127</v>
      </c>
      <c r="B37" s="1" t="s">
        <v>128</v>
      </c>
      <c r="C37" s="1" t="s">
        <v>23</v>
      </c>
      <c r="D37" s="1">
        <v>515.0</v>
      </c>
      <c r="E37" s="1">
        <v>4.4305974E7</v>
      </c>
      <c r="F37" s="1" t="s">
        <v>129</v>
      </c>
      <c r="G37" s="1">
        <v>1.0</v>
      </c>
      <c r="H37" s="1">
        <v>72.0</v>
      </c>
      <c r="I37" s="1">
        <v>0.0</v>
      </c>
      <c r="J37" s="1">
        <v>5.0</v>
      </c>
      <c r="K37" s="1">
        <v>0.0</v>
      </c>
      <c r="L37" s="1">
        <v>0.0</v>
      </c>
      <c r="M37" s="1">
        <v>0.0</v>
      </c>
      <c r="N37" s="1">
        <v>1.0</v>
      </c>
      <c r="O37" s="1">
        <v>0.0</v>
      </c>
      <c r="P37" s="1">
        <v>3.0</v>
      </c>
      <c r="Q37" s="2" t="b">
        <f>IFERROR(__xludf.DUMMYFUNCTION("IF(REGEXMATCH(B37, ""DEPRECATED""), true, false)
"),FALSE)</f>
        <v>0</v>
      </c>
      <c r="R37" s="2" t="str">
        <f t="shared" si="1"/>
        <v>mediawiki - 515</v>
      </c>
      <c r="S37" s="3" t="str">
        <f t="shared" si="2"/>
        <v>mediawiki - 44305974</v>
      </c>
      <c r="T37" s="2" t="b">
        <f t="shared" si="3"/>
        <v>0</v>
      </c>
      <c r="AB37" s="1" t="s">
        <v>127</v>
      </c>
      <c r="AC37" s="1" t="s">
        <v>128</v>
      </c>
      <c r="AD37" s="1" t="s">
        <v>23</v>
      </c>
      <c r="AE37" s="1">
        <v>515.0</v>
      </c>
      <c r="AF37" s="1">
        <v>4.4305974E7</v>
      </c>
      <c r="AG37" s="1" t="s">
        <v>129</v>
      </c>
      <c r="AH37" s="1">
        <v>1.0</v>
      </c>
      <c r="AI37" s="1">
        <v>72.0</v>
      </c>
      <c r="AJ37" s="1">
        <v>0.0</v>
      </c>
      <c r="AK37" s="1">
        <v>5.0</v>
      </c>
      <c r="AL37" s="1">
        <v>0.0</v>
      </c>
      <c r="AM37" s="1">
        <v>0.0</v>
      </c>
      <c r="AN37" s="1">
        <v>0.0</v>
      </c>
      <c r="AO37" s="1">
        <v>1.0</v>
      </c>
      <c r="AP37" s="1">
        <v>0.0</v>
      </c>
      <c r="AQ37" s="1">
        <v>3.0</v>
      </c>
      <c r="AR37" s="2" t="b">
        <f>IFERROR(__xludf.DUMMYFUNCTION("IF(REGEXMATCH(AC37, ""DEPRECATED""), true, false)
"),FALSE)</f>
        <v>0</v>
      </c>
      <c r="AS37" s="2" t="str">
        <f t="shared" si="4"/>
        <v>mediawiki - 515</v>
      </c>
      <c r="AT37" s="3" t="str">
        <f t="shared" si="5"/>
        <v>mediawiki - 44305974</v>
      </c>
      <c r="AU37" s="2" t="b">
        <f t="shared" si="6"/>
        <v>0</v>
      </c>
    </row>
    <row r="38">
      <c r="A38" s="1" t="s">
        <v>130</v>
      </c>
      <c r="B38" s="1" t="s">
        <v>131</v>
      </c>
      <c r="C38" s="1" t="s">
        <v>23</v>
      </c>
      <c r="D38" s="1">
        <v>181.0</v>
      </c>
      <c r="E38" s="1">
        <v>4956147.0</v>
      </c>
      <c r="F38" s="1" t="s">
        <v>132</v>
      </c>
      <c r="G38" s="1">
        <v>1.0</v>
      </c>
      <c r="H38" s="1">
        <v>39.0</v>
      </c>
      <c r="I38" s="1">
        <v>4.0</v>
      </c>
      <c r="J38" s="1">
        <v>0.0</v>
      </c>
      <c r="K38" s="1">
        <v>3.0</v>
      </c>
      <c r="L38" s="1">
        <v>0.0</v>
      </c>
      <c r="M38" s="1">
        <v>1.0</v>
      </c>
      <c r="N38" s="1">
        <v>1.0</v>
      </c>
      <c r="O38" s="1">
        <v>1.0</v>
      </c>
      <c r="P38" s="1">
        <v>3.0</v>
      </c>
      <c r="Q38" s="2" t="b">
        <f>IFERROR(__xludf.DUMMYFUNCTION("IF(REGEXMATCH(B38, ""DEPRECATED""), true, false)
"),FALSE)</f>
        <v>0</v>
      </c>
      <c r="R38" s="2" t="str">
        <f t="shared" si="1"/>
        <v>postfixadmin - 181</v>
      </c>
      <c r="S38" s="3" t="str">
        <f t="shared" si="2"/>
        <v>postfixadmin - 4956147</v>
      </c>
      <c r="T38" s="2" t="b">
        <f t="shared" si="3"/>
        <v>0</v>
      </c>
      <c r="AB38" s="1" t="s">
        <v>130</v>
      </c>
      <c r="AC38" s="1" t="s">
        <v>131</v>
      </c>
      <c r="AD38" s="1" t="s">
        <v>23</v>
      </c>
      <c r="AE38" s="1">
        <v>181.0</v>
      </c>
      <c r="AF38" s="1">
        <v>4956147.0</v>
      </c>
      <c r="AG38" s="1" t="s">
        <v>132</v>
      </c>
      <c r="AH38" s="1">
        <v>1.0</v>
      </c>
      <c r="AI38" s="1">
        <v>39.0</v>
      </c>
      <c r="AJ38" s="1">
        <v>4.0</v>
      </c>
      <c r="AK38" s="1">
        <v>0.0</v>
      </c>
      <c r="AL38" s="1">
        <v>3.0</v>
      </c>
      <c r="AM38" s="1">
        <v>0.0</v>
      </c>
      <c r="AN38" s="1">
        <v>1.0</v>
      </c>
      <c r="AO38" s="1">
        <v>1.0</v>
      </c>
      <c r="AP38" s="1">
        <v>1.0</v>
      </c>
      <c r="AQ38" s="1">
        <v>3.0</v>
      </c>
      <c r="AR38" s="2" t="b">
        <f>IFERROR(__xludf.DUMMYFUNCTION("IF(REGEXMATCH(AC38, ""DEPRECATED""), true, false)
"),FALSE)</f>
        <v>0</v>
      </c>
      <c r="AS38" s="2" t="str">
        <f t="shared" si="4"/>
        <v>postfixadmin - 181</v>
      </c>
      <c r="AT38" s="3" t="str">
        <f t="shared" si="5"/>
        <v>postfixadmin - 4956147</v>
      </c>
      <c r="AU38" s="2" t="b">
        <f t="shared" si="6"/>
        <v>0</v>
      </c>
    </row>
    <row r="39">
      <c r="A39" s="1" t="s">
        <v>133</v>
      </c>
      <c r="B39" s="1" t="s">
        <v>134</v>
      </c>
      <c r="C39" s="1" t="s">
        <v>23</v>
      </c>
      <c r="D39" s="1">
        <v>259.0</v>
      </c>
      <c r="E39" s="1">
        <v>2.0669029E7</v>
      </c>
      <c r="F39" s="1" t="s">
        <v>135</v>
      </c>
      <c r="G39" s="1">
        <v>1.0</v>
      </c>
      <c r="H39" s="1">
        <v>39.0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1.0</v>
      </c>
      <c r="O39" s="1">
        <v>0.0</v>
      </c>
      <c r="P39" s="1">
        <v>3.0</v>
      </c>
      <c r="Q39" s="2" t="b">
        <f>IFERROR(__xludf.DUMMYFUNCTION("IF(REGEXMATCH(B39, ""DEPRECATED""), true, false)
"),FALSE)</f>
        <v>0</v>
      </c>
      <c r="R39" s="2" t="str">
        <f t="shared" si="1"/>
        <v>yourls - 259</v>
      </c>
      <c r="S39" s="3" t="str">
        <f t="shared" si="2"/>
        <v>yourls - 20669029</v>
      </c>
      <c r="T39" s="2" t="b">
        <f t="shared" si="3"/>
        <v>0</v>
      </c>
      <c r="AB39" s="1" t="s">
        <v>133</v>
      </c>
      <c r="AC39" s="1" t="s">
        <v>134</v>
      </c>
      <c r="AD39" s="1" t="s">
        <v>23</v>
      </c>
      <c r="AE39" s="1">
        <v>259.0</v>
      </c>
      <c r="AF39" s="1">
        <v>2.0669029E7</v>
      </c>
      <c r="AG39" s="1" t="s">
        <v>135</v>
      </c>
      <c r="AH39" s="1">
        <v>1.0</v>
      </c>
      <c r="AI39" s="1">
        <v>39.0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1.0</v>
      </c>
      <c r="AP39" s="1">
        <v>0.0</v>
      </c>
      <c r="AQ39" s="1">
        <v>3.0</v>
      </c>
      <c r="AR39" s="2" t="b">
        <f>IFERROR(__xludf.DUMMYFUNCTION("IF(REGEXMATCH(AC39, ""DEPRECATED""), true, false)
"),FALSE)</f>
        <v>0</v>
      </c>
      <c r="AS39" s="2" t="str">
        <f t="shared" si="4"/>
        <v>yourls - 259</v>
      </c>
      <c r="AT39" s="3" t="str">
        <f t="shared" si="5"/>
        <v>yourls - 20669029</v>
      </c>
      <c r="AU39" s="2" t="b">
        <f t="shared" si="6"/>
        <v>0</v>
      </c>
    </row>
    <row r="40">
      <c r="A40" s="1" t="s">
        <v>136</v>
      </c>
      <c r="B40" s="1" t="s">
        <v>137</v>
      </c>
      <c r="C40" s="1" t="s">
        <v>23</v>
      </c>
      <c r="D40" s="1">
        <v>883.0</v>
      </c>
      <c r="E40" s="1">
        <v>5.7796784E7</v>
      </c>
      <c r="F40" s="1" t="s">
        <v>138</v>
      </c>
      <c r="G40" s="1">
        <v>1.0</v>
      </c>
      <c r="H40" s="1">
        <v>40.0</v>
      </c>
      <c r="I40" s="1">
        <v>1.0</v>
      </c>
      <c r="J40" s="1">
        <v>0.0</v>
      </c>
      <c r="K40" s="1">
        <v>0.0</v>
      </c>
      <c r="L40" s="1">
        <v>0.0</v>
      </c>
      <c r="M40" s="1">
        <v>0.0</v>
      </c>
      <c r="N40" s="1">
        <v>1.0</v>
      </c>
      <c r="O40" s="1">
        <v>0.0</v>
      </c>
      <c r="P40" s="1">
        <v>3.0</v>
      </c>
      <c r="Q40" s="2" t="b">
        <f>IFERROR(__xludf.DUMMYFUNCTION("IF(REGEXMATCH(B40, ""DEPRECATED""), true, false)
"),FALSE)</f>
        <v>0</v>
      </c>
      <c r="R40" s="2" t="str">
        <f t="shared" si="1"/>
        <v>phpmyadmin - 883</v>
      </c>
      <c r="S40" s="3" t="str">
        <f t="shared" si="2"/>
        <v>phpmyadmin - 57796784</v>
      </c>
      <c r="T40" s="2" t="b">
        <f t="shared" si="3"/>
        <v>0</v>
      </c>
      <c r="AB40" s="1" t="s">
        <v>136</v>
      </c>
      <c r="AC40" s="1" t="s">
        <v>137</v>
      </c>
      <c r="AD40" s="1" t="s">
        <v>23</v>
      </c>
      <c r="AE40" s="1">
        <v>883.0</v>
      </c>
      <c r="AF40" s="1">
        <v>5.7796784E7</v>
      </c>
      <c r="AG40" s="1" t="s">
        <v>138</v>
      </c>
      <c r="AH40" s="1">
        <v>1.0</v>
      </c>
      <c r="AI40" s="1">
        <v>40.0</v>
      </c>
      <c r="AJ40" s="1">
        <v>1.0</v>
      </c>
      <c r="AK40" s="1">
        <v>0.0</v>
      </c>
      <c r="AL40" s="1">
        <v>0.0</v>
      </c>
      <c r="AM40" s="1">
        <v>0.0</v>
      </c>
      <c r="AN40" s="1">
        <v>0.0</v>
      </c>
      <c r="AO40" s="1">
        <v>1.0</v>
      </c>
      <c r="AP40" s="1">
        <v>0.0</v>
      </c>
      <c r="AQ40" s="1">
        <v>3.0</v>
      </c>
      <c r="AR40" s="2" t="b">
        <f>IFERROR(__xludf.DUMMYFUNCTION("IF(REGEXMATCH(AC40, ""DEPRECATED""), true, false)
"),FALSE)</f>
        <v>0</v>
      </c>
      <c r="AS40" s="2" t="str">
        <f t="shared" si="4"/>
        <v>phpmyadmin - 883</v>
      </c>
      <c r="AT40" s="3" t="str">
        <f t="shared" si="5"/>
        <v>phpmyadmin - 57796784</v>
      </c>
      <c r="AU40" s="2" t="b">
        <f t="shared" si="6"/>
        <v>0</v>
      </c>
    </row>
    <row r="41">
      <c r="A41" s="1" t="s">
        <v>139</v>
      </c>
      <c r="B41" s="1" t="s">
        <v>140</v>
      </c>
      <c r="C41" s="1" t="s">
        <v>23</v>
      </c>
      <c r="D41" s="1">
        <v>177.0</v>
      </c>
      <c r="E41" s="1">
        <v>1.0828432E7</v>
      </c>
      <c r="F41" s="1" t="s">
        <v>141</v>
      </c>
      <c r="G41" s="1">
        <v>6.0</v>
      </c>
      <c r="H41" s="1">
        <v>84.0</v>
      </c>
      <c r="I41" s="1">
        <v>14.0</v>
      </c>
      <c r="J41" s="1">
        <v>0.0</v>
      </c>
      <c r="K41" s="1">
        <v>5.0</v>
      </c>
      <c r="L41" s="1">
        <v>0.0</v>
      </c>
      <c r="M41" s="1">
        <v>2.0</v>
      </c>
      <c r="N41" s="1">
        <v>1.0</v>
      </c>
      <c r="O41" s="1">
        <v>2.0</v>
      </c>
      <c r="P41" s="1">
        <v>3.0</v>
      </c>
      <c r="Q41" s="2" t="b">
        <f>IFERROR(__xludf.DUMMYFUNCTION("IF(REGEXMATCH(B41, ""DEPRECATED""), true, false)
"),FALSE)</f>
        <v>0</v>
      </c>
      <c r="R41" s="2" t="str">
        <f t="shared" si="1"/>
        <v>monica - 177</v>
      </c>
      <c r="S41" s="3" t="str">
        <f t="shared" si="2"/>
        <v>monica - 10828432</v>
      </c>
      <c r="T41" s="2" t="b">
        <f t="shared" si="3"/>
        <v>0</v>
      </c>
      <c r="AB41" s="1" t="s">
        <v>139</v>
      </c>
      <c r="AC41" s="1" t="s">
        <v>140</v>
      </c>
      <c r="AD41" s="1" t="s">
        <v>23</v>
      </c>
      <c r="AE41" s="1">
        <v>177.0</v>
      </c>
      <c r="AF41" s="1">
        <v>1.0828432E7</v>
      </c>
      <c r="AG41" s="1" t="s">
        <v>141</v>
      </c>
      <c r="AH41" s="1">
        <v>6.0</v>
      </c>
      <c r="AI41" s="1">
        <v>84.0</v>
      </c>
      <c r="AJ41" s="1">
        <v>14.0</v>
      </c>
      <c r="AK41" s="1">
        <v>0.0</v>
      </c>
      <c r="AL41" s="1">
        <v>5.0</v>
      </c>
      <c r="AM41" s="1">
        <v>0.0</v>
      </c>
      <c r="AN41" s="1">
        <v>2.0</v>
      </c>
      <c r="AO41" s="1">
        <v>1.0</v>
      </c>
      <c r="AP41" s="1">
        <v>2.0</v>
      </c>
      <c r="AQ41" s="1">
        <v>3.0</v>
      </c>
      <c r="AR41" s="2" t="b">
        <f>IFERROR(__xludf.DUMMYFUNCTION("IF(REGEXMATCH(AC41, ""DEPRECATED""), true, false)
"),FALSE)</f>
        <v>0</v>
      </c>
      <c r="AS41" s="2" t="str">
        <f t="shared" si="4"/>
        <v>monica - 177</v>
      </c>
      <c r="AT41" s="3" t="str">
        <f t="shared" si="5"/>
        <v>monica - 10828432</v>
      </c>
      <c r="AU41" s="2" t="b">
        <f t="shared" si="6"/>
        <v>0</v>
      </c>
    </row>
    <row r="42">
      <c r="A42" s="1" t="s">
        <v>142</v>
      </c>
      <c r="B42" s="1" t="s">
        <v>143</v>
      </c>
      <c r="C42" s="1" t="s">
        <v>23</v>
      </c>
      <c r="D42" s="1">
        <v>424.0</v>
      </c>
      <c r="E42" s="1">
        <v>8.1826557E7</v>
      </c>
      <c r="F42" s="1" t="s">
        <v>144</v>
      </c>
      <c r="G42" s="1">
        <v>1.0</v>
      </c>
      <c r="H42" s="1">
        <v>63.0</v>
      </c>
      <c r="I42" s="1">
        <v>1.0</v>
      </c>
      <c r="J42" s="1">
        <v>3.0</v>
      </c>
      <c r="K42" s="1">
        <v>1.0</v>
      </c>
      <c r="L42" s="1">
        <v>0.0</v>
      </c>
      <c r="M42" s="1">
        <v>0.0</v>
      </c>
      <c r="N42" s="1">
        <v>1.0</v>
      </c>
      <c r="O42" s="1">
        <v>0.0</v>
      </c>
      <c r="P42" s="1">
        <v>3.0</v>
      </c>
      <c r="Q42" s="2" t="b">
        <f>IFERROR(__xludf.DUMMYFUNCTION("IF(REGEXMATCH(B42, ""DEPRECATED""), true, false)
"),FALSE)</f>
        <v>0</v>
      </c>
      <c r="R42" s="2" t="str">
        <f t="shared" si="1"/>
        <v>joomla - 424</v>
      </c>
      <c r="S42" s="3" t="str">
        <f t="shared" si="2"/>
        <v>joomla - 81826557</v>
      </c>
      <c r="T42" s="2" t="b">
        <f t="shared" si="3"/>
        <v>0</v>
      </c>
      <c r="AB42" s="1" t="s">
        <v>142</v>
      </c>
      <c r="AC42" s="1" t="s">
        <v>143</v>
      </c>
      <c r="AD42" s="1" t="s">
        <v>23</v>
      </c>
      <c r="AE42" s="1">
        <v>424.0</v>
      </c>
      <c r="AF42" s="1">
        <v>8.1826557E7</v>
      </c>
      <c r="AG42" s="1" t="s">
        <v>144</v>
      </c>
      <c r="AH42" s="1">
        <v>1.0</v>
      </c>
      <c r="AI42" s="1">
        <v>63.0</v>
      </c>
      <c r="AJ42" s="1">
        <v>1.0</v>
      </c>
      <c r="AK42" s="1">
        <v>3.0</v>
      </c>
      <c r="AL42" s="1">
        <v>1.0</v>
      </c>
      <c r="AM42" s="1">
        <v>0.0</v>
      </c>
      <c r="AN42" s="1">
        <v>0.0</v>
      </c>
      <c r="AO42" s="1">
        <v>1.0</v>
      </c>
      <c r="AP42" s="1">
        <v>0.0</v>
      </c>
      <c r="AQ42" s="1">
        <v>3.0</v>
      </c>
      <c r="AR42" s="2" t="b">
        <f>IFERROR(__xludf.DUMMYFUNCTION("IF(REGEXMATCH(AC42, ""DEPRECATED""), true, false)
"),FALSE)</f>
        <v>0</v>
      </c>
      <c r="AS42" s="2" t="str">
        <f t="shared" si="4"/>
        <v>joomla - 424</v>
      </c>
      <c r="AT42" s="3" t="str">
        <f t="shared" si="5"/>
        <v>joomla - 81826557</v>
      </c>
      <c r="AU42" s="2" t="b">
        <f t="shared" si="6"/>
        <v>0</v>
      </c>
    </row>
    <row r="43">
      <c r="A43" s="1" t="s">
        <v>145</v>
      </c>
      <c r="B43" s="1" t="s">
        <v>146</v>
      </c>
      <c r="C43" s="1" t="s">
        <v>23</v>
      </c>
      <c r="D43" s="1">
        <v>314.0</v>
      </c>
      <c r="E43" s="1">
        <v>1.17763937E8</v>
      </c>
      <c r="F43" s="1" t="s">
        <v>147</v>
      </c>
      <c r="G43" s="1">
        <v>1.0</v>
      </c>
      <c r="H43" s="1">
        <v>40.0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1.0</v>
      </c>
      <c r="O43" s="1">
        <v>0.0</v>
      </c>
      <c r="P43" s="1">
        <v>3.0</v>
      </c>
      <c r="Q43" s="2" t="b">
        <f>IFERROR(__xludf.DUMMYFUNCTION("IF(REGEXMATCH(B43, ""DEPRECATED""), true, false)
"),FALSE)</f>
        <v>0</v>
      </c>
      <c r="R43" s="2" t="str">
        <f t="shared" si="1"/>
        <v>matomo - 314</v>
      </c>
      <c r="S43" s="3" t="str">
        <f t="shared" si="2"/>
        <v>matomo - 117763937</v>
      </c>
      <c r="T43" s="2" t="b">
        <f t="shared" si="3"/>
        <v>0</v>
      </c>
      <c r="AB43" s="1" t="s">
        <v>145</v>
      </c>
      <c r="AC43" s="1" t="s">
        <v>146</v>
      </c>
      <c r="AD43" s="1" t="s">
        <v>23</v>
      </c>
      <c r="AE43" s="1">
        <v>314.0</v>
      </c>
      <c r="AF43" s="1">
        <v>1.17763937E8</v>
      </c>
      <c r="AG43" s="1" t="s">
        <v>147</v>
      </c>
      <c r="AH43" s="1">
        <v>1.0</v>
      </c>
      <c r="AI43" s="1">
        <v>40.0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1.0</v>
      </c>
      <c r="AP43" s="1">
        <v>0.0</v>
      </c>
      <c r="AQ43" s="1">
        <v>3.0</v>
      </c>
      <c r="AR43" s="2" t="b">
        <f>IFERROR(__xludf.DUMMYFUNCTION("IF(REGEXMATCH(AC43, ""DEPRECATED""), true, false)
"),FALSE)</f>
        <v>0</v>
      </c>
      <c r="AS43" s="2" t="str">
        <f t="shared" si="4"/>
        <v>matomo - 314</v>
      </c>
      <c r="AT43" s="3" t="str">
        <f t="shared" si="5"/>
        <v>matomo - 117763937</v>
      </c>
      <c r="AU43" s="2" t="b">
        <f t="shared" si="6"/>
        <v>0</v>
      </c>
    </row>
    <row r="44">
      <c r="A44" s="1" t="s">
        <v>148</v>
      </c>
      <c r="B44" s="1" t="s">
        <v>149</v>
      </c>
      <c r="C44" s="1" t="s">
        <v>23</v>
      </c>
      <c r="D44" s="1">
        <v>1006.0</v>
      </c>
      <c r="E44" s="1">
        <v>1.52991286E8</v>
      </c>
      <c r="F44" s="1" t="s">
        <v>150</v>
      </c>
      <c r="G44" s="1">
        <v>1.0</v>
      </c>
      <c r="H44" s="1">
        <v>40.0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1.0</v>
      </c>
      <c r="O44" s="1">
        <v>0.0</v>
      </c>
      <c r="P44" s="1">
        <v>3.0</v>
      </c>
      <c r="Q44" s="2" t="b">
        <f>IFERROR(__xludf.DUMMYFUNCTION("IF(REGEXMATCH(B44, ""DEPRECATED""), true, false)
"),FALSE)</f>
        <v>0</v>
      </c>
      <c r="R44" s="2" t="str">
        <f t="shared" si="1"/>
        <v>drupal - 1006</v>
      </c>
      <c r="S44" s="3" t="str">
        <f t="shared" si="2"/>
        <v>drupal - 152991286</v>
      </c>
      <c r="T44" s="2" t="b">
        <f t="shared" si="3"/>
        <v>0</v>
      </c>
      <c r="AB44" s="1" t="s">
        <v>148</v>
      </c>
      <c r="AC44" s="1" t="s">
        <v>149</v>
      </c>
      <c r="AD44" s="1" t="s">
        <v>23</v>
      </c>
      <c r="AE44" s="1">
        <v>1006.0</v>
      </c>
      <c r="AF44" s="1">
        <v>1.52991286E8</v>
      </c>
      <c r="AG44" s="1" t="s">
        <v>150</v>
      </c>
      <c r="AH44" s="1">
        <v>1.0</v>
      </c>
      <c r="AI44" s="1">
        <v>40.0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1.0</v>
      </c>
      <c r="AP44" s="1">
        <v>0.0</v>
      </c>
      <c r="AQ44" s="1">
        <v>3.0</v>
      </c>
      <c r="AR44" s="2" t="b">
        <f>IFERROR(__xludf.DUMMYFUNCTION("IF(REGEXMATCH(AC44, ""DEPRECATED""), true, false)
"),FALSE)</f>
        <v>0</v>
      </c>
      <c r="AS44" s="2" t="str">
        <f t="shared" si="4"/>
        <v>drupal - 1006</v>
      </c>
      <c r="AT44" s="3" t="str">
        <f t="shared" si="5"/>
        <v>drupal - 152991286</v>
      </c>
      <c r="AU44" s="2" t="b">
        <f t="shared" si="6"/>
        <v>0</v>
      </c>
    </row>
    <row r="45">
      <c r="A45" s="1" t="s">
        <v>151</v>
      </c>
      <c r="B45" s="1" t="s">
        <v>152</v>
      </c>
      <c r="C45" s="1" t="s">
        <v>23</v>
      </c>
      <c r="D45" s="1">
        <v>56.0</v>
      </c>
      <c r="E45" s="1">
        <v>4420232.0</v>
      </c>
      <c r="F45" s="1" t="s">
        <v>153</v>
      </c>
      <c r="G45" s="1">
        <v>2.0</v>
      </c>
      <c r="H45" s="1">
        <v>116.0</v>
      </c>
      <c r="I45" s="1">
        <v>21.0</v>
      </c>
      <c r="J45" s="1">
        <v>4.0</v>
      </c>
      <c r="K45" s="1">
        <v>37.0</v>
      </c>
      <c r="L45" s="1">
        <v>0.0</v>
      </c>
      <c r="M45" s="1">
        <v>5.0</v>
      </c>
      <c r="N45" s="1">
        <v>1.0</v>
      </c>
      <c r="O45" s="1">
        <v>4.0</v>
      </c>
      <c r="P45" s="1">
        <v>3.0</v>
      </c>
      <c r="Q45" s="2" t="b">
        <f>IFERROR(__xludf.DUMMYFUNCTION("IF(REGEXMATCH(B45, ""DEPRECATED""), true, false)
"),FALSE)</f>
        <v>0</v>
      </c>
      <c r="R45" s="2" t="str">
        <f t="shared" si="1"/>
        <v>friendica - 56</v>
      </c>
      <c r="S45" s="3" t="str">
        <f t="shared" si="2"/>
        <v>friendica - 4420232</v>
      </c>
      <c r="T45" s="2" t="b">
        <f t="shared" si="3"/>
        <v>0</v>
      </c>
      <c r="AB45" s="1" t="s">
        <v>151</v>
      </c>
      <c r="AC45" s="1" t="s">
        <v>152</v>
      </c>
      <c r="AD45" s="1" t="s">
        <v>23</v>
      </c>
      <c r="AE45" s="1">
        <v>56.0</v>
      </c>
      <c r="AF45" s="1">
        <v>4420232.0</v>
      </c>
      <c r="AG45" s="1" t="s">
        <v>153</v>
      </c>
      <c r="AH45" s="1">
        <v>2.0</v>
      </c>
      <c r="AI45" s="1">
        <v>116.0</v>
      </c>
      <c r="AJ45" s="1">
        <v>21.0</v>
      </c>
      <c r="AK45" s="1">
        <v>4.0</v>
      </c>
      <c r="AL45" s="1">
        <v>37.0</v>
      </c>
      <c r="AM45" s="1">
        <v>0.0</v>
      </c>
      <c r="AN45" s="1">
        <v>5.0</v>
      </c>
      <c r="AO45" s="1">
        <v>1.0</v>
      </c>
      <c r="AP45" s="1">
        <v>4.0</v>
      </c>
      <c r="AQ45" s="1">
        <v>3.0</v>
      </c>
      <c r="AR45" s="2" t="b">
        <f>IFERROR(__xludf.DUMMYFUNCTION("IF(REGEXMATCH(AC45, ""DEPRECATED""), true, false)
"),FALSE)</f>
        <v>0</v>
      </c>
      <c r="AS45" s="2" t="str">
        <f t="shared" si="4"/>
        <v>friendica - 56</v>
      </c>
      <c r="AT45" s="3" t="str">
        <f t="shared" si="5"/>
        <v>friendica - 4420232</v>
      </c>
      <c r="AU45" s="2" t="b">
        <f t="shared" si="6"/>
        <v>0</v>
      </c>
    </row>
    <row r="46">
      <c r="A46" s="1" t="s">
        <v>154</v>
      </c>
      <c r="B46" s="1" t="s">
        <v>155</v>
      </c>
      <c r="C46" s="1" t="s">
        <v>23</v>
      </c>
      <c r="D46" s="1">
        <v>550.0</v>
      </c>
      <c r="E46" s="1">
        <v>5.1720543E7</v>
      </c>
      <c r="F46" s="1" t="s">
        <v>156</v>
      </c>
      <c r="G46" s="1">
        <v>1.0</v>
      </c>
      <c r="H46" s="1">
        <v>138.0</v>
      </c>
      <c r="I46" s="1">
        <v>0.0</v>
      </c>
      <c r="J46" s="1">
        <v>7.0</v>
      </c>
      <c r="K46" s="1">
        <v>2.0</v>
      </c>
      <c r="L46" s="1">
        <v>0.0</v>
      </c>
      <c r="M46" s="1">
        <v>1.0</v>
      </c>
      <c r="N46" s="1">
        <v>1.0</v>
      </c>
      <c r="O46" s="1">
        <v>0.0</v>
      </c>
      <c r="P46" s="1">
        <v>0.0</v>
      </c>
      <c r="Q46" s="2" t="b">
        <f>IFERROR(__xludf.DUMMYFUNCTION("IF(REGEXMATCH(B46, ""DEPRECATED""), true, false)
"),FALSE)</f>
        <v>0</v>
      </c>
      <c r="R46" s="2" t="str">
        <f t="shared" si="1"/>
        <v>elixir - 550</v>
      </c>
      <c r="S46" s="3" t="str">
        <f t="shared" si="2"/>
        <v>elixir - 51720543</v>
      </c>
      <c r="T46" s="2" t="b">
        <f t="shared" si="3"/>
        <v>0</v>
      </c>
      <c r="AB46" s="1" t="s">
        <v>154</v>
      </c>
      <c r="AC46" s="1" t="s">
        <v>155</v>
      </c>
      <c r="AD46" s="1" t="s">
        <v>23</v>
      </c>
      <c r="AE46" s="1">
        <v>550.0</v>
      </c>
      <c r="AF46" s="1">
        <v>5.1720543E7</v>
      </c>
      <c r="AG46" s="1" t="s">
        <v>156</v>
      </c>
      <c r="AH46" s="1">
        <v>1.0</v>
      </c>
      <c r="AI46" s="1">
        <v>138.0</v>
      </c>
      <c r="AJ46" s="1">
        <v>0.0</v>
      </c>
      <c r="AK46" s="1">
        <v>7.0</v>
      </c>
      <c r="AL46" s="1">
        <v>2.0</v>
      </c>
      <c r="AM46" s="1">
        <v>0.0</v>
      </c>
      <c r="AN46" s="1">
        <v>1.0</v>
      </c>
      <c r="AO46" s="1">
        <v>1.0</v>
      </c>
      <c r="AP46" s="1">
        <v>0.0</v>
      </c>
      <c r="AQ46" s="1">
        <v>0.0</v>
      </c>
      <c r="AR46" s="2" t="b">
        <f>IFERROR(__xludf.DUMMYFUNCTION("IF(REGEXMATCH(AC46, ""DEPRECATED""), true, false)
"),FALSE)</f>
        <v>0</v>
      </c>
      <c r="AS46" s="2" t="str">
        <f t="shared" si="4"/>
        <v>elixir - 550</v>
      </c>
      <c r="AT46" s="3" t="str">
        <f t="shared" si="5"/>
        <v>elixir - 51720543</v>
      </c>
      <c r="AU46" s="2" t="b">
        <f t="shared" si="6"/>
        <v>0</v>
      </c>
    </row>
    <row r="47">
      <c r="A47" s="1" t="s">
        <v>157</v>
      </c>
      <c r="B47" s="1" t="s">
        <v>158</v>
      </c>
      <c r="C47" s="1" t="s">
        <v>23</v>
      </c>
      <c r="D47" s="1">
        <v>7290.0</v>
      </c>
      <c r="E47" s="1">
        <v>1.088627465E9</v>
      </c>
      <c r="F47" s="1" t="s">
        <v>159</v>
      </c>
      <c r="G47" s="1">
        <v>1.0</v>
      </c>
      <c r="H47" s="1">
        <v>39.0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1.0</v>
      </c>
      <c r="O47" s="1">
        <v>0.0</v>
      </c>
      <c r="P47" s="1">
        <v>0.0</v>
      </c>
      <c r="Q47" s="2" t="b">
        <f>IFERROR(__xludf.DUMMYFUNCTION("IF(REGEXMATCH(B47, ""DEPRECATED""), true, false)
"),FALSE)</f>
        <v>0</v>
      </c>
      <c r="R47" s="2" t="str">
        <f t="shared" si="1"/>
        <v>php - 7290</v>
      </c>
      <c r="S47" s="3" t="str">
        <f t="shared" si="2"/>
        <v>php - 1088627465</v>
      </c>
      <c r="T47" s="2" t="b">
        <f t="shared" si="3"/>
        <v>0</v>
      </c>
      <c r="AB47" s="1" t="s">
        <v>157</v>
      </c>
      <c r="AC47" s="1" t="s">
        <v>158</v>
      </c>
      <c r="AD47" s="1" t="s">
        <v>23</v>
      </c>
      <c r="AE47" s="1">
        <v>7290.0</v>
      </c>
      <c r="AF47" s="1">
        <v>1.088627465E9</v>
      </c>
      <c r="AG47" s="1" t="s">
        <v>159</v>
      </c>
      <c r="AH47" s="1">
        <v>1.0</v>
      </c>
      <c r="AI47" s="1">
        <v>39.0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1.0</v>
      </c>
      <c r="AP47" s="1">
        <v>0.0</v>
      </c>
      <c r="AQ47" s="1">
        <v>0.0</v>
      </c>
      <c r="AR47" s="2" t="b">
        <f>IFERROR(__xludf.DUMMYFUNCTION("IF(REGEXMATCH(AC47, ""DEPRECATED""), true, false)
"),FALSE)</f>
        <v>0</v>
      </c>
      <c r="AS47" s="2" t="str">
        <f t="shared" si="4"/>
        <v>php - 7290</v>
      </c>
      <c r="AT47" s="3" t="str">
        <f t="shared" si="5"/>
        <v>php - 1088627465</v>
      </c>
      <c r="AU47" s="2" t="b">
        <f t="shared" si="6"/>
        <v>0</v>
      </c>
    </row>
    <row r="48">
      <c r="A48" s="1" t="s">
        <v>160</v>
      </c>
      <c r="B48" s="1" t="s">
        <v>161</v>
      </c>
      <c r="C48" s="1" t="s">
        <v>23</v>
      </c>
      <c r="D48" s="1">
        <v>3761.0</v>
      </c>
      <c r="E48" s="1">
        <v>2.108317531E9</v>
      </c>
      <c r="F48" s="1" t="s">
        <v>162</v>
      </c>
      <c r="G48" s="1">
        <v>5.0</v>
      </c>
      <c r="H48" s="1">
        <v>0.0</v>
      </c>
      <c r="I48" s="1">
        <v>32.0</v>
      </c>
      <c r="J48" s="1">
        <v>0.0</v>
      </c>
      <c r="K48" s="1">
        <v>20.0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1"/>
        <v>openjdk - 3761</v>
      </c>
      <c r="S48" s="3" t="str">
        <f t="shared" si="2"/>
        <v>openjdk - 2108317531</v>
      </c>
      <c r="T48" s="2" t="b">
        <f t="shared" si="3"/>
        <v>0</v>
      </c>
      <c r="AB48" s="1" t="s">
        <v>160</v>
      </c>
      <c r="AC48" s="1" t="s">
        <v>161</v>
      </c>
      <c r="AD48" s="1" t="s">
        <v>23</v>
      </c>
      <c r="AE48" s="1">
        <v>3761.0</v>
      </c>
      <c r="AF48" s="1">
        <v>2.108317531E9</v>
      </c>
      <c r="AG48" s="1" t="s">
        <v>162</v>
      </c>
      <c r="AH48" s="1">
        <v>5.0</v>
      </c>
      <c r="AI48" s="1">
        <v>0.0</v>
      </c>
      <c r="AJ48" s="1">
        <v>32.0</v>
      </c>
      <c r="AK48" s="1">
        <v>0.0</v>
      </c>
      <c r="AL48" s="1">
        <v>20.0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2" t="b">
        <f>IFERROR(__xludf.DUMMYFUNCTION("IF(REGEXMATCH(AC48, ""DEPRECATED""), true, false)
"),FALSE)</f>
        <v>0</v>
      </c>
      <c r="AS48" s="2" t="str">
        <f t="shared" si="4"/>
        <v>openjdk - 3761</v>
      </c>
      <c r="AT48" s="3" t="str">
        <f t="shared" si="5"/>
        <v>openjdk - 2108317531</v>
      </c>
      <c r="AU48" s="2" t="b">
        <f t="shared" si="6"/>
        <v>0</v>
      </c>
    </row>
    <row r="49" hidden="1">
      <c r="A49" s="1" t="s">
        <v>163</v>
      </c>
      <c r="B49" s="1" t="s">
        <v>164</v>
      </c>
      <c r="C49" s="1" t="s">
        <v>23</v>
      </c>
      <c r="D49" s="1">
        <v>500.0</v>
      </c>
      <c r="E49" s="1">
        <v>1.33720928E8</v>
      </c>
      <c r="F49" s="1" t="s">
        <v>165</v>
      </c>
      <c r="G49" s="1" t="s">
        <v>166</v>
      </c>
      <c r="H49" s="1" t="s">
        <v>166</v>
      </c>
      <c r="I49" s="1" t="s">
        <v>166</v>
      </c>
      <c r="J49" s="1" t="s">
        <v>166</v>
      </c>
      <c r="K49" s="1" t="s">
        <v>166</v>
      </c>
      <c r="L49" s="1" t="s">
        <v>166</v>
      </c>
      <c r="M49" s="1" t="s">
        <v>166</v>
      </c>
      <c r="N49" s="1" t="s">
        <v>166</v>
      </c>
      <c r="O49" s="1" t="s">
        <v>166</v>
      </c>
      <c r="P49" s="1" t="s">
        <v>166</v>
      </c>
      <c r="Q49" s="2" t="b">
        <f>IFERROR(__xludf.DUMMYFUNCTION("IF(REGEXMATCH(B49, ""DEPRECATED""), true, false)
"),FALSE)</f>
        <v>0</v>
      </c>
      <c r="R49" s="2" t="str">
        <f t="shared" si="1"/>
        <v>teamspeak - 500</v>
      </c>
      <c r="S49" s="3" t="str">
        <f t="shared" si="2"/>
        <v>teamspeak - 133720928</v>
      </c>
      <c r="T49" s="2" t="b">
        <f t="shared" si="3"/>
        <v>1</v>
      </c>
      <c r="AC49" s="1" t="s">
        <v>167</v>
      </c>
      <c r="AD49" s="1" t="s">
        <v>168</v>
      </c>
      <c r="AE49" s="1" t="s">
        <v>23</v>
      </c>
      <c r="AF49" s="1">
        <v>112.0</v>
      </c>
      <c r="AG49" s="1">
        <v>2.8109226E7</v>
      </c>
      <c r="AH49" s="1" t="s">
        <v>169</v>
      </c>
      <c r="AI49" s="1">
        <v>0.0</v>
      </c>
      <c r="AJ49" s="1">
        <v>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0.0</v>
      </c>
      <c r="AQ49" s="1">
        <v>1.0</v>
      </c>
      <c r="AR49" s="1">
        <v>0.0</v>
      </c>
      <c r="AS49" s="2" t="b">
        <f>IFERROR(__xludf.DUMMYFUNCTION("IF(REGEXMATCH(X52, ""DEPRECATED""), true, false)
"),FALSE)</f>
        <v>0</v>
      </c>
      <c r="AT49" s="2" t="str">
        <f>CONCAT(W52, CONCAT(" - ", Z52))</f>
        <v> - </v>
      </c>
      <c r="AU49" s="3" t="str">
        <f>CONCAT(W52, CONCAT(" - ", AG49))</f>
        <v> - 28109226</v>
      </c>
      <c r="AV49" s="2" t="b">
        <f>if(eq(AI49,"undefined"),true,false)</f>
        <v>0</v>
      </c>
    </row>
    <row r="50">
      <c r="A50" s="1" t="s">
        <v>167</v>
      </c>
      <c r="B50" s="1" t="s">
        <v>168</v>
      </c>
      <c r="C50" s="1" t="s">
        <v>23</v>
      </c>
      <c r="D50" s="1">
        <v>112.0</v>
      </c>
      <c r="E50" s="1">
        <v>2.8109226E7</v>
      </c>
      <c r="F50" s="1" t="s">
        <v>169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0.0</v>
      </c>
      <c r="Q50" s="2" t="b">
        <f>IFERROR(__xludf.DUMMYFUNCTION("IF(REGEXMATCH(B50, ""DEPRECATED""), true, false)
"),FALSE)</f>
        <v>0</v>
      </c>
      <c r="R50" s="2" t="str">
        <f t="shared" si="1"/>
        <v>znc - 112</v>
      </c>
      <c r="S50" s="3" t="str">
        <f t="shared" si="2"/>
        <v>znc - 28109226</v>
      </c>
      <c r="T50" s="2" t="b">
        <f t="shared" si="3"/>
        <v>0</v>
      </c>
      <c r="AB50" s="1" t="s">
        <v>167</v>
      </c>
      <c r="AC50" s="1" t="s">
        <v>168</v>
      </c>
      <c r="AD50" s="1" t="s">
        <v>23</v>
      </c>
      <c r="AE50" s="1">
        <v>112.0</v>
      </c>
      <c r="AF50" s="1">
        <v>2.8109226E7</v>
      </c>
      <c r="AG50" s="1" t="s">
        <v>169</v>
      </c>
      <c r="AH50" s="1">
        <v>0.0</v>
      </c>
      <c r="AI50" s="1">
        <v>0.0</v>
      </c>
      <c r="AJ50" s="1">
        <v>0.0</v>
      </c>
      <c r="AK50" s="1">
        <v>0.0</v>
      </c>
      <c r="AL50" s="1">
        <v>0.0</v>
      </c>
      <c r="AM50" s="1">
        <v>0.0</v>
      </c>
      <c r="AN50" s="1">
        <v>0.0</v>
      </c>
      <c r="AO50" s="1">
        <v>0.0</v>
      </c>
      <c r="AP50" s="1">
        <v>1.0</v>
      </c>
      <c r="AQ50" s="1">
        <v>0.0</v>
      </c>
      <c r="AR50" s="2" t="b">
        <f>IFERROR(__xludf.DUMMYFUNCTION("IF(REGEXMATCH(AC50, ""DEPRECATED""), true, false)
"),FALSE)</f>
        <v>0</v>
      </c>
      <c r="AS50" s="2" t="str">
        <f t="shared" ref="AS50:AS69" si="7">CONCAT(AB50, CONCAT(" - ", AE50))</f>
        <v>znc - 112</v>
      </c>
      <c r="AT50" s="3" t="str">
        <f t="shared" ref="AT50:AT69" si="8">CONCAT(AB50, CONCAT(" - ", AF50))</f>
        <v>znc - 28109226</v>
      </c>
      <c r="AU50" s="2" t="b">
        <f t="shared" ref="AU50:AU69" si="9">if(eq(AH50,"undefined"),true,false)</f>
        <v>0</v>
      </c>
    </row>
    <row r="51">
      <c r="A51" s="1" t="s">
        <v>170</v>
      </c>
      <c r="B51" s="1" t="s">
        <v>171</v>
      </c>
      <c r="C51" s="1" t="s">
        <v>23</v>
      </c>
      <c r="D51" s="1">
        <v>875.0</v>
      </c>
      <c r="E51" s="1">
        <v>7.2986675E7</v>
      </c>
      <c r="F51" s="1" t="s">
        <v>172</v>
      </c>
      <c r="G51" s="1">
        <v>1.0</v>
      </c>
      <c r="H51" s="1">
        <v>82.0</v>
      </c>
      <c r="I51" s="1">
        <v>0.0</v>
      </c>
      <c r="J51" s="1">
        <v>7.0</v>
      </c>
      <c r="K51" s="1">
        <v>0.0</v>
      </c>
      <c r="L51" s="1">
        <v>0.0</v>
      </c>
      <c r="M51" s="1">
        <v>0.0</v>
      </c>
      <c r="N51" s="1">
        <v>1.0</v>
      </c>
      <c r="O51" s="1">
        <v>0.0</v>
      </c>
      <c r="P51" s="1">
        <v>0.0</v>
      </c>
      <c r="Q51" s="2" t="b">
        <f>IFERROR(__xludf.DUMMYFUNCTION("IF(REGEXMATCH(B51, ""DEPRECATED""), true, false)
"),FALSE)</f>
        <v>0</v>
      </c>
      <c r="R51" s="2" t="str">
        <f t="shared" si="1"/>
        <v>rust - 875</v>
      </c>
      <c r="S51" s="3" t="str">
        <f t="shared" si="2"/>
        <v>rust - 72986675</v>
      </c>
      <c r="T51" s="2" t="b">
        <f t="shared" si="3"/>
        <v>0</v>
      </c>
      <c r="AB51" s="1" t="s">
        <v>170</v>
      </c>
      <c r="AC51" s="1" t="s">
        <v>171</v>
      </c>
      <c r="AD51" s="1" t="s">
        <v>23</v>
      </c>
      <c r="AE51" s="1">
        <v>875.0</v>
      </c>
      <c r="AF51" s="1">
        <v>7.2986675E7</v>
      </c>
      <c r="AG51" s="1" t="s">
        <v>172</v>
      </c>
      <c r="AH51" s="1">
        <v>1.0</v>
      </c>
      <c r="AI51" s="1">
        <v>82.0</v>
      </c>
      <c r="AJ51" s="1">
        <v>0.0</v>
      </c>
      <c r="AK51" s="1">
        <v>7.0</v>
      </c>
      <c r="AL51" s="1">
        <v>0.0</v>
      </c>
      <c r="AM51" s="1">
        <v>0.0</v>
      </c>
      <c r="AN51" s="1">
        <v>0.0</v>
      </c>
      <c r="AO51" s="1">
        <v>1.0</v>
      </c>
      <c r="AP51" s="1">
        <v>0.0</v>
      </c>
      <c r="AQ51" s="1">
        <v>0.0</v>
      </c>
      <c r="AR51" s="2" t="b">
        <f>IFERROR(__xludf.DUMMYFUNCTION("IF(REGEXMATCH(AC51, ""DEPRECATED""), true, false)
"),FALSE)</f>
        <v>0</v>
      </c>
      <c r="AS51" s="2" t="str">
        <f t="shared" si="7"/>
        <v>rust - 875</v>
      </c>
      <c r="AT51" s="3" t="str">
        <f t="shared" si="8"/>
        <v>rust - 72986675</v>
      </c>
      <c r="AU51" s="2" t="b">
        <f t="shared" si="9"/>
        <v>0</v>
      </c>
    </row>
    <row r="52">
      <c r="A52" s="1" t="s">
        <v>173</v>
      </c>
      <c r="B52" s="1" t="s">
        <v>174</v>
      </c>
      <c r="C52" s="1" t="s">
        <v>23</v>
      </c>
      <c r="D52" s="1">
        <v>61.0</v>
      </c>
      <c r="E52" s="1">
        <v>3088276.0</v>
      </c>
      <c r="F52" s="1" t="s">
        <v>175</v>
      </c>
      <c r="G52" s="1">
        <v>1.0</v>
      </c>
      <c r="H52" s="1">
        <v>19.0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1.0</v>
      </c>
      <c r="O52" s="1">
        <v>0.0</v>
      </c>
      <c r="P52" s="1">
        <v>0.0</v>
      </c>
      <c r="Q52" s="2" t="b">
        <f>IFERROR(__xludf.DUMMYFUNCTION("IF(REGEXMATCH(B52, ""DEPRECATED""), true, false)
"),FALSE)</f>
        <v>0</v>
      </c>
      <c r="R52" s="2" t="str">
        <f t="shared" si="1"/>
        <v>spiped - 61</v>
      </c>
      <c r="S52" s="3" t="str">
        <f t="shared" si="2"/>
        <v>spiped - 3088276</v>
      </c>
      <c r="T52" s="2" t="b">
        <f t="shared" si="3"/>
        <v>0</v>
      </c>
      <c r="AB52" s="1" t="s">
        <v>173</v>
      </c>
      <c r="AC52" s="1" t="s">
        <v>174</v>
      </c>
      <c r="AD52" s="1" t="s">
        <v>23</v>
      </c>
      <c r="AE52" s="1">
        <v>61.0</v>
      </c>
      <c r="AF52" s="1">
        <v>3088276.0</v>
      </c>
      <c r="AG52" s="1" t="s">
        <v>175</v>
      </c>
      <c r="AH52" s="1">
        <v>1.0</v>
      </c>
      <c r="AI52" s="1">
        <v>19.0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1.0</v>
      </c>
      <c r="AP52" s="1">
        <v>0.0</v>
      </c>
      <c r="AQ52" s="1">
        <v>0.0</v>
      </c>
      <c r="AR52" s="2" t="b">
        <f>IFERROR(__xludf.DUMMYFUNCTION("IF(REGEXMATCH(AC52, ""DEPRECATED""), true, false)
"),FALSE)</f>
        <v>0</v>
      </c>
      <c r="AS52" s="2" t="str">
        <f t="shared" si="7"/>
        <v>spiped - 61</v>
      </c>
      <c r="AT52" s="3" t="str">
        <f t="shared" si="8"/>
        <v>spiped - 3088276</v>
      </c>
      <c r="AU52" s="2" t="b">
        <f t="shared" si="9"/>
        <v>0</v>
      </c>
    </row>
    <row r="53">
      <c r="A53" s="1" t="s">
        <v>176</v>
      </c>
      <c r="B53" s="1" t="s">
        <v>177</v>
      </c>
      <c r="C53" s="1" t="s">
        <v>23</v>
      </c>
      <c r="D53" s="1">
        <v>820.0</v>
      </c>
      <c r="E53" s="1">
        <v>2.2592601E7</v>
      </c>
      <c r="F53" s="1" t="s">
        <v>178</v>
      </c>
      <c r="G53" s="1">
        <v>1.0</v>
      </c>
      <c r="H53" s="1">
        <v>82.0</v>
      </c>
      <c r="I53" s="1">
        <v>0.0</v>
      </c>
      <c r="J53" s="1">
        <v>7.0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  <c r="P53" s="1">
        <v>0.0</v>
      </c>
      <c r="Q53" s="2" t="b">
        <f>IFERROR(__xludf.DUMMYFUNCTION("IF(REGEXMATCH(B53, ""DEPRECATED""), true, false)
"),FALSE)</f>
        <v>0</v>
      </c>
      <c r="R53" s="2" t="str">
        <f t="shared" si="1"/>
        <v>gcc - 820</v>
      </c>
      <c r="S53" s="3" t="str">
        <f t="shared" si="2"/>
        <v>gcc - 22592601</v>
      </c>
      <c r="T53" s="2" t="b">
        <f t="shared" si="3"/>
        <v>0</v>
      </c>
      <c r="AB53" s="1" t="s">
        <v>176</v>
      </c>
      <c r="AC53" s="1" t="s">
        <v>177</v>
      </c>
      <c r="AD53" s="1" t="s">
        <v>23</v>
      </c>
      <c r="AE53" s="1">
        <v>820.0</v>
      </c>
      <c r="AF53" s="1">
        <v>2.2592601E7</v>
      </c>
      <c r="AG53" s="1" t="s">
        <v>178</v>
      </c>
      <c r="AH53" s="1">
        <v>1.0</v>
      </c>
      <c r="AI53" s="1">
        <v>82.0</v>
      </c>
      <c r="AJ53" s="1">
        <v>0.0</v>
      </c>
      <c r="AK53" s="1">
        <v>7.0</v>
      </c>
      <c r="AL53" s="1">
        <v>0.0</v>
      </c>
      <c r="AM53" s="1">
        <v>0.0</v>
      </c>
      <c r="AN53" s="1">
        <v>0.0</v>
      </c>
      <c r="AO53" s="1">
        <v>1.0</v>
      </c>
      <c r="AP53" s="1">
        <v>0.0</v>
      </c>
      <c r="AQ53" s="1">
        <v>0.0</v>
      </c>
      <c r="AR53" s="2" t="b">
        <f>IFERROR(__xludf.DUMMYFUNCTION("IF(REGEXMATCH(AC53, ""DEPRECATED""), true, false)
"),FALSE)</f>
        <v>0</v>
      </c>
      <c r="AS53" s="2" t="str">
        <f t="shared" si="7"/>
        <v>gcc - 820</v>
      </c>
      <c r="AT53" s="3" t="str">
        <f t="shared" si="8"/>
        <v>gcc - 22592601</v>
      </c>
      <c r="AU53" s="2" t="b">
        <f t="shared" si="9"/>
        <v>0</v>
      </c>
    </row>
    <row r="54">
      <c r="A54" s="1" t="s">
        <v>179</v>
      </c>
      <c r="B54" s="1" t="s">
        <v>180</v>
      </c>
      <c r="C54" s="1" t="s">
        <v>23</v>
      </c>
      <c r="D54" s="1">
        <v>162.0</v>
      </c>
      <c r="E54" s="1">
        <v>1.5247904E7</v>
      </c>
      <c r="F54" s="1" t="s">
        <v>181</v>
      </c>
      <c r="G54" s="1">
        <v>1.0</v>
      </c>
      <c r="H54" s="1">
        <v>28.0</v>
      </c>
      <c r="I54" s="1">
        <v>0.0</v>
      </c>
      <c r="J54" s="1">
        <v>1.0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2" t="b">
        <f>IFERROR(__xludf.DUMMYFUNCTION("IF(REGEXMATCH(B54, ""DEPRECATED""), true, false)
"),FALSE)</f>
        <v>0</v>
      </c>
      <c r="R54" s="2" t="str">
        <f t="shared" si="1"/>
        <v>varnish - 162</v>
      </c>
      <c r="S54" s="3" t="str">
        <f t="shared" si="2"/>
        <v>varnish - 15247904</v>
      </c>
      <c r="T54" s="2" t="b">
        <f t="shared" si="3"/>
        <v>0</v>
      </c>
      <c r="AB54" s="1" t="s">
        <v>179</v>
      </c>
      <c r="AC54" s="1" t="s">
        <v>180</v>
      </c>
      <c r="AD54" s="1" t="s">
        <v>23</v>
      </c>
      <c r="AE54" s="1">
        <v>162.0</v>
      </c>
      <c r="AF54" s="1">
        <v>1.5247904E7</v>
      </c>
      <c r="AG54" s="1" t="s">
        <v>181</v>
      </c>
      <c r="AH54" s="1">
        <v>1.0</v>
      </c>
      <c r="AI54" s="1">
        <v>28.0</v>
      </c>
      <c r="AJ54" s="1">
        <v>0.0</v>
      </c>
      <c r="AK54" s="1">
        <v>1.0</v>
      </c>
      <c r="AL54" s="1">
        <v>0.0</v>
      </c>
      <c r="AM54" s="1">
        <v>0.0</v>
      </c>
      <c r="AN54" s="1">
        <v>0.0</v>
      </c>
      <c r="AO54" s="1">
        <v>1.0</v>
      </c>
      <c r="AP54" s="1">
        <v>0.0</v>
      </c>
      <c r="AQ54" s="1">
        <v>0.0</v>
      </c>
      <c r="AR54" s="2" t="b">
        <f>IFERROR(__xludf.DUMMYFUNCTION("IF(REGEXMATCH(AC54, ""DEPRECATED""), true, false)
"),FALSE)</f>
        <v>0</v>
      </c>
      <c r="AS54" s="2" t="str">
        <f t="shared" si="7"/>
        <v>varnish - 162</v>
      </c>
      <c r="AT54" s="3" t="str">
        <f t="shared" si="8"/>
        <v>varnish - 15247904</v>
      </c>
      <c r="AU54" s="2" t="b">
        <f t="shared" si="9"/>
        <v>0</v>
      </c>
    </row>
    <row r="55">
      <c r="A55" s="1" t="s">
        <v>182</v>
      </c>
      <c r="B55" s="1" t="s">
        <v>183</v>
      </c>
      <c r="C55" s="1" t="s">
        <v>23</v>
      </c>
      <c r="D55" s="1">
        <v>2283.0</v>
      </c>
      <c r="E55" s="1">
        <v>8.65448039E8</v>
      </c>
      <c r="F55" s="1" t="s">
        <v>184</v>
      </c>
      <c r="G55" s="1">
        <v>1.0</v>
      </c>
      <c r="H55" s="1">
        <v>82.0</v>
      </c>
      <c r="I55" s="1">
        <v>1.0</v>
      </c>
      <c r="J55" s="1">
        <v>7.0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2" t="b">
        <f>IFERROR(__xludf.DUMMYFUNCTION("IF(REGEXMATCH(B55, ""DEPRECATED""), true, false)
"),FALSE)</f>
        <v>0</v>
      </c>
      <c r="R55" s="2" t="str">
        <f t="shared" si="1"/>
        <v>ruby - 2283</v>
      </c>
      <c r="S55" s="3" t="str">
        <f t="shared" si="2"/>
        <v>ruby - 865448039</v>
      </c>
      <c r="T55" s="2" t="b">
        <f t="shared" si="3"/>
        <v>0</v>
      </c>
      <c r="AB55" s="1" t="s">
        <v>182</v>
      </c>
      <c r="AC55" s="1" t="s">
        <v>183</v>
      </c>
      <c r="AD55" s="1" t="s">
        <v>23</v>
      </c>
      <c r="AE55" s="1">
        <v>2283.0</v>
      </c>
      <c r="AF55" s="1">
        <v>8.65448039E8</v>
      </c>
      <c r="AG55" s="1" t="s">
        <v>184</v>
      </c>
      <c r="AH55" s="1">
        <v>1.0</v>
      </c>
      <c r="AI55" s="1">
        <v>82.0</v>
      </c>
      <c r="AJ55" s="1">
        <v>1.0</v>
      </c>
      <c r="AK55" s="1">
        <v>7.0</v>
      </c>
      <c r="AL55" s="1">
        <v>0.0</v>
      </c>
      <c r="AM55" s="1">
        <v>0.0</v>
      </c>
      <c r="AN55" s="1">
        <v>0.0</v>
      </c>
      <c r="AO55" s="1">
        <v>1.0</v>
      </c>
      <c r="AP55" s="1">
        <v>0.0</v>
      </c>
      <c r="AQ55" s="1">
        <v>0.0</v>
      </c>
      <c r="AR55" s="2" t="b">
        <f>IFERROR(__xludf.DUMMYFUNCTION("IF(REGEXMATCH(AC55, ""DEPRECATED""), true, false)
"),FALSE)</f>
        <v>0</v>
      </c>
      <c r="AS55" s="2" t="str">
        <f t="shared" si="7"/>
        <v>ruby - 2283</v>
      </c>
      <c r="AT55" s="3" t="str">
        <f t="shared" si="8"/>
        <v>ruby - 865448039</v>
      </c>
      <c r="AU55" s="2" t="b">
        <f t="shared" si="9"/>
        <v>0</v>
      </c>
    </row>
    <row r="56">
      <c r="A56" s="1" t="s">
        <v>185</v>
      </c>
      <c r="B56" s="1" t="s">
        <v>186</v>
      </c>
      <c r="C56" s="1" t="s">
        <v>23</v>
      </c>
      <c r="D56" s="1">
        <v>3903.0</v>
      </c>
      <c r="E56" s="1">
        <v>1.616002589E9</v>
      </c>
      <c r="F56" s="1" t="s">
        <v>187</v>
      </c>
      <c r="G56" s="1">
        <v>0.0</v>
      </c>
      <c r="H56" s="1">
        <v>0.0</v>
      </c>
      <c r="I56" s="1">
        <v>0.0</v>
      </c>
      <c r="J56" s="1">
        <v>0.0</v>
      </c>
      <c r="K56" s="1">
        <v>1.0</v>
      </c>
      <c r="L56" s="1">
        <v>0.0</v>
      </c>
      <c r="M56" s="1">
        <v>0.0</v>
      </c>
      <c r="N56" s="1">
        <v>0.0</v>
      </c>
      <c r="O56" s="1">
        <v>2.0</v>
      </c>
      <c r="P56" s="1">
        <v>0.0</v>
      </c>
      <c r="Q56" s="2" t="b">
        <f>IFERROR(__xludf.DUMMYFUNCTION("IF(REGEXMATCH(B56, ""DEPRECATED""), true, false)
"),FALSE)</f>
        <v>0</v>
      </c>
      <c r="R56" s="2" t="str">
        <f t="shared" si="1"/>
        <v>registry - 3903</v>
      </c>
      <c r="S56" s="3" t="str">
        <f t="shared" si="2"/>
        <v>registry - 1616002589</v>
      </c>
      <c r="T56" s="2" t="b">
        <f t="shared" si="3"/>
        <v>0</v>
      </c>
      <c r="AB56" s="1" t="s">
        <v>185</v>
      </c>
      <c r="AC56" s="1" t="s">
        <v>186</v>
      </c>
      <c r="AD56" s="1" t="s">
        <v>23</v>
      </c>
      <c r="AE56" s="1">
        <v>3903.0</v>
      </c>
      <c r="AF56" s="1">
        <v>1.616002589E9</v>
      </c>
      <c r="AG56" s="1" t="s">
        <v>187</v>
      </c>
      <c r="AH56" s="1">
        <v>0.0</v>
      </c>
      <c r="AI56" s="1">
        <v>0.0</v>
      </c>
      <c r="AJ56" s="1">
        <v>0.0</v>
      </c>
      <c r="AK56" s="1">
        <v>0.0</v>
      </c>
      <c r="AL56" s="1">
        <v>1.0</v>
      </c>
      <c r="AM56" s="1">
        <v>0.0</v>
      </c>
      <c r="AN56" s="1">
        <v>0.0</v>
      </c>
      <c r="AO56" s="1">
        <v>0.0</v>
      </c>
      <c r="AP56" s="1">
        <v>2.0</v>
      </c>
      <c r="AQ56" s="1">
        <v>0.0</v>
      </c>
      <c r="AR56" s="2" t="b">
        <f>IFERROR(__xludf.DUMMYFUNCTION("IF(REGEXMATCH(AC56, ""DEPRECATED""), true, false)
"),FALSE)</f>
        <v>0</v>
      </c>
      <c r="AS56" s="2" t="str">
        <f t="shared" si="7"/>
        <v>registry - 3903</v>
      </c>
      <c r="AT56" s="3" t="str">
        <f t="shared" si="8"/>
        <v>registry - 1616002589</v>
      </c>
      <c r="AU56" s="2" t="b">
        <f t="shared" si="9"/>
        <v>0</v>
      </c>
    </row>
    <row r="57">
      <c r="A57" s="1" t="s">
        <v>188</v>
      </c>
      <c r="B57" s="1" t="s">
        <v>189</v>
      </c>
      <c r="C57" s="1" t="s">
        <v>23</v>
      </c>
      <c r="D57" s="1">
        <v>60.0</v>
      </c>
      <c r="E57" s="1">
        <v>2461881.0</v>
      </c>
      <c r="F57" s="1" t="s">
        <v>190</v>
      </c>
      <c r="G57" s="1">
        <v>1.0</v>
      </c>
      <c r="H57" s="1">
        <v>34.0</v>
      </c>
      <c r="I57" s="1">
        <v>0.0</v>
      </c>
      <c r="J57" s="1">
        <v>1.0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2" t="b">
        <f>IFERROR(__xludf.DUMMYFUNCTION("IF(REGEXMATCH(B57, ""DEPRECATED""), true, false)
"),FALSE)</f>
        <v>0</v>
      </c>
      <c r="R57" s="2" t="str">
        <f t="shared" si="1"/>
        <v>rakudo-star - 60</v>
      </c>
      <c r="S57" s="3" t="str">
        <f t="shared" si="2"/>
        <v>rakudo-star - 2461881</v>
      </c>
      <c r="T57" s="2" t="b">
        <f t="shared" si="3"/>
        <v>0</v>
      </c>
      <c r="AB57" s="1" t="s">
        <v>188</v>
      </c>
      <c r="AC57" s="1" t="s">
        <v>189</v>
      </c>
      <c r="AD57" s="1" t="s">
        <v>23</v>
      </c>
      <c r="AE57" s="1">
        <v>60.0</v>
      </c>
      <c r="AF57" s="1">
        <v>2461881.0</v>
      </c>
      <c r="AG57" s="1" t="s">
        <v>190</v>
      </c>
      <c r="AH57" s="1">
        <v>1.0</v>
      </c>
      <c r="AI57" s="1">
        <v>34.0</v>
      </c>
      <c r="AJ57" s="1">
        <v>0.0</v>
      </c>
      <c r="AK57" s="1">
        <v>1.0</v>
      </c>
      <c r="AL57" s="1">
        <v>0.0</v>
      </c>
      <c r="AM57" s="1">
        <v>0.0</v>
      </c>
      <c r="AN57" s="1">
        <v>0.0</v>
      </c>
      <c r="AO57" s="1">
        <v>1.0</v>
      </c>
      <c r="AP57" s="1">
        <v>0.0</v>
      </c>
      <c r="AQ57" s="1">
        <v>0.0</v>
      </c>
      <c r="AR57" s="2" t="b">
        <f>IFERROR(__xludf.DUMMYFUNCTION("IF(REGEXMATCH(AC57, ""DEPRECATED""), true, false)
"),FALSE)</f>
        <v>0</v>
      </c>
      <c r="AS57" s="2" t="str">
        <f t="shared" si="7"/>
        <v>rakudo-star - 60</v>
      </c>
      <c r="AT57" s="3" t="str">
        <f t="shared" si="8"/>
        <v>rakudo-star - 2461881</v>
      </c>
      <c r="AU57" s="2" t="b">
        <f t="shared" si="9"/>
        <v>0</v>
      </c>
    </row>
    <row r="58">
      <c r="A58" s="1" t="s">
        <v>191</v>
      </c>
      <c r="B58" s="1" t="s">
        <v>192</v>
      </c>
      <c r="C58" s="1" t="s">
        <v>23</v>
      </c>
      <c r="D58" s="1">
        <v>164.0</v>
      </c>
      <c r="E58" s="1">
        <v>9.49231E7</v>
      </c>
      <c r="F58" s="1" t="s">
        <v>193</v>
      </c>
      <c r="G58" s="1">
        <v>0.0</v>
      </c>
      <c r="H58" s="1">
        <v>0.0</v>
      </c>
      <c r="I58" s="1">
        <v>4.0</v>
      </c>
      <c r="J58" s="1">
        <v>0.0</v>
      </c>
      <c r="K58" s="1">
        <v>2.0</v>
      </c>
      <c r="L58" s="1">
        <v>0.0</v>
      </c>
      <c r="M58" s="1">
        <v>0.0</v>
      </c>
      <c r="N58" s="1">
        <v>0.0</v>
      </c>
      <c r="O58" s="1">
        <v>1.0</v>
      </c>
      <c r="P58" s="1">
        <v>0.0</v>
      </c>
      <c r="Q58" s="2" t="b">
        <f>IFERROR(__xludf.DUMMYFUNCTION("IF(REGEXMATCH(B58, ""DEPRECATED""), true, false)
"),TRUE)</f>
        <v>1</v>
      </c>
      <c r="R58" s="2" t="str">
        <f t="shared" si="1"/>
        <v>nats-streaming - 164</v>
      </c>
      <c r="S58" s="3" t="str">
        <f t="shared" si="2"/>
        <v>nats-streaming - 94923100</v>
      </c>
      <c r="T58" s="2" t="b">
        <f t="shared" si="3"/>
        <v>0</v>
      </c>
      <c r="AB58" s="1" t="s">
        <v>191</v>
      </c>
      <c r="AC58" s="1" t="s">
        <v>192</v>
      </c>
      <c r="AD58" s="1" t="s">
        <v>23</v>
      </c>
      <c r="AE58" s="1">
        <v>164.0</v>
      </c>
      <c r="AF58" s="1">
        <v>9.49231E7</v>
      </c>
      <c r="AG58" s="1" t="s">
        <v>193</v>
      </c>
      <c r="AH58" s="1">
        <v>0.0</v>
      </c>
      <c r="AI58" s="1">
        <v>0.0</v>
      </c>
      <c r="AJ58" s="1">
        <v>4.0</v>
      </c>
      <c r="AK58" s="1">
        <v>0.0</v>
      </c>
      <c r="AL58" s="1">
        <v>2.0</v>
      </c>
      <c r="AM58" s="1">
        <v>0.0</v>
      </c>
      <c r="AN58" s="1">
        <v>0.0</v>
      </c>
      <c r="AO58" s="1">
        <v>0.0</v>
      </c>
      <c r="AP58" s="1">
        <v>1.0</v>
      </c>
      <c r="AQ58" s="1">
        <v>0.0</v>
      </c>
      <c r="AR58" s="2" t="b">
        <f>IFERROR(__xludf.DUMMYFUNCTION("IF(REGEXMATCH(AC58, ""DEPRECATED""), true, false)
"),TRUE)</f>
        <v>1</v>
      </c>
      <c r="AS58" s="2" t="str">
        <f t="shared" si="7"/>
        <v>nats-streaming - 164</v>
      </c>
      <c r="AT58" s="3" t="str">
        <f t="shared" si="8"/>
        <v>nats-streaming - 94923100</v>
      </c>
      <c r="AU58" s="2" t="b">
        <f t="shared" si="9"/>
        <v>0</v>
      </c>
    </row>
    <row r="59">
      <c r="A59" s="1" t="s">
        <v>194</v>
      </c>
      <c r="B59" s="1" t="s">
        <v>195</v>
      </c>
      <c r="C59" s="1" t="s">
        <v>23</v>
      </c>
      <c r="D59" s="1">
        <v>61.0</v>
      </c>
      <c r="E59" s="1">
        <v>2.4428513E7</v>
      </c>
      <c r="F59" s="1" t="s">
        <v>196</v>
      </c>
      <c r="G59" s="1">
        <v>0.0</v>
      </c>
      <c r="H59" s="1">
        <v>53.0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0.0</v>
      </c>
      <c r="P59" s="1">
        <v>0.0</v>
      </c>
      <c r="Q59" s="2" t="b">
        <f>IFERROR(__xludf.DUMMYFUNCTION("IF(REGEXMATCH(B59, ""DEPRECATED""), true, false)
"),FALSE)</f>
        <v>0</v>
      </c>
      <c r="R59" s="2" t="str">
        <f t="shared" si="1"/>
        <v>haxe - 61</v>
      </c>
      <c r="S59" s="3" t="str">
        <f t="shared" si="2"/>
        <v>haxe - 24428513</v>
      </c>
      <c r="T59" s="2" t="b">
        <f t="shared" si="3"/>
        <v>0</v>
      </c>
      <c r="AB59" s="1" t="s">
        <v>194</v>
      </c>
      <c r="AC59" s="1" t="s">
        <v>195</v>
      </c>
      <c r="AD59" s="1" t="s">
        <v>23</v>
      </c>
      <c r="AE59" s="1">
        <v>61.0</v>
      </c>
      <c r="AF59" s="1">
        <v>2.4428513E7</v>
      </c>
      <c r="AG59" s="1" t="s">
        <v>196</v>
      </c>
      <c r="AH59" s="1">
        <v>0.0</v>
      </c>
      <c r="AI59" s="1">
        <v>53.0</v>
      </c>
      <c r="AJ59" s="1">
        <v>0.0</v>
      </c>
      <c r="AK59" s="1">
        <v>1.0</v>
      </c>
      <c r="AL59" s="1">
        <v>0.0</v>
      </c>
      <c r="AM59" s="1">
        <v>0.0</v>
      </c>
      <c r="AN59" s="1">
        <v>0.0</v>
      </c>
      <c r="AO59" s="1">
        <v>1.0</v>
      </c>
      <c r="AP59" s="1">
        <v>0.0</v>
      </c>
      <c r="AQ59" s="1">
        <v>0.0</v>
      </c>
      <c r="AR59" s="2" t="b">
        <f>IFERROR(__xludf.DUMMYFUNCTION("IF(REGEXMATCH(AC59, ""DEPRECATED""), true, false)
"),FALSE)</f>
        <v>0</v>
      </c>
      <c r="AS59" s="2" t="str">
        <f t="shared" si="7"/>
        <v>haxe - 61</v>
      </c>
      <c r="AT59" s="3" t="str">
        <f t="shared" si="8"/>
        <v>haxe - 24428513</v>
      </c>
      <c r="AU59" s="2" t="b">
        <f t="shared" si="9"/>
        <v>0</v>
      </c>
    </row>
    <row r="60">
      <c r="A60" s="1" t="s">
        <v>197</v>
      </c>
      <c r="B60" s="1" t="s">
        <v>198</v>
      </c>
      <c r="C60" s="1" t="s">
        <v>23</v>
      </c>
      <c r="D60" s="1">
        <v>755.0</v>
      </c>
      <c r="E60" s="1">
        <v>3.16767707E8</v>
      </c>
      <c r="F60" s="1" t="s">
        <v>199</v>
      </c>
      <c r="G60" s="1">
        <v>3.0</v>
      </c>
      <c r="H60" s="1">
        <v>37.0</v>
      </c>
      <c r="I60" s="1">
        <v>3.0</v>
      </c>
      <c r="J60" s="1">
        <v>51.0</v>
      </c>
      <c r="K60" s="1">
        <v>9.0</v>
      </c>
      <c r="L60" s="1">
        <v>1.0</v>
      </c>
      <c r="M60" s="1">
        <v>0.0</v>
      </c>
      <c r="N60" s="1">
        <v>0.0</v>
      </c>
      <c r="O60" s="1">
        <v>0.0</v>
      </c>
      <c r="P60" s="1">
        <v>0.0</v>
      </c>
      <c r="Q60" s="2" t="b">
        <f>IFERROR(__xludf.DUMMYFUNCTION("IF(REGEXMATCH(B60, ""DEPRECATED""), true, false)
"),FALSE)</f>
        <v>0</v>
      </c>
      <c r="R60" s="2" t="str">
        <f t="shared" si="1"/>
        <v>kong - 755</v>
      </c>
      <c r="S60" s="3" t="str">
        <f t="shared" si="2"/>
        <v>kong - 316767707</v>
      </c>
      <c r="T60" s="2" t="b">
        <f t="shared" si="3"/>
        <v>0</v>
      </c>
      <c r="AB60" s="1" t="s">
        <v>197</v>
      </c>
      <c r="AC60" s="1" t="s">
        <v>198</v>
      </c>
      <c r="AD60" s="1" t="s">
        <v>23</v>
      </c>
      <c r="AE60" s="1">
        <v>755.0</v>
      </c>
      <c r="AF60" s="1">
        <v>3.16767707E8</v>
      </c>
      <c r="AG60" s="1" t="s">
        <v>199</v>
      </c>
      <c r="AH60" s="1">
        <v>3.0</v>
      </c>
      <c r="AI60" s="1">
        <v>37.0</v>
      </c>
      <c r="AJ60" s="1">
        <v>3.0</v>
      </c>
      <c r="AK60" s="1">
        <v>51.0</v>
      </c>
      <c r="AL60" s="1">
        <v>9.0</v>
      </c>
      <c r="AM60" s="1">
        <v>1.0</v>
      </c>
      <c r="AN60" s="1">
        <v>0.0</v>
      </c>
      <c r="AO60" s="1">
        <v>0.0</v>
      </c>
      <c r="AP60" s="1">
        <v>0.0</v>
      </c>
      <c r="AQ60" s="1">
        <v>0.0</v>
      </c>
      <c r="AR60" s="2" t="b">
        <f>IFERROR(__xludf.DUMMYFUNCTION("IF(REGEXMATCH(AC60, ""DEPRECATED""), true, false)
"),FALSE)</f>
        <v>0</v>
      </c>
      <c r="AS60" s="2" t="str">
        <f t="shared" si="7"/>
        <v>kong - 755</v>
      </c>
      <c r="AT60" s="3" t="str">
        <f t="shared" si="8"/>
        <v>kong - 316767707</v>
      </c>
      <c r="AU60" s="2" t="b">
        <f t="shared" si="9"/>
        <v>0</v>
      </c>
    </row>
    <row r="61">
      <c r="A61" s="1" t="s">
        <v>200</v>
      </c>
      <c r="B61" s="1" t="s">
        <v>201</v>
      </c>
      <c r="C61" s="1" t="s">
        <v>23</v>
      </c>
      <c r="D61" s="1">
        <v>169.0</v>
      </c>
      <c r="E61" s="1">
        <v>8046497.0</v>
      </c>
      <c r="F61" s="1" t="s">
        <v>202</v>
      </c>
      <c r="G61" s="1">
        <v>1.0</v>
      </c>
      <c r="H61" s="1">
        <v>21.0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0.0</v>
      </c>
      <c r="P61" s="1">
        <v>0.0</v>
      </c>
      <c r="Q61" s="2" t="b">
        <f>IFERROR(__xludf.DUMMYFUNCTION("IF(REGEXMATCH(B61, ""DEPRECATED""), true, false)
"),FALSE)</f>
        <v>0</v>
      </c>
      <c r="R61" s="2" t="str">
        <f t="shared" si="1"/>
        <v>irssi - 169</v>
      </c>
      <c r="S61" s="3" t="str">
        <f t="shared" si="2"/>
        <v>irssi - 8046497</v>
      </c>
      <c r="T61" s="2" t="b">
        <f t="shared" si="3"/>
        <v>0</v>
      </c>
      <c r="AB61" s="1" t="s">
        <v>200</v>
      </c>
      <c r="AC61" s="1" t="s">
        <v>201</v>
      </c>
      <c r="AD61" s="1" t="s">
        <v>23</v>
      </c>
      <c r="AE61" s="1">
        <v>169.0</v>
      </c>
      <c r="AF61" s="1">
        <v>8046497.0</v>
      </c>
      <c r="AG61" s="1" t="s">
        <v>202</v>
      </c>
      <c r="AH61" s="1">
        <v>1.0</v>
      </c>
      <c r="AI61" s="1">
        <v>21.0</v>
      </c>
      <c r="AJ61" s="1">
        <v>0.0</v>
      </c>
      <c r="AK61" s="1">
        <v>1.0</v>
      </c>
      <c r="AL61" s="1">
        <v>0.0</v>
      </c>
      <c r="AM61" s="1">
        <v>0.0</v>
      </c>
      <c r="AN61" s="1">
        <v>0.0</v>
      </c>
      <c r="AO61" s="1">
        <v>1.0</v>
      </c>
      <c r="AP61" s="1">
        <v>0.0</v>
      </c>
      <c r="AQ61" s="1">
        <v>0.0</v>
      </c>
      <c r="AR61" s="2" t="b">
        <f>IFERROR(__xludf.DUMMYFUNCTION("IF(REGEXMATCH(AC61, ""DEPRECATED""), true, false)
"),FALSE)</f>
        <v>0</v>
      </c>
      <c r="AS61" s="2" t="str">
        <f t="shared" si="7"/>
        <v>irssi - 169</v>
      </c>
      <c r="AT61" s="3" t="str">
        <f t="shared" si="8"/>
        <v>irssi - 8046497</v>
      </c>
      <c r="AU61" s="2" t="b">
        <f t="shared" si="9"/>
        <v>0</v>
      </c>
    </row>
    <row r="62">
      <c r="A62" s="1" t="s">
        <v>203</v>
      </c>
      <c r="B62" s="1" t="s">
        <v>204</v>
      </c>
      <c r="C62" s="1" t="s">
        <v>23</v>
      </c>
      <c r="D62" s="1">
        <v>183.0</v>
      </c>
      <c r="E62" s="1">
        <v>1.0690505E7</v>
      </c>
      <c r="F62" s="1" t="s">
        <v>205</v>
      </c>
      <c r="G62" s="1">
        <v>0.0</v>
      </c>
      <c r="H62" s="1">
        <v>0.0</v>
      </c>
      <c r="I62" s="1">
        <v>1.0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1.0</v>
      </c>
      <c r="P62" s="1">
        <v>0.0</v>
      </c>
      <c r="Q62" s="2" t="b">
        <f>IFERROR(__xludf.DUMMYFUNCTION("IF(REGEXMATCH(B62, ""DEPRECATED""), true, false)
"),FALSE)</f>
        <v>0</v>
      </c>
      <c r="R62" s="2" t="str">
        <f t="shared" si="1"/>
        <v>fluentd - 183</v>
      </c>
      <c r="S62" s="3" t="str">
        <f t="shared" si="2"/>
        <v>fluentd - 10690505</v>
      </c>
      <c r="T62" s="2" t="b">
        <f t="shared" si="3"/>
        <v>0</v>
      </c>
      <c r="AB62" s="1" t="s">
        <v>203</v>
      </c>
      <c r="AC62" s="1" t="s">
        <v>204</v>
      </c>
      <c r="AD62" s="1" t="s">
        <v>23</v>
      </c>
      <c r="AE62" s="1">
        <v>183.0</v>
      </c>
      <c r="AF62" s="1">
        <v>1.0690505E7</v>
      </c>
      <c r="AG62" s="1" t="s">
        <v>205</v>
      </c>
      <c r="AH62" s="1">
        <v>0.0</v>
      </c>
      <c r="AI62" s="1">
        <v>0.0</v>
      </c>
      <c r="AJ62" s="1">
        <v>1.0</v>
      </c>
      <c r="AK62" s="1">
        <v>0.0</v>
      </c>
      <c r="AL62" s="1">
        <v>0.0</v>
      </c>
      <c r="AM62" s="1">
        <v>0.0</v>
      </c>
      <c r="AN62" s="1">
        <v>0.0</v>
      </c>
      <c r="AO62" s="1">
        <v>0.0</v>
      </c>
      <c r="AP62" s="1">
        <v>1.0</v>
      </c>
      <c r="AQ62" s="1">
        <v>0.0</v>
      </c>
      <c r="AR62" s="2" t="b">
        <f>IFERROR(__xludf.DUMMYFUNCTION("IF(REGEXMATCH(AC62, ""DEPRECATED""), true, false)
"),FALSE)</f>
        <v>0</v>
      </c>
      <c r="AS62" s="2" t="str">
        <f t="shared" si="7"/>
        <v>fluentd - 183</v>
      </c>
      <c r="AT62" s="3" t="str">
        <f t="shared" si="8"/>
        <v>fluentd - 10690505</v>
      </c>
      <c r="AU62" s="2" t="b">
        <f t="shared" si="9"/>
        <v>0</v>
      </c>
    </row>
    <row r="63">
      <c r="A63" s="1" t="s">
        <v>206</v>
      </c>
      <c r="B63" s="1" t="s">
        <v>207</v>
      </c>
      <c r="C63" s="1" t="s">
        <v>23</v>
      </c>
      <c r="D63" s="1">
        <v>358.0</v>
      </c>
      <c r="E63" s="1">
        <v>5.2871224E7</v>
      </c>
      <c r="F63" s="1" t="s">
        <v>208</v>
      </c>
      <c r="G63" s="1">
        <v>1.0</v>
      </c>
      <c r="H63" s="1">
        <v>138.0</v>
      </c>
      <c r="I63" s="1">
        <v>0.0</v>
      </c>
      <c r="J63" s="1">
        <v>7.0</v>
      </c>
      <c r="K63" s="1">
        <v>2.0</v>
      </c>
      <c r="L63" s="1">
        <v>0.0</v>
      </c>
      <c r="M63" s="1">
        <v>1.0</v>
      </c>
      <c r="N63" s="1">
        <v>1.0</v>
      </c>
      <c r="O63" s="1">
        <v>0.0</v>
      </c>
      <c r="P63" s="1">
        <v>0.0</v>
      </c>
      <c r="Q63" s="2" t="b">
        <f>IFERROR(__xludf.DUMMYFUNCTION("IF(REGEXMATCH(B63, ""DEPRECATED""), true, false)
"),FALSE)</f>
        <v>0</v>
      </c>
      <c r="R63" s="2" t="str">
        <f t="shared" si="1"/>
        <v>erlang - 358</v>
      </c>
      <c r="S63" s="3" t="str">
        <f t="shared" si="2"/>
        <v>erlang - 52871224</v>
      </c>
      <c r="T63" s="2" t="b">
        <f t="shared" si="3"/>
        <v>0</v>
      </c>
      <c r="AB63" s="1" t="s">
        <v>206</v>
      </c>
      <c r="AC63" s="1" t="s">
        <v>207</v>
      </c>
      <c r="AD63" s="1" t="s">
        <v>23</v>
      </c>
      <c r="AE63" s="1">
        <v>358.0</v>
      </c>
      <c r="AF63" s="1">
        <v>5.2871224E7</v>
      </c>
      <c r="AG63" s="1" t="s">
        <v>208</v>
      </c>
      <c r="AH63" s="1">
        <v>1.0</v>
      </c>
      <c r="AI63" s="1">
        <v>138.0</v>
      </c>
      <c r="AJ63" s="1">
        <v>0.0</v>
      </c>
      <c r="AK63" s="1">
        <v>7.0</v>
      </c>
      <c r="AL63" s="1">
        <v>2.0</v>
      </c>
      <c r="AM63" s="1">
        <v>0.0</v>
      </c>
      <c r="AN63" s="1">
        <v>1.0</v>
      </c>
      <c r="AO63" s="1">
        <v>1.0</v>
      </c>
      <c r="AP63" s="1">
        <v>0.0</v>
      </c>
      <c r="AQ63" s="1">
        <v>0.0</v>
      </c>
      <c r="AR63" s="2" t="b">
        <f>IFERROR(__xludf.DUMMYFUNCTION("IF(REGEXMATCH(AC63, ""DEPRECATED""), true, false)
"),FALSE)</f>
        <v>0</v>
      </c>
      <c r="AS63" s="2" t="str">
        <f t="shared" si="7"/>
        <v>erlang - 358</v>
      </c>
      <c r="AT63" s="3" t="str">
        <f t="shared" si="8"/>
        <v>erlang - 52871224</v>
      </c>
      <c r="AU63" s="2" t="b">
        <f t="shared" si="9"/>
        <v>0</v>
      </c>
    </row>
    <row r="64">
      <c r="A64" s="1" t="s">
        <v>209</v>
      </c>
      <c r="B64" s="1" t="s">
        <v>210</v>
      </c>
      <c r="C64" s="1" t="s">
        <v>23</v>
      </c>
      <c r="D64" s="1">
        <v>77.0</v>
      </c>
      <c r="E64" s="1">
        <v>2778233.0</v>
      </c>
      <c r="F64" s="1" t="s">
        <v>211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2" t="b">
        <f>IFERROR(__xludf.DUMMYFUNCTION("IF(REGEXMATCH(B64, ""DEPRECATED""), true, false)
"),FALSE)</f>
        <v>0</v>
      </c>
      <c r="R64" s="2" t="str">
        <f t="shared" si="1"/>
        <v>eggdrop - 77</v>
      </c>
      <c r="S64" s="3" t="str">
        <f t="shared" si="2"/>
        <v>eggdrop - 2778233</v>
      </c>
      <c r="T64" s="2" t="b">
        <f t="shared" si="3"/>
        <v>0</v>
      </c>
      <c r="AB64" s="1" t="s">
        <v>209</v>
      </c>
      <c r="AC64" s="1" t="s">
        <v>210</v>
      </c>
      <c r="AD64" s="1" t="s">
        <v>23</v>
      </c>
      <c r="AE64" s="1">
        <v>77.0</v>
      </c>
      <c r="AF64" s="1">
        <v>2778233.0</v>
      </c>
      <c r="AG64" s="1" t="s">
        <v>211</v>
      </c>
      <c r="AH64" s="1">
        <v>0.0</v>
      </c>
      <c r="AI64" s="1">
        <v>0.0</v>
      </c>
      <c r="AJ64" s="1">
        <v>0.0</v>
      </c>
      <c r="AK64" s="1">
        <v>0.0</v>
      </c>
      <c r="AL64" s="1">
        <v>0.0</v>
      </c>
      <c r="AM64" s="1">
        <v>0.0</v>
      </c>
      <c r="AN64" s="1">
        <v>0.0</v>
      </c>
      <c r="AO64" s="1">
        <v>0.0</v>
      </c>
      <c r="AP64" s="1">
        <v>0.0</v>
      </c>
      <c r="AQ64" s="1">
        <v>0.0</v>
      </c>
      <c r="AR64" s="2" t="b">
        <f>IFERROR(__xludf.DUMMYFUNCTION("IF(REGEXMATCH(AC64, ""DEPRECATED""), true, false)
"),FALSE)</f>
        <v>0</v>
      </c>
      <c r="AS64" s="2" t="str">
        <f t="shared" si="7"/>
        <v>eggdrop - 77</v>
      </c>
      <c r="AT64" s="3" t="str">
        <f t="shared" si="8"/>
        <v>eggdrop - 2778233</v>
      </c>
      <c r="AU64" s="2" t="b">
        <f t="shared" si="9"/>
        <v>0</v>
      </c>
    </row>
    <row r="65">
      <c r="A65" s="1" t="s">
        <v>212</v>
      </c>
      <c r="B65" s="1" t="s">
        <v>213</v>
      </c>
      <c r="C65" s="1" t="s">
        <v>23</v>
      </c>
      <c r="D65" s="1">
        <v>177.0</v>
      </c>
      <c r="E65" s="1">
        <v>1.2184895E7</v>
      </c>
      <c r="F65" s="1" t="s">
        <v>214</v>
      </c>
      <c r="G65" s="1">
        <v>1.0</v>
      </c>
      <c r="H65" s="1">
        <v>0.0</v>
      </c>
      <c r="I65" s="1">
        <v>4.0</v>
      </c>
      <c r="J65" s="1">
        <v>0.0</v>
      </c>
      <c r="K65" s="1">
        <v>2.0</v>
      </c>
      <c r="L65" s="1">
        <v>0.0</v>
      </c>
      <c r="M65" s="1">
        <v>3.0</v>
      </c>
      <c r="N65" s="1">
        <v>0.0</v>
      </c>
      <c r="O65" s="1">
        <v>1.0</v>
      </c>
      <c r="P65" s="1">
        <v>0.0</v>
      </c>
      <c r="Q65" s="2" t="b">
        <f>IFERROR(__xludf.DUMMYFUNCTION("IF(REGEXMATCH(B65, ""DEPRECATED""), true, false)
"),FALSE)</f>
        <v>0</v>
      </c>
      <c r="R65" s="2" t="str">
        <f t="shared" si="1"/>
        <v>bonita - 177</v>
      </c>
      <c r="S65" s="3" t="str">
        <f t="shared" si="2"/>
        <v>bonita - 12184895</v>
      </c>
      <c r="T65" s="2" t="b">
        <f t="shared" si="3"/>
        <v>0</v>
      </c>
      <c r="AB65" s="1" t="s">
        <v>212</v>
      </c>
      <c r="AC65" s="1" t="s">
        <v>213</v>
      </c>
      <c r="AD65" s="1" t="s">
        <v>23</v>
      </c>
      <c r="AE65" s="1">
        <v>177.0</v>
      </c>
      <c r="AF65" s="1">
        <v>1.2184895E7</v>
      </c>
      <c r="AG65" s="1" t="s">
        <v>214</v>
      </c>
      <c r="AH65" s="1">
        <v>1.0</v>
      </c>
      <c r="AI65" s="1">
        <v>0.0</v>
      </c>
      <c r="AJ65" s="1">
        <v>4.0</v>
      </c>
      <c r="AK65" s="1">
        <v>0.0</v>
      </c>
      <c r="AL65" s="1">
        <v>2.0</v>
      </c>
      <c r="AM65" s="1">
        <v>0.0</v>
      </c>
      <c r="AN65" s="1">
        <v>3.0</v>
      </c>
      <c r="AO65" s="1">
        <v>0.0</v>
      </c>
      <c r="AP65" s="1">
        <v>1.0</v>
      </c>
      <c r="AQ65" s="1">
        <v>0.0</v>
      </c>
      <c r="AR65" s="2" t="b">
        <f>IFERROR(__xludf.DUMMYFUNCTION("IF(REGEXMATCH(AC65, ""DEPRECATED""), true, false)
"),FALSE)</f>
        <v>0</v>
      </c>
      <c r="AS65" s="2" t="str">
        <f t="shared" si="7"/>
        <v>bonita - 177</v>
      </c>
      <c r="AT65" s="3" t="str">
        <f t="shared" si="8"/>
        <v>bonita - 12184895</v>
      </c>
      <c r="AU65" s="2" t="b">
        <f t="shared" si="9"/>
        <v>0</v>
      </c>
    </row>
    <row r="66">
      <c r="A66" s="1" t="s">
        <v>215</v>
      </c>
      <c r="B66" s="1" t="s">
        <v>216</v>
      </c>
      <c r="C66" s="1" t="s">
        <v>23</v>
      </c>
      <c r="D66" s="1">
        <v>1175.0</v>
      </c>
      <c r="E66" s="1">
        <v>6.00200966E8</v>
      </c>
      <c r="F66" s="1" t="s">
        <v>217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0.0</v>
      </c>
      <c r="Q66" s="2" t="b">
        <f>IFERROR(__xludf.DUMMYFUNCTION("IF(REGEXMATCH(B66, ""DEPRECATED""), true, false)
"),FALSE)</f>
        <v>0</v>
      </c>
      <c r="R66" s="2" t="str">
        <f t="shared" si="1"/>
        <v>eclipse-mosquitto - 1175</v>
      </c>
      <c r="S66" s="3" t="str">
        <f t="shared" si="2"/>
        <v>eclipse-mosquitto - 600200966</v>
      </c>
      <c r="T66" s="2" t="b">
        <f t="shared" si="3"/>
        <v>0</v>
      </c>
      <c r="AB66" s="1" t="s">
        <v>215</v>
      </c>
      <c r="AC66" s="1" t="s">
        <v>216</v>
      </c>
      <c r="AD66" s="1" t="s">
        <v>23</v>
      </c>
      <c r="AE66" s="1">
        <v>1175.0</v>
      </c>
      <c r="AF66" s="1">
        <v>6.00200966E8</v>
      </c>
      <c r="AG66" s="1" t="s">
        <v>217</v>
      </c>
      <c r="AH66" s="1">
        <v>0.0</v>
      </c>
      <c r="AI66" s="1">
        <v>0.0</v>
      </c>
      <c r="AJ66" s="1">
        <v>0.0</v>
      </c>
      <c r="AK66" s="1">
        <v>0.0</v>
      </c>
      <c r="AL66" s="1">
        <v>0.0</v>
      </c>
      <c r="AM66" s="1">
        <v>0.0</v>
      </c>
      <c r="AN66" s="1">
        <v>0.0</v>
      </c>
      <c r="AO66" s="1">
        <v>0.0</v>
      </c>
      <c r="AP66" s="1">
        <v>1.0</v>
      </c>
      <c r="AQ66" s="1">
        <v>0.0</v>
      </c>
      <c r="AR66" s="2" t="b">
        <f>IFERROR(__xludf.DUMMYFUNCTION("IF(REGEXMATCH(AC66, ""DEPRECATED""), true, false)
"),FALSE)</f>
        <v>0</v>
      </c>
      <c r="AS66" s="2" t="str">
        <f t="shared" si="7"/>
        <v>eclipse-mosquitto - 1175</v>
      </c>
      <c r="AT66" s="3" t="str">
        <f t="shared" si="8"/>
        <v>eclipse-mosquitto - 600200966</v>
      </c>
      <c r="AU66" s="2" t="b">
        <f t="shared" si="9"/>
        <v>0</v>
      </c>
    </row>
    <row r="67">
      <c r="A67" s="1" t="s">
        <v>218</v>
      </c>
      <c r="B67" s="1" t="s">
        <v>219</v>
      </c>
      <c r="C67" s="1" t="s">
        <v>23</v>
      </c>
      <c r="D67" s="1">
        <v>638.0</v>
      </c>
      <c r="E67" s="1">
        <v>5.40742282E8</v>
      </c>
      <c r="F67" s="1" t="s">
        <v>220</v>
      </c>
      <c r="G67" s="1">
        <v>0.0</v>
      </c>
      <c r="H67" s="1">
        <v>0.0</v>
      </c>
      <c r="I67" s="1">
        <v>0.0</v>
      </c>
      <c r="J67" s="1">
        <v>0.0</v>
      </c>
      <c r="K67" s="1">
        <v>2.0</v>
      </c>
      <c r="L67" s="1">
        <v>0.0</v>
      </c>
      <c r="M67" s="1">
        <v>0.0</v>
      </c>
      <c r="N67" s="1">
        <v>0.0</v>
      </c>
      <c r="O67" s="1">
        <v>1.0</v>
      </c>
      <c r="P67" s="1">
        <v>0.0</v>
      </c>
      <c r="Q67" s="2" t="b">
        <f>IFERROR(__xludf.DUMMYFUNCTION("IF(REGEXMATCH(B67, ""DEPRECATED""), true, false)
"),FALSE)</f>
        <v>0</v>
      </c>
      <c r="R67" s="2" t="str">
        <f t="shared" si="1"/>
        <v>caddy - 638</v>
      </c>
      <c r="S67" s="3" t="str">
        <f t="shared" si="2"/>
        <v>caddy - 540742282</v>
      </c>
      <c r="T67" s="2" t="b">
        <f t="shared" si="3"/>
        <v>0</v>
      </c>
      <c r="AB67" s="1" t="s">
        <v>218</v>
      </c>
      <c r="AC67" s="1" t="s">
        <v>219</v>
      </c>
      <c r="AD67" s="1" t="s">
        <v>23</v>
      </c>
      <c r="AE67" s="1">
        <v>638.0</v>
      </c>
      <c r="AF67" s="1">
        <v>5.40742282E8</v>
      </c>
      <c r="AG67" s="1" t="s">
        <v>220</v>
      </c>
      <c r="AH67" s="1">
        <v>0.0</v>
      </c>
      <c r="AI67" s="1">
        <v>0.0</v>
      </c>
      <c r="AJ67" s="1">
        <v>0.0</v>
      </c>
      <c r="AK67" s="1">
        <v>0.0</v>
      </c>
      <c r="AL67" s="1">
        <v>2.0</v>
      </c>
      <c r="AM67" s="1">
        <v>0.0</v>
      </c>
      <c r="AN67" s="1">
        <v>0.0</v>
      </c>
      <c r="AO67" s="1">
        <v>0.0</v>
      </c>
      <c r="AP67" s="1">
        <v>1.0</v>
      </c>
      <c r="AQ67" s="1">
        <v>0.0</v>
      </c>
      <c r="AR67" s="2" t="b">
        <f>IFERROR(__xludf.DUMMYFUNCTION("IF(REGEXMATCH(AC67, ""DEPRECATED""), true, false)
"),FALSE)</f>
        <v>0</v>
      </c>
      <c r="AS67" s="2" t="str">
        <f t="shared" si="7"/>
        <v>caddy - 638</v>
      </c>
      <c r="AT67" s="3" t="str">
        <f t="shared" si="8"/>
        <v>caddy - 540742282</v>
      </c>
      <c r="AU67" s="2" t="b">
        <f t="shared" si="9"/>
        <v>0</v>
      </c>
    </row>
    <row r="68">
      <c r="A68" s="1" t="s">
        <v>221</v>
      </c>
      <c r="B68" s="1" t="s">
        <v>222</v>
      </c>
      <c r="C68" s="1" t="s">
        <v>23</v>
      </c>
      <c r="D68" s="1">
        <v>37.0</v>
      </c>
      <c r="E68" s="1">
        <v>22626.0</v>
      </c>
      <c r="F68" s="1" t="s">
        <v>223</v>
      </c>
      <c r="G68" s="1">
        <v>0.0</v>
      </c>
      <c r="H68" s="1">
        <v>0.0</v>
      </c>
      <c r="I68" s="1">
        <v>1.0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2.0</v>
      </c>
      <c r="P68" s="1">
        <v>0.0</v>
      </c>
      <c r="Q68" s="2" t="b">
        <f>IFERROR(__xludf.DUMMYFUNCTION("IF(REGEXMATCH(B68, ""DEPRECATED""), true, false)
"),FALSE)</f>
        <v>0</v>
      </c>
      <c r="R68" s="2" t="str">
        <f t="shared" si="1"/>
        <v>api-firewall - 37</v>
      </c>
      <c r="S68" s="3" t="str">
        <f t="shared" si="2"/>
        <v>api-firewall - 22626</v>
      </c>
      <c r="T68" s="2" t="b">
        <f t="shared" si="3"/>
        <v>0</v>
      </c>
      <c r="AB68" s="1" t="s">
        <v>221</v>
      </c>
      <c r="AC68" s="1" t="s">
        <v>222</v>
      </c>
      <c r="AD68" s="1" t="s">
        <v>23</v>
      </c>
      <c r="AE68" s="1">
        <v>37.0</v>
      </c>
      <c r="AF68" s="1">
        <v>22626.0</v>
      </c>
      <c r="AG68" s="1" t="s">
        <v>223</v>
      </c>
      <c r="AH68" s="1">
        <v>0.0</v>
      </c>
      <c r="AI68" s="1">
        <v>0.0</v>
      </c>
      <c r="AJ68" s="1">
        <v>1.0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2.0</v>
      </c>
      <c r="AQ68" s="1">
        <v>0.0</v>
      </c>
      <c r="AR68" s="2" t="b">
        <f>IFERROR(__xludf.DUMMYFUNCTION("IF(REGEXMATCH(AC68, ""DEPRECATED""), true, false)
"),FALSE)</f>
        <v>0</v>
      </c>
      <c r="AS68" s="2" t="str">
        <f t="shared" si="7"/>
        <v>api-firewall - 37</v>
      </c>
      <c r="AT68" s="3" t="str">
        <f t="shared" si="8"/>
        <v>api-firewall - 22626</v>
      </c>
      <c r="AU68" s="2" t="b">
        <f t="shared" si="9"/>
        <v>0</v>
      </c>
    </row>
    <row r="69">
      <c r="A69" s="1" t="s">
        <v>224</v>
      </c>
      <c r="B69" s="1" t="s">
        <v>225</v>
      </c>
      <c r="C69" s="1" t="s">
        <v>23</v>
      </c>
      <c r="D69" s="1">
        <v>329.0</v>
      </c>
      <c r="E69" s="1">
        <v>1.4362404E7</v>
      </c>
      <c r="F69" s="1" t="s">
        <v>226</v>
      </c>
      <c r="G69" s="1">
        <v>1.0</v>
      </c>
      <c r="H69" s="1">
        <v>24.0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2" t="b">
        <f>IFERROR(__xludf.DUMMYFUNCTION("IF(REGEXMATCH(B69, ""DEPRECATED""), true, false)
"),FALSE)</f>
        <v>0</v>
      </c>
      <c r="R69" s="2" t="str">
        <f t="shared" si="1"/>
        <v>julia - 329</v>
      </c>
      <c r="S69" s="3" t="str">
        <f t="shared" si="2"/>
        <v>julia - 14362404</v>
      </c>
      <c r="T69" s="2" t="b">
        <f t="shared" si="3"/>
        <v>0</v>
      </c>
      <c r="AB69" s="1" t="s">
        <v>224</v>
      </c>
      <c r="AC69" s="1" t="s">
        <v>225</v>
      </c>
      <c r="AD69" s="1" t="s">
        <v>23</v>
      </c>
      <c r="AE69" s="1">
        <v>329.0</v>
      </c>
      <c r="AF69" s="1">
        <v>1.4362404E7</v>
      </c>
      <c r="AG69" s="1" t="s">
        <v>226</v>
      </c>
      <c r="AH69" s="1">
        <v>1.0</v>
      </c>
      <c r="AI69" s="1">
        <v>24.0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1.0</v>
      </c>
      <c r="AP69" s="1">
        <v>0.0</v>
      </c>
      <c r="AQ69" s="1">
        <v>0.0</v>
      </c>
      <c r="AR69" s="2" t="b">
        <f>IFERROR(__xludf.DUMMYFUNCTION("IF(REGEXMATCH(AC69, ""DEPRECATED""), true, false)
"),FALSE)</f>
        <v>0</v>
      </c>
      <c r="AS69" s="2" t="str">
        <f t="shared" si="7"/>
        <v>julia - 329</v>
      </c>
      <c r="AT69" s="3" t="str">
        <f t="shared" si="8"/>
        <v>julia - 14362404</v>
      </c>
      <c r="AU69" s="2" t="b">
        <f t="shared" si="9"/>
        <v>0</v>
      </c>
    </row>
    <row r="70" hidden="1">
      <c r="A70" s="1" t="s">
        <v>227</v>
      </c>
      <c r="B70" s="1" t="s">
        <v>228</v>
      </c>
      <c r="C70" s="1" t="s">
        <v>23</v>
      </c>
      <c r="D70" s="1">
        <v>620.0</v>
      </c>
      <c r="E70" s="1">
        <v>1.65021189E8</v>
      </c>
      <c r="F70" s="1" t="s">
        <v>229</v>
      </c>
      <c r="G70" s="1" t="s">
        <v>166</v>
      </c>
      <c r="H70" s="1" t="s">
        <v>166</v>
      </c>
      <c r="I70" s="1" t="s">
        <v>166</v>
      </c>
      <c r="J70" s="1" t="s">
        <v>166</v>
      </c>
      <c r="K70" s="1" t="s">
        <v>166</v>
      </c>
      <c r="L70" s="1" t="s">
        <v>166</v>
      </c>
      <c r="M70" s="1" t="s">
        <v>166</v>
      </c>
      <c r="N70" s="1" t="s">
        <v>166</v>
      </c>
      <c r="O70" s="1" t="s">
        <v>166</v>
      </c>
      <c r="P70" s="1" t="s">
        <v>166</v>
      </c>
      <c r="Q70" s="2" t="b">
        <f>IFERROR(__xludf.DUMMYFUNCTION("IF(REGEXMATCH(B70, ""DEPRECATED""), true, false)
"),FALSE)</f>
        <v>0</v>
      </c>
      <c r="R70" s="2" t="str">
        <f t="shared" si="1"/>
        <v>percona - 620</v>
      </c>
      <c r="S70" s="3" t="str">
        <f t="shared" si="2"/>
        <v>percona - 165021189</v>
      </c>
      <c r="T70" s="2" t="b">
        <f t="shared" si="3"/>
        <v>1</v>
      </c>
      <c r="AC70" s="1" t="s">
        <v>245</v>
      </c>
      <c r="AD70" s="1" t="s">
        <v>246</v>
      </c>
      <c r="AE70" s="1" t="s">
        <v>23</v>
      </c>
      <c r="AF70" s="1">
        <v>12437.0</v>
      </c>
      <c r="AG70" s="1">
        <v>5.994034865E9</v>
      </c>
      <c r="AH70" s="1" t="s">
        <v>247</v>
      </c>
      <c r="AI70" s="1">
        <v>3.0</v>
      </c>
      <c r="AJ70" s="1">
        <v>19.0</v>
      </c>
      <c r="AK70" s="1">
        <v>11.0</v>
      </c>
      <c r="AL70" s="1">
        <v>0.0</v>
      </c>
      <c r="AM70" s="1">
        <v>28.0</v>
      </c>
      <c r="AN70" s="1">
        <v>0.0</v>
      </c>
      <c r="AO70" s="1">
        <v>2.0</v>
      </c>
      <c r="AP70" s="1">
        <v>1.0</v>
      </c>
      <c r="AQ70" s="1">
        <v>1.0</v>
      </c>
      <c r="AR70" s="1">
        <v>0.0</v>
      </c>
      <c r="AS70" s="2" t="b">
        <f>IFERROR(__xludf.DUMMYFUNCTION("IF(REGEXMATCH(X78, ""DEPRECATED""), true, false)
"),FALSE)</f>
        <v>0</v>
      </c>
      <c r="AT70" s="2" t="str">
        <f t="shared" ref="AT70:AT71" si="10">CONCAT(W78, CONCAT(" - ", Z78))</f>
        <v> - </v>
      </c>
      <c r="AU70" s="3" t="str">
        <f t="shared" ref="AU70:AU71" si="11">CONCAT(W78, CONCAT(" - ", AG70))</f>
        <v> - 5994034865</v>
      </c>
      <c r="AV70" s="2" t="b">
        <f t="shared" ref="AV70:AV71" si="12">if(eq(AI70,"undefined"),true,false)</f>
        <v>0</v>
      </c>
    </row>
    <row r="71" hidden="1">
      <c r="A71" s="1" t="s">
        <v>230</v>
      </c>
      <c r="B71" s="1" t="s">
        <v>231</v>
      </c>
      <c r="C71" s="1" t="s">
        <v>23</v>
      </c>
      <c r="D71" s="1">
        <v>1026.0</v>
      </c>
      <c r="E71" s="1">
        <v>3.3006734E7</v>
      </c>
      <c r="F71" s="1" t="s">
        <v>232</v>
      </c>
      <c r="G71" s="1" t="s">
        <v>166</v>
      </c>
      <c r="H71" s="1" t="s">
        <v>166</v>
      </c>
      <c r="I71" s="1" t="s">
        <v>166</v>
      </c>
      <c r="J71" s="1" t="s">
        <v>166</v>
      </c>
      <c r="K71" s="1" t="s">
        <v>166</v>
      </c>
      <c r="L71" s="1" t="s">
        <v>166</v>
      </c>
      <c r="M71" s="1" t="s">
        <v>166</v>
      </c>
      <c r="N71" s="1" t="s">
        <v>166</v>
      </c>
      <c r="O71" s="1" t="s">
        <v>166</v>
      </c>
      <c r="P71" s="1" t="s">
        <v>166</v>
      </c>
      <c r="Q71" s="2" t="b">
        <f>IFERROR(__xludf.DUMMYFUNCTION("IF(REGEXMATCH(B71, ""DEPRECATED""), true, false)
"),FALSE)</f>
        <v>0</v>
      </c>
      <c r="R71" s="2" t="str">
        <f t="shared" si="1"/>
        <v>oraclelinux - 1026</v>
      </c>
      <c r="S71" s="3" t="str">
        <f t="shared" si="2"/>
        <v>oraclelinux - 33006734</v>
      </c>
      <c r="T71" s="2" t="b">
        <f t="shared" si="3"/>
        <v>1</v>
      </c>
      <c r="AC71" s="1" t="s">
        <v>248</v>
      </c>
      <c r="AD71" s="1" t="s">
        <v>249</v>
      </c>
      <c r="AE71" s="1" t="s">
        <v>23</v>
      </c>
      <c r="AF71" s="1">
        <v>93.0</v>
      </c>
      <c r="AG71" s="1">
        <v>6506724.0</v>
      </c>
      <c r="AH71" s="1" t="s">
        <v>250</v>
      </c>
      <c r="AI71" s="1">
        <v>15.0</v>
      </c>
      <c r="AJ71" s="1">
        <v>41.0</v>
      </c>
      <c r="AK71" s="1">
        <v>119.0</v>
      </c>
      <c r="AL71" s="1">
        <v>4.0</v>
      </c>
      <c r="AM71" s="1">
        <v>71.0</v>
      </c>
      <c r="AN71" s="1">
        <v>0.0</v>
      </c>
      <c r="AO71" s="1">
        <v>39.0</v>
      </c>
      <c r="AP71" s="1">
        <v>0.0</v>
      </c>
      <c r="AQ71" s="1">
        <v>10.0</v>
      </c>
      <c r="AR71" s="1">
        <v>0.0</v>
      </c>
      <c r="AS71" s="2" t="b">
        <f>IFERROR(__xludf.DUMMYFUNCTION("IF(REGEXMATCH(X79, ""DEPRECATED""), true, false)
"),FALSE)</f>
        <v>0</v>
      </c>
      <c r="AT71" s="2" t="str">
        <f t="shared" si="10"/>
        <v> - </v>
      </c>
      <c r="AU71" s="3" t="str">
        <f t="shared" si="11"/>
        <v> - 6506724</v>
      </c>
      <c r="AV71" s="2" t="b">
        <f t="shared" si="12"/>
        <v>0</v>
      </c>
    </row>
    <row r="72">
      <c r="A72" s="1" t="s">
        <v>233</v>
      </c>
      <c r="B72" s="1" t="s">
        <v>234</v>
      </c>
      <c r="C72" s="1" t="s">
        <v>23</v>
      </c>
      <c r="D72" s="1">
        <v>448.0</v>
      </c>
      <c r="E72" s="1">
        <v>7.8640247E7</v>
      </c>
      <c r="F72" s="1" t="s">
        <v>235</v>
      </c>
      <c r="G72" s="1">
        <v>3.0</v>
      </c>
      <c r="H72" s="1">
        <v>16.0</v>
      </c>
      <c r="I72" s="1">
        <v>1.0</v>
      </c>
      <c r="J72" s="1">
        <v>15.0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2" t="b">
        <f>IFERROR(__xludf.DUMMYFUNCTION("IF(REGEXMATCH(B72, ""DEPRECATED""), true, false)
"),FALSE)</f>
        <v>0</v>
      </c>
      <c r="R72" s="2" t="str">
        <f t="shared" si="1"/>
        <v>eclipse-temurin - 448</v>
      </c>
      <c r="S72" s="3" t="str">
        <f t="shared" si="2"/>
        <v>eclipse-temurin - 78640247</v>
      </c>
      <c r="T72" s="2" t="b">
        <f t="shared" si="3"/>
        <v>0</v>
      </c>
      <c r="AB72" s="1" t="s">
        <v>233</v>
      </c>
      <c r="AC72" s="1" t="s">
        <v>234</v>
      </c>
      <c r="AD72" s="1" t="s">
        <v>23</v>
      </c>
      <c r="AE72" s="1">
        <v>448.0</v>
      </c>
      <c r="AF72" s="1">
        <v>7.8640247E7</v>
      </c>
      <c r="AG72" s="1" t="s">
        <v>235</v>
      </c>
      <c r="AH72" s="1">
        <v>3.0</v>
      </c>
      <c r="AI72" s="1">
        <v>16.0</v>
      </c>
      <c r="AJ72" s="1">
        <v>1.0</v>
      </c>
      <c r="AK72" s="1">
        <v>15.0</v>
      </c>
      <c r="AL72" s="1">
        <v>0.0</v>
      </c>
      <c r="AM72" s="1">
        <v>0.0</v>
      </c>
      <c r="AN72" s="1">
        <v>0.0</v>
      </c>
      <c r="AO72" s="1">
        <v>0.0</v>
      </c>
      <c r="AP72" s="1">
        <v>0.0</v>
      </c>
      <c r="AQ72" s="1">
        <v>0.0</v>
      </c>
      <c r="AR72" s="2" t="b">
        <f>IFERROR(__xludf.DUMMYFUNCTION("IF(REGEXMATCH(AC72, ""DEPRECATED""), true, false)
"),FALSE)</f>
        <v>0</v>
      </c>
      <c r="AS72" s="2" t="str">
        <f t="shared" ref="AS72:AS73" si="13">CONCAT(AB72, CONCAT(" - ", AE72))</f>
        <v>eclipse-temurin - 448</v>
      </c>
      <c r="AT72" s="3" t="str">
        <f t="shared" ref="AT72:AT73" si="14">CONCAT(AB72, CONCAT(" - ", AF72))</f>
        <v>eclipse-temurin - 78640247</v>
      </c>
      <c r="AU72" s="2" t="b">
        <f t="shared" ref="AU72:AU73" si="15">if(eq(AH72,"undefined"),true,false)</f>
        <v>0</v>
      </c>
    </row>
    <row r="73">
      <c r="A73" s="1" t="s">
        <v>236</v>
      </c>
      <c r="B73" s="1" t="s">
        <v>237</v>
      </c>
      <c r="C73" s="1" t="s">
        <v>23</v>
      </c>
      <c r="D73" s="1">
        <v>48.0</v>
      </c>
      <c r="E73" s="1">
        <v>2.1765289E7</v>
      </c>
      <c r="F73" s="1" t="s">
        <v>238</v>
      </c>
      <c r="G73" s="1">
        <v>3.0</v>
      </c>
      <c r="H73" s="1">
        <v>11.0</v>
      </c>
      <c r="I73" s="1">
        <v>1.0</v>
      </c>
      <c r="J73" s="1">
        <v>3.0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2" t="b">
        <f>IFERROR(__xludf.DUMMYFUNCTION("IF(REGEXMATCH(B73, ""DEPRECATED""), true, false)
"),FALSE)</f>
        <v>0</v>
      </c>
      <c r="R73" s="2" t="str">
        <f t="shared" si="1"/>
        <v>sapmachine - 48</v>
      </c>
      <c r="S73" s="3" t="str">
        <f t="shared" si="2"/>
        <v>sapmachine - 21765289</v>
      </c>
      <c r="T73" s="2" t="b">
        <f t="shared" si="3"/>
        <v>0</v>
      </c>
      <c r="AB73" s="1" t="s">
        <v>236</v>
      </c>
      <c r="AC73" s="1" t="s">
        <v>237</v>
      </c>
      <c r="AD73" s="1" t="s">
        <v>23</v>
      </c>
      <c r="AE73" s="1">
        <v>48.0</v>
      </c>
      <c r="AF73" s="1">
        <v>2.1765289E7</v>
      </c>
      <c r="AG73" s="1" t="s">
        <v>238</v>
      </c>
      <c r="AH73" s="1">
        <v>3.0</v>
      </c>
      <c r="AI73" s="1">
        <v>11.0</v>
      </c>
      <c r="AJ73" s="1">
        <v>1.0</v>
      </c>
      <c r="AK73" s="1">
        <v>3.0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0.0</v>
      </c>
      <c r="AR73" s="2" t="b">
        <f>IFERROR(__xludf.DUMMYFUNCTION("IF(REGEXMATCH(AC73, ""DEPRECATED""), true, false)
"),FALSE)</f>
        <v>0</v>
      </c>
      <c r="AS73" s="2" t="str">
        <f t="shared" si="13"/>
        <v>sapmachine - 48</v>
      </c>
      <c r="AT73" s="3" t="str">
        <f t="shared" si="14"/>
        <v>sapmachine - 21765289</v>
      </c>
      <c r="AU73" s="2" t="b">
        <f t="shared" si="15"/>
        <v>0</v>
      </c>
    </row>
    <row r="74" hidden="1">
      <c r="A74" s="1" t="s">
        <v>239</v>
      </c>
      <c r="B74" s="1" t="s">
        <v>240</v>
      </c>
      <c r="C74" s="1" t="s">
        <v>23</v>
      </c>
      <c r="D74" s="1">
        <v>786.0</v>
      </c>
      <c r="E74" s="1">
        <v>7.3103813E7</v>
      </c>
      <c r="F74" s="1" t="s">
        <v>241</v>
      </c>
      <c r="G74" s="1" t="s">
        <v>166</v>
      </c>
      <c r="H74" s="1" t="s">
        <v>166</v>
      </c>
      <c r="I74" s="1" t="s">
        <v>166</v>
      </c>
      <c r="J74" s="1" t="s">
        <v>166</v>
      </c>
      <c r="K74" s="1" t="s">
        <v>166</v>
      </c>
      <c r="L74" s="1" t="s">
        <v>166</v>
      </c>
      <c r="M74" s="1" t="s">
        <v>166</v>
      </c>
      <c r="N74" s="1" t="s">
        <v>166</v>
      </c>
      <c r="O74" s="1" t="s">
        <v>166</v>
      </c>
      <c r="P74" s="1" t="s">
        <v>166</v>
      </c>
      <c r="Q74" s="2" t="b">
        <f>IFERROR(__xludf.DUMMYFUNCTION("IF(REGEXMATCH(B74, ""DEPRECATED""), true, false)
"),FALSE)</f>
        <v>0</v>
      </c>
      <c r="R74" s="2" t="str">
        <f t="shared" si="1"/>
        <v>rocket.chat - 786</v>
      </c>
      <c r="S74" s="3" t="str">
        <f t="shared" si="2"/>
        <v>rocket.chat - 73103813</v>
      </c>
      <c r="T74" s="2" t="b">
        <f t="shared" si="3"/>
        <v>1</v>
      </c>
    </row>
    <row r="75">
      <c r="A75" s="1" t="s">
        <v>242</v>
      </c>
      <c r="B75" s="1" t="s">
        <v>243</v>
      </c>
      <c r="C75" s="1" t="s">
        <v>23</v>
      </c>
      <c r="D75" s="1">
        <v>4579.0</v>
      </c>
      <c r="E75" s="1">
        <v>4.357117408E9</v>
      </c>
      <c r="F75" s="1" t="s">
        <v>244</v>
      </c>
      <c r="G75" s="1">
        <v>1.0</v>
      </c>
      <c r="H75" s="1">
        <v>28.0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1.0</v>
      </c>
      <c r="O75" s="1">
        <v>0.0</v>
      </c>
      <c r="P75" s="1">
        <v>0.0</v>
      </c>
      <c r="Q75" s="2" t="b">
        <f>IFERROR(__xludf.DUMMYFUNCTION("IF(REGEXMATCH(B75, ""DEPRECATED""), true, false)
"),FALSE)</f>
        <v>0</v>
      </c>
      <c r="R75" s="2" t="str">
        <f t="shared" si="1"/>
        <v>httpd - 4579</v>
      </c>
      <c r="S75" s="3" t="str">
        <f t="shared" si="2"/>
        <v>httpd - 4357117408</v>
      </c>
      <c r="T75" s="2" t="b">
        <f t="shared" si="3"/>
        <v>0</v>
      </c>
      <c r="AB75" s="1" t="s">
        <v>242</v>
      </c>
      <c r="AC75" s="1" t="s">
        <v>243</v>
      </c>
      <c r="AD75" s="1" t="s">
        <v>23</v>
      </c>
      <c r="AE75" s="1">
        <v>4579.0</v>
      </c>
      <c r="AF75" s="1">
        <v>4.357117408E9</v>
      </c>
      <c r="AG75" s="1" t="s">
        <v>244</v>
      </c>
      <c r="AH75" s="1">
        <v>1.0</v>
      </c>
      <c r="AI75" s="1">
        <v>28.0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1.0</v>
      </c>
      <c r="AP75" s="1">
        <v>0.0</v>
      </c>
      <c r="AQ75" s="1">
        <v>0.0</v>
      </c>
      <c r="AR75" s="2" t="b">
        <f>IFERROR(__xludf.DUMMYFUNCTION("IF(REGEXMATCH(AC75, ""DEPRECATED""), true, false)
"),FALSE)</f>
        <v>0</v>
      </c>
      <c r="AS75" s="2" t="str">
        <f t="shared" ref="AS75:AS81" si="16">CONCAT(AB75, CONCAT(" - ", AE75))</f>
        <v>httpd - 4579</v>
      </c>
      <c r="AT75" s="3" t="str">
        <f t="shared" ref="AT75:AT81" si="17">CONCAT(AB75, CONCAT(" - ", AF75))</f>
        <v>httpd - 4357117408</v>
      </c>
      <c r="AU75" s="2" t="b">
        <f t="shared" ref="AU75:AU81" si="18">if(eq(AH75,"undefined"),true,false)</f>
        <v>0</v>
      </c>
    </row>
    <row r="76">
      <c r="A76" s="1" t="s">
        <v>245</v>
      </c>
      <c r="B76" s="1" t="s">
        <v>246</v>
      </c>
      <c r="C76" s="1" t="s">
        <v>23</v>
      </c>
      <c r="D76" s="1">
        <v>12437.0</v>
      </c>
      <c r="E76" s="1">
        <v>5.994034865E9</v>
      </c>
      <c r="F76" s="1" t="s">
        <v>247</v>
      </c>
      <c r="G76" s="1">
        <v>3.0</v>
      </c>
      <c r="H76" s="1">
        <v>19.0</v>
      </c>
      <c r="I76" s="1">
        <v>11.0</v>
      </c>
      <c r="J76" s="1">
        <v>0.0</v>
      </c>
      <c r="K76" s="1">
        <v>28.0</v>
      </c>
      <c r="L76" s="1">
        <v>0.0</v>
      </c>
      <c r="M76" s="1">
        <v>2.0</v>
      </c>
      <c r="N76" s="1">
        <v>1.0</v>
      </c>
      <c r="O76" s="1">
        <v>1.0</v>
      </c>
      <c r="P76" s="1">
        <v>0.0</v>
      </c>
      <c r="Q76" s="2" t="b">
        <f>IFERROR(__xludf.DUMMYFUNCTION("IF(REGEXMATCH(B76, ""DEPRECATED""), true, false)
"),FALSE)</f>
        <v>0</v>
      </c>
      <c r="R76" s="2" t="str">
        <f t="shared" si="1"/>
        <v>redis - 12437</v>
      </c>
      <c r="S76" s="3" t="str">
        <f t="shared" si="2"/>
        <v>redis - 5994034865</v>
      </c>
      <c r="T76" s="2" t="b">
        <f t="shared" si="3"/>
        <v>0</v>
      </c>
      <c r="AB76" s="1" t="s">
        <v>245</v>
      </c>
      <c r="AC76" s="1" t="s">
        <v>246</v>
      </c>
      <c r="AD76" s="1" t="s">
        <v>23</v>
      </c>
      <c r="AE76" s="1">
        <v>12437.0</v>
      </c>
      <c r="AF76" s="1">
        <v>5.994034865E9</v>
      </c>
      <c r="AG76" s="1" t="s">
        <v>247</v>
      </c>
      <c r="AH76" s="1">
        <v>3.0</v>
      </c>
      <c r="AI76" s="1">
        <v>19.0</v>
      </c>
      <c r="AJ76" s="1">
        <v>11.0</v>
      </c>
      <c r="AK76" s="1">
        <v>0.0</v>
      </c>
      <c r="AL76" s="1">
        <v>28.0</v>
      </c>
      <c r="AM76" s="1">
        <v>0.0</v>
      </c>
      <c r="AN76" s="1">
        <v>2.0</v>
      </c>
      <c r="AO76" s="1">
        <v>1.0</v>
      </c>
      <c r="AP76" s="1">
        <v>1.0</v>
      </c>
      <c r="AQ76" s="1">
        <v>0.0</v>
      </c>
      <c r="AR76" s="2" t="b">
        <f>IFERROR(__xludf.DUMMYFUNCTION("IF(REGEXMATCH(AC76, ""DEPRECATED""), true, false)
"),FALSE)</f>
        <v>0</v>
      </c>
      <c r="AS76" s="2" t="str">
        <f t="shared" si="16"/>
        <v>redis - 12437</v>
      </c>
      <c r="AT76" s="3" t="str">
        <f t="shared" si="17"/>
        <v>redis - 5994034865</v>
      </c>
      <c r="AU76" s="2" t="b">
        <f t="shared" si="18"/>
        <v>0</v>
      </c>
    </row>
    <row r="77">
      <c r="A77" s="1" t="s">
        <v>248</v>
      </c>
      <c r="B77" s="1" t="s">
        <v>249</v>
      </c>
      <c r="C77" s="1" t="s">
        <v>23</v>
      </c>
      <c r="D77" s="1">
        <v>93.0</v>
      </c>
      <c r="E77" s="1">
        <v>6506724.0</v>
      </c>
      <c r="F77" s="1" t="s">
        <v>250</v>
      </c>
      <c r="G77" s="1">
        <v>15.0</v>
      </c>
      <c r="H77" s="1">
        <v>41.0</v>
      </c>
      <c r="I77" s="1">
        <v>119.0</v>
      </c>
      <c r="J77" s="1">
        <v>4.0</v>
      </c>
      <c r="K77" s="1">
        <v>71.0</v>
      </c>
      <c r="L77" s="1">
        <v>0.0</v>
      </c>
      <c r="M77" s="1">
        <v>39.0</v>
      </c>
      <c r="N77" s="1">
        <v>0.0</v>
      </c>
      <c r="O77" s="1">
        <v>10.0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1"/>
        <v>plone - 93</v>
      </c>
      <c r="S77" s="3" t="str">
        <f t="shared" si="2"/>
        <v>plone - 6506724</v>
      </c>
      <c r="T77" s="2" t="b">
        <f t="shared" si="3"/>
        <v>0</v>
      </c>
      <c r="AB77" s="1" t="s">
        <v>248</v>
      </c>
      <c r="AC77" s="1" t="s">
        <v>249</v>
      </c>
      <c r="AD77" s="1" t="s">
        <v>23</v>
      </c>
      <c r="AE77" s="1">
        <v>93.0</v>
      </c>
      <c r="AF77" s="1">
        <v>6506724.0</v>
      </c>
      <c r="AG77" s="1" t="s">
        <v>250</v>
      </c>
      <c r="AH77" s="1">
        <v>15.0</v>
      </c>
      <c r="AI77" s="1">
        <v>41.0</v>
      </c>
      <c r="AJ77" s="1">
        <v>119.0</v>
      </c>
      <c r="AK77" s="1">
        <v>4.0</v>
      </c>
      <c r="AL77" s="1">
        <v>71.0</v>
      </c>
      <c r="AM77" s="1">
        <v>0.0</v>
      </c>
      <c r="AN77" s="1">
        <v>39.0</v>
      </c>
      <c r="AO77" s="1">
        <v>0.0</v>
      </c>
      <c r="AP77" s="1">
        <v>10.0</v>
      </c>
      <c r="AQ77" s="1">
        <v>0.0</v>
      </c>
      <c r="AR77" s="2" t="b">
        <f>IFERROR(__xludf.DUMMYFUNCTION("IF(REGEXMATCH(AC77, ""DEPRECATED""), true, false)
"),FALSE)</f>
        <v>0</v>
      </c>
      <c r="AS77" s="2" t="str">
        <f t="shared" si="16"/>
        <v>plone - 93</v>
      </c>
      <c r="AT77" s="3" t="str">
        <f t="shared" si="17"/>
        <v>plone - 6506724</v>
      </c>
      <c r="AU77" s="2" t="b">
        <f t="shared" si="18"/>
        <v>0</v>
      </c>
    </row>
    <row r="78">
      <c r="A78" s="1" t="s">
        <v>251</v>
      </c>
      <c r="B78" s="1" t="s">
        <v>252</v>
      </c>
      <c r="C78" s="1" t="s">
        <v>23</v>
      </c>
      <c r="D78" s="1">
        <v>8.0</v>
      </c>
      <c r="E78" s="1">
        <v>216960.0</v>
      </c>
      <c r="F78" s="1" t="s">
        <v>253</v>
      </c>
      <c r="G78" s="1">
        <v>0.0</v>
      </c>
      <c r="H78" s="1">
        <v>29.0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1.0</v>
      </c>
      <c r="Q78" s="2" t="b">
        <f>IFERROR(__xludf.DUMMYFUNCTION("IF(REGEXMATCH(B78, ""DEPRECATED""), true, false)
"),FALSE)</f>
        <v>0</v>
      </c>
      <c r="R78" s="2" t="str">
        <f t="shared" si="1"/>
        <v>satosa - 8</v>
      </c>
      <c r="S78" s="3" t="str">
        <f t="shared" si="2"/>
        <v>satosa - 216960</v>
      </c>
      <c r="T78" s="2" t="b">
        <f t="shared" si="3"/>
        <v>0</v>
      </c>
      <c r="AB78" s="1" t="s">
        <v>251</v>
      </c>
      <c r="AC78" s="1" t="s">
        <v>252</v>
      </c>
      <c r="AD78" s="1" t="s">
        <v>23</v>
      </c>
      <c r="AE78" s="1">
        <v>8.0</v>
      </c>
      <c r="AF78" s="1">
        <v>216960.0</v>
      </c>
      <c r="AG78" s="1" t="s">
        <v>253</v>
      </c>
      <c r="AH78" s="1">
        <v>0.0</v>
      </c>
      <c r="AI78" s="1">
        <v>29.0</v>
      </c>
      <c r="AJ78" s="1">
        <v>1.0</v>
      </c>
      <c r="AK78" s="1">
        <v>0.0</v>
      </c>
      <c r="AL78" s="1">
        <v>0.0</v>
      </c>
      <c r="AM78" s="1">
        <v>0.0</v>
      </c>
      <c r="AN78" s="1">
        <v>0.0</v>
      </c>
      <c r="AO78" s="1">
        <v>1.0</v>
      </c>
      <c r="AP78" s="1">
        <v>0.0</v>
      </c>
      <c r="AQ78" s="1">
        <v>1.0</v>
      </c>
      <c r="AR78" s="2" t="b">
        <f>IFERROR(__xludf.DUMMYFUNCTION("IF(REGEXMATCH(AC78, ""DEPRECATED""), true, false)
"),FALSE)</f>
        <v>0</v>
      </c>
      <c r="AS78" s="2" t="str">
        <f t="shared" si="16"/>
        <v>satosa - 8</v>
      </c>
      <c r="AT78" s="3" t="str">
        <f t="shared" si="17"/>
        <v>satosa - 216960</v>
      </c>
      <c r="AU78" s="2" t="b">
        <f t="shared" si="18"/>
        <v>0</v>
      </c>
    </row>
    <row r="79">
      <c r="A79" s="1" t="s">
        <v>254</v>
      </c>
      <c r="B79" s="1" t="s">
        <v>255</v>
      </c>
      <c r="C79" s="1" t="s">
        <v>23</v>
      </c>
      <c r="D79" s="1">
        <v>9131.0</v>
      </c>
      <c r="E79" s="1">
        <v>7.040684374E9</v>
      </c>
      <c r="F79" s="1" t="s">
        <v>256</v>
      </c>
      <c r="G79" s="1">
        <v>1.0</v>
      </c>
      <c r="H79" s="1">
        <v>92.0</v>
      </c>
      <c r="I79" s="1">
        <v>0.0</v>
      </c>
      <c r="J79" s="1">
        <v>7.0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2" t="b">
        <f>IFERROR(__xludf.DUMMYFUNCTION("IF(REGEXMATCH(B79, ""DEPRECATED""), true, false)
"),FALSE)</f>
        <v>0</v>
      </c>
      <c r="R79" s="2" t="str">
        <f t="shared" si="1"/>
        <v>python - 9131</v>
      </c>
      <c r="S79" s="3" t="str">
        <f t="shared" si="2"/>
        <v>python - 7040684374</v>
      </c>
      <c r="T79" s="2" t="b">
        <f t="shared" si="3"/>
        <v>0</v>
      </c>
      <c r="AB79" s="1" t="s">
        <v>254</v>
      </c>
      <c r="AC79" s="1" t="s">
        <v>255</v>
      </c>
      <c r="AD79" s="1" t="s">
        <v>23</v>
      </c>
      <c r="AE79" s="1">
        <v>9131.0</v>
      </c>
      <c r="AF79" s="1">
        <v>7.040684374E9</v>
      </c>
      <c r="AG79" s="1" t="s">
        <v>256</v>
      </c>
      <c r="AH79" s="1">
        <v>1.0</v>
      </c>
      <c r="AI79" s="1">
        <v>92.0</v>
      </c>
      <c r="AJ79" s="1">
        <v>0.0</v>
      </c>
      <c r="AK79" s="1">
        <v>7.0</v>
      </c>
      <c r="AL79" s="1">
        <v>0.0</v>
      </c>
      <c r="AM79" s="1">
        <v>0.0</v>
      </c>
      <c r="AN79" s="1">
        <v>0.0</v>
      </c>
      <c r="AO79" s="1">
        <v>1.0</v>
      </c>
      <c r="AP79" s="1">
        <v>0.0</v>
      </c>
      <c r="AQ79" s="1">
        <v>0.0</v>
      </c>
      <c r="AR79" s="2" t="b">
        <f>IFERROR(__xludf.DUMMYFUNCTION("IF(REGEXMATCH(AC79, ""DEPRECATED""), true, false)
"),FALSE)</f>
        <v>0</v>
      </c>
      <c r="AS79" s="2" t="str">
        <f t="shared" si="16"/>
        <v>python - 9131</v>
      </c>
      <c r="AT79" s="3" t="str">
        <f t="shared" si="17"/>
        <v>python - 7040684374</v>
      </c>
      <c r="AU79" s="2" t="b">
        <f t="shared" si="18"/>
        <v>0</v>
      </c>
    </row>
    <row r="80">
      <c r="A80" s="1" t="s">
        <v>257</v>
      </c>
      <c r="B80" s="1" t="s">
        <v>258</v>
      </c>
      <c r="C80" s="1" t="s">
        <v>23</v>
      </c>
      <c r="D80" s="1">
        <v>144.0</v>
      </c>
      <c r="E80" s="1">
        <v>7.5980321E7</v>
      </c>
      <c r="F80" s="1" t="s">
        <v>259</v>
      </c>
      <c r="G80" s="1">
        <v>3.0</v>
      </c>
      <c r="H80" s="1">
        <v>17.0</v>
      </c>
      <c r="I80" s="1">
        <v>1.0</v>
      </c>
      <c r="J80" s="1">
        <v>15.0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2" t="b">
        <f>IFERROR(__xludf.DUMMYFUNCTION("IF(REGEXMATCH(B80, ""DEPRECATED""), true, false)
"),FALSE)</f>
        <v>0</v>
      </c>
      <c r="R80" s="2" t="str">
        <f t="shared" si="1"/>
        <v>groovy - 144</v>
      </c>
      <c r="S80" s="3" t="str">
        <f t="shared" si="2"/>
        <v>groovy - 75980321</v>
      </c>
      <c r="T80" s="2" t="b">
        <f t="shared" si="3"/>
        <v>0</v>
      </c>
      <c r="AB80" s="1" t="s">
        <v>257</v>
      </c>
      <c r="AC80" s="1" t="s">
        <v>258</v>
      </c>
      <c r="AD80" s="1" t="s">
        <v>23</v>
      </c>
      <c r="AE80" s="1">
        <v>144.0</v>
      </c>
      <c r="AF80" s="1">
        <v>7.5980321E7</v>
      </c>
      <c r="AG80" s="1" t="s">
        <v>259</v>
      </c>
      <c r="AH80" s="1">
        <v>3.0</v>
      </c>
      <c r="AI80" s="1">
        <v>17.0</v>
      </c>
      <c r="AJ80" s="1">
        <v>1.0</v>
      </c>
      <c r="AK80" s="1">
        <v>15.0</v>
      </c>
      <c r="AL80" s="1">
        <v>0.0</v>
      </c>
      <c r="AM80" s="1">
        <v>0.0</v>
      </c>
      <c r="AN80" s="1">
        <v>0.0</v>
      </c>
      <c r="AO80" s="1">
        <v>0.0</v>
      </c>
      <c r="AP80" s="1">
        <v>0.0</v>
      </c>
      <c r="AQ80" s="1">
        <v>0.0</v>
      </c>
      <c r="AR80" s="2" t="b">
        <f>IFERROR(__xludf.DUMMYFUNCTION("IF(REGEXMATCH(AC80, ""DEPRECATED""), true, false)
"),FALSE)</f>
        <v>0</v>
      </c>
      <c r="AS80" s="2" t="str">
        <f t="shared" si="16"/>
        <v>groovy - 144</v>
      </c>
      <c r="AT80" s="3" t="str">
        <f t="shared" si="17"/>
        <v>groovy - 75980321</v>
      </c>
      <c r="AU80" s="2" t="b">
        <f t="shared" si="18"/>
        <v>0</v>
      </c>
    </row>
    <row r="81">
      <c r="A81" s="1" t="s">
        <v>260</v>
      </c>
      <c r="B81" s="1" t="s">
        <v>261</v>
      </c>
      <c r="C81" s="1" t="s">
        <v>23</v>
      </c>
      <c r="D81" s="1">
        <v>353.0</v>
      </c>
      <c r="E81" s="1">
        <v>3.5296303E7</v>
      </c>
      <c r="F81" s="1" t="s">
        <v>262</v>
      </c>
      <c r="G81" s="1">
        <v>2.0</v>
      </c>
      <c r="H81" s="1">
        <v>38.0</v>
      </c>
      <c r="I81" s="1">
        <v>6.0</v>
      </c>
      <c r="J81" s="1">
        <v>1.0</v>
      </c>
      <c r="K81" s="1">
        <v>0.0</v>
      </c>
      <c r="L81" s="1">
        <v>0.0</v>
      </c>
      <c r="M81" s="1">
        <v>0.0</v>
      </c>
      <c r="N81" s="1">
        <v>1.0</v>
      </c>
      <c r="O81" s="1">
        <v>0.0</v>
      </c>
      <c r="P81" s="1">
        <v>0.0</v>
      </c>
      <c r="Q81" s="2" t="b">
        <f>IFERROR(__xludf.DUMMYFUNCTION("IF(REGEXMATCH(B81, ""DEPRECATED""), true, false)
"),FALSE)</f>
        <v>0</v>
      </c>
      <c r="R81" s="2" t="str">
        <f t="shared" si="1"/>
        <v>clojure - 353</v>
      </c>
      <c r="S81" s="3" t="str">
        <f t="shared" si="2"/>
        <v>clojure - 35296303</v>
      </c>
      <c r="T81" s="2" t="b">
        <f t="shared" si="3"/>
        <v>0</v>
      </c>
      <c r="AB81" s="1" t="s">
        <v>260</v>
      </c>
      <c r="AC81" s="1" t="s">
        <v>261</v>
      </c>
      <c r="AD81" s="1" t="s">
        <v>23</v>
      </c>
      <c r="AE81" s="1">
        <v>353.0</v>
      </c>
      <c r="AF81" s="1">
        <v>3.5296303E7</v>
      </c>
      <c r="AG81" s="1" t="s">
        <v>262</v>
      </c>
      <c r="AH81" s="1">
        <v>2.0</v>
      </c>
      <c r="AI81" s="1">
        <v>38.0</v>
      </c>
      <c r="AJ81" s="1">
        <v>6.0</v>
      </c>
      <c r="AK81" s="1">
        <v>1.0</v>
      </c>
      <c r="AL81" s="1">
        <v>0.0</v>
      </c>
      <c r="AM81" s="1">
        <v>0.0</v>
      </c>
      <c r="AN81" s="1">
        <v>0.0</v>
      </c>
      <c r="AO81" s="1">
        <v>1.0</v>
      </c>
      <c r="AP81" s="1">
        <v>0.0</v>
      </c>
      <c r="AQ81" s="1">
        <v>0.0</v>
      </c>
      <c r="AR81" s="2" t="b">
        <f>IFERROR(__xludf.DUMMYFUNCTION("IF(REGEXMATCH(AC81, ""DEPRECATED""), true, false)
"),FALSE)</f>
        <v>0</v>
      </c>
      <c r="AS81" s="2" t="str">
        <f t="shared" si="16"/>
        <v>clojure - 353</v>
      </c>
      <c r="AT81" s="3" t="str">
        <f t="shared" si="17"/>
        <v>clojure - 35296303</v>
      </c>
      <c r="AU81" s="2" t="b">
        <f t="shared" si="18"/>
        <v>0</v>
      </c>
    </row>
    <row r="82" hidden="1">
      <c r="A82" s="1" t="s">
        <v>263</v>
      </c>
      <c r="B82" s="1" t="s">
        <v>264</v>
      </c>
      <c r="C82" s="1" t="s">
        <v>23</v>
      </c>
      <c r="D82" s="1">
        <v>297.0</v>
      </c>
      <c r="E82" s="1">
        <v>2.3350967E7</v>
      </c>
      <c r="F82" s="1" t="s">
        <v>265</v>
      </c>
      <c r="G82" s="1" t="s">
        <v>166</v>
      </c>
      <c r="H82" s="1" t="s">
        <v>166</v>
      </c>
      <c r="I82" s="1" t="s">
        <v>166</v>
      </c>
      <c r="J82" s="1" t="s">
        <v>166</v>
      </c>
      <c r="K82" s="1" t="s">
        <v>166</v>
      </c>
      <c r="L82" s="1" t="s">
        <v>166</v>
      </c>
      <c r="M82" s="1" t="s">
        <v>166</v>
      </c>
      <c r="N82" s="1" t="s">
        <v>166</v>
      </c>
      <c r="O82" s="1" t="s">
        <v>166</v>
      </c>
      <c r="P82" s="1" t="s">
        <v>166</v>
      </c>
      <c r="Q82" s="2" t="b">
        <f>IFERROR(__xludf.DUMMYFUNCTION("IF(REGEXMATCH(B82, ""DEPRECATED""), true, false)
"),FALSE)</f>
        <v>0</v>
      </c>
      <c r="R82" s="2" t="str">
        <f t="shared" si="1"/>
        <v>websphere-liberty - 297</v>
      </c>
      <c r="S82" s="3" t="str">
        <f t="shared" si="2"/>
        <v>websphere-liberty - 23350967</v>
      </c>
      <c r="T82" s="2" t="b">
        <f t="shared" si="3"/>
        <v>1</v>
      </c>
      <c r="AC82" s="1" t="s">
        <v>284</v>
      </c>
      <c r="AD82" s="1" t="s">
        <v>285</v>
      </c>
      <c r="AE82" s="1" t="s">
        <v>23</v>
      </c>
      <c r="AF82" s="1">
        <v>467.0</v>
      </c>
      <c r="AG82" s="1">
        <v>7766179.0</v>
      </c>
      <c r="AH82" s="1" t="s">
        <v>286</v>
      </c>
      <c r="AI82" s="1">
        <v>3.0</v>
      </c>
      <c r="AJ82" s="1">
        <v>216.0</v>
      </c>
      <c r="AK82" s="1">
        <v>4.0</v>
      </c>
      <c r="AL82" s="1">
        <v>4.0</v>
      </c>
      <c r="AM82" s="1">
        <v>1.0</v>
      </c>
      <c r="AN82" s="1">
        <v>1.0</v>
      </c>
      <c r="AO82" s="1">
        <v>1.0</v>
      </c>
      <c r="AP82" s="1">
        <v>1.0</v>
      </c>
      <c r="AQ82" s="1">
        <v>0.0</v>
      </c>
      <c r="AR82" s="1">
        <v>0.0</v>
      </c>
      <c r="AS82" s="2" t="b">
        <f>IFERROR(__xludf.DUMMYFUNCTION("IF(REGEXMATCH(X92, ""DEPRECATED""), true, false)
"),FALSE)</f>
        <v>0</v>
      </c>
      <c r="AT82" s="2" t="str">
        <f>CONCAT(W92, CONCAT(" - ", Z92))</f>
        <v> - </v>
      </c>
      <c r="AU82" s="3" t="str">
        <f>CONCAT(W92, CONCAT(" - ", AG82))</f>
        <v> - 7766179</v>
      </c>
      <c r="AV82" s="2" t="b">
        <f>if(eq(AI82,"undefined"),true,false)</f>
        <v>0</v>
      </c>
    </row>
    <row r="83">
      <c r="A83" s="1" t="s">
        <v>266</v>
      </c>
      <c r="B83" s="1" t="s">
        <v>267</v>
      </c>
      <c r="C83" s="1" t="s">
        <v>23</v>
      </c>
      <c r="D83" s="1">
        <v>62.0</v>
      </c>
      <c r="E83" s="1">
        <v>1.2612114E7</v>
      </c>
      <c r="F83" s="1" t="s">
        <v>268</v>
      </c>
      <c r="G83" s="1">
        <v>3.0</v>
      </c>
      <c r="H83" s="1">
        <v>11.0</v>
      </c>
      <c r="I83" s="1">
        <v>1.0</v>
      </c>
      <c r="J83" s="1">
        <v>4.0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1"/>
        <v>open-liberty - 62</v>
      </c>
      <c r="S83" s="3" t="str">
        <f t="shared" si="2"/>
        <v>open-liberty - 12612114</v>
      </c>
      <c r="T83" s="2" t="b">
        <f t="shared" si="3"/>
        <v>0</v>
      </c>
      <c r="AB83" s="1" t="s">
        <v>266</v>
      </c>
      <c r="AC83" s="1" t="s">
        <v>267</v>
      </c>
      <c r="AD83" s="1" t="s">
        <v>23</v>
      </c>
      <c r="AE83" s="1">
        <v>62.0</v>
      </c>
      <c r="AF83" s="1">
        <v>1.2612114E7</v>
      </c>
      <c r="AG83" s="1" t="s">
        <v>268</v>
      </c>
      <c r="AH83" s="1">
        <v>3.0</v>
      </c>
      <c r="AI83" s="1">
        <v>11.0</v>
      </c>
      <c r="AJ83" s="1">
        <v>1.0</v>
      </c>
      <c r="AK83" s="1">
        <v>4.0</v>
      </c>
      <c r="AL83" s="1">
        <v>0.0</v>
      </c>
      <c r="AM83" s="1">
        <v>0.0</v>
      </c>
      <c r="AN83" s="1">
        <v>0.0</v>
      </c>
      <c r="AO83" s="1">
        <v>0.0</v>
      </c>
      <c r="AP83" s="1">
        <v>0.0</v>
      </c>
      <c r="AQ83" s="1">
        <v>0.0</v>
      </c>
      <c r="AR83" s="2" t="b">
        <f>IFERROR(__xludf.DUMMYFUNCTION("IF(REGEXMATCH(AC83, ""DEPRECATED""), true, false)
"),FALSE)</f>
        <v>0</v>
      </c>
      <c r="AS83" s="2" t="str">
        <f t="shared" ref="AS83:AS86" si="19">CONCAT(AB83, CONCAT(" - ", AE83))</f>
        <v>open-liberty - 62</v>
      </c>
      <c r="AT83" s="3" t="str">
        <f t="shared" ref="AT83:AT86" si="20">CONCAT(AB83, CONCAT(" - ", AF83))</f>
        <v>open-liberty - 12612114</v>
      </c>
      <c r="AU83" s="2" t="b">
        <f t="shared" ref="AU83:AU86" si="21">if(eq(AH83,"undefined"),true,false)</f>
        <v>0</v>
      </c>
    </row>
    <row r="84">
      <c r="A84" s="1" t="s">
        <v>269</v>
      </c>
      <c r="B84" s="1" t="s">
        <v>270</v>
      </c>
      <c r="C84" s="1" t="s">
        <v>23</v>
      </c>
      <c r="D84" s="1">
        <v>116.0</v>
      </c>
      <c r="E84" s="1">
        <v>4.9764946E7</v>
      </c>
      <c r="F84" s="1" t="s">
        <v>271</v>
      </c>
      <c r="G84" s="1">
        <v>2.0</v>
      </c>
      <c r="H84" s="1">
        <v>44.0</v>
      </c>
      <c r="I84" s="1">
        <v>2.0</v>
      </c>
      <c r="J84" s="1">
        <v>45.0</v>
      </c>
      <c r="K84" s="1">
        <v>8.0</v>
      </c>
      <c r="L84" s="1">
        <v>3.0</v>
      </c>
      <c r="M84" s="1">
        <v>0.0</v>
      </c>
      <c r="N84" s="1">
        <v>0.0</v>
      </c>
      <c r="O84" s="1">
        <v>0.0</v>
      </c>
      <c r="P84" s="1">
        <v>0.0</v>
      </c>
      <c r="Q84" s="2" t="b">
        <f>IFERROR(__xludf.DUMMYFUNCTION("IF(REGEXMATCH(B84, ""DEPRECATED""), true, false)
"),FALSE)</f>
        <v>0</v>
      </c>
      <c r="R84" s="2" t="str">
        <f t="shared" si="1"/>
        <v>jruby - 116</v>
      </c>
      <c r="S84" s="3" t="str">
        <f t="shared" si="2"/>
        <v>jruby - 49764946</v>
      </c>
      <c r="T84" s="2" t="b">
        <f t="shared" si="3"/>
        <v>0</v>
      </c>
      <c r="AB84" s="1" t="s">
        <v>269</v>
      </c>
      <c r="AC84" s="1" t="s">
        <v>270</v>
      </c>
      <c r="AD84" s="1" t="s">
        <v>23</v>
      </c>
      <c r="AE84" s="1">
        <v>116.0</v>
      </c>
      <c r="AF84" s="1">
        <v>4.9764946E7</v>
      </c>
      <c r="AG84" s="1" t="s">
        <v>271</v>
      </c>
      <c r="AH84" s="1">
        <v>2.0</v>
      </c>
      <c r="AI84" s="1">
        <v>44.0</v>
      </c>
      <c r="AJ84" s="1">
        <v>2.0</v>
      </c>
      <c r="AK84" s="1">
        <v>45.0</v>
      </c>
      <c r="AL84" s="1">
        <v>8.0</v>
      </c>
      <c r="AM84" s="1">
        <v>3.0</v>
      </c>
      <c r="AN84" s="1">
        <v>0.0</v>
      </c>
      <c r="AO84" s="1">
        <v>0.0</v>
      </c>
      <c r="AP84" s="1">
        <v>0.0</v>
      </c>
      <c r="AQ84" s="1">
        <v>0.0</v>
      </c>
      <c r="AR84" s="2" t="b">
        <f>IFERROR(__xludf.DUMMYFUNCTION("IF(REGEXMATCH(AC84, ""DEPRECATED""), true, false)
"),FALSE)</f>
        <v>0</v>
      </c>
      <c r="AS84" s="2" t="str">
        <f t="shared" si="19"/>
        <v>jruby - 116</v>
      </c>
      <c r="AT84" s="3" t="str">
        <f t="shared" si="20"/>
        <v>jruby - 49764946</v>
      </c>
      <c r="AU84" s="2" t="b">
        <f t="shared" si="21"/>
        <v>0</v>
      </c>
    </row>
    <row r="85">
      <c r="A85" s="1" t="s">
        <v>272</v>
      </c>
      <c r="B85" s="1" t="s">
        <v>273</v>
      </c>
      <c r="C85" s="1" t="s">
        <v>23</v>
      </c>
      <c r="D85" s="1">
        <v>1808.0</v>
      </c>
      <c r="E85" s="1">
        <v>1.017648772E9</v>
      </c>
      <c r="F85" s="1" t="s">
        <v>274</v>
      </c>
      <c r="G85" s="1">
        <v>1.0</v>
      </c>
      <c r="H85" s="1">
        <v>26.0</v>
      </c>
      <c r="I85" s="1">
        <v>4.0</v>
      </c>
      <c r="J85" s="1">
        <v>1.0</v>
      </c>
      <c r="K85" s="1">
        <v>9.0</v>
      </c>
      <c r="L85" s="1">
        <v>0.0</v>
      </c>
      <c r="M85" s="1">
        <v>2.0</v>
      </c>
      <c r="N85" s="1">
        <v>1.0</v>
      </c>
      <c r="O85" s="1">
        <v>1.0</v>
      </c>
      <c r="P85" s="1">
        <v>0.0</v>
      </c>
      <c r="Q85" s="2" t="b">
        <f>IFERROR(__xludf.DUMMYFUNCTION("IF(REGEXMATCH(B85, ""DEPRECATED""), true, false)
"),FALSE)</f>
        <v>0</v>
      </c>
      <c r="R85" s="2" t="str">
        <f t="shared" si="1"/>
        <v>influxdb - 1808</v>
      </c>
      <c r="S85" s="3" t="str">
        <f t="shared" si="2"/>
        <v>influxdb - 1017648772</v>
      </c>
      <c r="T85" s="2" t="b">
        <f t="shared" si="3"/>
        <v>0</v>
      </c>
      <c r="AB85" s="1" t="s">
        <v>272</v>
      </c>
      <c r="AC85" s="1" t="s">
        <v>273</v>
      </c>
      <c r="AD85" s="1" t="s">
        <v>23</v>
      </c>
      <c r="AE85" s="1">
        <v>1808.0</v>
      </c>
      <c r="AF85" s="1">
        <v>1.017648772E9</v>
      </c>
      <c r="AG85" s="1" t="s">
        <v>274</v>
      </c>
      <c r="AH85" s="1">
        <v>1.0</v>
      </c>
      <c r="AI85" s="1">
        <v>26.0</v>
      </c>
      <c r="AJ85" s="1">
        <v>4.0</v>
      </c>
      <c r="AK85" s="1">
        <v>1.0</v>
      </c>
      <c r="AL85" s="1">
        <v>9.0</v>
      </c>
      <c r="AM85" s="1">
        <v>0.0</v>
      </c>
      <c r="AN85" s="1">
        <v>2.0</v>
      </c>
      <c r="AO85" s="1">
        <v>1.0</v>
      </c>
      <c r="AP85" s="1">
        <v>1.0</v>
      </c>
      <c r="AQ85" s="1">
        <v>0.0</v>
      </c>
      <c r="AR85" s="2" t="b">
        <f>IFERROR(__xludf.DUMMYFUNCTION("IF(REGEXMATCH(AC85, ""DEPRECATED""), true, false)
"),FALSE)</f>
        <v>0</v>
      </c>
      <c r="AS85" s="2" t="str">
        <f t="shared" si="19"/>
        <v>influxdb - 1808</v>
      </c>
      <c r="AT85" s="3" t="str">
        <f t="shared" si="20"/>
        <v>influxdb - 1017648772</v>
      </c>
      <c r="AU85" s="2" t="b">
        <f t="shared" si="21"/>
        <v>0</v>
      </c>
    </row>
    <row r="86">
      <c r="A86" s="1" t="s">
        <v>275</v>
      </c>
      <c r="B86" s="1" t="s">
        <v>276</v>
      </c>
      <c r="C86" s="1" t="s">
        <v>23</v>
      </c>
      <c r="D86" s="1">
        <v>2098.0</v>
      </c>
      <c r="E86" s="1">
        <v>4.402857683E9</v>
      </c>
      <c r="F86" s="1" t="s">
        <v>277</v>
      </c>
      <c r="G86" s="1">
        <v>1.0</v>
      </c>
      <c r="H86" s="1">
        <v>19.0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1.0</v>
      </c>
      <c r="O86" s="1">
        <v>0.0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1"/>
        <v>memcached - 2098</v>
      </c>
      <c r="S86" s="3" t="str">
        <f t="shared" si="2"/>
        <v>memcached - 4402857683</v>
      </c>
      <c r="T86" s="2" t="b">
        <f t="shared" si="3"/>
        <v>0</v>
      </c>
      <c r="AB86" s="1" t="s">
        <v>275</v>
      </c>
      <c r="AC86" s="1" t="s">
        <v>276</v>
      </c>
      <c r="AD86" s="1" t="s">
        <v>23</v>
      </c>
      <c r="AE86" s="1">
        <v>2098.0</v>
      </c>
      <c r="AF86" s="1">
        <v>4.402857683E9</v>
      </c>
      <c r="AG86" s="1" t="s">
        <v>277</v>
      </c>
      <c r="AH86" s="1">
        <v>1.0</v>
      </c>
      <c r="AI86" s="1">
        <v>19.0</v>
      </c>
      <c r="AJ86" s="1">
        <v>0.0</v>
      </c>
      <c r="AK86" s="1">
        <v>0.0</v>
      </c>
      <c r="AL86" s="1">
        <v>0.0</v>
      </c>
      <c r="AM86" s="1">
        <v>0.0</v>
      </c>
      <c r="AN86" s="1">
        <v>0.0</v>
      </c>
      <c r="AO86" s="1">
        <v>1.0</v>
      </c>
      <c r="AP86" s="1">
        <v>0.0</v>
      </c>
      <c r="AQ86" s="1">
        <v>0.0</v>
      </c>
      <c r="AR86" s="2" t="b">
        <f>IFERROR(__xludf.DUMMYFUNCTION("IF(REGEXMATCH(AC86, ""DEPRECATED""), true, false)
"),FALSE)</f>
        <v>0</v>
      </c>
      <c r="AS86" s="2" t="str">
        <f t="shared" si="19"/>
        <v>memcached - 2098</v>
      </c>
      <c r="AT86" s="3" t="str">
        <f t="shared" si="20"/>
        <v>memcached - 4402857683</v>
      </c>
      <c r="AU86" s="2" t="b">
        <f t="shared" si="21"/>
        <v>0</v>
      </c>
    </row>
    <row r="87" hidden="1">
      <c r="A87" s="1" t="s">
        <v>278</v>
      </c>
      <c r="B87" s="1" t="s">
        <v>279</v>
      </c>
      <c r="C87" s="1" t="s">
        <v>23</v>
      </c>
      <c r="D87" s="1">
        <v>142.0</v>
      </c>
      <c r="E87" s="1">
        <v>1.735751E7</v>
      </c>
      <c r="F87" s="1" t="s">
        <v>280</v>
      </c>
      <c r="G87" s="1" t="s">
        <v>166</v>
      </c>
      <c r="H87" s="1" t="s">
        <v>166</v>
      </c>
      <c r="I87" s="1" t="s">
        <v>166</v>
      </c>
      <c r="J87" s="1" t="s">
        <v>166</v>
      </c>
      <c r="K87" s="1" t="s">
        <v>166</v>
      </c>
      <c r="L87" s="1" t="s">
        <v>166</v>
      </c>
      <c r="M87" s="1" t="s">
        <v>166</v>
      </c>
      <c r="N87" s="1" t="s">
        <v>166</v>
      </c>
      <c r="O87" s="1" t="s">
        <v>166</v>
      </c>
      <c r="P87" s="1" t="s">
        <v>166</v>
      </c>
      <c r="Q87" s="2" t="b">
        <f>IFERROR(__xludf.DUMMYFUNCTION("IF(REGEXMATCH(B87, ""DEPRECATED""), true, false)
"),FALSE)</f>
        <v>0</v>
      </c>
      <c r="R87" s="2" t="str">
        <f t="shared" si="1"/>
        <v>aerospike - 142</v>
      </c>
      <c r="S87" s="3" t="str">
        <f t="shared" si="2"/>
        <v>aerospike - 17357510</v>
      </c>
      <c r="T87" s="2" t="b">
        <f t="shared" si="3"/>
        <v>1</v>
      </c>
      <c r="AC87" s="1" t="s">
        <v>305</v>
      </c>
      <c r="AD87" s="1" t="s">
        <v>306</v>
      </c>
      <c r="AE87" s="1" t="s">
        <v>23</v>
      </c>
      <c r="AF87" s="1">
        <v>112.0</v>
      </c>
      <c r="AG87" s="1">
        <v>6897385.0</v>
      </c>
      <c r="AH87" s="1" t="s">
        <v>307</v>
      </c>
      <c r="AI87" s="1">
        <v>1.0</v>
      </c>
      <c r="AJ87" s="1">
        <v>40.0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1.0</v>
      </c>
      <c r="AQ87" s="1">
        <v>0.0</v>
      </c>
      <c r="AR87" s="1">
        <v>3.0</v>
      </c>
      <c r="AS87" s="2" t="b">
        <f>IFERROR(__xludf.DUMMYFUNCTION("IF(REGEXMATCH(X99, ""DEPRECATED""), true, false)
"),FALSE)</f>
        <v>0</v>
      </c>
      <c r="AT87" s="2" t="str">
        <f>CONCAT(W99, CONCAT(" - ", Z99))</f>
        <v> - </v>
      </c>
      <c r="AU87" s="3" t="str">
        <f>CONCAT(W99, CONCAT(" - ", AG87))</f>
        <v> - 6897385</v>
      </c>
      <c r="AV87" s="2" t="b">
        <f>if(eq(AI87,"undefined"),true,false)</f>
        <v>0</v>
      </c>
    </row>
    <row r="88">
      <c r="A88" s="1" t="s">
        <v>281</v>
      </c>
      <c r="B88" s="1" t="s">
        <v>282</v>
      </c>
      <c r="C88" s="1" t="s">
        <v>23</v>
      </c>
      <c r="D88" s="1">
        <v>64.0</v>
      </c>
      <c r="E88" s="1">
        <v>3032030.0</v>
      </c>
      <c r="F88" s="1" t="s">
        <v>283</v>
      </c>
      <c r="G88" s="1">
        <v>0.0</v>
      </c>
      <c r="H88" s="1">
        <v>80.0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1.0</v>
      </c>
      <c r="O88" s="1">
        <v>0.0</v>
      </c>
      <c r="P88" s="1">
        <v>0.0</v>
      </c>
      <c r="Q88" s="2" t="b">
        <f>IFERROR(__xludf.DUMMYFUNCTION("IF(REGEXMATCH(B88, ""DEPRECATED""), true, false)
"),FALSE)</f>
        <v>0</v>
      </c>
      <c r="R88" s="2" t="str">
        <f t="shared" si="1"/>
        <v>swipl - 64</v>
      </c>
      <c r="S88" s="3" t="str">
        <f t="shared" si="2"/>
        <v>swipl - 3032030</v>
      </c>
      <c r="T88" s="2" t="b">
        <f t="shared" si="3"/>
        <v>0</v>
      </c>
      <c r="AB88" s="1" t="s">
        <v>281</v>
      </c>
      <c r="AC88" s="1" t="s">
        <v>282</v>
      </c>
      <c r="AD88" s="1" t="s">
        <v>23</v>
      </c>
      <c r="AE88" s="1">
        <v>64.0</v>
      </c>
      <c r="AF88" s="1">
        <v>3032030.0</v>
      </c>
      <c r="AG88" s="1" t="s">
        <v>283</v>
      </c>
      <c r="AH88" s="1">
        <v>0.0</v>
      </c>
      <c r="AI88" s="1">
        <v>80.0</v>
      </c>
      <c r="AJ88" s="1">
        <v>0.0</v>
      </c>
      <c r="AK88" s="1">
        <v>1.0</v>
      </c>
      <c r="AL88" s="1">
        <v>0.0</v>
      </c>
      <c r="AM88" s="1">
        <v>0.0</v>
      </c>
      <c r="AN88" s="1">
        <v>0.0</v>
      </c>
      <c r="AO88" s="1">
        <v>1.0</v>
      </c>
      <c r="AP88" s="1">
        <v>0.0</v>
      </c>
      <c r="AQ88" s="1">
        <v>0.0</v>
      </c>
      <c r="AR88" s="2" t="b">
        <f>IFERROR(__xludf.DUMMYFUNCTION("IF(REGEXMATCH(AC88, ""DEPRECATED""), true, false)
"),FALSE)</f>
        <v>0</v>
      </c>
      <c r="AS88" s="2" t="str">
        <f t="shared" ref="AS88:AS89" si="22">CONCAT(AB88, CONCAT(" - ", AE88))</f>
        <v>swipl - 64</v>
      </c>
      <c r="AT88" s="3" t="str">
        <f t="shared" ref="AT88:AT89" si="23">CONCAT(AB88, CONCAT(" - ", AF88))</f>
        <v>swipl - 3032030</v>
      </c>
      <c r="AU88" s="2" t="b">
        <f t="shared" ref="AU88:AU89" si="24">if(eq(AH88,"undefined"),true,false)</f>
        <v>0</v>
      </c>
    </row>
    <row r="89">
      <c r="A89" s="1" t="s">
        <v>284</v>
      </c>
      <c r="B89" s="1" t="s">
        <v>285</v>
      </c>
      <c r="C89" s="1" t="s">
        <v>23</v>
      </c>
      <c r="D89" s="1">
        <v>467.0</v>
      </c>
      <c r="E89" s="1">
        <v>7766179.0</v>
      </c>
      <c r="F89" s="1" t="s">
        <v>286</v>
      </c>
      <c r="G89" s="1">
        <v>3.0</v>
      </c>
      <c r="H89" s="1">
        <v>216.0</v>
      </c>
      <c r="I89" s="1">
        <v>4.0</v>
      </c>
      <c r="J89" s="1">
        <v>4.0</v>
      </c>
      <c r="K89" s="1">
        <v>1.0</v>
      </c>
      <c r="L89" s="1">
        <v>1.0</v>
      </c>
      <c r="M89" s="1">
        <v>1.0</v>
      </c>
      <c r="N89" s="1">
        <v>1.0</v>
      </c>
      <c r="O89" s="1">
        <v>0.0</v>
      </c>
      <c r="P89" s="1">
        <v>0.0</v>
      </c>
      <c r="Q89" s="2" t="b">
        <f>IFERROR(__xludf.DUMMYFUNCTION("IF(REGEXMATCH(B89, ""DEPRECATED""), true, false)
"),FALSE)</f>
        <v>0</v>
      </c>
      <c r="R89" s="2" t="str">
        <f t="shared" si="1"/>
        <v>haskell - 467</v>
      </c>
      <c r="S89" s="3" t="str">
        <f t="shared" si="2"/>
        <v>haskell - 7766179</v>
      </c>
      <c r="T89" s="2" t="b">
        <f t="shared" si="3"/>
        <v>0</v>
      </c>
      <c r="AB89" s="1" t="s">
        <v>284</v>
      </c>
      <c r="AC89" s="1" t="s">
        <v>285</v>
      </c>
      <c r="AD89" s="1" t="s">
        <v>23</v>
      </c>
      <c r="AE89" s="1">
        <v>467.0</v>
      </c>
      <c r="AF89" s="1">
        <v>7766179.0</v>
      </c>
      <c r="AG89" s="1" t="s">
        <v>286</v>
      </c>
      <c r="AH89" s="1">
        <v>3.0</v>
      </c>
      <c r="AI89" s="1">
        <v>216.0</v>
      </c>
      <c r="AJ89" s="1">
        <v>4.0</v>
      </c>
      <c r="AK89" s="1">
        <v>4.0</v>
      </c>
      <c r="AL89" s="1">
        <v>1.0</v>
      </c>
      <c r="AM89" s="1">
        <v>1.0</v>
      </c>
      <c r="AN89" s="1">
        <v>1.0</v>
      </c>
      <c r="AO89" s="1">
        <v>1.0</v>
      </c>
      <c r="AP89" s="1">
        <v>0.0</v>
      </c>
      <c r="AQ89" s="1">
        <v>0.0</v>
      </c>
      <c r="AR89" s="2" t="b">
        <f>IFERROR(__xludf.DUMMYFUNCTION("IF(REGEXMATCH(AC89, ""DEPRECATED""), true, false)
"),FALSE)</f>
        <v>0</v>
      </c>
      <c r="AS89" s="2" t="str">
        <f t="shared" si="22"/>
        <v>haskell - 467</v>
      </c>
      <c r="AT89" s="3" t="str">
        <f t="shared" si="23"/>
        <v>haskell - 7766179</v>
      </c>
      <c r="AU89" s="2" t="b">
        <f t="shared" si="24"/>
        <v>0</v>
      </c>
    </row>
    <row r="90" hidden="1">
      <c r="A90" s="1" t="s">
        <v>287</v>
      </c>
      <c r="B90" s="1" t="s">
        <v>288</v>
      </c>
      <c r="C90" s="1" t="s">
        <v>23</v>
      </c>
      <c r="D90" s="1">
        <v>68.0</v>
      </c>
      <c r="E90" s="1">
        <v>6456441.0</v>
      </c>
      <c r="F90" s="1" t="s">
        <v>289</v>
      </c>
      <c r="G90" s="1" t="s">
        <v>166</v>
      </c>
      <c r="H90" s="1" t="s">
        <v>166</v>
      </c>
      <c r="I90" s="1" t="s">
        <v>166</v>
      </c>
      <c r="J90" s="1" t="s">
        <v>166</v>
      </c>
      <c r="K90" s="1" t="s">
        <v>166</v>
      </c>
      <c r="L90" s="1" t="s">
        <v>166</v>
      </c>
      <c r="M90" s="1" t="s">
        <v>166</v>
      </c>
      <c r="N90" s="1" t="s">
        <v>166</v>
      </c>
      <c r="O90" s="1" t="s">
        <v>166</v>
      </c>
      <c r="P90" s="1" t="s">
        <v>166</v>
      </c>
      <c r="Q90" s="2" t="b">
        <f>IFERROR(__xludf.DUMMYFUNCTION("IF(REGEXMATCH(B90, ""DEPRECATED""), true, false)
"),FALSE)</f>
        <v>0</v>
      </c>
      <c r="R90" s="2" t="str">
        <f t="shared" si="1"/>
        <v>notary - 68</v>
      </c>
      <c r="S90" s="3" t="str">
        <f t="shared" si="2"/>
        <v>notary - 6456441</v>
      </c>
      <c r="T90" s="2" t="b">
        <f t="shared" si="3"/>
        <v>1</v>
      </c>
      <c r="AC90" s="1" t="s">
        <v>317</v>
      </c>
      <c r="AD90" s="1" t="s">
        <v>318</v>
      </c>
      <c r="AE90" s="1" t="s">
        <v>23</v>
      </c>
      <c r="AF90" s="1">
        <v>4671.0</v>
      </c>
      <c r="AG90" s="1">
        <v>1.975444587E9</v>
      </c>
      <c r="AH90" s="1" t="s">
        <v>319</v>
      </c>
      <c r="AI90" s="1">
        <v>1.0</v>
      </c>
      <c r="AJ90" s="1">
        <v>41.0</v>
      </c>
      <c r="AK90" s="1">
        <v>0.0</v>
      </c>
      <c r="AL90" s="1">
        <v>1.0</v>
      </c>
      <c r="AM90" s="1">
        <v>0.0</v>
      </c>
      <c r="AN90" s="1">
        <v>0.0</v>
      </c>
      <c r="AO90" s="1">
        <v>0.0</v>
      </c>
      <c r="AP90" s="1">
        <v>1.0</v>
      </c>
      <c r="AQ90" s="1">
        <v>0.0</v>
      </c>
      <c r="AR90" s="1">
        <v>0.0</v>
      </c>
      <c r="AS90" s="2" t="b">
        <f>IFERROR(__xludf.DUMMYFUNCTION("IF(REGEXMATCH(X102, ""DEPRECATED""), true, false)
"),FALSE)</f>
        <v>0</v>
      </c>
      <c r="AT90" s="2" t="str">
        <f>CONCAT(W102, CONCAT(" - ", Z102))</f>
        <v> - </v>
      </c>
      <c r="AU90" s="3" t="str">
        <f>CONCAT(W102, CONCAT(" - ", AG90))</f>
        <v> - 1975444587</v>
      </c>
      <c r="AV90" s="2" t="b">
        <f>if(eq(AI90,"undefined"),true,false)</f>
        <v>0</v>
      </c>
    </row>
    <row r="91">
      <c r="A91" s="1" t="s">
        <v>290</v>
      </c>
      <c r="B91" s="1" t="s">
        <v>291</v>
      </c>
      <c r="C91" s="1" t="s">
        <v>23</v>
      </c>
      <c r="D91" s="1">
        <v>12734.0</v>
      </c>
      <c r="E91" s="1">
        <v>5.925679194E9</v>
      </c>
      <c r="F91" s="1" t="s">
        <v>292</v>
      </c>
      <c r="G91" s="1">
        <v>3.0</v>
      </c>
      <c r="H91" s="1">
        <v>32.0</v>
      </c>
      <c r="I91" s="1">
        <v>11.0</v>
      </c>
      <c r="J91" s="1">
        <v>0.0</v>
      </c>
      <c r="K91" s="1">
        <v>28.0</v>
      </c>
      <c r="L91" s="1">
        <v>0.0</v>
      </c>
      <c r="M91" s="1">
        <v>2.0</v>
      </c>
      <c r="N91" s="1">
        <v>1.0</v>
      </c>
      <c r="O91" s="1">
        <v>1.0</v>
      </c>
      <c r="P91" s="1">
        <v>0.0</v>
      </c>
      <c r="Q91" s="2" t="b">
        <f>IFERROR(__xludf.DUMMYFUNCTION("IF(REGEXMATCH(B91, ""DEPRECATED""), true, false)
"),FALSE)</f>
        <v>0</v>
      </c>
      <c r="R91" s="2" t="str">
        <f t="shared" si="1"/>
        <v>postgres - 12734</v>
      </c>
      <c r="S91" s="3" t="str">
        <f t="shared" si="2"/>
        <v>postgres - 5925679194</v>
      </c>
      <c r="T91" s="2" t="b">
        <f t="shared" si="3"/>
        <v>0</v>
      </c>
      <c r="AB91" s="1" t="s">
        <v>290</v>
      </c>
      <c r="AC91" s="1" t="s">
        <v>291</v>
      </c>
      <c r="AD91" s="1" t="s">
        <v>23</v>
      </c>
      <c r="AE91" s="1">
        <v>12734.0</v>
      </c>
      <c r="AF91" s="1">
        <v>5.925679194E9</v>
      </c>
      <c r="AG91" s="1" t="s">
        <v>292</v>
      </c>
      <c r="AH91" s="1">
        <v>3.0</v>
      </c>
      <c r="AI91" s="1">
        <v>32.0</v>
      </c>
      <c r="AJ91" s="1">
        <v>11.0</v>
      </c>
      <c r="AK91" s="1">
        <v>0.0</v>
      </c>
      <c r="AL91" s="1">
        <v>28.0</v>
      </c>
      <c r="AM91" s="1">
        <v>0.0</v>
      </c>
      <c r="AN91" s="1">
        <v>2.0</v>
      </c>
      <c r="AO91" s="1">
        <v>1.0</v>
      </c>
      <c r="AP91" s="1">
        <v>1.0</v>
      </c>
      <c r="AQ91" s="1">
        <v>0.0</v>
      </c>
      <c r="AR91" s="2" t="b">
        <f>IFERROR(__xludf.DUMMYFUNCTION("IF(REGEXMATCH(AC91, ""DEPRECATED""), true, false)
"),FALSE)</f>
        <v>0</v>
      </c>
      <c r="AS91" s="2" t="str">
        <f t="shared" ref="AS91:AS93" si="25">CONCAT(AB91, CONCAT(" - ", AE91))</f>
        <v>postgres - 12734</v>
      </c>
      <c r="AT91" s="3" t="str">
        <f t="shared" ref="AT91:AT93" si="26">CONCAT(AB91, CONCAT(" - ", AF91))</f>
        <v>postgres - 5925679194</v>
      </c>
      <c r="AU91" s="2" t="b">
        <f t="shared" ref="AU91:AU93" si="27">if(eq(AH91,"undefined"),true,false)</f>
        <v>0</v>
      </c>
    </row>
    <row r="92">
      <c r="A92" s="1" t="s">
        <v>293</v>
      </c>
      <c r="B92" s="1" t="s">
        <v>294</v>
      </c>
      <c r="C92" s="1" t="s">
        <v>23</v>
      </c>
      <c r="D92" s="1">
        <v>967.0</v>
      </c>
      <c r="E92" s="1">
        <v>1.44318402E8</v>
      </c>
      <c r="F92" s="1" t="s">
        <v>295</v>
      </c>
      <c r="G92" s="1">
        <v>5.0</v>
      </c>
      <c r="H92" s="1">
        <v>16.0</v>
      </c>
      <c r="I92" s="1">
        <v>9.0</v>
      </c>
      <c r="J92" s="1">
        <v>16.0</v>
      </c>
      <c r="K92" s="1">
        <v>7.0</v>
      </c>
      <c r="L92" s="1">
        <v>0.0</v>
      </c>
      <c r="M92" s="1">
        <v>1.0</v>
      </c>
      <c r="N92" s="1">
        <v>0.0</v>
      </c>
      <c r="O92" s="1">
        <v>1.0</v>
      </c>
      <c r="P92" s="1">
        <v>0.0</v>
      </c>
      <c r="Q92" s="2" t="b">
        <f>IFERROR(__xludf.DUMMYFUNCTION("IF(REGEXMATCH(B92, ""DEPRECATED""), true, false)
"),FALSE)</f>
        <v>0</v>
      </c>
      <c r="R92" s="2" t="str">
        <f t="shared" si="1"/>
        <v>solr - 967</v>
      </c>
      <c r="S92" s="3" t="str">
        <f t="shared" si="2"/>
        <v>solr - 144318402</v>
      </c>
      <c r="T92" s="2" t="b">
        <f t="shared" si="3"/>
        <v>0</v>
      </c>
      <c r="AB92" s="1" t="s">
        <v>293</v>
      </c>
      <c r="AC92" s="1" t="s">
        <v>294</v>
      </c>
      <c r="AD92" s="1" t="s">
        <v>23</v>
      </c>
      <c r="AE92" s="1">
        <v>967.0</v>
      </c>
      <c r="AF92" s="1">
        <v>1.44318402E8</v>
      </c>
      <c r="AG92" s="1" t="s">
        <v>295</v>
      </c>
      <c r="AH92" s="1">
        <v>5.0</v>
      </c>
      <c r="AI92" s="1">
        <v>16.0</v>
      </c>
      <c r="AJ92" s="1">
        <v>9.0</v>
      </c>
      <c r="AK92" s="1">
        <v>16.0</v>
      </c>
      <c r="AL92" s="1">
        <v>7.0</v>
      </c>
      <c r="AM92" s="1">
        <v>0.0</v>
      </c>
      <c r="AN92" s="1">
        <v>1.0</v>
      </c>
      <c r="AO92" s="1">
        <v>0.0</v>
      </c>
      <c r="AP92" s="1">
        <v>1.0</v>
      </c>
      <c r="AQ92" s="1">
        <v>0.0</v>
      </c>
      <c r="AR92" s="2" t="b">
        <f>IFERROR(__xludf.DUMMYFUNCTION("IF(REGEXMATCH(AC92, ""DEPRECATED""), true, false)
"),FALSE)</f>
        <v>0</v>
      </c>
      <c r="AS92" s="2" t="str">
        <f t="shared" si="25"/>
        <v>solr - 967</v>
      </c>
      <c r="AT92" s="3" t="str">
        <f t="shared" si="26"/>
        <v>solr - 144318402</v>
      </c>
      <c r="AU92" s="2" t="b">
        <f t="shared" si="27"/>
        <v>0</v>
      </c>
    </row>
    <row r="93">
      <c r="A93" s="1" t="s">
        <v>296</v>
      </c>
      <c r="B93" s="1" t="s">
        <v>297</v>
      </c>
      <c r="C93" s="1" t="s">
        <v>23</v>
      </c>
      <c r="D93" s="1">
        <v>224.0</v>
      </c>
      <c r="E93" s="1">
        <v>1.7217744E7</v>
      </c>
      <c r="F93" s="1" t="s">
        <v>298</v>
      </c>
      <c r="G93" s="1">
        <v>0.0</v>
      </c>
      <c r="H93" s="1">
        <v>0.0</v>
      </c>
      <c r="I93" s="1">
        <v>7.0</v>
      </c>
      <c r="J93" s="1">
        <v>1.0</v>
      </c>
      <c r="K93" s="1">
        <v>8.0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2" t="b">
        <f>IFERROR(__xludf.DUMMYFUNCTION("IF(REGEXMATCH(B93, ""DEPRECATED""), true, false)
"),FALSE)</f>
        <v>0</v>
      </c>
      <c r="R93" s="2" t="str">
        <f t="shared" si="1"/>
        <v>crate - 224</v>
      </c>
      <c r="S93" s="3" t="str">
        <f t="shared" si="2"/>
        <v>crate - 17217744</v>
      </c>
      <c r="T93" s="2" t="b">
        <f t="shared" si="3"/>
        <v>0</v>
      </c>
      <c r="AB93" s="1" t="s">
        <v>296</v>
      </c>
      <c r="AC93" s="1" t="s">
        <v>297</v>
      </c>
      <c r="AD93" s="1" t="s">
        <v>23</v>
      </c>
      <c r="AE93" s="1">
        <v>224.0</v>
      </c>
      <c r="AF93" s="1">
        <v>1.7217744E7</v>
      </c>
      <c r="AG93" s="1" t="s">
        <v>298</v>
      </c>
      <c r="AH93" s="1">
        <v>0.0</v>
      </c>
      <c r="AI93" s="1">
        <v>0.0</v>
      </c>
      <c r="AJ93" s="1">
        <v>7.0</v>
      </c>
      <c r="AK93" s="1">
        <v>1.0</v>
      </c>
      <c r="AL93" s="1">
        <v>8.0</v>
      </c>
      <c r="AM93" s="1">
        <v>0.0</v>
      </c>
      <c r="AN93" s="1">
        <v>0.0</v>
      </c>
      <c r="AO93" s="1">
        <v>0.0</v>
      </c>
      <c r="AP93" s="1">
        <v>0.0</v>
      </c>
      <c r="AQ93" s="1">
        <v>0.0</v>
      </c>
      <c r="AR93" s="2" t="b">
        <f>IFERROR(__xludf.DUMMYFUNCTION("IF(REGEXMATCH(AC93, ""DEPRECATED""), true, false)
"),FALSE)</f>
        <v>0</v>
      </c>
      <c r="AS93" s="2" t="str">
        <f t="shared" si="25"/>
        <v>crate - 224</v>
      </c>
      <c r="AT93" s="3" t="str">
        <f t="shared" si="26"/>
        <v>crate - 17217744</v>
      </c>
      <c r="AU93" s="2" t="b">
        <f t="shared" si="27"/>
        <v>0</v>
      </c>
    </row>
    <row r="94" hidden="1">
      <c r="A94" s="1" t="s">
        <v>299</v>
      </c>
      <c r="B94" s="1" t="s">
        <v>300</v>
      </c>
      <c r="C94" s="1" t="s">
        <v>23</v>
      </c>
      <c r="D94" s="1">
        <v>167.0</v>
      </c>
      <c r="E94" s="1">
        <v>6802296.0</v>
      </c>
      <c r="F94" s="1" t="s">
        <v>301</v>
      </c>
      <c r="G94" s="1" t="s">
        <v>166</v>
      </c>
      <c r="H94" s="1" t="s">
        <v>166</v>
      </c>
      <c r="I94" s="1" t="s">
        <v>166</v>
      </c>
      <c r="J94" s="1" t="s">
        <v>166</v>
      </c>
      <c r="K94" s="1" t="s">
        <v>166</v>
      </c>
      <c r="L94" s="1" t="s">
        <v>166</v>
      </c>
      <c r="M94" s="1" t="s">
        <v>166</v>
      </c>
      <c r="N94" s="1" t="s">
        <v>166</v>
      </c>
      <c r="O94" s="1" t="s">
        <v>166</v>
      </c>
      <c r="P94" s="1" t="s">
        <v>166</v>
      </c>
      <c r="Q94" s="2" t="b">
        <f>IFERROR(__xludf.DUMMYFUNCTION("IF(REGEXMATCH(B94, ""DEPRECATED""), true, false)
"),FALSE)</f>
        <v>0</v>
      </c>
      <c r="R94" s="2" t="str">
        <f t="shared" si="1"/>
        <v>clearlinux - 167</v>
      </c>
      <c r="S94" s="3" t="str">
        <f t="shared" si="2"/>
        <v>clearlinux - 6802296</v>
      </c>
      <c r="T94" s="2" t="b">
        <f t="shared" si="3"/>
        <v>1</v>
      </c>
      <c r="AC94" s="1" t="s">
        <v>329</v>
      </c>
      <c r="AD94" s="1" t="s">
        <v>330</v>
      </c>
      <c r="AE94" s="1" t="s">
        <v>23</v>
      </c>
      <c r="AF94" s="1">
        <v>86.0</v>
      </c>
      <c r="AG94" s="1">
        <v>5540722.0</v>
      </c>
      <c r="AH94" s="1" t="s">
        <v>331</v>
      </c>
      <c r="AI94" s="1">
        <v>3.0</v>
      </c>
      <c r="AJ94" s="1">
        <v>17.0</v>
      </c>
      <c r="AK94" s="1">
        <v>2.0</v>
      </c>
      <c r="AL94" s="1">
        <v>16.0</v>
      </c>
      <c r="AM94" s="1">
        <v>0.0</v>
      </c>
      <c r="AN94" s="1">
        <v>0.0</v>
      </c>
      <c r="AO94" s="1">
        <v>0.0</v>
      </c>
      <c r="AP94" s="1">
        <v>0.0</v>
      </c>
      <c r="AQ94" s="1">
        <v>0.0</v>
      </c>
      <c r="AR94" s="1">
        <v>0.0</v>
      </c>
      <c r="AS94" s="2" t="b">
        <f>IFERROR(__xludf.DUMMYFUNCTION("IF(REGEXMATCH(X107, ""DEPRECATED""), true, false)
"),FALSE)</f>
        <v>0</v>
      </c>
      <c r="AT94" s="2" t="str">
        <f>CONCAT(W107, CONCAT(" - ", Z107))</f>
        <v> - </v>
      </c>
      <c r="AU94" s="3" t="str">
        <f>CONCAT(W107, CONCAT(" - ", AG94))</f>
        <v> - 5540722</v>
      </c>
      <c r="AV94" s="2" t="b">
        <f>if(eq(AI94,"undefined"),true,false)</f>
        <v>0</v>
      </c>
    </row>
    <row r="95">
      <c r="A95" s="1" t="s">
        <v>302</v>
      </c>
      <c r="B95" s="1" t="s">
        <v>303</v>
      </c>
      <c r="C95" s="1" t="s">
        <v>23</v>
      </c>
      <c r="D95" s="1">
        <v>1390.0</v>
      </c>
      <c r="E95" s="1">
        <v>2.53211556E8</v>
      </c>
      <c r="F95" s="1" t="s">
        <v>304</v>
      </c>
      <c r="G95" s="1">
        <v>3.0</v>
      </c>
      <c r="H95" s="1">
        <v>17.0</v>
      </c>
      <c r="I95" s="1">
        <v>1.0</v>
      </c>
      <c r="J95" s="1">
        <v>16.0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2" t="b">
        <f>IFERROR(__xludf.DUMMYFUNCTION("IF(REGEXMATCH(B95, ""DEPRECATED""), true, false)
"),FALSE)</f>
        <v>0</v>
      </c>
      <c r="R95" s="2" t="str">
        <f t="shared" si="1"/>
        <v>zookeeper - 1390</v>
      </c>
      <c r="S95" s="3" t="str">
        <f t="shared" si="2"/>
        <v>zookeeper - 253211556</v>
      </c>
      <c r="T95" s="2" t="b">
        <f t="shared" si="3"/>
        <v>0</v>
      </c>
      <c r="AB95" s="1" t="s">
        <v>302</v>
      </c>
      <c r="AC95" s="1" t="s">
        <v>303</v>
      </c>
      <c r="AD95" s="1" t="s">
        <v>23</v>
      </c>
      <c r="AE95" s="1">
        <v>1390.0</v>
      </c>
      <c r="AF95" s="1">
        <v>2.53211556E8</v>
      </c>
      <c r="AG95" s="1" t="s">
        <v>304</v>
      </c>
      <c r="AH95" s="1">
        <v>3.0</v>
      </c>
      <c r="AI95" s="1">
        <v>17.0</v>
      </c>
      <c r="AJ95" s="1">
        <v>1.0</v>
      </c>
      <c r="AK95" s="1">
        <v>16.0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2" t="b">
        <f>IFERROR(__xludf.DUMMYFUNCTION("IF(REGEXMATCH(AC95, ""DEPRECATED""), true, false)
"),FALSE)</f>
        <v>0</v>
      </c>
      <c r="AS95" s="2" t="str">
        <f t="shared" ref="AS95:AS96" si="28">CONCAT(AB95, CONCAT(" - ", AE95))</f>
        <v>zookeeper - 1390</v>
      </c>
      <c r="AT95" s="3" t="str">
        <f t="shared" ref="AT95:AT96" si="29">CONCAT(AB95, CONCAT(" - ", AF95))</f>
        <v>zookeeper - 253211556</v>
      </c>
      <c r="AU95" s="2" t="b">
        <f t="shared" ref="AU95:AU96" si="30">if(eq(AH95,"undefined"),true,false)</f>
        <v>0</v>
      </c>
    </row>
    <row r="96">
      <c r="A96" s="1" t="s">
        <v>305</v>
      </c>
      <c r="B96" s="1" t="s">
        <v>306</v>
      </c>
      <c r="C96" s="1" t="s">
        <v>23</v>
      </c>
      <c r="D96" s="1">
        <v>112.0</v>
      </c>
      <c r="E96" s="1">
        <v>6897385.0</v>
      </c>
      <c r="F96" s="1" t="s">
        <v>307</v>
      </c>
      <c r="G96" s="1">
        <v>1.0</v>
      </c>
      <c r="H96" s="1">
        <v>40.0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1.0</v>
      </c>
      <c r="O96" s="1">
        <v>0.0</v>
      </c>
      <c r="P96" s="1">
        <v>3.0</v>
      </c>
      <c r="Q96" s="2" t="b">
        <f>IFERROR(__xludf.DUMMYFUNCTION("IF(REGEXMATCH(B96, ""DEPRECATED""), true, false)
"),FALSE)</f>
        <v>0</v>
      </c>
      <c r="R96" s="2" t="str">
        <f t="shared" si="1"/>
        <v>backdrop - 112</v>
      </c>
      <c r="S96" s="3" t="str">
        <f t="shared" si="2"/>
        <v>backdrop - 6897385</v>
      </c>
      <c r="T96" s="2" t="b">
        <f t="shared" si="3"/>
        <v>0</v>
      </c>
      <c r="AB96" s="1" t="s">
        <v>305</v>
      </c>
      <c r="AC96" s="1" t="s">
        <v>306</v>
      </c>
      <c r="AD96" s="1" t="s">
        <v>23</v>
      </c>
      <c r="AE96" s="1">
        <v>112.0</v>
      </c>
      <c r="AF96" s="1">
        <v>6897385.0</v>
      </c>
      <c r="AG96" s="1" t="s">
        <v>307</v>
      </c>
      <c r="AH96" s="1">
        <v>1.0</v>
      </c>
      <c r="AI96" s="1">
        <v>40.0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1.0</v>
      </c>
      <c r="AP96" s="1">
        <v>0.0</v>
      </c>
      <c r="AQ96" s="1">
        <v>3.0</v>
      </c>
      <c r="AR96" s="2" t="b">
        <f>IFERROR(__xludf.DUMMYFUNCTION("IF(REGEXMATCH(AC96, ""DEPRECATED""), true, false)
"),FALSE)</f>
        <v>0</v>
      </c>
      <c r="AS96" s="2" t="str">
        <f t="shared" si="28"/>
        <v>backdrop - 112</v>
      </c>
      <c r="AT96" s="3" t="str">
        <f t="shared" si="29"/>
        <v>backdrop - 6897385</v>
      </c>
      <c r="AU96" s="2" t="b">
        <f t="shared" si="30"/>
        <v>0</v>
      </c>
    </row>
    <row r="97" hidden="1">
      <c r="A97" s="1" t="s">
        <v>308</v>
      </c>
      <c r="B97" s="1" t="s">
        <v>309</v>
      </c>
      <c r="C97" s="1" t="s">
        <v>23</v>
      </c>
      <c r="D97" s="1">
        <v>516.0</v>
      </c>
      <c r="E97" s="1">
        <v>2.394267E7</v>
      </c>
      <c r="F97" s="1" t="s">
        <v>310</v>
      </c>
      <c r="G97" s="1" t="s">
        <v>166</v>
      </c>
      <c r="H97" s="1" t="s">
        <v>166</v>
      </c>
      <c r="I97" s="1" t="s">
        <v>166</v>
      </c>
      <c r="J97" s="1" t="s">
        <v>166</v>
      </c>
      <c r="K97" s="1" t="s">
        <v>166</v>
      </c>
      <c r="L97" s="1" t="s">
        <v>166</v>
      </c>
      <c r="M97" s="1" t="s">
        <v>166</v>
      </c>
      <c r="N97" s="1" t="s">
        <v>166</v>
      </c>
      <c r="O97" s="1" t="s">
        <v>166</v>
      </c>
      <c r="P97" s="1" t="s">
        <v>166</v>
      </c>
      <c r="Q97" s="2" t="b">
        <f>IFERROR(__xludf.DUMMYFUNCTION("IF(REGEXMATCH(B97, ""DEPRECATED""), true, false)
"),FALSE)</f>
        <v>0</v>
      </c>
      <c r="R97" s="2" t="str">
        <f t="shared" si="1"/>
        <v>archlinux - 516</v>
      </c>
      <c r="S97" s="3" t="str">
        <f t="shared" si="2"/>
        <v>archlinux - 23942670</v>
      </c>
      <c r="T97" s="2" t="b">
        <f t="shared" si="3"/>
        <v>1</v>
      </c>
      <c r="AC97" s="1" t="s">
        <v>347</v>
      </c>
      <c r="AD97" s="1" t="s">
        <v>348</v>
      </c>
      <c r="AE97" s="1" t="s">
        <v>23</v>
      </c>
      <c r="AF97" s="1">
        <v>660.0</v>
      </c>
      <c r="AG97" s="1">
        <v>2.23169767E8</v>
      </c>
      <c r="AH97" s="1" t="s">
        <v>349</v>
      </c>
      <c r="AI97" s="1">
        <v>1.0</v>
      </c>
      <c r="AJ97" s="1">
        <v>82.0</v>
      </c>
      <c r="AK97" s="1">
        <v>0.0</v>
      </c>
      <c r="AL97" s="1">
        <v>7.0</v>
      </c>
      <c r="AM97" s="1">
        <v>0.0</v>
      </c>
      <c r="AN97" s="1">
        <v>0.0</v>
      </c>
      <c r="AO97" s="1">
        <v>0.0</v>
      </c>
      <c r="AP97" s="1">
        <v>1.0</v>
      </c>
      <c r="AQ97" s="1">
        <v>0.0</v>
      </c>
      <c r="AR97" s="1">
        <v>0.0</v>
      </c>
      <c r="AS97" s="2" t="b">
        <f>IFERROR(__xludf.DUMMYFUNCTION("IF(REGEXMATCH(X113, ""DEPRECATED""), true, false)
"),FALSE)</f>
        <v>0</v>
      </c>
      <c r="AT97" s="2" t="str">
        <f>CONCAT(W113, CONCAT(" - ", Z113))</f>
        <v> - </v>
      </c>
      <c r="AU97" s="3" t="str">
        <f>CONCAT(W113, CONCAT(" - ", AG97))</f>
        <v> - 223169767</v>
      </c>
      <c r="AV97" s="2" t="b">
        <f>if(eq(AI97,"undefined"),true,false)</f>
        <v>0</v>
      </c>
    </row>
    <row r="98">
      <c r="A98" s="1" t="s">
        <v>311</v>
      </c>
      <c r="B98" s="1" t="s">
        <v>312</v>
      </c>
      <c r="C98" s="1" t="s">
        <v>23</v>
      </c>
      <c r="D98" s="1">
        <v>288.0</v>
      </c>
      <c r="E98" s="1">
        <v>3.1712744E7</v>
      </c>
      <c r="F98" s="1" t="s">
        <v>313</v>
      </c>
      <c r="G98" s="1">
        <v>3.0</v>
      </c>
      <c r="H98" s="1">
        <v>27.0</v>
      </c>
      <c r="I98" s="1">
        <v>5.0</v>
      </c>
      <c r="J98" s="1">
        <v>13.0</v>
      </c>
      <c r="K98" s="1">
        <v>26.0</v>
      </c>
      <c r="L98" s="1">
        <v>3.0</v>
      </c>
      <c r="M98" s="1">
        <v>20.0</v>
      </c>
      <c r="N98" s="1">
        <v>0.0</v>
      </c>
      <c r="O98" s="1">
        <v>2.0</v>
      </c>
      <c r="P98" s="1">
        <v>0.0</v>
      </c>
      <c r="Q98" s="2" t="b">
        <f>IFERROR(__xludf.DUMMYFUNCTION("IF(REGEXMATCH(B98, ""DEPRECATED""), true, false)
"),FALSE)</f>
        <v>0</v>
      </c>
      <c r="R98" s="2" t="str">
        <f t="shared" si="1"/>
        <v>xwiki - 288</v>
      </c>
      <c r="S98" s="3" t="str">
        <f t="shared" si="2"/>
        <v>xwiki - 31712744</v>
      </c>
      <c r="T98" s="2" t="b">
        <f t="shared" si="3"/>
        <v>0</v>
      </c>
      <c r="AB98" s="1" t="s">
        <v>311</v>
      </c>
      <c r="AC98" s="1" t="s">
        <v>312</v>
      </c>
      <c r="AD98" s="1" t="s">
        <v>23</v>
      </c>
      <c r="AE98" s="1">
        <v>288.0</v>
      </c>
      <c r="AF98" s="1">
        <v>3.1712744E7</v>
      </c>
      <c r="AG98" s="1" t="s">
        <v>313</v>
      </c>
      <c r="AH98" s="1">
        <v>3.0</v>
      </c>
      <c r="AI98" s="1">
        <v>27.0</v>
      </c>
      <c r="AJ98" s="1">
        <v>5.0</v>
      </c>
      <c r="AK98" s="1">
        <v>13.0</v>
      </c>
      <c r="AL98" s="1">
        <v>26.0</v>
      </c>
      <c r="AM98" s="1">
        <v>3.0</v>
      </c>
      <c r="AN98" s="1">
        <v>20.0</v>
      </c>
      <c r="AO98" s="1">
        <v>0.0</v>
      </c>
      <c r="AP98" s="1">
        <v>2.0</v>
      </c>
      <c r="AQ98" s="1">
        <v>0.0</v>
      </c>
      <c r="AR98" s="2" t="b">
        <f>IFERROR(__xludf.DUMMYFUNCTION("IF(REGEXMATCH(AC98, ""DEPRECATED""), true, false)
"),FALSE)</f>
        <v>0</v>
      </c>
      <c r="AS98" s="2" t="str">
        <f t="shared" ref="AS98:AS105" si="31">CONCAT(AB98, CONCAT(" - ", AE98))</f>
        <v>xwiki - 288</v>
      </c>
      <c r="AT98" s="3" t="str">
        <f t="shared" ref="AT98:AT105" si="32">CONCAT(AB98, CONCAT(" - ", AF98))</f>
        <v>xwiki - 31712744</v>
      </c>
      <c r="AU98" s="2" t="b">
        <f t="shared" ref="AU98:AU105" si="33">if(eq(AH98,"undefined"),true,false)</f>
        <v>0</v>
      </c>
    </row>
    <row r="99">
      <c r="A99" s="1" t="s">
        <v>314</v>
      </c>
      <c r="B99" s="1" t="s">
        <v>315</v>
      </c>
      <c r="C99" s="1" t="s">
        <v>23</v>
      </c>
      <c r="D99" s="1">
        <v>51.0</v>
      </c>
      <c r="E99" s="1">
        <v>4173371.0</v>
      </c>
      <c r="F99" s="1" t="s">
        <v>316</v>
      </c>
      <c r="G99" s="1">
        <v>3.0</v>
      </c>
      <c r="H99" s="1">
        <v>13.0</v>
      </c>
      <c r="I99" s="1">
        <v>1.0</v>
      </c>
      <c r="J99" s="1">
        <v>15.0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2" t="b">
        <f>IFERROR(__xludf.DUMMYFUNCTION("IF(REGEXMATCH(B99, ""DEPRECATED""), true, false)
"),FALSE)</f>
        <v>0</v>
      </c>
      <c r="R99" s="2" t="str">
        <f t="shared" si="1"/>
        <v>convertigo - 51</v>
      </c>
      <c r="S99" s="3" t="str">
        <f t="shared" si="2"/>
        <v>convertigo - 4173371</v>
      </c>
      <c r="T99" s="2" t="b">
        <f t="shared" si="3"/>
        <v>0</v>
      </c>
      <c r="AB99" s="1" t="s">
        <v>314</v>
      </c>
      <c r="AC99" s="1" t="s">
        <v>315</v>
      </c>
      <c r="AD99" s="1" t="s">
        <v>23</v>
      </c>
      <c r="AE99" s="1">
        <v>51.0</v>
      </c>
      <c r="AF99" s="1">
        <v>4173371.0</v>
      </c>
      <c r="AG99" s="1" t="s">
        <v>316</v>
      </c>
      <c r="AH99" s="1">
        <v>3.0</v>
      </c>
      <c r="AI99" s="1">
        <v>13.0</v>
      </c>
      <c r="AJ99" s="1">
        <v>1.0</v>
      </c>
      <c r="AK99" s="1">
        <v>15.0</v>
      </c>
      <c r="AL99" s="1">
        <v>0.0</v>
      </c>
      <c r="AM99" s="1">
        <v>0.0</v>
      </c>
      <c r="AN99" s="1">
        <v>0.0</v>
      </c>
      <c r="AO99" s="1">
        <v>0.0</v>
      </c>
      <c r="AP99" s="1">
        <v>0.0</v>
      </c>
      <c r="AQ99" s="1">
        <v>0.0</v>
      </c>
      <c r="AR99" s="2" t="b">
        <f>IFERROR(__xludf.DUMMYFUNCTION("IF(REGEXMATCH(AC99, ""DEPRECATED""), true, false)
"),FALSE)</f>
        <v>0</v>
      </c>
      <c r="AS99" s="2" t="str">
        <f t="shared" si="31"/>
        <v>convertigo - 51</v>
      </c>
      <c r="AT99" s="3" t="str">
        <f t="shared" si="32"/>
        <v>convertigo - 4173371</v>
      </c>
      <c r="AU99" s="2" t="b">
        <f t="shared" si="33"/>
        <v>0</v>
      </c>
    </row>
    <row r="100">
      <c r="A100" s="1" t="s">
        <v>317</v>
      </c>
      <c r="B100" s="1" t="s">
        <v>318</v>
      </c>
      <c r="C100" s="1" t="s">
        <v>23</v>
      </c>
      <c r="D100" s="1">
        <v>4671.0</v>
      </c>
      <c r="E100" s="1">
        <v>1.975444587E9</v>
      </c>
      <c r="F100" s="1" t="s">
        <v>319</v>
      </c>
      <c r="G100" s="1">
        <v>1.0</v>
      </c>
      <c r="H100" s="1">
        <v>41.0</v>
      </c>
      <c r="I100" s="1">
        <v>0.0</v>
      </c>
      <c r="J100" s="1">
        <v>1.0</v>
      </c>
      <c r="K100" s="1">
        <v>0.0</v>
      </c>
      <c r="L100" s="1">
        <v>0.0</v>
      </c>
      <c r="M100" s="1">
        <v>0.0</v>
      </c>
      <c r="N100" s="1">
        <v>1.0</v>
      </c>
      <c r="O100" s="1">
        <v>0.0</v>
      </c>
      <c r="P100" s="1">
        <v>0.0</v>
      </c>
      <c r="Q100" s="2" t="b">
        <f>IFERROR(__xludf.DUMMYFUNCTION("IF(REGEXMATCH(B100, ""DEPRECATED""), true, false)
"),FALSE)</f>
        <v>0</v>
      </c>
      <c r="R100" s="2" t="str">
        <f t="shared" si="1"/>
        <v>golang - 4671</v>
      </c>
      <c r="S100" s="3" t="str">
        <f t="shared" si="2"/>
        <v>golang - 1975444587</v>
      </c>
      <c r="T100" s="2" t="b">
        <f t="shared" si="3"/>
        <v>0</v>
      </c>
      <c r="AB100" s="1" t="s">
        <v>317</v>
      </c>
      <c r="AC100" s="1" t="s">
        <v>318</v>
      </c>
      <c r="AD100" s="1" t="s">
        <v>23</v>
      </c>
      <c r="AE100" s="1">
        <v>4671.0</v>
      </c>
      <c r="AF100" s="1">
        <v>1.975444587E9</v>
      </c>
      <c r="AG100" s="1" t="s">
        <v>319</v>
      </c>
      <c r="AH100" s="1">
        <v>1.0</v>
      </c>
      <c r="AI100" s="1">
        <v>41.0</v>
      </c>
      <c r="AJ100" s="1">
        <v>0.0</v>
      </c>
      <c r="AK100" s="1">
        <v>1.0</v>
      </c>
      <c r="AL100" s="1">
        <v>0.0</v>
      </c>
      <c r="AM100" s="1">
        <v>0.0</v>
      </c>
      <c r="AN100" s="1">
        <v>0.0</v>
      </c>
      <c r="AO100" s="1">
        <v>1.0</v>
      </c>
      <c r="AP100" s="1">
        <v>0.0</v>
      </c>
      <c r="AQ100" s="1">
        <v>0.0</v>
      </c>
      <c r="AR100" s="2" t="b">
        <f>IFERROR(__xludf.DUMMYFUNCTION("IF(REGEXMATCH(AC100, ""DEPRECATED""), true, false)
"),FALSE)</f>
        <v>0</v>
      </c>
      <c r="AS100" s="2" t="str">
        <f t="shared" si="31"/>
        <v>golang - 4671</v>
      </c>
      <c r="AT100" s="3" t="str">
        <f t="shared" si="32"/>
        <v>golang - 1975444587</v>
      </c>
      <c r="AU100" s="2" t="b">
        <f t="shared" si="33"/>
        <v>0</v>
      </c>
    </row>
    <row r="101">
      <c r="A101" s="1" t="s">
        <v>320</v>
      </c>
      <c r="B101" s="1" t="s">
        <v>321</v>
      </c>
      <c r="C101" s="1" t="s">
        <v>23</v>
      </c>
      <c r="D101" s="1">
        <v>16.0</v>
      </c>
      <c r="E101" s="1">
        <v>30981.0</v>
      </c>
      <c r="F101" s="1" t="s">
        <v>322</v>
      </c>
      <c r="G101" s="1">
        <v>5.0</v>
      </c>
      <c r="H101" s="1">
        <v>50.0</v>
      </c>
      <c r="I101" s="1">
        <v>15.0</v>
      </c>
      <c r="J101" s="1">
        <v>62.0</v>
      </c>
      <c r="K101" s="1">
        <v>28.0</v>
      </c>
      <c r="L101" s="1">
        <v>3.0</v>
      </c>
      <c r="M101" s="1">
        <v>1.0</v>
      </c>
      <c r="N101" s="1">
        <v>0.0</v>
      </c>
      <c r="O101" s="1">
        <v>1.0</v>
      </c>
      <c r="P101" s="1">
        <v>0.0</v>
      </c>
      <c r="Q101" s="2" t="b">
        <f>IFERROR(__xludf.DUMMYFUNCTION("IF(REGEXMATCH(B101, ""DEPRECATED""), true, false)
"),FALSE)</f>
        <v>0</v>
      </c>
      <c r="R101" s="2" t="str">
        <f t="shared" si="1"/>
        <v>spark - 16</v>
      </c>
      <c r="S101" s="3" t="str">
        <f t="shared" si="2"/>
        <v>spark - 30981</v>
      </c>
      <c r="T101" s="2" t="b">
        <f t="shared" si="3"/>
        <v>0</v>
      </c>
      <c r="AB101" s="1" t="s">
        <v>320</v>
      </c>
      <c r="AC101" s="1" t="s">
        <v>321</v>
      </c>
      <c r="AD101" s="1" t="s">
        <v>23</v>
      </c>
      <c r="AE101" s="1">
        <v>16.0</v>
      </c>
      <c r="AF101" s="1">
        <v>30981.0</v>
      </c>
      <c r="AG101" s="1" t="s">
        <v>322</v>
      </c>
      <c r="AH101" s="1">
        <v>5.0</v>
      </c>
      <c r="AI101" s="1">
        <v>50.0</v>
      </c>
      <c r="AJ101" s="1">
        <v>15.0</v>
      </c>
      <c r="AK101" s="1">
        <v>62.0</v>
      </c>
      <c r="AL101" s="1">
        <v>28.0</v>
      </c>
      <c r="AM101" s="1">
        <v>3.0</v>
      </c>
      <c r="AN101" s="1">
        <v>1.0</v>
      </c>
      <c r="AO101" s="1">
        <v>0.0</v>
      </c>
      <c r="AP101" s="1">
        <v>1.0</v>
      </c>
      <c r="AQ101" s="1">
        <v>0.0</v>
      </c>
      <c r="AR101" s="2" t="b">
        <f>IFERROR(__xludf.DUMMYFUNCTION("IF(REGEXMATCH(AC101, ""DEPRECATED""), true, false)
"),FALSE)</f>
        <v>0</v>
      </c>
      <c r="AS101" s="2" t="str">
        <f t="shared" si="31"/>
        <v>spark - 16</v>
      </c>
      <c r="AT101" s="3" t="str">
        <f t="shared" si="32"/>
        <v>spark - 30981</v>
      </c>
      <c r="AU101" s="2" t="b">
        <f t="shared" si="33"/>
        <v>0</v>
      </c>
    </row>
    <row r="102">
      <c r="A102" s="1" t="s">
        <v>323</v>
      </c>
      <c r="B102" s="1" t="s">
        <v>324</v>
      </c>
      <c r="C102" s="1" t="s">
        <v>23</v>
      </c>
      <c r="D102" s="1">
        <v>1500.0</v>
      </c>
      <c r="E102" s="1">
        <v>1.92702338E8</v>
      </c>
      <c r="F102" s="1" t="s">
        <v>325</v>
      </c>
      <c r="G102" s="1">
        <v>5.0</v>
      </c>
      <c r="H102" s="1">
        <v>10.0</v>
      </c>
      <c r="I102" s="1">
        <v>19.0</v>
      </c>
      <c r="J102" s="1">
        <v>4.0</v>
      </c>
      <c r="K102" s="1">
        <v>34.0</v>
      </c>
      <c r="L102" s="1">
        <v>0.0</v>
      </c>
      <c r="M102" s="1">
        <v>2.0</v>
      </c>
      <c r="N102" s="1">
        <v>0.0</v>
      </c>
      <c r="O102" s="1">
        <v>1.0</v>
      </c>
      <c r="P102" s="1">
        <v>0.0</v>
      </c>
      <c r="Q102" s="2" t="b">
        <f>IFERROR(__xludf.DUMMYFUNCTION("IF(REGEXMATCH(B102, ""DEPRECATED""), true, false)
"),FALSE)</f>
        <v>0</v>
      </c>
      <c r="R102" s="2" t="str">
        <f t="shared" si="1"/>
        <v>cassandra - 1500</v>
      </c>
      <c r="S102" s="3" t="str">
        <f t="shared" si="2"/>
        <v>cassandra - 192702338</v>
      </c>
      <c r="T102" s="2" t="b">
        <f t="shared" si="3"/>
        <v>0</v>
      </c>
      <c r="AB102" s="1" t="s">
        <v>323</v>
      </c>
      <c r="AC102" s="1" t="s">
        <v>324</v>
      </c>
      <c r="AD102" s="1" t="s">
        <v>23</v>
      </c>
      <c r="AE102" s="1">
        <v>1500.0</v>
      </c>
      <c r="AF102" s="1">
        <v>1.92702338E8</v>
      </c>
      <c r="AG102" s="1" t="s">
        <v>325</v>
      </c>
      <c r="AH102" s="1">
        <v>5.0</v>
      </c>
      <c r="AI102" s="1">
        <v>10.0</v>
      </c>
      <c r="AJ102" s="1">
        <v>19.0</v>
      </c>
      <c r="AK102" s="1">
        <v>4.0</v>
      </c>
      <c r="AL102" s="1">
        <v>34.0</v>
      </c>
      <c r="AM102" s="1">
        <v>0.0</v>
      </c>
      <c r="AN102" s="1">
        <v>2.0</v>
      </c>
      <c r="AO102" s="1">
        <v>0.0</v>
      </c>
      <c r="AP102" s="1">
        <v>1.0</v>
      </c>
      <c r="AQ102" s="1">
        <v>0.0</v>
      </c>
      <c r="AR102" s="2" t="b">
        <f>IFERROR(__xludf.DUMMYFUNCTION("IF(REGEXMATCH(AC102, ""DEPRECATED""), true, false)
"),FALSE)</f>
        <v>0</v>
      </c>
      <c r="AS102" s="2" t="str">
        <f t="shared" si="31"/>
        <v>cassandra - 1500</v>
      </c>
      <c r="AT102" s="3" t="str">
        <f t="shared" si="32"/>
        <v>cassandra - 192702338</v>
      </c>
      <c r="AU102" s="2" t="b">
        <f t="shared" si="33"/>
        <v>0</v>
      </c>
    </row>
    <row r="103">
      <c r="A103" s="1" t="s">
        <v>326</v>
      </c>
      <c r="B103" s="1" t="s">
        <v>327</v>
      </c>
      <c r="C103" s="1" t="s">
        <v>23</v>
      </c>
      <c r="D103" s="1">
        <v>404.0</v>
      </c>
      <c r="E103" s="1">
        <v>8.6368409E7</v>
      </c>
      <c r="F103" s="1" t="s">
        <v>328</v>
      </c>
      <c r="G103" s="1">
        <v>3.0</v>
      </c>
      <c r="H103" s="1">
        <v>12.0</v>
      </c>
      <c r="I103" s="1">
        <v>1.0</v>
      </c>
      <c r="J103" s="1">
        <v>4.0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2" t="b">
        <f>IFERROR(__xludf.DUMMYFUNCTION("IF(REGEXMATCH(B103, ""DEPRECATED""), true, false)
"),FALSE)</f>
        <v>0</v>
      </c>
      <c r="R103" s="2" t="str">
        <f t="shared" si="1"/>
        <v>flink - 404</v>
      </c>
      <c r="S103" s="3" t="str">
        <f t="shared" si="2"/>
        <v>flink - 86368409</v>
      </c>
      <c r="T103" s="2" t="b">
        <f t="shared" si="3"/>
        <v>0</v>
      </c>
      <c r="AB103" s="1" t="s">
        <v>326</v>
      </c>
      <c r="AC103" s="1" t="s">
        <v>327</v>
      </c>
      <c r="AD103" s="1" t="s">
        <v>23</v>
      </c>
      <c r="AE103" s="1">
        <v>404.0</v>
      </c>
      <c r="AF103" s="1">
        <v>8.6368409E7</v>
      </c>
      <c r="AG103" s="1" t="s">
        <v>328</v>
      </c>
      <c r="AH103" s="1">
        <v>3.0</v>
      </c>
      <c r="AI103" s="1">
        <v>12.0</v>
      </c>
      <c r="AJ103" s="1">
        <v>1.0</v>
      </c>
      <c r="AK103" s="1">
        <v>4.0</v>
      </c>
      <c r="AL103" s="1">
        <v>0.0</v>
      </c>
      <c r="AM103" s="1">
        <v>0.0</v>
      </c>
      <c r="AN103" s="1">
        <v>0.0</v>
      </c>
      <c r="AO103" s="1">
        <v>0.0</v>
      </c>
      <c r="AP103" s="1">
        <v>0.0</v>
      </c>
      <c r="AQ103" s="1">
        <v>0.0</v>
      </c>
      <c r="AR103" s="2" t="b">
        <f>IFERROR(__xludf.DUMMYFUNCTION("IF(REGEXMATCH(AC103, ""DEPRECATED""), true, false)
"),FALSE)</f>
        <v>0</v>
      </c>
      <c r="AS103" s="2" t="str">
        <f t="shared" si="31"/>
        <v>flink - 404</v>
      </c>
      <c r="AT103" s="3" t="str">
        <f t="shared" si="32"/>
        <v>flink - 86368409</v>
      </c>
      <c r="AU103" s="2" t="b">
        <f t="shared" si="33"/>
        <v>0</v>
      </c>
    </row>
    <row r="104">
      <c r="A104" s="1" t="s">
        <v>329</v>
      </c>
      <c r="B104" s="1" t="s">
        <v>330</v>
      </c>
      <c r="C104" s="1" t="s">
        <v>23</v>
      </c>
      <c r="D104" s="1">
        <v>86.0</v>
      </c>
      <c r="E104" s="1">
        <v>5540722.0</v>
      </c>
      <c r="F104" s="1" t="s">
        <v>331</v>
      </c>
      <c r="G104" s="1">
        <v>3.0</v>
      </c>
      <c r="H104" s="1">
        <v>17.0</v>
      </c>
      <c r="I104" s="1">
        <v>2.0</v>
      </c>
      <c r="J104" s="1">
        <v>16.0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2" t="b">
        <f>IFERROR(__xludf.DUMMYFUNCTION("IF(REGEXMATCH(B104, ""DEPRECATED""), true, false)
"),FALSE)</f>
        <v>0</v>
      </c>
      <c r="R104" s="2" t="str">
        <f t="shared" si="1"/>
        <v>lightstreamer - 86</v>
      </c>
      <c r="S104" s="3" t="str">
        <f t="shared" si="2"/>
        <v>lightstreamer - 5540722</v>
      </c>
      <c r="T104" s="2" t="b">
        <f t="shared" si="3"/>
        <v>0</v>
      </c>
      <c r="AB104" s="1" t="s">
        <v>329</v>
      </c>
      <c r="AC104" s="1" t="s">
        <v>330</v>
      </c>
      <c r="AD104" s="1" t="s">
        <v>23</v>
      </c>
      <c r="AE104" s="1">
        <v>86.0</v>
      </c>
      <c r="AF104" s="1">
        <v>5540722.0</v>
      </c>
      <c r="AG104" s="1" t="s">
        <v>331</v>
      </c>
      <c r="AH104" s="1">
        <v>3.0</v>
      </c>
      <c r="AI104" s="1">
        <v>17.0</v>
      </c>
      <c r="AJ104" s="1">
        <v>2.0</v>
      </c>
      <c r="AK104" s="1">
        <v>16.0</v>
      </c>
      <c r="AL104" s="1">
        <v>0.0</v>
      </c>
      <c r="AM104" s="1">
        <v>0.0</v>
      </c>
      <c r="AN104" s="1">
        <v>0.0</v>
      </c>
      <c r="AO104" s="1">
        <v>0.0</v>
      </c>
      <c r="AP104" s="1">
        <v>0.0</v>
      </c>
      <c r="AQ104" s="1">
        <v>0.0</v>
      </c>
      <c r="AR104" s="2" t="b">
        <f>IFERROR(__xludf.DUMMYFUNCTION("IF(REGEXMATCH(AC104, ""DEPRECATED""), true, false)
"),FALSE)</f>
        <v>0</v>
      </c>
      <c r="AS104" s="2" t="str">
        <f t="shared" si="31"/>
        <v>lightstreamer - 86</v>
      </c>
      <c r="AT104" s="3" t="str">
        <f t="shared" si="32"/>
        <v>lightstreamer - 5540722</v>
      </c>
      <c r="AU104" s="2" t="b">
        <f t="shared" si="33"/>
        <v>0</v>
      </c>
    </row>
    <row r="105">
      <c r="A105" s="1" t="s">
        <v>332</v>
      </c>
      <c r="B105" s="1" t="s">
        <v>333</v>
      </c>
      <c r="C105" s="1" t="s">
        <v>23</v>
      </c>
      <c r="D105" s="1">
        <v>5558.0</v>
      </c>
      <c r="E105" s="1">
        <v>2.628305413E9</v>
      </c>
      <c r="F105" s="1" t="s">
        <v>334</v>
      </c>
      <c r="G105" s="1">
        <v>5.0</v>
      </c>
      <c r="H105" s="1">
        <v>10.0</v>
      </c>
      <c r="I105" s="1">
        <v>15.0</v>
      </c>
      <c r="J105" s="1">
        <v>3.0</v>
      </c>
      <c r="K105" s="1">
        <v>36.0</v>
      </c>
      <c r="L105" s="1">
        <v>0.0</v>
      </c>
      <c r="M105" s="1">
        <v>3.0</v>
      </c>
      <c r="N105" s="1">
        <v>0.0</v>
      </c>
      <c r="O105" s="1">
        <v>1.0</v>
      </c>
      <c r="P105" s="1">
        <v>0.0</v>
      </c>
      <c r="Q105" s="2" t="b">
        <f>IFERROR(__xludf.DUMMYFUNCTION("IF(REGEXMATCH(B105, ""DEPRECATED""), true, false)
"),FALSE)</f>
        <v>0</v>
      </c>
      <c r="R105" s="2" t="str">
        <f t="shared" si="1"/>
        <v>mariadb - 5558</v>
      </c>
      <c r="S105" s="3" t="str">
        <f t="shared" si="2"/>
        <v>mariadb - 2628305413</v>
      </c>
      <c r="T105" s="2" t="b">
        <f t="shared" si="3"/>
        <v>0</v>
      </c>
      <c r="AB105" s="1" t="s">
        <v>332</v>
      </c>
      <c r="AC105" s="1" t="s">
        <v>333</v>
      </c>
      <c r="AD105" s="1" t="s">
        <v>23</v>
      </c>
      <c r="AE105" s="1">
        <v>5558.0</v>
      </c>
      <c r="AF105" s="1">
        <v>2.628305413E9</v>
      </c>
      <c r="AG105" s="1" t="s">
        <v>334</v>
      </c>
      <c r="AH105" s="1">
        <v>5.0</v>
      </c>
      <c r="AI105" s="1">
        <v>10.0</v>
      </c>
      <c r="AJ105" s="1">
        <v>15.0</v>
      </c>
      <c r="AK105" s="1">
        <v>3.0</v>
      </c>
      <c r="AL105" s="1">
        <v>36.0</v>
      </c>
      <c r="AM105" s="1">
        <v>0.0</v>
      </c>
      <c r="AN105" s="1">
        <v>3.0</v>
      </c>
      <c r="AO105" s="1">
        <v>0.0</v>
      </c>
      <c r="AP105" s="1">
        <v>1.0</v>
      </c>
      <c r="AQ105" s="1">
        <v>0.0</v>
      </c>
      <c r="AR105" s="2" t="b">
        <f>IFERROR(__xludf.DUMMYFUNCTION("IF(REGEXMATCH(AC105, ""DEPRECATED""), true, false)
"),FALSE)</f>
        <v>0</v>
      </c>
      <c r="AS105" s="2" t="str">
        <f t="shared" si="31"/>
        <v>mariadb - 5558</v>
      </c>
      <c r="AT105" s="3" t="str">
        <f t="shared" si="32"/>
        <v>mariadb - 2628305413</v>
      </c>
      <c r="AU105" s="2" t="b">
        <f t="shared" si="33"/>
        <v>0</v>
      </c>
    </row>
    <row r="106" hidden="1">
      <c r="A106" s="1" t="s">
        <v>335</v>
      </c>
      <c r="B106" s="1" t="s">
        <v>336</v>
      </c>
      <c r="C106" s="1" t="s">
        <v>23</v>
      </c>
      <c r="D106" s="1">
        <v>37.0</v>
      </c>
      <c r="E106" s="1">
        <v>3194183.0</v>
      </c>
      <c r="F106" s="1" t="s">
        <v>337</v>
      </c>
      <c r="G106" s="1" t="s">
        <v>166</v>
      </c>
      <c r="H106" s="1" t="s">
        <v>166</v>
      </c>
      <c r="I106" s="1" t="s">
        <v>166</v>
      </c>
      <c r="J106" s="1" t="s">
        <v>166</v>
      </c>
      <c r="K106" s="1" t="s">
        <v>166</v>
      </c>
      <c r="L106" s="1" t="s">
        <v>166</v>
      </c>
      <c r="M106" s="1" t="s">
        <v>166</v>
      </c>
      <c r="N106" s="1" t="s">
        <v>166</v>
      </c>
      <c r="O106" s="1" t="s">
        <v>166</v>
      </c>
      <c r="P106" s="1" t="s">
        <v>166</v>
      </c>
      <c r="Q106" s="2" t="b">
        <f>IFERROR(__xludf.DUMMYFUNCTION("IF(REGEXMATCH(B106, ""DEPRECATED""), true, false)
"),FALSE)</f>
        <v>0</v>
      </c>
      <c r="R106" s="2" t="str">
        <f t="shared" si="1"/>
        <v>ibm-semeru-runtimes - 37</v>
      </c>
      <c r="S106" s="3" t="str">
        <f t="shared" si="2"/>
        <v>ibm-semeru-runtimes - 3194183</v>
      </c>
      <c r="T106" s="2" t="b">
        <f t="shared" si="3"/>
        <v>1</v>
      </c>
      <c r="AC106" s="1" t="s">
        <v>380</v>
      </c>
      <c r="AD106" s="1" t="s">
        <v>381</v>
      </c>
      <c r="AE106" s="1" t="s">
        <v>23</v>
      </c>
      <c r="AF106" s="1">
        <v>512.0</v>
      </c>
      <c r="AG106" s="1">
        <v>4.2192798E7</v>
      </c>
      <c r="AH106" s="1" t="s">
        <v>382</v>
      </c>
      <c r="AI106" s="1">
        <v>1.0</v>
      </c>
      <c r="AJ106" s="1">
        <v>159.0</v>
      </c>
      <c r="AK106" s="1">
        <v>6.0</v>
      </c>
      <c r="AL106" s="1">
        <v>0.0</v>
      </c>
      <c r="AM106" s="1">
        <v>6.0</v>
      </c>
      <c r="AN106" s="1">
        <v>0.0</v>
      </c>
      <c r="AO106" s="1">
        <v>0.0</v>
      </c>
      <c r="AP106" s="1">
        <v>1.0</v>
      </c>
      <c r="AQ106" s="1">
        <v>0.0</v>
      </c>
      <c r="AR106" s="1">
        <v>0.0</v>
      </c>
      <c r="AS106" s="2" t="b">
        <f>IFERROR(__xludf.DUMMYFUNCTION("IF(REGEXMATCH(X124, ""DEPRECATED""), true, false)
"),FALSE)</f>
        <v>0</v>
      </c>
      <c r="AT106" s="2" t="str">
        <f>CONCAT(W124, CONCAT(" - ", Z124))</f>
        <v> - </v>
      </c>
      <c r="AU106" s="3" t="str">
        <f>CONCAT(W124, CONCAT(" - ", AG106))</f>
        <v> - 42192798</v>
      </c>
      <c r="AV106" s="2" t="b">
        <f>if(eq(AI106,"undefined"),true,false)</f>
        <v>0</v>
      </c>
    </row>
    <row r="107">
      <c r="A107" s="1" t="s">
        <v>338</v>
      </c>
      <c r="B107" s="1" t="s">
        <v>339</v>
      </c>
      <c r="C107" s="1" t="s">
        <v>23</v>
      </c>
      <c r="D107" s="1">
        <v>195.0</v>
      </c>
      <c r="E107" s="1">
        <v>8717360.0</v>
      </c>
      <c r="F107" s="1" t="s">
        <v>340</v>
      </c>
      <c r="G107" s="1">
        <v>9.0</v>
      </c>
      <c r="H107" s="1">
        <v>12.0</v>
      </c>
      <c r="I107" s="1">
        <v>37.0</v>
      </c>
      <c r="J107" s="1">
        <v>9.0</v>
      </c>
      <c r="K107" s="1">
        <v>60.0</v>
      </c>
      <c r="L107" s="1">
        <v>3.0</v>
      </c>
      <c r="M107" s="1">
        <v>32.0</v>
      </c>
      <c r="N107" s="1">
        <v>1.0</v>
      </c>
      <c r="O107" s="1">
        <v>2.0</v>
      </c>
      <c r="P107" s="1">
        <v>0.0</v>
      </c>
      <c r="Q107" s="2" t="b">
        <f>IFERROR(__xludf.DUMMYFUNCTION("IF(REGEXMATCH(B107, ""DEPRECATED""), true, false)
"),FALSE)</f>
        <v>0</v>
      </c>
      <c r="R107" s="2" t="str">
        <f t="shared" si="1"/>
        <v>storm - 195</v>
      </c>
      <c r="S107" s="3" t="str">
        <f t="shared" si="2"/>
        <v>storm - 8717360</v>
      </c>
      <c r="T107" s="2" t="b">
        <f t="shared" si="3"/>
        <v>0</v>
      </c>
      <c r="AB107" s="1" t="s">
        <v>338</v>
      </c>
      <c r="AC107" s="1" t="s">
        <v>339</v>
      </c>
      <c r="AD107" s="1" t="s">
        <v>23</v>
      </c>
      <c r="AE107" s="1">
        <v>195.0</v>
      </c>
      <c r="AF107" s="1">
        <v>8717360.0</v>
      </c>
      <c r="AG107" s="1" t="s">
        <v>340</v>
      </c>
      <c r="AH107" s="1">
        <v>9.0</v>
      </c>
      <c r="AI107" s="1">
        <v>12.0</v>
      </c>
      <c r="AJ107" s="1">
        <v>37.0</v>
      </c>
      <c r="AK107" s="1">
        <v>9.0</v>
      </c>
      <c r="AL107" s="1">
        <v>60.0</v>
      </c>
      <c r="AM107" s="1">
        <v>3.0</v>
      </c>
      <c r="AN107" s="1">
        <v>32.0</v>
      </c>
      <c r="AO107" s="1">
        <v>1.0</v>
      </c>
      <c r="AP107" s="1">
        <v>2.0</v>
      </c>
      <c r="AQ107" s="1">
        <v>0.0</v>
      </c>
      <c r="AR107" s="2" t="b">
        <f>IFERROR(__xludf.DUMMYFUNCTION("IF(REGEXMATCH(AC107, ""DEPRECATED""), true, false)
"),FALSE)</f>
        <v>0</v>
      </c>
      <c r="AS107" s="2" t="str">
        <f>CONCAT(AB107, CONCAT(" - ", AE107))</f>
        <v>storm - 195</v>
      </c>
      <c r="AT107" s="3" t="str">
        <f>CONCAT(AB107, CONCAT(" - ", AF107))</f>
        <v>storm - 8717360</v>
      </c>
      <c r="AU107" s="2" t="b">
        <f>if(eq(AH107,"undefined"),true,false)</f>
        <v>0</v>
      </c>
    </row>
    <row r="108" hidden="1">
      <c r="A108" s="1" t="s">
        <v>341</v>
      </c>
      <c r="B108" s="1" t="s">
        <v>342</v>
      </c>
      <c r="C108" s="1" t="s">
        <v>23</v>
      </c>
      <c r="D108" s="1">
        <v>123.0</v>
      </c>
      <c r="E108" s="1">
        <v>1.2876157E7</v>
      </c>
      <c r="F108" s="1" t="s">
        <v>343</v>
      </c>
      <c r="G108" s="1" t="s">
        <v>166</v>
      </c>
      <c r="H108" s="1" t="s">
        <v>166</v>
      </c>
      <c r="I108" s="1" t="s">
        <v>166</v>
      </c>
      <c r="J108" s="1" t="s">
        <v>166</v>
      </c>
      <c r="K108" s="1" t="s">
        <v>166</v>
      </c>
      <c r="L108" s="1" t="s">
        <v>166</v>
      </c>
      <c r="M108" s="1" t="s">
        <v>166</v>
      </c>
      <c r="N108" s="1" t="s">
        <v>166</v>
      </c>
      <c r="O108" s="1" t="s">
        <v>166</v>
      </c>
      <c r="P108" s="1" t="s">
        <v>166</v>
      </c>
      <c r="Q108" s="2" t="b">
        <f>IFERROR(__xludf.DUMMYFUNCTION("IF(REGEXMATCH(B108, ""DEPRECATED""), true, false)
"),FALSE)</f>
        <v>0</v>
      </c>
      <c r="R108" s="2" t="str">
        <f t="shared" si="1"/>
        <v>ibmjava - 123</v>
      </c>
      <c r="S108" s="3" t="str">
        <f t="shared" si="2"/>
        <v>ibmjava - 12876157</v>
      </c>
      <c r="T108" s="2" t="b">
        <f t="shared" si="3"/>
        <v>1</v>
      </c>
      <c r="AC108" s="1" t="s">
        <v>389</v>
      </c>
      <c r="AD108" s="1" t="s">
        <v>390</v>
      </c>
      <c r="AE108" s="1" t="s">
        <v>23</v>
      </c>
      <c r="AF108" s="1">
        <v>19.0</v>
      </c>
      <c r="AG108" s="1">
        <v>391051.0</v>
      </c>
      <c r="AH108" s="1" t="s">
        <v>391</v>
      </c>
      <c r="AI108" s="1">
        <v>0.0</v>
      </c>
      <c r="AJ108" s="1">
        <v>25.0</v>
      </c>
      <c r="AK108" s="1">
        <v>0.0</v>
      </c>
      <c r="AL108" s="1">
        <v>0.0</v>
      </c>
      <c r="AM108" s="1">
        <v>0.0</v>
      </c>
      <c r="AN108" s="1">
        <v>0.0</v>
      </c>
      <c r="AO108" s="1">
        <v>0.0</v>
      </c>
      <c r="AP108" s="1">
        <v>1.0</v>
      </c>
      <c r="AQ108" s="1">
        <v>0.0</v>
      </c>
      <c r="AR108" s="1">
        <v>0.0</v>
      </c>
      <c r="AS108" s="2" t="b">
        <f>IFERROR(__xludf.DUMMYFUNCTION("IF(REGEXMATCH(X126, ""DEPRECATED""), true, false)
"),FALSE)</f>
        <v>0</v>
      </c>
      <c r="AT108" s="2" t="str">
        <f>CONCAT(W126, CONCAT(" - ", Z126))</f>
        <v> - </v>
      </c>
      <c r="AU108" s="3" t="str">
        <f>CONCAT(W126, CONCAT(" - ", AG108))</f>
        <v> - 391051</v>
      </c>
      <c r="AV108" s="2" t="b">
        <f>if(eq(AI108,"undefined"),true,false)</f>
        <v>0</v>
      </c>
    </row>
    <row r="109">
      <c r="A109" s="1" t="s">
        <v>344</v>
      </c>
      <c r="B109" s="1" t="s">
        <v>345</v>
      </c>
      <c r="C109" s="1" t="s">
        <v>23</v>
      </c>
      <c r="D109" s="1">
        <v>2330.0</v>
      </c>
      <c r="E109" s="1">
        <v>8.90226334E8</v>
      </c>
      <c r="F109" s="1" t="s">
        <v>346</v>
      </c>
      <c r="G109" s="1">
        <v>5.0</v>
      </c>
      <c r="H109" s="1">
        <v>17.0</v>
      </c>
      <c r="I109" s="1">
        <v>7.0</v>
      </c>
      <c r="J109" s="1">
        <v>16.0</v>
      </c>
      <c r="K109" s="1">
        <v>7.0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2" t="b">
        <f>IFERROR(__xludf.DUMMYFUNCTION("IF(REGEXMATCH(B109, ""DEPRECATED""), true, false)
"),FALSE)</f>
        <v>0</v>
      </c>
      <c r="R109" s="2" t="str">
        <f t="shared" si="1"/>
        <v>sonarqube - 2330</v>
      </c>
      <c r="S109" s="3" t="str">
        <f t="shared" si="2"/>
        <v>sonarqube - 890226334</v>
      </c>
      <c r="T109" s="2" t="b">
        <f t="shared" si="3"/>
        <v>0</v>
      </c>
      <c r="AB109" s="1" t="s">
        <v>344</v>
      </c>
      <c r="AC109" s="1" t="s">
        <v>345</v>
      </c>
      <c r="AD109" s="1" t="s">
        <v>23</v>
      </c>
      <c r="AE109" s="1">
        <v>2330.0</v>
      </c>
      <c r="AF109" s="1">
        <v>8.90226334E8</v>
      </c>
      <c r="AG109" s="1" t="s">
        <v>346</v>
      </c>
      <c r="AH109" s="1">
        <v>5.0</v>
      </c>
      <c r="AI109" s="1">
        <v>17.0</v>
      </c>
      <c r="AJ109" s="1">
        <v>7.0</v>
      </c>
      <c r="AK109" s="1">
        <v>16.0</v>
      </c>
      <c r="AL109" s="1">
        <v>7.0</v>
      </c>
      <c r="AM109" s="1">
        <v>0.0</v>
      </c>
      <c r="AN109" s="1">
        <v>0.0</v>
      </c>
      <c r="AO109" s="1">
        <v>0.0</v>
      </c>
      <c r="AP109" s="1">
        <v>0.0</v>
      </c>
      <c r="AQ109" s="1">
        <v>0.0</v>
      </c>
      <c r="AR109" s="2" t="b">
        <f>IFERROR(__xludf.DUMMYFUNCTION("IF(REGEXMATCH(AC109, ""DEPRECATED""), true, false)
"),FALSE)</f>
        <v>0</v>
      </c>
      <c r="AS109" s="2" t="str">
        <f t="shared" ref="AS109:AS111" si="34">CONCAT(AB109, CONCAT(" - ", AE109))</f>
        <v>sonarqube - 2330</v>
      </c>
      <c r="AT109" s="3" t="str">
        <f t="shared" ref="AT109:AT111" si="35">CONCAT(AB109, CONCAT(" - ", AF109))</f>
        <v>sonarqube - 890226334</v>
      </c>
      <c r="AU109" s="2" t="b">
        <f t="shared" ref="AU109:AU111" si="36">if(eq(AH109,"undefined"),true,false)</f>
        <v>0</v>
      </c>
    </row>
    <row r="110">
      <c r="A110" s="1" t="s">
        <v>347</v>
      </c>
      <c r="B110" s="1" t="s">
        <v>348</v>
      </c>
      <c r="C110" s="1" t="s">
        <v>23</v>
      </c>
      <c r="D110" s="1">
        <v>660.0</v>
      </c>
      <c r="E110" s="1">
        <v>2.23169767E8</v>
      </c>
      <c r="F110" s="1" t="s">
        <v>349</v>
      </c>
      <c r="G110" s="1">
        <v>1.0</v>
      </c>
      <c r="H110" s="1">
        <v>82.0</v>
      </c>
      <c r="I110" s="1">
        <v>0.0</v>
      </c>
      <c r="J110" s="1">
        <v>7.0</v>
      </c>
      <c r="K110" s="1">
        <v>0.0</v>
      </c>
      <c r="L110" s="1">
        <v>0.0</v>
      </c>
      <c r="M110" s="1">
        <v>0.0</v>
      </c>
      <c r="N110" s="1">
        <v>1.0</v>
      </c>
      <c r="O110" s="1">
        <v>0.0</v>
      </c>
      <c r="P110" s="1">
        <v>0.0</v>
      </c>
      <c r="Q110" s="2" t="b">
        <f>IFERROR(__xludf.DUMMYFUNCTION("IF(REGEXMATCH(B110, ""DEPRECATED""), true, false)
"),FALSE)</f>
        <v>0</v>
      </c>
      <c r="R110" s="2" t="str">
        <f t="shared" si="1"/>
        <v>buildpack-deps - 660</v>
      </c>
      <c r="S110" s="3" t="str">
        <f t="shared" si="2"/>
        <v>buildpack-deps - 223169767</v>
      </c>
      <c r="T110" s="2" t="b">
        <f t="shared" si="3"/>
        <v>0</v>
      </c>
      <c r="AB110" s="1" t="s">
        <v>347</v>
      </c>
      <c r="AC110" s="1" t="s">
        <v>348</v>
      </c>
      <c r="AD110" s="1" t="s">
        <v>23</v>
      </c>
      <c r="AE110" s="1">
        <v>660.0</v>
      </c>
      <c r="AF110" s="1">
        <v>2.23169767E8</v>
      </c>
      <c r="AG110" s="1" t="s">
        <v>349</v>
      </c>
      <c r="AH110" s="1">
        <v>1.0</v>
      </c>
      <c r="AI110" s="1">
        <v>82.0</v>
      </c>
      <c r="AJ110" s="1">
        <v>0.0</v>
      </c>
      <c r="AK110" s="1">
        <v>7.0</v>
      </c>
      <c r="AL110" s="1">
        <v>0.0</v>
      </c>
      <c r="AM110" s="1">
        <v>0.0</v>
      </c>
      <c r="AN110" s="1">
        <v>0.0</v>
      </c>
      <c r="AO110" s="1">
        <v>1.0</v>
      </c>
      <c r="AP110" s="1">
        <v>0.0</v>
      </c>
      <c r="AQ110" s="1">
        <v>0.0</v>
      </c>
      <c r="AR110" s="2" t="b">
        <f>IFERROR(__xludf.DUMMYFUNCTION("IF(REGEXMATCH(AC110, ""DEPRECATED""), true, false)
"),FALSE)</f>
        <v>0</v>
      </c>
      <c r="AS110" s="2" t="str">
        <f t="shared" si="34"/>
        <v>buildpack-deps - 660</v>
      </c>
      <c r="AT110" s="3" t="str">
        <f t="shared" si="35"/>
        <v>buildpack-deps - 223169767</v>
      </c>
      <c r="AU110" s="2" t="b">
        <f t="shared" si="36"/>
        <v>0</v>
      </c>
    </row>
    <row r="111">
      <c r="A111" s="1" t="s">
        <v>350</v>
      </c>
      <c r="B111" s="1" t="s">
        <v>351</v>
      </c>
      <c r="C111" s="1" t="s">
        <v>23</v>
      </c>
      <c r="D111" s="1">
        <v>610.0</v>
      </c>
      <c r="E111" s="1">
        <v>2.5408593E7</v>
      </c>
      <c r="F111" s="1" t="s">
        <v>352</v>
      </c>
      <c r="G111" s="1">
        <v>6.0</v>
      </c>
      <c r="H111" s="1">
        <v>59.0</v>
      </c>
      <c r="I111" s="1">
        <v>6.0</v>
      </c>
      <c r="J111" s="1">
        <v>65.0</v>
      </c>
      <c r="K111" s="1">
        <v>11.0</v>
      </c>
      <c r="L111" s="1">
        <v>2.0</v>
      </c>
      <c r="M111" s="1">
        <v>0.0</v>
      </c>
      <c r="N111" s="1">
        <v>0.0</v>
      </c>
      <c r="O111" s="1">
        <v>3.0</v>
      </c>
      <c r="P111" s="1">
        <v>0.0</v>
      </c>
      <c r="Q111" s="2" t="b">
        <f>IFERROR(__xludf.DUMMYFUNCTION("IF(REGEXMATCH(B111, ""DEPRECATED""), true, false)
"),FALSE)</f>
        <v>0</v>
      </c>
      <c r="R111" s="2" t="str">
        <f t="shared" si="1"/>
        <v>ros - 610</v>
      </c>
      <c r="S111" s="3" t="str">
        <f t="shared" si="2"/>
        <v>ros - 25408593</v>
      </c>
      <c r="T111" s="2" t="b">
        <f t="shared" si="3"/>
        <v>0</v>
      </c>
      <c r="AB111" s="1" t="s">
        <v>350</v>
      </c>
      <c r="AC111" s="1" t="s">
        <v>351</v>
      </c>
      <c r="AD111" s="1" t="s">
        <v>23</v>
      </c>
      <c r="AE111" s="1">
        <v>610.0</v>
      </c>
      <c r="AF111" s="1">
        <v>2.5408593E7</v>
      </c>
      <c r="AG111" s="1" t="s">
        <v>352</v>
      </c>
      <c r="AH111" s="1">
        <v>6.0</v>
      </c>
      <c r="AI111" s="1">
        <v>59.0</v>
      </c>
      <c r="AJ111" s="1">
        <v>6.0</v>
      </c>
      <c r="AK111" s="1">
        <v>65.0</v>
      </c>
      <c r="AL111" s="1">
        <v>11.0</v>
      </c>
      <c r="AM111" s="1">
        <v>2.0</v>
      </c>
      <c r="AN111" s="1">
        <v>0.0</v>
      </c>
      <c r="AO111" s="1">
        <v>0.0</v>
      </c>
      <c r="AP111" s="1">
        <v>3.0</v>
      </c>
      <c r="AQ111" s="1">
        <v>0.0</v>
      </c>
      <c r="AR111" s="2" t="b">
        <f>IFERROR(__xludf.DUMMYFUNCTION("IF(REGEXMATCH(AC111, ""DEPRECATED""), true, false)
"),FALSE)</f>
        <v>0</v>
      </c>
      <c r="AS111" s="2" t="str">
        <f t="shared" si="34"/>
        <v>ros - 610</v>
      </c>
      <c r="AT111" s="3" t="str">
        <f t="shared" si="35"/>
        <v>ros - 25408593</v>
      </c>
      <c r="AU111" s="2" t="b">
        <f t="shared" si="36"/>
        <v>0</v>
      </c>
    </row>
    <row r="112" hidden="1">
      <c r="A112" s="1" t="s">
        <v>353</v>
      </c>
      <c r="B112" s="1" t="s">
        <v>354</v>
      </c>
      <c r="C112" s="1" t="s">
        <v>23</v>
      </c>
      <c r="D112" s="1">
        <v>41.0</v>
      </c>
      <c r="E112" s="1">
        <v>1843656.0</v>
      </c>
      <c r="F112" s="1" t="s">
        <v>355</v>
      </c>
      <c r="G112" s="1" t="s">
        <v>166</v>
      </c>
      <c r="H112" s="1" t="s">
        <v>166</v>
      </c>
      <c r="I112" s="1" t="s">
        <v>166</v>
      </c>
      <c r="J112" s="1" t="s">
        <v>166</v>
      </c>
      <c r="K112" s="1" t="s">
        <v>166</v>
      </c>
      <c r="L112" s="1" t="s">
        <v>166</v>
      </c>
      <c r="M112" s="1" t="s">
        <v>166</v>
      </c>
      <c r="N112" s="1" t="s">
        <v>166</v>
      </c>
      <c r="O112" s="1" t="s">
        <v>166</v>
      </c>
      <c r="P112" s="1" t="s">
        <v>166</v>
      </c>
      <c r="Q112" s="2" t="b">
        <f>IFERROR(__xludf.DUMMYFUNCTION("IF(REGEXMATCH(B112, ""DEPRECATED""), true, false)
"),FALSE)</f>
        <v>0</v>
      </c>
      <c r="R112" s="2" t="str">
        <f t="shared" si="1"/>
        <v>silverpeas - 41</v>
      </c>
      <c r="S112" s="3" t="str">
        <f t="shared" si="2"/>
        <v>silverpeas - 1843656</v>
      </c>
      <c r="T112" s="2" t="b">
        <f t="shared" si="3"/>
        <v>1</v>
      </c>
    </row>
    <row r="113">
      <c r="A113" s="1" t="s">
        <v>356</v>
      </c>
      <c r="B113" s="1" t="s">
        <v>357</v>
      </c>
      <c r="C113" s="1" t="s">
        <v>23</v>
      </c>
      <c r="D113" s="1">
        <v>3052.0</v>
      </c>
      <c r="E113" s="1">
        <v>3.21639236E9</v>
      </c>
      <c r="F113" s="1" t="s">
        <v>358</v>
      </c>
      <c r="G113" s="1">
        <v>0.0</v>
      </c>
      <c r="H113" s="1">
        <v>1.0</v>
      </c>
      <c r="I113" s="1">
        <v>5.0</v>
      </c>
      <c r="J113" s="1">
        <v>1.0</v>
      </c>
      <c r="K113" s="1">
        <v>2.0</v>
      </c>
      <c r="L113" s="1">
        <v>0.0</v>
      </c>
      <c r="M113" s="1">
        <v>0.0</v>
      </c>
      <c r="N113" s="1">
        <v>0.0</v>
      </c>
      <c r="O113" s="1">
        <v>1.0</v>
      </c>
      <c r="P113" s="1">
        <v>0.0</v>
      </c>
      <c r="Q113" s="2" t="b">
        <f>IFERROR(__xludf.DUMMYFUNCTION("IF(REGEXMATCH(B113, ""DEPRECATED""), true, false)
"),FALSE)</f>
        <v>0</v>
      </c>
      <c r="R113" s="2" t="str">
        <f t="shared" si="1"/>
        <v>traefik - 3052</v>
      </c>
      <c r="S113" s="3" t="str">
        <f t="shared" si="2"/>
        <v>traefik - 3216392360</v>
      </c>
      <c r="T113" s="2" t="b">
        <f t="shared" si="3"/>
        <v>0</v>
      </c>
      <c r="AB113" s="1" t="s">
        <v>356</v>
      </c>
      <c r="AC113" s="1" t="s">
        <v>357</v>
      </c>
      <c r="AD113" s="1" t="s">
        <v>23</v>
      </c>
      <c r="AE113" s="1">
        <v>3052.0</v>
      </c>
      <c r="AF113" s="1">
        <v>3.21639236E9</v>
      </c>
      <c r="AG113" s="1" t="s">
        <v>358</v>
      </c>
      <c r="AH113" s="1">
        <v>0.0</v>
      </c>
      <c r="AI113" s="1">
        <v>1.0</v>
      </c>
      <c r="AJ113" s="1">
        <v>5.0</v>
      </c>
      <c r="AK113" s="1">
        <v>1.0</v>
      </c>
      <c r="AL113" s="1">
        <v>2.0</v>
      </c>
      <c r="AM113" s="1">
        <v>0.0</v>
      </c>
      <c r="AN113" s="1">
        <v>0.0</v>
      </c>
      <c r="AO113" s="1">
        <v>0.0</v>
      </c>
      <c r="AP113" s="1">
        <v>1.0</v>
      </c>
      <c r="AQ113" s="1">
        <v>0.0</v>
      </c>
      <c r="AR113" s="2" t="b">
        <f>IFERROR(__xludf.DUMMYFUNCTION("IF(REGEXMATCH(AC113, ""DEPRECATED""), true, false)
"),FALSE)</f>
        <v>0</v>
      </c>
      <c r="AS113" s="2" t="str">
        <f t="shared" ref="AS113:AS114" si="37">CONCAT(AB113, CONCAT(" - ", AE113))</f>
        <v>traefik - 3052</v>
      </c>
      <c r="AT113" s="3" t="str">
        <f t="shared" ref="AT113:AT114" si="38">CONCAT(AB113, CONCAT(" - ", AF113))</f>
        <v>traefik - 3216392360</v>
      </c>
      <c r="AU113" s="2" t="b">
        <f t="shared" ref="AU113:AU114" si="39">if(eq(AH113,"undefined"),true,false)</f>
        <v>0</v>
      </c>
    </row>
    <row r="114">
      <c r="A114" s="1" t="s">
        <v>359</v>
      </c>
      <c r="B114" s="1" t="s">
        <v>360</v>
      </c>
      <c r="C114" s="1" t="s">
        <v>23</v>
      </c>
      <c r="D114" s="1">
        <v>16519.0</v>
      </c>
      <c r="E114" s="1">
        <v>8.136854258E9</v>
      </c>
      <c r="F114" s="1" t="s">
        <v>361</v>
      </c>
      <c r="G114" s="1">
        <v>3.0</v>
      </c>
      <c r="H114" s="1">
        <v>9.0</v>
      </c>
      <c r="I114" s="1">
        <v>1.0</v>
      </c>
      <c r="J114" s="1">
        <v>3.0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2" t="b">
        <f>IFERROR(__xludf.DUMMYFUNCTION("IF(REGEXMATCH(B114, ""DEPRECATED""), true, false)
"),FALSE)</f>
        <v>0</v>
      </c>
      <c r="R114" s="2" t="str">
        <f t="shared" si="1"/>
        <v>ubuntu - 16519</v>
      </c>
      <c r="S114" s="3" t="str">
        <f t="shared" si="2"/>
        <v>ubuntu - 8136854258</v>
      </c>
      <c r="T114" s="2" t="b">
        <f t="shared" si="3"/>
        <v>0</v>
      </c>
      <c r="AB114" s="1" t="s">
        <v>359</v>
      </c>
      <c r="AC114" s="1" t="s">
        <v>360</v>
      </c>
      <c r="AD114" s="1" t="s">
        <v>23</v>
      </c>
      <c r="AE114" s="1">
        <v>16519.0</v>
      </c>
      <c r="AF114" s="1">
        <v>8.136854258E9</v>
      </c>
      <c r="AG114" s="1" t="s">
        <v>361</v>
      </c>
      <c r="AH114" s="1">
        <v>3.0</v>
      </c>
      <c r="AI114" s="1">
        <v>9.0</v>
      </c>
      <c r="AJ114" s="1">
        <v>1.0</v>
      </c>
      <c r="AK114" s="1">
        <v>3.0</v>
      </c>
      <c r="AL114" s="1">
        <v>0.0</v>
      </c>
      <c r="AM114" s="1">
        <v>0.0</v>
      </c>
      <c r="AN114" s="1">
        <v>0.0</v>
      </c>
      <c r="AO114" s="1">
        <v>0.0</v>
      </c>
      <c r="AP114" s="1">
        <v>0.0</v>
      </c>
      <c r="AQ114" s="1">
        <v>0.0</v>
      </c>
      <c r="AR114" s="2" t="b">
        <f>IFERROR(__xludf.DUMMYFUNCTION("IF(REGEXMATCH(AC114, ""DEPRECATED""), true, false)
"),FALSE)</f>
        <v>0</v>
      </c>
      <c r="AS114" s="2" t="str">
        <f t="shared" si="37"/>
        <v>ubuntu - 16519</v>
      </c>
      <c r="AT114" s="3" t="str">
        <f t="shared" si="38"/>
        <v>ubuntu - 8136854258</v>
      </c>
      <c r="AU114" s="2" t="b">
        <f t="shared" si="39"/>
        <v>0</v>
      </c>
    </row>
    <row r="115" hidden="1">
      <c r="A115" s="1" t="s">
        <v>362</v>
      </c>
      <c r="B115" s="1" t="s">
        <v>363</v>
      </c>
      <c r="C115" s="1" t="s">
        <v>23</v>
      </c>
      <c r="D115" s="1">
        <v>138.0</v>
      </c>
      <c r="E115" s="1">
        <v>4419453.0</v>
      </c>
      <c r="F115" s="1" t="s">
        <v>364</v>
      </c>
      <c r="G115" s="1" t="s">
        <v>166</v>
      </c>
      <c r="H115" s="1" t="s">
        <v>166</v>
      </c>
      <c r="I115" s="1" t="s">
        <v>166</v>
      </c>
      <c r="J115" s="1" t="s">
        <v>166</v>
      </c>
      <c r="K115" s="1" t="s">
        <v>166</v>
      </c>
      <c r="L115" s="1" t="s">
        <v>166</v>
      </c>
      <c r="M115" s="1" t="s">
        <v>166</v>
      </c>
      <c r="N115" s="1" t="s">
        <v>166</v>
      </c>
      <c r="O115" s="1" t="s">
        <v>166</v>
      </c>
      <c r="P115" s="1" t="s">
        <v>166</v>
      </c>
      <c r="Q115" s="2" t="b">
        <f>IFERROR(__xludf.DUMMYFUNCTION("IF(REGEXMATCH(B115, ""DEPRECATED""), true, false)
"),FALSE)</f>
        <v>0</v>
      </c>
      <c r="R115" s="2" t="str">
        <f t="shared" si="1"/>
        <v>gazebo - 138</v>
      </c>
      <c r="S115" s="3" t="str">
        <f t="shared" si="2"/>
        <v>gazebo - 4419453</v>
      </c>
      <c r="T115" s="2" t="b">
        <f t="shared" si="3"/>
        <v>1</v>
      </c>
    </row>
    <row r="116">
      <c r="A116" s="1" t="s">
        <v>365</v>
      </c>
      <c r="B116" s="1" t="s">
        <v>366</v>
      </c>
      <c r="C116" s="1" t="s">
        <v>23</v>
      </c>
      <c r="D116" s="1">
        <v>105.0</v>
      </c>
      <c r="E116" s="1">
        <v>9809288.0</v>
      </c>
      <c r="F116" s="1" t="s">
        <v>367</v>
      </c>
      <c r="G116" s="1">
        <v>0.0</v>
      </c>
      <c r="H116" s="1">
        <v>31.0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1.0</v>
      </c>
      <c r="O116" s="1">
        <v>0.0</v>
      </c>
      <c r="P116" s="1">
        <v>0.0</v>
      </c>
      <c r="Q116" s="2" t="b">
        <f>IFERROR(__xludf.DUMMYFUNCTION("IF(REGEXMATCH(B116, ""DEPRECATED""), true, false)
"),FALSE)</f>
        <v>0</v>
      </c>
      <c r="R116" s="2" t="str">
        <f t="shared" si="1"/>
        <v>neurodebian - 105</v>
      </c>
      <c r="S116" s="3" t="str">
        <f t="shared" si="2"/>
        <v>neurodebian - 9809288</v>
      </c>
      <c r="T116" s="2" t="b">
        <f t="shared" si="3"/>
        <v>0</v>
      </c>
      <c r="AB116" s="1" t="s">
        <v>365</v>
      </c>
      <c r="AC116" s="1" t="s">
        <v>366</v>
      </c>
      <c r="AD116" s="1" t="s">
        <v>23</v>
      </c>
      <c r="AE116" s="1">
        <v>105.0</v>
      </c>
      <c r="AF116" s="1">
        <v>9809288.0</v>
      </c>
      <c r="AG116" s="1" t="s">
        <v>367</v>
      </c>
      <c r="AH116" s="1">
        <v>0.0</v>
      </c>
      <c r="AI116" s="1">
        <v>31.0</v>
      </c>
      <c r="AJ116" s="1">
        <v>0.0</v>
      </c>
      <c r="AK116" s="1">
        <v>0.0</v>
      </c>
      <c r="AL116" s="1">
        <v>0.0</v>
      </c>
      <c r="AM116" s="1">
        <v>0.0</v>
      </c>
      <c r="AN116" s="1">
        <v>0.0</v>
      </c>
      <c r="AO116" s="1">
        <v>1.0</v>
      </c>
      <c r="AP116" s="1">
        <v>0.0</v>
      </c>
      <c r="AQ116" s="1">
        <v>0.0</v>
      </c>
      <c r="AR116" s="2" t="b">
        <f>IFERROR(__xludf.DUMMYFUNCTION("IF(REGEXMATCH(AC116, ""DEPRECATED""), true, false)
"),FALSE)</f>
        <v>0</v>
      </c>
      <c r="AS116" s="2" t="str">
        <f t="shared" ref="AS116:AS122" si="40">CONCAT(AB116, CONCAT(" - ", AE116))</f>
        <v>neurodebian - 105</v>
      </c>
      <c r="AT116" s="3" t="str">
        <f t="shared" ref="AT116:AT122" si="41">CONCAT(AB116, CONCAT(" - ", AF116))</f>
        <v>neurodebian - 9809288</v>
      </c>
      <c r="AU116" s="2" t="b">
        <f t="shared" ref="AU116:AU122" si="42">if(eq(AH116,"undefined"),true,false)</f>
        <v>0</v>
      </c>
    </row>
    <row r="117">
      <c r="A117" s="1" t="s">
        <v>368</v>
      </c>
      <c r="B117" s="1" t="s">
        <v>369</v>
      </c>
      <c r="C117" s="1" t="s">
        <v>23</v>
      </c>
      <c r="D117" s="1">
        <v>910.0</v>
      </c>
      <c r="E117" s="1">
        <v>8.4731087E7</v>
      </c>
      <c r="F117" s="1" t="s">
        <v>370</v>
      </c>
      <c r="G117" s="1">
        <v>9.0</v>
      </c>
      <c r="H117" s="1">
        <v>9.0</v>
      </c>
      <c r="I117" s="1">
        <v>24.0</v>
      </c>
      <c r="J117" s="1">
        <v>5.0</v>
      </c>
      <c r="K117" s="1">
        <v>13.0</v>
      </c>
      <c r="L117" s="1">
        <v>0.0</v>
      </c>
      <c r="M117" s="1">
        <v>0.0</v>
      </c>
      <c r="N117" s="1">
        <v>0.0</v>
      </c>
      <c r="O117" s="1">
        <v>8.0</v>
      </c>
      <c r="P117" s="1">
        <v>0.0</v>
      </c>
      <c r="Q117" s="2" t="b">
        <f>IFERROR(__xludf.DUMMYFUNCTION("IF(REGEXMATCH(B117, ""DEPRECATED""), true, false)
"),FALSE)</f>
        <v>0</v>
      </c>
      <c r="R117" s="2" t="str">
        <f t="shared" si="1"/>
        <v>couchbase - 910</v>
      </c>
      <c r="S117" s="3" t="str">
        <f t="shared" si="2"/>
        <v>couchbase - 84731087</v>
      </c>
      <c r="T117" s="2" t="b">
        <f t="shared" si="3"/>
        <v>0</v>
      </c>
      <c r="AB117" s="1" t="s">
        <v>368</v>
      </c>
      <c r="AC117" s="1" t="s">
        <v>369</v>
      </c>
      <c r="AD117" s="1" t="s">
        <v>23</v>
      </c>
      <c r="AE117" s="1">
        <v>910.0</v>
      </c>
      <c r="AF117" s="1">
        <v>8.4731087E7</v>
      </c>
      <c r="AG117" s="1" t="s">
        <v>370</v>
      </c>
      <c r="AH117" s="1">
        <v>9.0</v>
      </c>
      <c r="AI117" s="1">
        <v>9.0</v>
      </c>
      <c r="AJ117" s="1">
        <v>24.0</v>
      </c>
      <c r="AK117" s="1">
        <v>5.0</v>
      </c>
      <c r="AL117" s="1">
        <v>13.0</v>
      </c>
      <c r="AM117" s="1">
        <v>0.0</v>
      </c>
      <c r="AN117" s="1">
        <v>0.0</v>
      </c>
      <c r="AO117" s="1">
        <v>0.0</v>
      </c>
      <c r="AP117" s="1">
        <v>8.0</v>
      </c>
      <c r="AQ117" s="1">
        <v>0.0</v>
      </c>
      <c r="AR117" s="2" t="b">
        <f>IFERROR(__xludf.DUMMYFUNCTION("IF(REGEXMATCH(AC117, ""DEPRECATED""), true, false)
"),FALSE)</f>
        <v>0</v>
      </c>
      <c r="AS117" s="2" t="str">
        <f t="shared" si="40"/>
        <v>couchbase - 910</v>
      </c>
      <c r="AT117" s="3" t="str">
        <f t="shared" si="41"/>
        <v>couchbase - 84731087</v>
      </c>
      <c r="AU117" s="2" t="b">
        <f t="shared" si="42"/>
        <v>0</v>
      </c>
    </row>
    <row r="118">
      <c r="A118" s="1" t="s">
        <v>371</v>
      </c>
      <c r="B118" s="1" t="s">
        <v>372</v>
      </c>
      <c r="C118" s="1" t="s">
        <v>23</v>
      </c>
      <c r="D118" s="1">
        <v>450.0</v>
      </c>
      <c r="E118" s="1">
        <v>2.32737118E8</v>
      </c>
      <c r="F118" s="1" t="s">
        <v>373</v>
      </c>
      <c r="G118" s="1">
        <v>1.0</v>
      </c>
      <c r="H118" s="1">
        <v>82.0</v>
      </c>
      <c r="I118" s="1">
        <v>0.0</v>
      </c>
      <c r="J118" s="1">
        <v>7.0</v>
      </c>
      <c r="K118" s="1">
        <v>0.0</v>
      </c>
      <c r="L118" s="1">
        <v>0.0</v>
      </c>
      <c r="M118" s="1">
        <v>0.0</v>
      </c>
      <c r="N118" s="1">
        <v>1.0</v>
      </c>
      <c r="O118" s="1">
        <v>0.0</v>
      </c>
      <c r="P118" s="1">
        <v>0.0</v>
      </c>
      <c r="Q118" s="2" t="b">
        <f>IFERROR(__xludf.DUMMYFUNCTION("IF(REGEXMATCH(B118, ""DEPRECATED""), true, false)
"),FALSE)</f>
        <v>0</v>
      </c>
      <c r="R118" s="2" t="str">
        <f t="shared" si="1"/>
        <v>perl - 450</v>
      </c>
      <c r="S118" s="3" t="str">
        <f t="shared" si="2"/>
        <v>perl - 232737118</v>
      </c>
      <c r="T118" s="2" t="b">
        <f t="shared" si="3"/>
        <v>0</v>
      </c>
      <c r="AB118" s="1" t="s">
        <v>371</v>
      </c>
      <c r="AC118" s="1" t="s">
        <v>372</v>
      </c>
      <c r="AD118" s="1" t="s">
        <v>23</v>
      </c>
      <c r="AE118" s="1">
        <v>450.0</v>
      </c>
      <c r="AF118" s="1">
        <v>2.32737118E8</v>
      </c>
      <c r="AG118" s="1" t="s">
        <v>373</v>
      </c>
      <c r="AH118" s="1">
        <v>1.0</v>
      </c>
      <c r="AI118" s="1">
        <v>82.0</v>
      </c>
      <c r="AJ118" s="1">
        <v>0.0</v>
      </c>
      <c r="AK118" s="1">
        <v>7.0</v>
      </c>
      <c r="AL118" s="1">
        <v>0.0</v>
      </c>
      <c r="AM118" s="1">
        <v>0.0</v>
      </c>
      <c r="AN118" s="1">
        <v>0.0</v>
      </c>
      <c r="AO118" s="1">
        <v>1.0</v>
      </c>
      <c r="AP118" s="1">
        <v>0.0</v>
      </c>
      <c r="AQ118" s="1">
        <v>0.0</v>
      </c>
      <c r="AR118" s="2" t="b">
        <f>IFERROR(__xludf.DUMMYFUNCTION("IF(REGEXMATCH(AC118, ""DEPRECATED""), true, false)
"),FALSE)</f>
        <v>0</v>
      </c>
      <c r="AS118" s="2" t="str">
        <f t="shared" si="40"/>
        <v>perl - 450</v>
      </c>
      <c r="AT118" s="3" t="str">
        <f t="shared" si="41"/>
        <v>perl - 232737118</v>
      </c>
      <c r="AU118" s="2" t="b">
        <f t="shared" si="42"/>
        <v>0</v>
      </c>
    </row>
    <row r="119">
      <c r="A119" s="1" t="s">
        <v>374</v>
      </c>
      <c r="B119" s="1" t="s">
        <v>375</v>
      </c>
      <c r="C119" s="1" t="s">
        <v>23</v>
      </c>
      <c r="D119" s="1">
        <v>616.0</v>
      </c>
      <c r="E119" s="1">
        <v>7.4787021E7</v>
      </c>
      <c r="F119" s="1" t="s">
        <v>376</v>
      </c>
      <c r="G119" s="1">
        <v>0.0</v>
      </c>
      <c r="H119" s="1">
        <v>36.0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1.0</v>
      </c>
      <c r="O119" s="1">
        <v>0.0</v>
      </c>
      <c r="P119" s="1">
        <v>0.0</v>
      </c>
      <c r="Q119" s="2" t="b">
        <f>IFERROR(__xludf.DUMMYFUNCTION("IF(REGEXMATCH(B119, ""DEPRECATED""), true, false)
"),FALSE)</f>
        <v>0</v>
      </c>
      <c r="R119" s="2" t="str">
        <f t="shared" si="1"/>
        <v>rethinkdb - 616</v>
      </c>
      <c r="S119" s="3" t="str">
        <f t="shared" si="2"/>
        <v>rethinkdb - 74787021</v>
      </c>
      <c r="T119" s="2" t="b">
        <f t="shared" si="3"/>
        <v>0</v>
      </c>
      <c r="AB119" s="1" t="s">
        <v>374</v>
      </c>
      <c r="AC119" s="1" t="s">
        <v>375</v>
      </c>
      <c r="AD119" s="1" t="s">
        <v>23</v>
      </c>
      <c r="AE119" s="1">
        <v>616.0</v>
      </c>
      <c r="AF119" s="1">
        <v>7.4787021E7</v>
      </c>
      <c r="AG119" s="1" t="s">
        <v>376</v>
      </c>
      <c r="AH119" s="1">
        <v>0.0</v>
      </c>
      <c r="AI119" s="1">
        <v>36.0</v>
      </c>
      <c r="AJ119" s="1">
        <v>0.0</v>
      </c>
      <c r="AK119" s="1">
        <v>0.0</v>
      </c>
      <c r="AL119" s="1">
        <v>0.0</v>
      </c>
      <c r="AM119" s="1">
        <v>0.0</v>
      </c>
      <c r="AN119" s="1">
        <v>0.0</v>
      </c>
      <c r="AO119" s="1">
        <v>1.0</v>
      </c>
      <c r="AP119" s="1">
        <v>0.0</v>
      </c>
      <c r="AQ119" s="1">
        <v>0.0</v>
      </c>
      <c r="AR119" s="2" t="b">
        <f>IFERROR(__xludf.DUMMYFUNCTION("IF(REGEXMATCH(AC119, ""DEPRECATED""), true, false)
"),FALSE)</f>
        <v>0</v>
      </c>
      <c r="AS119" s="2" t="str">
        <f t="shared" si="40"/>
        <v>rethinkdb - 616</v>
      </c>
      <c r="AT119" s="3" t="str">
        <f t="shared" si="41"/>
        <v>rethinkdb - 74787021</v>
      </c>
      <c r="AU119" s="2" t="b">
        <f t="shared" si="42"/>
        <v>0</v>
      </c>
    </row>
    <row r="120">
      <c r="A120" s="1" t="s">
        <v>377</v>
      </c>
      <c r="B120" s="1" t="s">
        <v>378</v>
      </c>
      <c r="C120" s="1" t="s">
        <v>23</v>
      </c>
      <c r="D120" s="1">
        <v>520.0</v>
      </c>
      <c r="E120" s="1">
        <v>9233866.0</v>
      </c>
      <c r="F120" s="1" t="s">
        <v>379</v>
      </c>
      <c r="G120" s="1">
        <v>5.0</v>
      </c>
      <c r="H120" s="1">
        <v>31.0</v>
      </c>
      <c r="I120" s="1">
        <v>0.0</v>
      </c>
      <c r="J120" s="1">
        <v>3.0</v>
      </c>
      <c r="K120" s="1">
        <v>1.0</v>
      </c>
      <c r="L120" s="1">
        <v>3.0</v>
      </c>
      <c r="M120" s="1">
        <v>0.0</v>
      </c>
      <c r="N120" s="1">
        <v>1.0</v>
      </c>
      <c r="O120" s="1">
        <v>1.0</v>
      </c>
      <c r="P120" s="1">
        <v>0.0</v>
      </c>
      <c r="Q120" s="2" t="b">
        <f>IFERROR(__xludf.DUMMYFUNCTION("IF(REGEXMATCH(B120, ""DEPRECATED""), true, false)
"),FALSE)</f>
        <v>0</v>
      </c>
      <c r="R120" s="2" t="str">
        <f t="shared" si="1"/>
        <v>r-base - 520</v>
      </c>
      <c r="S120" s="3" t="str">
        <f t="shared" si="2"/>
        <v>r-base - 9233866</v>
      </c>
      <c r="T120" s="2" t="b">
        <f t="shared" si="3"/>
        <v>0</v>
      </c>
      <c r="AB120" s="1" t="s">
        <v>377</v>
      </c>
      <c r="AC120" s="1" t="s">
        <v>378</v>
      </c>
      <c r="AD120" s="1" t="s">
        <v>23</v>
      </c>
      <c r="AE120" s="1">
        <v>520.0</v>
      </c>
      <c r="AF120" s="1">
        <v>9233866.0</v>
      </c>
      <c r="AG120" s="1" t="s">
        <v>379</v>
      </c>
      <c r="AH120" s="1">
        <v>5.0</v>
      </c>
      <c r="AI120" s="1">
        <v>31.0</v>
      </c>
      <c r="AJ120" s="1">
        <v>0.0</v>
      </c>
      <c r="AK120" s="1">
        <v>3.0</v>
      </c>
      <c r="AL120" s="1">
        <v>1.0</v>
      </c>
      <c r="AM120" s="1">
        <v>3.0</v>
      </c>
      <c r="AN120" s="1">
        <v>0.0</v>
      </c>
      <c r="AO120" s="1">
        <v>1.0</v>
      </c>
      <c r="AP120" s="1">
        <v>1.0</v>
      </c>
      <c r="AQ120" s="1">
        <v>0.0</v>
      </c>
      <c r="AR120" s="2" t="b">
        <f>IFERROR(__xludf.DUMMYFUNCTION("IF(REGEXMATCH(AC120, ""DEPRECATED""), true, false)
"),FALSE)</f>
        <v>0</v>
      </c>
      <c r="AS120" s="2" t="str">
        <f t="shared" si="40"/>
        <v>r-base - 520</v>
      </c>
      <c r="AT120" s="3" t="str">
        <f t="shared" si="41"/>
        <v>r-base - 9233866</v>
      </c>
      <c r="AU120" s="2" t="b">
        <f t="shared" si="42"/>
        <v>0</v>
      </c>
    </row>
    <row r="121">
      <c r="A121" s="1" t="s">
        <v>380</v>
      </c>
      <c r="B121" s="1" t="s">
        <v>381</v>
      </c>
      <c r="C121" s="1" t="s">
        <v>23</v>
      </c>
      <c r="D121" s="1">
        <v>512.0</v>
      </c>
      <c r="E121" s="1">
        <v>4.2192798E7</v>
      </c>
      <c r="F121" s="1" t="s">
        <v>382</v>
      </c>
      <c r="G121" s="1">
        <v>1.0</v>
      </c>
      <c r="H121" s="1">
        <v>159.0</v>
      </c>
      <c r="I121" s="1">
        <v>6.0</v>
      </c>
      <c r="J121" s="1">
        <v>0.0</v>
      </c>
      <c r="K121" s="1">
        <v>6.0</v>
      </c>
      <c r="L121" s="1">
        <v>0.0</v>
      </c>
      <c r="M121" s="1">
        <v>0.0</v>
      </c>
      <c r="N121" s="1">
        <v>1.0</v>
      </c>
      <c r="O121" s="1">
        <v>0.0</v>
      </c>
      <c r="P121" s="1">
        <v>0.0</v>
      </c>
      <c r="Q121" s="2" t="b">
        <f>IFERROR(__xludf.DUMMYFUNCTION("IF(REGEXMATCH(B121, ""DEPRECATED""), true, false)
"),FALSE)</f>
        <v>0</v>
      </c>
      <c r="R121" s="2" t="str">
        <f t="shared" si="1"/>
        <v>mono - 512</v>
      </c>
      <c r="S121" s="3" t="str">
        <f t="shared" si="2"/>
        <v>mono - 42192798</v>
      </c>
      <c r="T121" s="2" t="b">
        <f t="shared" si="3"/>
        <v>0</v>
      </c>
      <c r="AB121" s="1" t="s">
        <v>380</v>
      </c>
      <c r="AC121" s="1" t="s">
        <v>381</v>
      </c>
      <c r="AD121" s="1" t="s">
        <v>23</v>
      </c>
      <c r="AE121" s="1">
        <v>512.0</v>
      </c>
      <c r="AF121" s="1">
        <v>4.2192798E7</v>
      </c>
      <c r="AG121" s="1" t="s">
        <v>382</v>
      </c>
      <c r="AH121" s="1">
        <v>1.0</v>
      </c>
      <c r="AI121" s="1">
        <v>159.0</v>
      </c>
      <c r="AJ121" s="1">
        <v>6.0</v>
      </c>
      <c r="AK121" s="1">
        <v>0.0</v>
      </c>
      <c r="AL121" s="1">
        <v>6.0</v>
      </c>
      <c r="AM121" s="1">
        <v>0.0</v>
      </c>
      <c r="AN121" s="1">
        <v>0.0</v>
      </c>
      <c r="AO121" s="1">
        <v>1.0</v>
      </c>
      <c r="AP121" s="1">
        <v>0.0</v>
      </c>
      <c r="AQ121" s="1">
        <v>0.0</v>
      </c>
      <c r="AR121" s="2" t="b">
        <f>IFERROR(__xludf.DUMMYFUNCTION("IF(REGEXMATCH(AC121, ""DEPRECATED""), true, false)
"),FALSE)</f>
        <v>0</v>
      </c>
      <c r="AS121" s="2" t="str">
        <f t="shared" si="40"/>
        <v>mono - 512</v>
      </c>
      <c r="AT121" s="3" t="str">
        <f t="shared" si="41"/>
        <v>mono - 42192798</v>
      </c>
      <c r="AU121" s="2" t="b">
        <f t="shared" si="42"/>
        <v>0</v>
      </c>
    </row>
    <row r="122">
      <c r="A122" s="1" t="s">
        <v>383</v>
      </c>
      <c r="B122" s="1" t="s">
        <v>384</v>
      </c>
      <c r="C122" s="1" t="s">
        <v>23</v>
      </c>
      <c r="D122" s="1">
        <v>875.0</v>
      </c>
      <c r="E122" s="1">
        <v>3.64233352E8</v>
      </c>
      <c r="F122" s="1" t="s">
        <v>385</v>
      </c>
      <c r="G122" s="1">
        <v>0.0</v>
      </c>
      <c r="H122" s="1">
        <v>32.0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1.0</v>
      </c>
      <c r="O122" s="1">
        <v>0.0</v>
      </c>
      <c r="P122" s="1">
        <v>0.0</v>
      </c>
      <c r="Q122" s="2" t="b">
        <f>IFERROR(__xludf.DUMMYFUNCTION("IF(REGEXMATCH(B122, ""DEPRECATED""), true, false)
"),FALSE)</f>
        <v>0</v>
      </c>
      <c r="R122" s="2" t="str">
        <f t="shared" si="1"/>
        <v>adminer - 875</v>
      </c>
      <c r="S122" s="3" t="str">
        <f t="shared" si="2"/>
        <v>adminer - 364233352</v>
      </c>
      <c r="T122" s="2" t="b">
        <f t="shared" si="3"/>
        <v>0</v>
      </c>
      <c r="AB122" s="1" t="s">
        <v>383</v>
      </c>
      <c r="AC122" s="1" t="s">
        <v>384</v>
      </c>
      <c r="AD122" s="1" t="s">
        <v>23</v>
      </c>
      <c r="AE122" s="1">
        <v>875.0</v>
      </c>
      <c r="AF122" s="1">
        <v>3.64233352E8</v>
      </c>
      <c r="AG122" s="1" t="s">
        <v>385</v>
      </c>
      <c r="AH122" s="1">
        <v>0.0</v>
      </c>
      <c r="AI122" s="1">
        <v>32.0</v>
      </c>
      <c r="AJ122" s="1">
        <v>0.0</v>
      </c>
      <c r="AK122" s="1">
        <v>0.0</v>
      </c>
      <c r="AL122" s="1">
        <v>0.0</v>
      </c>
      <c r="AM122" s="1">
        <v>0.0</v>
      </c>
      <c r="AN122" s="1">
        <v>0.0</v>
      </c>
      <c r="AO122" s="1">
        <v>1.0</v>
      </c>
      <c r="AP122" s="1">
        <v>0.0</v>
      </c>
      <c r="AQ122" s="1">
        <v>0.0</v>
      </c>
      <c r="AR122" s="2" t="b">
        <f>IFERROR(__xludf.DUMMYFUNCTION("IF(REGEXMATCH(AC122, ""DEPRECATED""), true, false)
"),FALSE)</f>
        <v>0</v>
      </c>
      <c r="AS122" s="2" t="str">
        <f t="shared" si="40"/>
        <v>adminer - 875</v>
      </c>
      <c r="AT122" s="3" t="str">
        <f t="shared" si="41"/>
        <v>adminer - 364233352</v>
      </c>
      <c r="AU122" s="2" t="b">
        <f t="shared" si="42"/>
        <v>0</v>
      </c>
    </row>
    <row r="123" hidden="1">
      <c r="A123" s="1" t="s">
        <v>386</v>
      </c>
      <c r="B123" s="1" t="s">
        <v>387</v>
      </c>
      <c r="C123" s="1" t="s">
        <v>23</v>
      </c>
      <c r="D123" s="1">
        <v>1267.0</v>
      </c>
      <c r="E123" s="1">
        <v>3.6911883E7</v>
      </c>
      <c r="F123" s="1" t="s">
        <v>388</v>
      </c>
      <c r="G123" s="1" t="s">
        <v>166</v>
      </c>
      <c r="H123" s="1" t="s">
        <v>166</v>
      </c>
      <c r="I123" s="1" t="s">
        <v>166</v>
      </c>
      <c r="J123" s="1" t="s">
        <v>166</v>
      </c>
      <c r="K123" s="1" t="s">
        <v>166</v>
      </c>
      <c r="L123" s="1" t="s">
        <v>166</v>
      </c>
      <c r="M123" s="1" t="s">
        <v>166</v>
      </c>
      <c r="N123" s="1" t="s">
        <v>166</v>
      </c>
      <c r="O123" s="1" t="s">
        <v>166</v>
      </c>
      <c r="P123" s="1" t="s">
        <v>166</v>
      </c>
      <c r="Q123" s="2" t="b">
        <f>IFERROR(__xludf.DUMMYFUNCTION("IF(REGEXMATCH(B123, ""DEPRECATED""), true, false)
"),FALSE)</f>
        <v>0</v>
      </c>
      <c r="R123" s="2" t="str">
        <f t="shared" si="1"/>
        <v>odoo - 1267</v>
      </c>
      <c r="S123" s="3" t="str">
        <f t="shared" si="2"/>
        <v>odoo - 36911883</v>
      </c>
      <c r="T123" s="2" t="b">
        <f t="shared" si="3"/>
        <v>1</v>
      </c>
      <c r="AC123" s="1" t="s">
        <v>398</v>
      </c>
      <c r="AD123" s="1" t="s">
        <v>399</v>
      </c>
      <c r="AE123" s="1" t="s">
        <v>23</v>
      </c>
      <c r="AF123" s="1">
        <v>4822.0</v>
      </c>
      <c r="AG123" s="1">
        <v>1.130823288E9</v>
      </c>
      <c r="AH123" s="1" t="s">
        <v>400</v>
      </c>
      <c r="AI123" s="1">
        <v>0.0</v>
      </c>
      <c r="AJ123" s="1">
        <v>16.0</v>
      </c>
      <c r="AK123" s="1">
        <v>0.0</v>
      </c>
      <c r="AL123" s="1">
        <v>0.0</v>
      </c>
      <c r="AM123" s="1">
        <v>0.0</v>
      </c>
      <c r="AN123" s="1">
        <v>0.0</v>
      </c>
      <c r="AO123" s="1">
        <v>0.0</v>
      </c>
      <c r="AP123" s="1">
        <v>1.0</v>
      </c>
      <c r="AQ123" s="1">
        <v>0.0</v>
      </c>
      <c r="AR123" s="1">
        <v>0.0</v>
      </c>
      <c r="AS123" s="2" t="b">
        <f>IFERROR(__xludf.DUMMYFUNCTION("IF(REGEXMATCH(X129, ""DEPRECATED""), true, false)
"),FALSE)</f>
        <v>0</v>
      </c>
      <c r="AT123" s="2" t="str">
        <f>CONCAT(W129, CONCAT(" - ", Z129))</f>
        <v> - </v>
      </c>
      <c r="AU123" s="3" t="str">
        <f>CONCAT(W129, CONCAT(" - ", AG123))</f>
        <v> - 1130823288</v>
      </c>
      <c r="AV123" s="2" t="b">
        <f>if(eq(AI123,"undefined"),true,false)</f>
        <v>0</v>
      </c>
    </row>
    <row r="124">
      <c r="A124" s="1" t="s">
        <v>389</v>
      </c>
      <c r="B124" s="1" t="s">
        <v>390</v>
      </c>
      <c r="C124" s="1" t="s">
        <v>23</v>
      </c>
      <c r="D124" s="1">
        <v>19.0</v>
      </c>
      <c r="E124" s="1">
        <v>391051.0</v>
      </c>
      <c r="F124" s="1" t="s">
        <v>391</v>
      </c>
      <c r="G124" s="1">
        <v>0.0</v>
      </c>
      <c r="H124" s="1">
        <v>25.0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1.0</v>
      </c>
      <c r="O124" s="1">
        <v>0.0</v>
      </c>
      <c r="P124" s="1">
        <v>0.0</v>
      </c>
      <c r="Q124" s="2" t="b">
        <f>IFERROR(__xludf.DUMMYFUNCTION("IF(REGEXMATCH(B124, ""DEPRECATED""), true, false)
"),FALSE)</f>
        <v>0</v>
      </c>
      <c r="R124" s="2" t="str">
        <f t="shared" si="1"/>
        <v>hitch - 19</v>
      </c>
      <c r="S124" s="3" t="str">
        <f t="shared" si="2"/>
        <v>hitch - 391051</v>
      </c>
      <c r="T124" s="2" t="b">
        <f t="shared" si="3"/>
        <v>0</v>
      </c>
      <c r="AB124" s="1" t="s">
        <v>389</v>
      </c>
      <c r="AC124" s="1" t="s">
        <v>390</v>
      </c>
      <c r="AD124" s="1" t="s">
        <v>23</v>
      </c>
      <c r="AE124" s="1">
        <v>19.0</v>
      </c>
      <c r="AF124" s="1">
        <v>391051.0</v>
      </c>
      <c r="AG124" s="1" t="s">
        <v>391</v>
      </c>
      <c r="AH124" s="1">
        <v>0.0</v>
      </c>
      <c r="AI124" s="1">
        <v>25.0</v>
      </c>
      <c r="AJ124" s="1">
        <v>0.0</v>
      </c>
      <c r="AK124" s="1">
        <v>0.0</v>
      </c>
      <c r="AL124" s="1">
        <v>0.0</v>
      </c>
      <c r="AM124" s="1">
        <v>0.0</v>
      </c>
      <c r="AN124" s="1">
        <v>0.0</v>
      </c>
      <c r="AO124" s="1">
        <v>1.0</v>
      </c>
      <c r="AP124" s="1">
        <v>0.0</v>
      </c>
      <c r="AQ124" s="1">
        <v>0.0</v>
      </c>
      <c r="AR124" s="2" t="b">
        <f>IFERROR(__xludf.DUMMYFUNCTION("IF(REGEXMATCH(AC124, ""DEPRECATED""), true, false)
"),FALSE)</f>
        <v>0</v>
      </c>
      <c r="AS124" s="2" t="str">
        <f t="shared" ref="AS124:AS129" si="43">CONCAT(AB124, CONCAT(" - ", AE124))</f>
        <v>hitch - 19</v>
      </c>
      <c r="AT124" s="3" t="str">
        <f t="shared" ref="AT124:AT129" si="44">CONCAT(AB124, CONCAT(" - ", AF124))</f>
        <v>hitch - 391051</v>
      </c>
      <c r="AU124" s="2" t="b">
        <f t="shared" ref="AU124:AU129" si="45">if(eq(AH124,"undefined"),true,false)</f>
        <v>0</v>
      </c>
    </row>
    <row r="125">
      <c r="A125" s="1" t="s">
        <v>392</v>
      </c>
      <c r="B125" s="1" t="s">
        <v>393</v>
      </c>
      <c r="C125" s="1" t="s">
        <v>23</v>
      </c>
      <c r="D125" s="1">
        <v>64.0</v>
      </c>
      <c r="E125" s="1">
        <v>772835.0</v>
      </c>
      <c r="F125" s="1" t="s">
        <v>394</v>
      </c>
      <c r="G125" s="1">
        <v>0.0</v>
      </c>
      <c r="H125" s="1">
        <v>25.0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0.0</v>
      </c>
      <c r="P125" s="1">
        <v>0.0</v>
      </c>
      <c r="Q125" s="2" t="b">
        <f>IFERROR(__xludf.DUMMYFUNCTION("IF(REGEXMATCH(B125, ""DEPRECATED""), true, false)
"),FALSE)</f>
        <v>0</v>
      </c>
      <c r="R125" s="2" t="str">
        <f t="shared" si="1"/>
        <v>emqx - 64</v>
      </c>
      <c r="S125" s="3" t="str">
        <f t="shared" si="2"/>
        <v>emqx - 772835</v>
      </c>
      <c r="T125" s="2" t="b">
        <f t="shared" si="3"/>
        <v>0</v>
      </c>
      <c r="AB125" s="1" t="s">
        <v>392</v>
      </c>
      <c r="AC125" s="1" t="s">
        <v>393</v>
      </c>
      <c r="AD125" s="1" t="s">
        <v>23</v>
      </c>
      <c r="AE125" s="1">
        <v>64.0</v>
      </c>
      <c r="AF125" s="1">
        <v>772835.0</v>
      </c>
      <c r="AG125" s="1" t="s">
        <v>394</v>
      </c>
      <c r="AH125" s="1">
        <v>0.0</v>
      </c>
      <c r="AI125" s="1">
        <v>25.0</v>
      </c>
      <c r="AJ125" s="1">
        <v>0.0</v>
      </c>
      <c r="AK125" s="1">
        <v>0.0</v>
      </c>
      <c r="AL125" s="1">
        <v>0.0</v>
      </c>
      <c r="AM125" s="1">
        <v>0.0</v>
      </c>
      <c r="AN125" s="1">
        <v>0.0</v>
      </c>
      <c r="AO125" s="1">
        <v>1.0</v>
      </c>
      <c r="AP125" s="1">
        <v>0.0</v>
      </c>
      <c r="AQ125" s="1">
        <v>0.0</v>
      </c>
      <c r="AR125" s="2" t="b">
        <f>IFERROR(__xludf.DUMMYFUNCTION("IF(REGEXMATCH(AC125, ""DEPRECATED""), true, false)
"),FALSE)</f>
        <v>0</v>
      </c>
      <c r="AS125" s="2" t="str">
        <f t="shared" si="43"/>
        <v>emqx - 64</v>
      </c>
      <c r="AT125" s="3" t="str">
        <f t="shared" si="44"/>
        <v>emqx - 772835</v>
      </c>
      <c r="AU125" s="2" t="b">
        <f t="shared" si="45"/>
        <v>0</v>
      </c>
    </row>
    <row r="126">
      <c r="A126" s="1" t="s">
        <v>395</v>
      </c>
      <c r="B126" s="1" t="s">
        <v>396</v>
      </c>
      <c r="C126" s="1" t="s">
        <v>23</v>
      </c>
      <c r="D126" s="1">
        <v>542.0</v>
      </c>
      <c r="E126" s="1">
        <v>1.83749073E8</v>
      </c>
      <c r="F126" s="1" t="s">
        <v>397</v>
      </c>
      <c r="G126" s="1">
        <v>0.0</v>
      </c>
      <c r="H126" s="1">
        <v>35.0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0.0</v>
      </c>
      <c r="P126" s="1">
        <v>0.0</v>
      </c>
      <c r="Q126" s="2" t="b">
        <f>IFERROR(__xludf.DUMMYFUNCTION("IF(REGEXMATCH(B126, ""DEPRECATED""), true, false)
"),FALSE)</f>
        <v>0</v>
      </c>
      <c r="R126" s="2" t="str">
        <f t="shared" si="1"/>
        <v>couchdb - 542</v>
      </c>
      <c r="S126" s="3" t="str">
        <f t="shared" si="2"/>
        <v>couchdb - 183749073</v>
      </c>
      <c r="T126" s="2" t="b">
        <f t="shared" si="3"/>
        <v>0</v>
      </c>
      <c r="AB126" s="1" t="s">
        <v>395</v>
      </c>
      <c r="AC126" s="1" t="s">
        <v>396</v>
      </c>
      <c r="AD126" s="1" t="s">
        <v>23</v>
      </c>
      <c r="AE126" s="1">
        <v>542.0</v>
      </c>
      <c r="AF126" s="1">
        <v>1.83749073E8</v>
      </c>
      <c r="AG126" s="1" t="s">
        <v>397</v>
      </c>
      <c r="AH126" s="1">
        <v>0.0</v>
      </c>
      <c r="AI126" s="1">
        <v>35.0</v>
      </c>
      <c r="AJ126" s="1">
        <v>0.0</v>
      </c>
      <c r="AK126" s="1">
        <v>0.0</v>
      </c>
      <c r="AL126" s="1">
        <v>0.0</v>
      </c>
      <c r="AM126" s="1">
        <v>0.0</v>
      </c>
      <c r="AN126" s="1">
        <v>0.0</v>
      </c>
      <c r="AO126" s="1">
        <v>1.0</v>
      </c>
      <c r="AP126" s="1">
        <v>0.0</v>
      </c>
      <c r="AQ126" s="1">
        <v>0.0</v>
      </c>
      <c r="AR126" s="2" t="b">
        <f>IFERROR(__xludf.DUMMYFUNCTION("IF(REGEXMATCH(AC126, ""DEPRECATED""), true, false)
"),FALSE)</f>
        <v>0</v>
      </c>
      <c r="AS126" s="2" t="str">
        <f t="shared" si="43"/>
        <v>couchdb - 542</v>
      </c>
      <c r="AT126" s="3" t="str">
        <f t="shared" si="44"/>
        <v>couchdb - 183749073</v>
      </c>
      <c r="AU126" s="2" t="b">
        <f t="shared" si="45"/>
        <v>0</v>
      </c>
    </row>
    <row r="127">
      <c r="A127" s="1" t="s">
        <v>398</v>
      </c>
      <c r="B127" s="1" t="s">
        <v>399</v>
      </c>
      <c r="C127" s="1" t="s">
        <v>23</v>
      </c>
      <c r="D127" s="1">
        <v>4822.0</v>
      </c>
      <c r="E127" s="1">
        <v>1.130823288E9</v>
      </c>
      <c r="F127" s="1" t="s">
        <v>400</v>
      </c>
      <c r="G127" s="1">
        <v>0.0</v>
      </c>
      <c r="H127" s="1">
        <v>16.0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0.0</v>
      </c>
      <c r="P127" s="1">
        <v>0.0</v>
      </c>
      <c r="Q127" s="2" t="b">
        <f>IFERROR(__xludf.DUMMYFUNCTION("IF(REGEXMATCH(B127, ""DEPRECATED""), true, false)
"),FALSE)</f>
        <v>0</v>
      </c>
      <c r="R127" s="2" t="str">
        <f t="shared" si="1"/>
        <v>debian - 4822</v>
      </c>
      <c r="S127" s="3" t="str">
        <f t="shared" si="2"/>
        <v>debian - 1130823288</v>
      </c>
      <c r="T127" s="2" t="b">
        <f t="shared" si="3"/>
        <v>0</v>
      </c>
      <c r="AB127" s="1" t="s">
        <v>398</v>
      </c>
      <c r="AC127" s="1" t="s">
        <v>399</v>
      </c>
      <c r="AD127" s="1" t="s">
        <v>23</v>
      </c>
      <c r="AE127" s="1">
        <v>4822.0</v>
      </c>
      <c r="AF127" s="1">
        <v>1.130823288E9</v>
      </c>
      <c r="AG127" s="1" t="s">
        <v>400</v>
      </c>
      <c r="AH127" s="1">
        <v>0.0</v>
      </c>
      <c r="AI127" s="1">
        <v>16.0</v>
      </c>
      <c r="AJ127" s="1">
        <v>0.0</v>
      </c>
      <c r="AK127" s="1">
        <v>0.0</v>
      </c>
      <c r="AL127" s="1">
        <v>0.0</v>
      </c>
      <c r="AM127" s="1">
        <v>0.0</v>
      </c>
      <c r="AN127" s="1">
        <v>0.0</v>
      </c>
      <c r="AO127" s="1">
        <v>1.0</v>
      </c>
      <c r="AP127" s="1">
        <v>0.0</v>
      </c>
      <c r="AQ127" s="1">
        <v>0.0</v>
      </c>
      <c r="AR127" s="2" t="b">
        <f>IFERROR(__xludf.DUMMYFUNCTION("IF(REGEXMATCH(AC127, ""DEPRECATED""), true, false)
"),FALSE)</f>
        <v>0</v>
      </c>
      <c r="AS127" s="2" t="str">
        <f t="shared" si="43"/>
        <v>debian - 4822</v>
      </c>
      <c r="AT127" s="3" t="str">
        <f t="shared" si="44"/>
        <v>debian - 1130823288</v>
      </c>
      <c r="AU127" s="2" t="b">
        <f t="shared" si="45"/>
        <v>0</v>
      </c>
    </row>
    <row r="128">
      <c r="A128" s="1" t="s">
        <v>401</v>
      </c>
      <c r="B128" s="1" t="s">
        <v>402</v>
      </c>
      <c r="C128" s="1" t="s">
        <v>23</v>
      </c>
      <c r="D128" s="1">
        <v>2122.0</v>
      </c>
      <c r="E128" s="1">
        <v>2.284422182E9</v>
      </c>
      <c r="F128" s="1" t="s">
        <v>403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2" t="b">
        <f>IFERROR(__xludf.DUMMYFUNCTION("IF(REGEXMATCH(B128, ""DEPRECATED""), true, false)
"),FALSE)</f>
        <v>0</v>
      </c>
      <c r="R128" s="2" t="str">
        <f t="shared" si="1"/>
        <v>hello-world - 2122</v>
      </c>
      <c r="S128" s="3" t="str">
        <f t="shared" si="2"/>
        <v>hello-world - 2284422182</v>
      </c>
      <c r="T128" s="2" t="b">
        <f t="shared" si="3"/>
        <v>0</v>
      </c>
      <c r="AB128" s="1" t="s">
        <v>401</v>
      </c>
      <c r="AC128" s="1" t="s">
        <v>402</v>
      </c>
      <c r="AD128" s="1" t="s">
        <v>23</v>
      </c>
      <c r="AE128" s="1">
        <v>2122.0</v>
      </c>
      <c r="AF128" s="1">
        <v>2.284422182E9</v>
      </c>
      <c r="AG128" s="1" t="s">
        <v>403</v>
      </c>
      <c r="AH128" s="1">
        <v>0.0</v>
      </c>
      <c r="AI128" s="1">
        <v>0.0</v>
      </c>
      <c r="AJ128" s="1">
        <v>0.0</v>
      </c>
      <c r="AK128" s="1">
        <v>0.0</v>
      </c>
      <c r="AL128" s="1">
        <v>0.0</v>
      </c>
      <c r="AM128" s="1">
        <v>0.0</v>
      </c>
      <c r="AN128" s="1">
        <v>0.0</v>
      </c>
      <c r="AO128" s="1">
        <v>0.0</v>
      </c>
      <c r="AP128" s="1">
        <v>0.0</v>
      </c>
      <c r="AQ128" s="1">
        <v>0.0</v>
      </c>
      <c r="AR128" s="2" t="b">
        <f>IFERROR(__xludf.DUMMYFUNCTION("IF(REGEXMATCH(AC128, ""DEPRECATED""), true, false)
"),FALSE)</f>
        <v>0</v>
      </c>
      <c r="AS128" s="2" t="str">
        <f t="shared" si="43"/>
        <v>hello-world - 2122</v>
      </c>
      <c r="AT128" s="3" t="str">
        <f t="shared" si="44"/>
        <v>hello-world - 2284422182</v>
      </c>
      <c r="AU128" s="2" t="b">
        <f t="shared" si="45"/>
        <v>0</v>
      </c>
    </row>
    <row r="129">
      <c r="A129" s="1" t="s">
        <v>404</v>
      </c>
      <c r="B129" s="1" t="s">
        <v>405</v>
      </c>
      <c r="C129" s="1" t="s">
        <v>23</v>
      </c>
      <c r="D129" s="1">
        <v>1174.0</v>
      </c>
      <c r="E129" s="1">
        <v>1.14530317E8</v>
      </c>
      <c r="F129" s="1" t="s">
        <v>406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2" t="b">
        <f>IFERROR(__xludf.DUMMYFUNCTION("IF(REGEXMATCH(B129, ""DEPRECATED""), true, false)
"),FALSE)</f>
        <v>0</v>
      </c>
      <c r="R129" s="2" t="str">
        <f t="shared" si="1"/>
        <v>fedora - 1174</v>
      </c>
      <c r="S129" s="3" t="str">
        <f t="shared" si="2"/>
        <v>fedora - 114530317</v>
      </c>
      <c r="T129" s="2" t="b">
        <f t="shared" si="3"/>
        <v>0</v>
      </c>
      <c r="AB129" s="1" t="s">
        <v>404</v>
      </c>
      <c r="AC129" s="1" t="s">
        <v>405</v>
      </c>
      <c r="AD129" s="1" t="s">
        <v>23</v>
      </c>
      <c r="AE129" s="1">
        <v>1174.0</v>
      </c>
      <c r="AF129" s="1">
        <v>1.14530317E8</v>
      </c>
      <c r="AG129" s="1" t="s">
        <v>406</v>
      </c>
      <c r="AH129" s="1">
        <v>0.0</v>
      </c>
      <c r="AI129" s="1">
        <v>0.0</v>
      </c>
      <c r="AJ129" s="1">
        <v>0.0</v>
      </c>
      <c r="AK129" s="1">
        <v>0.0</v>
      </c>
      <c r="AL129" s="1">
        <v>0.0</v>
      </c>
      <c r="AM129" s="1">
        <v>0.0</v>
      </c>
      <c r="AN129" s="1">
        <v>0.0</v>
      </c>
      <c r="AO129" s="1">
        <v>0.0</v>
      </c>
      <c r="AP129" s="1">
        <v>0.0</v>
      </c>
      <c r="AQ129" s="1">
        <v>0.0</v>
      </c>
      <c r="AR129" s="2" t="b">
        <f>IFERROR(__xludf.DUMMYFUNCTION("IF(REGEXMATCH(AC129, ""DEPRECATED""), true, false)
"),FALSE)</f>
        <v>0</v>
      </c>
      <c r="AS129" s="2" t="str">
        <f t="shared" si="43"/>
        <v>fedora - 1174</v>
      </c>
      <c r="AT129" s="3" t="str">
        <f t="shared" si="44"/>
        <v>fedora - 114530317</v>
      </c>
      <c r="AU129" s="2" t="b">
        <f t="shared" si="45"/>
        <v>0</v>
      </c>
    </row>
    <row r="130" hidden="1">
      <c r="A130" s="1" t="s">
        <v>407</v>
      </c>
      <c r="B130" s="1" t="s">
        <v>408</v>
      </c>
      <c r="C130" s="1" t="s">
        <v>23</v>
      </c>
      <c r="D130" s="1">
        <v>51.0</v>
      </c>
      <c r="E130" s="1">
        <v>591025.0</v>
      </c>
      <c r="F130" s="1" t="s">
        <v>409</v>
      </c>
      <c r="G130" s="1" t="s">
        <v>166</v>
      </c>
      <c r="H130" s="1" t="s">
        <v>166</v>
      </c>
      <c r="I130" s="1" t="s">
        <v>166</v>
      </c>
      <c r="J130" s="1" t="s">
        <v>166</v>
      </c>
      <c r="K130" s="1" t="s">
        <v>166</v>
      </c>
      <c r="L130" s="1" t="s">
        <v>166</v>
      </c>
      <c r="M130" s="1" t="s">
        <v>166</v>
      </c>
      <c r="N130" s="1" t="s">
        <v>166</v>
      </c>
      <c r="O130" s="1" t="s">
        <v>166</v>
      </c>
      <c r="P130" s="1" t="s">
        <v>166</v>
      </c>
      <c r="Q130" s="2" t="b">
        <f>IFERROR(__xludf.DUMMYFUNCTION("IF(REGEXMATCH(B130, ""DEPRECATED""), true, false)
"),FALSE)</f>
        <v>0</v>
      </c>
      <c r="R130" s="2" t="str">
        <f t="shared" si="1"/>
        <v>sl - 51</v>
      </c>
      <c r="S130" s="3" t="str">
        <f t="shared" si="2"/>
        <v>sl - 591025</v>
      </c>
      <c r="T130" s="2" t="b">
        <f t="shared" si="3"/>
        <v>1</v>
      </c>
      <c r="AC130" s="1" t="s">
        <v>401</v>
      </c>
      <c r="AD130" s="1" t="s">
        <v>402</v>
      </c>
      <c r="AE130" s="1" t="s">
        <v>23</v>
      </c>
      <c r="AF130" s="1">
        <v>2122.0</v>
      </c>
      <c r="AG130" s="1">
        <v>2.284422182E9</v>
      </c>
      <c r="AH130" s="1" t="s">
        <v>403</v>
      </c>
      <c r="AI130" s="1">
        <v>0.0</v>
      </c>
      <c r="AJ130" s="1">
        <v>0.0</v>
      </c>
      <c r="AK130" s="1">
        <v>0.0</v>
      </c>
      <c r="AL130" s="1">
        <v>0.0</v>
      </c>
      <c r="AM130" s="1">
        <v>0.0</v>
      </c>
      <c r="AN130" s="1">
        <v>0.0</v>
      </c>
      <c r="AO130" s="1">
        <v>0.0</v>
      </c>
      <c r="AP130" s="1">
        <v>0.0</v>
      </c>
      <c r="AQ130" s="1">
        <v>0.0</v>
      </c>
      <c r="AR130" s="1">
        <v>0.0</v>
      </c>
      <c r="AS130" s="2" t="b">
        <f>IFERROR(__xludf.DUMMYFUNCTION("IF(REGEXMATCH(X132, ""DEPRECATED""), true, false)
"),FALSE)</f>
        <v>0</v>
      </c>
      <c r="AT130" s="2" t="str">
        <f t="shared" ref="AT130:AT131" si="46">CONCAT(W132, CONCAT(" - ", Z132))</f>
        <v> - </v>
      </c>
      <c r="AU130" s="3" t="str">
        <f t="shared" ref="AU130:AU131" si="47">CONCAT(W132, CONCAT(" - ", AG130))</f>
        <v> - 2284422182</v>
      </c>
      <c r="AV130" s="2" t="b">
        <f t="shared" ref="AV130:AV131" si="48">if(eq(AI130,"undefined"),true,false)</f>
        <v>0</v>
      </c>
    </row>
    <row r="131" hidden="1">
      <c r="A131" s="1" t="s">
        <v>410</v>
      </c>
      <c r="B131" s="1" t="s">
        <v>411</v>
      </c>
      <c r="C131" s="1" t="s">
        <v>23</v>
      </c>
      <c r="D131" s="1">
        <v>1077.0</v>
      </c>
      <c r="E131" s="1">
        <v>5.28634191E8</v>
      </c>
      <c r="F131" s="1" t="s">
        <v>412</v>
      </c>
      <c r="G131" s="1" t="s">
        <v>166</v>
      </c>
      <c r="H131" s="1" t="s">
        <v>166</v>
      </c>
      <c r="I131" s="1" t="s">
        <v>166</v>
      </c>
      <c r="J131" s="1" t="s">
        <v>166</v>
      </c>
      <c r="K131" s="1" t="s">
        <v>166</v>
      </c>
      <c r="L131" s="1" t="s">
        <v>166</v>
      </c>
      <c r="M131" s="1" t="s">
        <v>166</v>
      </c>
      <c r="N131" s="1" t="s">
        <v>166</v>
      </c>
      <c r="O131" s="1" t="s">
        <v>166</v>
      </c>
      <c r="P131" s="1" t="s">
        <v>166</v>
      </c>
      <c r="Q131" s="2" t="b">
        <f>IFERROR(__xludf.DUMMYFUNCTION("IF(REGEXMATCH(B131, ""DEPRECATED""), true, false)
"),FALSE)</f>
        <v>0</v>
      </c>
      <c r="R131" s="2" t="str">
        <f t="shared" si="1"/>
        <v>vault - 1077</v>
      </c>
      <c r="S131" s="3" t="str">
        <f t="shared" si="2"/>
        <v>vault - 528634191</v>
      </c>
      <c r="T131" s="2" t="b">
        <f t="shared" si="3"/>
        <v>1</v>
      </c>
      <c r="AC131" s="1" t="s">
        <v>404</v>
      </c>
      <c r="AD131" s="1" t="s">
        <v>405</v>
      </c>
      <c r="AE131" s="1" t="s">
        <v>23</v>
      </c>
      <c r="AF131" s="1">
        <v>1174.0</v>
      </c>
      <c r="AG131" s="1">
        <v>1.14530317E8</v>
      </c>
      <c r="AH131" s="1" t="s">
        <v>406</v>
      </c>
      <c r="AI131" s="1">
        <v>0.0</v>
      </c>
      <c r="AJ131" s="1">
        <v>0.0</v>
      </c>
      <c r="AK131" s="1">
        <v>0.0</v>
      </c>
      <c r="AL131" s="1">
        <v>0.0</v>
      </c>
      <c r="AM131" s="1">
        <v>0.0</v>
      </c>
      <c r="AN131" s="1">
        <v>0.0</v>
      </c>
      <c r="AO131" s="1">
        <v>0.0</v>
      </c>
      <c r="AP131" s="1">
        <v>0.0</v>
      </c>
      <c r="AQ131" s="1">
        <v>0.0</v>
      </c>
      <c r="AR131" s="1">
        <v>0.0</v>
      </c>
      <c r="AS131" s="2" t="b">
        <f>IFERROR(__xludf.DUMMYFUNCTION("IF(REGEXMATCH(X133, ""DEPRECATED""), true, false)
"),FALSE)</f>
        <v>0</v>
      </c>
      <c r="AT131" s="2" t="str">
        <f t="shared" si="46"/>
        <v> - </v>
      </c>
      <c r="AU131" s="3" t="str">
        <f t="shared" si="47"/>
        <v> - 114530317</v>
      </c>
      <c r="AV131" s="2" t="b">
        <f t="shared" si="48"/>
        <v>0</v>
      </c>
    </row>
    <row r="132">
      <c r="A132" s="1" t="s">
        <v>413</v>
      </c>
      <c r="B132" s="1" t="s">
        <v>414</v>
      </c>
      <c r="C132" s="1" t="s">
        <v>23</v>
      </c>
      <c r="D132" s="1">
        <v>10379.0</v>
      </c>
      <c r="E132" s="1">
        <v>1.0047153788E10</v>
      </c>
      <c r="F132" s="1" t="s">
        <v>415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1.0</v>
      </c>
      <c r="P132" s="1">
        <v>0.0</v>
      </c>
      <c r="Q132" s="2" t="b">
        <f>IFERROR(__xludf.DUMMYFUNCTION("IF(REGEXMATCH(B132, ""DEPRECATED""), true, false)
"),FALSE)</f>
        <v>0</v>
      </c>
      <c r="R132" s="2" t="str">
        <f t="shared" si="1"/>
        <v>alpine - 10379</v>
      </c>
      <c r="S132" s="3" t="str">
        <f t="shared" si="2"/>
        <v>alpine - 10047153788</v>
      </c>
      <c r="T132" s="2" t="b">
        <f t="shared" si="3"/>
        <v>0</v>
      </c>
      <c r="AB132" s="1" t="s">
        <v>413</v>
      </c>
      <c r="AC132" s="1" t="s">
        <v>414</v>
      </c>
      <c r="AD132" s="1" t="s">
        <v>23</v>
      </c>
      <c r="AE132" s="1">
        <v>10379.0</v>
      </c>
      <c r="AF132" s="1">
        <v>1.0047153788E10</v>
      </c>
      <c r="AG132" s="1" t="s">
        <v>415</v>
      </c>
      <c r="AH132" s="1">
        <v>0.0</v>
      </c>
      <c r="AI132" s="1">
        <v>0.0</v>
      </c>
      <c r="AJ132" s="1">
        <v>0.0</v>
      </c>
      <c r="AK132" s="1">
        <v>0.0</v>
      </c>
      <c r="AL132" s="1">
        <v>0.0</v>
      </c>
      <c r="AM132" s="1">
        <v>0.0</v>
      </c>
      <c r="AN132" s="1">
        <v>0.0</v>
      </c>
      <c r="AO132" s="1">
        <v>0.0</v>
      </c>
      <c r="AP132" s="1">
        <v>1.0</v>
      </c>
      <c r="AQ132" s="1">
        <v>0.0</v>
      </c>
      <c r="AR132" s="2" t="b">
        <f>IFERROR(__xludf.DUMMYFUNCTION("IF(REGEXMATCH(AC132, ""DEPRECATED""), true, false)
"),FALSE)</f>
        <v>0</v>
      </c>
      <c r="AS132" s="2" t="str">
        <f t="shared" ref="AS132:AS133" si="49">CONCAT(AB132, CONCAT(" - ", AE132))</f>
        <v>alpine - 10379</v>
      </c>
      <c r="AT132" s="3" t="str">
        <f t="shared" ref="AT132:AT133" si="50">CONCAT(AB132, CONCAT(" - ", AF132))</f>
        <v>alpine - 10047153788</v>
      </c>
      <c r="AU132" s="2" t="b">
        <f t="shared" ref="AU132:AU133" si="51">if(eq(AH132,"undefined"),true,false)</f>
        <v>0</v>
      </c>
    </row>
    <row r="133">
      <c r="A133" s="1" t="s">
        <v>416</v>
      </c>
      <c r="B133" s="1" t="s">
        <v>417</v>
      </c>
      <c r="C133" s="1" t="s">
        <v>23</v>
      </c>
      <c r="D133" s="1">
        <v>58.0</v>
      </c>
      <c r="E133" s="1">
        <v>664281.0</v>
      </c>
      <c r="F133" s="1" t="s">
        <v>418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2" t="b">
        <f>IFERROR(__xludf.DUMMYFUNCTION("IF(REGEXMATCH(B133, ""DEPRECATED""), true, false)
"),FALSE)</f>
        <v>0</v>
      </c>
      <c r="R133" s="2" t="str">
        <f t="shared" si="1"/>
        <v>alt - 58</v>
      </c>
      <c r="S133" s="3" t="str">
        <f t="shared" si="2"/>
        <v>alt - 664281</v>
      </c>
      <c r="T133" s="2" t="b">
        <f t="shared" si="3"/>
        <v>0</v>
      </c>
      <c r="AB133" s="1" t="s">
        <v>416</v>
      </c>
      <c r="AC133" s="1" t="s">
        <v>417</v>
      </c>
      <c r="AD133" s="1" t="s">
        <v>23</v>
      </c>
      <c r="AE133" s="1">
        <v>58.0</v>
      </c>
      <c r="AF133" s="1">
        <v>664281.0</v>
      </c>
      <c r="AG133" s="1" t="s">
        <v>418</v>
      </c>
      <c r="AH133" s="1">
        <v>0.0</v>
      </c>
      <c r="AI133" s="1">
        <v>0.0</v>
      </c>
      <c r="AJ133" s="1">
        <v>0.0</v>
      </c>
      <c r="AK133" s="1">
        <v>0.0</v>
      </c>
      <c r="AL133" s="1">
        <v>0.0</v>
      </c>
      <c r="AM133" s="1">
        <v>0.0</v>
      </c>
      <c r="AN133" s="1">
        <v>0.0</v>
      </c>
      <c r="AO133" s="1">
        <v>0.0</v>
      </c>
      <c r="AP133" s="1">
        <v>0.0</v>
      </c>
      <c r="AQ133" s="1">
        <v>0.0</v>
      </c>
      <c r="AR133" s="2" t="b">
        <f>IFERROR(__xludf.DUMMYFUNCTION("IF(REGEXMATCH(AC133, ""DEPRECATED""), true, false)
"),FALSE)</f>
        <v>0</v>
      </c>
      <c r="AS133" s="2" t="str">
        <f t="shared" si="49"/>
        <v>alt - 58</v>
      </c>
      <c r="AT133" s="3" t="str">
        <f t="shared" si="50"/>
        <v>alt - 664281</v>
      </c>
      <c r="AU133" s="2" t="b">
        <f t="shared" si="51"/>
        <v>0</v>
      </c>
    </row>
    <row r="134" hidden="1">
      <c r="A134" s="1" t="s">
        <v>419</v>
      </c>
      <c r="B134" s="1" t="s">
        <v>420</v>
      </c>
      <c r="C134" s="1" t="s">
        <v>23</v>
      </c>
      <c r="D134" s="1">
        <v>2157.0</v>
      </c>
      <c r="E134" s="1">
        <v>1.87260109E8</v>
      </c>
      <c r="F134" s="1" t="s">
        <v>421</v>
      </c>
      <c r="G134" s="1" t="s">
        <v>166</v>
      </c>
      <c r="H134" s="1" t="s">
        <v>166</v>
      </c>
      <c r="I134" s="1" t="s">
        <v>166</v>
      </c>
      <c r="J134" s="1" t="s">
        <v>166</v>
      </c>
      <c r="K134" s="1" t="s">
        <v>166</v>
      </c>
      <c r="L134" s="1" t="s">
        <v>166</v>
      </c>
      <c r="M134" s="1" t="s">
        <v>166</v>
      </c>
      <c r="N134" s="1" t="s">
        <v>166</v>
      </c>
      <c r="O134" s="1" t="s">
        <v>166</v>
      </c>
      <c r="P134" s="1" t="s">
        <v>166</v>
      </c>
      <c r="Q134" s="2" t="b">
        <f>IFERROR(__xludf.DUMMYFUNCTION("IF(REGEXMATCH(B134, ""DEPRECATED""), true, false)
"),FALSE)</f>
        <v>0</v>
      </c>
      <c r="R134" s="2" t="str">
        <f t="shared" si="1"/>
        <v>logstash - 2157</v>
      </c>
      <c r="S134" s="3" t="str">
        <f t="shared" si="2"/>
        <v>logstash - 187260109</v>
      </c>
      <c r="T134" s="2" t="b">
        <f t="shared" si="3"/>
        <v>1</v>
      </c>
    </row>
    <row r="135" hidden="1">
      <c r="A135" s="1" t="s">
        <v>422</v>
      </c>
      <c r="B135" s="1" t="s">
        <v>423</v>
      </c>
      <c r="C135" s="1" t="s">
        <v>23</v>
      </c>
      <c r="D135" s="1">
        <v>2661.0</v>
      </c>
      <c r="E135" s="1">
        <v>1.51982456E8</v>
      </c>
      <c r="F135" s="1" t="s">
        <v>424</v>
      </c>
      <c r="G135" s="1" t="s">
        <v>166</v>
      </c>
      <c r="H135" s="1" t="s">
        <v>166</v>
      </c>
      <c r="I135" s="1" t="s">
        <v>166</v>
      </c>
      <c r="J135" s="1" t="s">
        <v>166</v>
      </c>
      <c r="K135" s="1" t="s">
        <v>166</v>
      </c>
      <c r="L135" s="1" t="s">
        <v>166</v>
      </c>
      <c r="M135" s="1" t="s">
        <v>166</v>
      </c>
      <c r="N135" s="1" t="s">
        <v>166</v>
      </c>
      <c r="O135" s="1" t="s">
        <v>166</v>
      </c>
      <c r="P135" s="1" t="s">
        <v>166</v>
      </c>
      <c r="Q135" s="2" t="b">
        <f>IFERROR(__xludf.DUMMYFUNCTION("IF(REGEXMATCH(B135, ""DEPRECATED""), true, false)
"),FALSE)</f>
        <v>0</v>
      </c>
      <c r="R135" s="2" t="str">
        <f t="shared" si="1"/>
        <v>kibana - 2661</v>
      </c>
      <c r="S135" s="3" t="str">
        <f t="shared" si="2"/>
        <v>kibana - 151982456</v>
      </c>
      <c r="T135" s="2" t="b">
        <f t="shared" si="3"/>
        <v>1</v>
      </c>
    </row>
    <row r="136" hidden="1">
      <c r="A136" s="1" t="s">
        <v>425</v>
      </c>
      <c r="B136" s="1" t="s">
        <v>426</v>
      </c>
      <c r="C136" s="1" t="s">
        <v>23</v>
      </c>
      <c r="D136" s="1">
        <v>6201.0</v>
      </c>
      <c r="E136" s="1">
        <v>8.00679612E8</v>
      </c>
      <c r="F136" s="1" t="s">
        <v>427</v>
      </c>
      <c r="G136" s="1" t="s">
        <v>166</v>
      </c>
      <c r="H136" s="1" t="s">
        <v>166</v>
      </c>
      <c r="I136" s="1" t="s">
        <v>166</v>
      </c>
      <c r="J136" s="1" t="s">
        <v>166</v>
      </c>
      <c r="K136" s="1" t="s">
        <v>166</v>
      </c>
      <c r="L136" s="1" t="s">
        <v>166</v>
      </c>
      <c r="M136" s="1" t="s">
        <v>166</v>
      </c>
      <c r="N136" s="1" t="s">
        <v>166</v>
      </c>
      <c r="O136" s="1" t="s">
        <v>166</v>
      </c>
      <c r="P136" s="1" t="s">
        <v>166</v>
      </c>
      <c r="Q136" s="2" t="b">
        <f>IFERROR(__xludf.DUMMYFUNCTION("IF(REGEXMATCH(B136, ""DEPRECATED""), true, false)
"),FALSE)</f>
        <v>0</v>
      </c>
      <c r="R136" s="2" t="str">
        <f t="shared" si="1"/>
        <v>elasticsearch - 6201</v>
      </c>
      <c r="S136" s="3" t="str">
        <f t="shared" si="2"/>
        <v>elasticsearch - 800679612</v>
      </c>
      <c r="T136" s="2" t="b">
        <f t="shared" si="3"/>
        <v>1</v>
      </c>
      <c r="AC136" s="1" t="s">
        <v>413</v>
      </c>
      <c r="AD136" s="1" t="s">
        <v>414</v>
      </c>
      <c r="AE136" s="1" t="s">
        <v>23</v>
      </c>
      <c r="AF136" s="1">
        <v>10379.0</v>
      </c>
      <c r="AG136" s="1">
        <v>1.0047153788E10</v>
      </c>
      <c r="AH136" s="1" t="s">
        <v>415</v>
      </c>
      <c r="AI136" s="1">
        <v>0.0</v>
      </c>
      <c r="AJ136" s="1">
        <v>0.0</v>
      </c>
      <c r="AK136" s="1">
        <v>0.0</v>
      </c>
      <c r="AL136" s="1">
        <v>0.0</v>
      </c>
      <c r="AM136" s="1">
        <v>0.0</v>
      </c>
      <c r="AN136" s="1">
        <v>0.0</v>
      </c>
      <c r="AO136" s="1">
        <v>0.0</v>
      </c>
      <c r="AP136" s="1">
        <v>0.0</v>
      </c>
      <c r="AQ136" s="1">
        <v>1.0</v>
      </c>
      <c r="AR136" s="1">
        <v>0.0</v>
      </c>
      <c r="AS136" s="2" t="b">
        <f>IFERROR(__xludf.DUMMYFUNCTION("IF(REGEXMATCH(X138, ""DEPRECATED""), true, false)
"),FALSE)</f>
        <v>0</v>
      </c>
      <c r="AT136" s="2" t="str">
        <f t="shared" ref="AT136:AT137" si="52">CONCAT(W138, CONCAT(" - ", Z138))</f>
        <v> - </v>
      </c>
      <c r="AU136" s="3" t="str">
        <f t="shared" ref="AU136:AU137" si="53">CONCAT(W138, CONCAT(" - ", AG136))</f>
        <v> - 10047153788</v>
      </c>
      <c r="AV136" s="2" t="b">
        <f t="shared" ref="AV136:AV137" si="54">if(eq(AI136,"undefined"),true,false)</f>
        <v>0</v>
      </c>
    </row>
    <row r="137" hidden="1">
      <c r="A137" s="1" t="s">
        <v>428</v>
      </c>
      <c r="B137" s="1" t="s">
        <v>429</v>
      </c>
      <c r="C137" s="1" t="s">
        <v>23</v>
      </c>
      <c r="D137" s="1">
        <v>1428.0</v>
      </c>
      <c r="E137" s="1">
        <v>1.021144456E9</v>
      </c>
      <c r="F137" s="1" t="s">
        <v>430</v>
      </c>
      <c r="G137" s="1" t="s">
        <v>166</v>
      </c>
      <c r="H137" s="1" t="s">
        <v>166</v>
      </c>
      <c r="I137" s="1" t="s">
        <v>166</v>
      </c>
      <c r="J137" s="1" t="s">
        <v>166</v>
      </c>
      <c r="K137" s="1" t="s">
        <v>166</v>
      </c>
      <c r="L137" s="1" t="s">
        <v>166</v>
      </c>
      <c r="M137" s="1" t="s">
        <v>166</v>
      </c>
      <c r="N137" s="1" t="s">
        <v>166</v>
      </c>
      <c r="O137" s="1" t="s">
        <v>166</v>
      </c>
      <c r="P137" s="1" t="s">
        <v>166</v>
      </c>
      <c r="Q137" s="2" t="b">
        <f>IFERROR(__xludf.DUMMYFUNCTION("IF(REGEXMATCH(B137, ""DEPRECATED""), true, false)
"),FALSE)</f>
        <v>0</v>
      </c>
      <c r="R137" s="2" t="str">
        <f t="shared" si="1"/>
        <v>consul - 1428</v>
      </c>
      <c r="S137" s="3" t="str">
        <f t="shared" si="2"/>
        <v>consul - 1021144456</v>
      </c>
      <c r="T137" s="2" t="b">
        <f t="shared" si="3"/>
        <v>1</v>
      </c>
      <c r="AC137" s="1" t="s">
        <v>416</v>
      </c>
      <c r="AD137" s="1" t="s">
        <v>417</v>
      </c>
      <c r="AE137" s="1" t="s">
        <v>23</v>
      </c>
      <c r="AF137" s="1">
        <v>58.0</v>
      </c>
      <c r="AG137" s="1">
        <v>664281.0</v>
      </c>
      <c r="AH137" s="1" t="s">
        <v>418</v>
      </c>
      <c r="AI137" s="1">
        <v>0.0</v>
      </c>
      <c r="AJ137" s="1">
        <v>0.0</v>
      </c>
      <c r="AK137" s="1">
        <v>0.0</v>
      </c>
      <c r="AL137" s="1">
        <v>0.0</v>
      </c>
      <c r="AM137" s="1">
        <v>0.0</v>
      </c>
      <c r="AN137" s="1">
        <v>0.0</v>
      </c>
      <c r="AO137" s="1">
        <v>0.0</v>
      </c>
      <c r="AP137" s="1">
        <v>0.0</v>
      </c>
      <c r="AQ137" s="1">
        <v>0.0</v>
      </c>
      <c r="AR137" s="1">
        <v>0.0</v>
      </c>
      <c r="AS137" s="2" t="b">
        <f>IFERROR(__xludf.DUMMYFUNCTION("IF(REGEXMATCH(X139, ""DEPRECATED""), true, false)
"),FALSE)</f>
        <v>0</v>
      </c>
      <c r="AT137" s="2" t="str">
        <f t="shared" si="52"/>
        <v> - </v>
      </c>
      <c r="AU137" s="3" t="str">
        <f t="shared" si="53"/>
        <v> - 664281</v>
      </c>
      <c r="AV137" s="2" t="b">
        <f t="shared" si="54"/>
        <v>0</v>
      </c>
    </row>
    <row r="138">
      <c r="A138" s="1" t="s">
        <v>431</v>
      </c>
      <c r="B138" s="1" t="s">
        <v>432</v>
      </c>
      <c r="C138" s="1" t="s">
        <v>23</v>
      </c>
      <c r="D138" s="1">
        <v>3118.0</v>
      </c>
      <c r="E138" s="1">
        <v>8.27672497E9</v>
      </c>
      <c r="F138" s="1" t="s">
        <v>433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2" t="b">
        <f>IFERROR(__xludf.DUMMYFUNCTION("IF(REGEXMATCH(B138, ""DEPRECATED""), true, false)
"),FALSE)</f>
        <v>0</v>
      </c>
      <c r="R138" s="2" t="str">
        <f t="shared" si="1"/>
        <v>busybox - 3118</v>
      </c>
      <c r="S138" s="3" t="str">
        <f t="shared" si="2"/>
        <v>busybox - 8276724970</v>
      </c>
      <c r="T138" s="2" t="b">
        <f t="shared" si="3"/>
        <v>0</v>
      </c>
      <c r="AB138" s="1" t="s">
        <v>431</v>
      </c>
      <c r="AC138" s="1" t="s">
        <v>432</v>
      </c>
      <c r="AD138" s="1" t="s">
        <v>23</v>
      </c>
      <c r="AE138" s="1">
        <v>3118.0</v>
      </c>
      <c r="AF138" s="1">
        <v>8.27672497E9</v>
      </c>
      <c r="AG138" s="1" t="s">
        <v>433</v>
      </c>
      <c r="AH138" s="1">
        <v>0.0</v>
      </c>
      <c r="AI138" s="1">
        <v>0.0</v>
      </c>
      <c r="AJ138" s="1">
        <v>0.0</v>
      </c>
      <c r="AK138" s="1">
        <v>0.0</v>
      </c>
      <c r="AL138" s="1">
        <v>0.0</v>
      </c>
      <c r="AM138" s="1">
        <v>0.0</v>
      </c>
      <c r="AN138" s="1">
        <v>0.0</v>
      </c>
      <c r="AO138" s="1">
        <v>0.0</v>
      </c>
      <c r="AP138" s="1">
        <v>0.0</v>
      </c>
      <c r="AQ138" s="1">
        <v>0.0</v>
      </c>
      <c r="AR138" s="2" t="b">
        <f>IFERROR(__xludf.DUMMYFUNCTION("IF(REGEXMATCH(AC138, ""DEPRECATED""), true, false)
"),FALSE)</f>
        <v>0</v>
      </c>
      <c r="AS138" s="2" t="str">
        <f t="shared" ref="AS138:AS139" si="55">CONCAT(AB138, CONCAT(" - ", AE138))</f>
        <v>busybox - 3118</v>
      </c>
      <c r="AT138" s="3" t="str">
        <f t="shared" ref="AT138:AT139" si="56">CONCAT(AB138, CONCAT(" - ", AF138))</f>
        <v>busybox - 8276724970</v>
      </c>
      <c r="AU138" s="2" t="b">
        <f t="shared" ref="AU138:AU139" si="57">if(eq(AH138,"undefined"),true,false)</f>
        <v>0</v>
      </c>
    </row>
    <row r="139">
      <c r="A139" s="1" t="s">
        <v>434</v>
      </c>
      <c r="B139" s="1" t="s">
        <v>435</v>
      </c>
      <c r="C139" s="1" t="s">
        <v>23</v>
      </c>
      <c r="D139" s="1">
        <v>130.0</v>
      </c>
      <c r="E139" s="1">
        <v>4583250.0</v>
      </c>
      <c r="F139" s="1" t="s">
        <v>436</v>
      </c>
      <c r="G139" s="1">
        <v>0.0</v>
      </c>
      <c r="H139" s="1">
        <v>0.0</v>
      </c>
      <c r="I139" s="1">
        <v>7.0</v>
      </c>
      <c r="J139" s="1">
        <v>0.0</v>
      </c>
      <c r="K139" s="1">
        <v>8.0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2" t="b">
        <f>IFERROR(__xludf.DUMMYFUNCTION("IF(REGEXMATCH(B139, ""DEPRECATED""), true, false)
"),FALSE)</f>
        <v>0</v>
      </c>
      <c r="R139" s="2" t="str">
        <f t="shared" si="1"/>
        <v>almalinux - 130</v>
      </c>
      <c r="S139" s="3" t="str">
        <f t="shared" si="2"/>
        <v>almalinux - 4583250</v>
      </c>
      <c r="T139" s="2" t="b">
        <f t="shared" si="3"/>
        <v>0</v>
      </c>
      <c r="AB139" s="1" t="s">
        <v>434</v>
      </c>
      <c r="AC139" s="1" t="s">
        <v>435</v>
      </c>
      <c r="AD139" s="1" t="s">
        <v>23</v>
      </c>
      <c r="AE139" s="1">
        <v>130.0</v>
      </c>
      <c r="AF139" s="1">
        <v>4583250.0</v>
      </c>
      <c r="AG139" s="1" t="s">
        <v>436</v>
      </c>
      <c r="AH139" s="1">
        <v>0.0</v>
      </c>
      <c r="AI139" s="1">
        <v>0.0</v>
      </c>
      <c r="AJ139" s="1">
        <v>7.0</v>
      </c>
      <c r="AK139" s="1">
        <v>0.0</v>
      </c>
      <c r="AL139" s="1">
        <v>8.0</v>
      </c>
      <c r="AM139" s="1">
        <v>0.0</v>
      </c>
      <c r="AN139" s="1">
        <v>0.0</v>
      </c>
      <c r="AO139" s="1">
        <v>0.0</v>
      </c>
      <c r="AP139" s="1">
        <v>0.0</v>
      </c>
      <c r="AQ139" s="1">
        <v>0.0</v>
      </c>
      <c r="AR139" s="2" t="b">
        <f>IFERROR(__xludf.DUMMYFUNCTION("IF(REGEXMATCH(AC139, ""DEPRECATED""), true, false)
"),FALSE)</f>
        <v>0</v>
      </c>
      <c r="AS139" s="2" t="str">
        <f t="shared" si="55"/>
        <v>almalinux - 130</v>
      </c>
      <c r="AT139" s="3" t="str">
        <f t="shared" si="56"/>
        <v>almalinux - 4583250</v>
      </c>
      <c r="AU139" s="2" t="b">
        <f t="shared" si="57"/>
        <v>0</v>
      </c>
    </row>
    <row r="140" hidden="1">
      <c r="A140" s="1" t="s">
        <v>437</v>
      </c>
      <c r="B140" s="1" t="s">
        <v>438</v>
      </c>
      <c r="C140" s="1" t="s">
        <v>23</v>
      </c>
      <c r="D140" s="1">
        <v>212.0</v>
      </c>
      <c r="E140" s="1">
        <v>4207570.0</v>
      </c>
      <c r="F140" s="1" t="s">
        <v>439</v>
      </c>
      <c r="G140" s="1" t="s">
        <v>166</v>
      </c>
      <c r="H140" s="1" t="s">
        <v>166</v>
      </c>
      <c r="I140" s="1" t="s">
        <v>166</v>
      </c>
      <c r="J140" s="1" t="s">
        <v>166</v>
      </c>
      <c r="K140" s="1" t="s">
        <v>166</v>
      </c>
      <c r="L140" s="1" t="s">
        <v>166</v>
      </c>
      <c r="M140" s="1" t="s">
        <v>166</v>
      </c>
      <c r="N140" s="1" t="s">
        <v>166</v>
      </c>
      <c r="O140" s="1" t="s">
        <v>166</v>
      </c>
      <c r="P140" s="1" t="s">
        <v>166</v>
      </c>
      <c r="Q140" s="2" t="b">
        <f>IFERROR(__xludf.DUMMYFUNCTION("IF(REGEXMATCH(B140, ""DEPRECATED""), true, false)
"),FALSE)</f>
        <v>0</v>
      </c>
      <c r="R140" s="2" t="str">
        <f t="shared" si="1"/>
        <v>php-zendserver - 212</v>
      </c>
      <c r="S140" s="3" t="str">
        <f t="shared" si="2"/>
        <v>php-zendserver - 4207570</v>
      </c>
      <c r="T140" s="2" t="b">
        <f t="shared" si="3"/>
        <v>1</v>
      </c>
    </row>
    <row r="141">
      <c r="A141" s="1" t="s">
        <v>440</v>
      </c>
      <c r="B141" s="1" t="s">
        <v>441</v>
      </c>
      <c r="C141" s="1" t="s">
        <v>23</v>
      </c>
      <c r="D141" s="1">
        <v>78.0</v>
      </c>
      <c r="E141" s="1">
        <v>6503552.0</v>
      </c>
      <c r="F141" s="1" t="s">
        <v>442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2" t="b">
        <f>IFERROR(__xludf.DUMMYFUNCTION("IF(REGEXMATCH(B141, ""DEPRECATED""), true, false)
"),FALSE)</f>
        <v>0</v>
      </c>
      <c r="R141" s="2" t="str">
        <f t="shared" si="1"/>
        <v>cirros - 78</v>
      </c>
      <c r="S141" s="3" t="str">
        <f t="shared" si="2"/>
        <v>cirros - 6503552</v>
      </c>
      <c r="T141" s="2" t="b">
        <f t="shared" si="3"/>
        <v>0</v>
      </c>
      <c r="AB141" s="1" t="s">
        <v>440</v>
      </c>
      <c r="AC141" s="1" t="s">
        <v>441</v>
      </c>
      <c r="AD141" s="1" t="s">
        <v>23</v>
      </c>
      <c r="AE141" s="1">
        <v>78.0</v>
      </c>
      <c r="AF141" s="1">
        <v>6503552.0</v>
      </c>
      <c r="AG141" s="1" t="s">
        <v>442</v>
      </c>
      <c r="AH141" s="1">
        <v>0.0</v>
      </c>
      <c r="AI141" s="1">
        <v>0.0</v>
      </c>
      <c r="AJ141" s="1">
        <v>0.0</v>
      </c>
      <c r="AK141" s="1">
        <v>0.0</v>
      </c>
      <c r="AL141" s="1">
        <v>0.0</v>
      </c>
      <c r="AM141" s="1">
        <v>0.0</v>
      </c>
      <c r="AN141" s="1">
        <v>0.0</v>
      </c>
      <c r="AO141" s="1">
        <v>0.0</v>
      </c>
      <c r="AP141" s="1">
        <v>0.0</v>
      </c>
      <c r="AQ141" s="1">
        <v>0.0</v>
      </c>
      <c r="AR141" s="2" t="b">
        <f>IFERROR(__xludf.DUMMYFUNCTION("IF(REGEXMATCH(AC141, ""DEPRECATED""), true, false)
"),FALSE)</f>
        <v>0</v>
      </c>
      <c r="AS141" s="2" t="str">
        <f>CONCAT(AB141, CONCAT(" - ", AE141))</f>
        <v>cirros - 78</v>
      </c>
      <c r="AT141" s="3" t="str">
        <f>CONCAT(AB141, CONCAT(" - ", AF141))</f>
        <v>cirros - 6503552</v>
      </c>
      <c r="AU141" s="2" t="b">
        <f>if(eq(AH141,"undefined"),true,false)</f>
        <v>0</v>
      </c>
    </row>
    <row r="142" hidden="1">
      <c r="A142" s="1" t="s">
        <v>443</v>
      </c>
      <c r="B142" s="1" t="s">
        <v>444</v>
      </c>
      <c r="C142" s="1" t="s">
        <v>23</v>
      </c>
      <c r="D142" s="1">
        <v>188.0</v>
      </c>
      <c r="E142" s="1">
        <v>2.8953263E7</v>
      </c>
      <c r="F142" s="1" t="s">
        <v>445</v>
      </c>
      <c r="G142" s="1" t="s">
        <v>166</v>
      </c>
      <c r="H142" s="1" t="s">
        <v>166</v>
      </c>
      <c r="I142" s="1" t="s">
        <v>166</v>
      </c>
      <c r="J142" s="1" t="s">
        <v>166</v>
      </c>
      <c r="K142" s="1" t="s">
        <v>166</v>
      </c>
      <c r="L142" s="1" t="s">
        <v>166</v>
      </c>
      <c r="M142" s="1" t="s">
        <v>166</v>
      </c>
      <c r="N142" s="1" t="s">
        <v>166</v>
      </c>
      <c r="O142" s="1" t="s">
        <v>166</v>
      </c>
      <c r="P142" s="1" t="s">
        <v>166</v>
      </c>
      <c r="Q142" s="2" t="b">
        <f>IFERROR(__xludf.DUMMYFUNCTION("IF(REGEXMATCH(B142, ""DEPRECATED""), true, false)
"),FALSE)</f>
        <v>0</v>
      </c>
      <c r="R142" s="2" t="str">
        <f t="shared" si="1"/>
        <v>rockylinux - 188</v>
      </c>
      <c r="S142" s="3" t="str">
        <f t="shared" si="2"/>
        <v>rockylinux - 28953263</v>
      </c>
      <c r="T142" s="2" t="b">
        <f t="shared" si="3"/>
        <v>1</v>
      </c>
      <c r="AC142" s="1" t="s">
        <v>440</v>
      </c>
      <c r="AD142" s="1" t="s">
        <v>441</v>
      </c>
      <c r="AE142" s="1" t="s">
        <v>23</v>
      </c>
      <c r="AF142" s="1">
        <v>78.0</v>
      </c>
      <c r="AG142" s="1">
        <v>6503552.0</v>
      </c>
      <c r="AH142" s="1" t="s">
        <v>442</v>
      </c>
      <c r="AI142" s="1">
        <v>0.0</v>
      </c>
      <c r="AJ142" s="1">
        <v>0.0</v>
      </c>
      <c r="AK142" s="1">
        <v>0.0</v>
      </c>
      <c r="AL142" s="1">
        <v>0.0</v>
      </c>
      <c r="AM142" s="1">
        <v>0.0</v>
      </c>
      <c r="AN142" s="1">
        <v>0.0</v>
      </c>
      <c r="AO142" s="1">
        <v>0.0</v>
      </c>
      <c r="AP142" s="1">
        <v>0.0</v>
      </c>
      <c r="AQ142" s="1">
        <v>0.0</v>
      </c>
      <c r="AR142" s="1">
        <v>0.0</v>
      </c>
      <c r="AS142" s="2" t="b">
        <f>IFERROR(__xludf.DUMMYFUNCTION("IF(REGEXMATCH(X144, ""DEPRECATED""), true, false)
"),FALSE)</f>
        <v>0</v>
      </c>
      <c r="AT142" s="2" t="str">
        <f>CONCAT(W144, CONCAT(" - ", Z144))</f>
        <v> - </v>
      </c>
      <c r="AU142" s="3" t="str">
        <f>CONCAT(W144, CONCAT(" - ", AG142))</f>
        <v> - 6503552</v>
      </c>
      <c r="AV142" s="2" t="b">
        <f>if(eq(AI142,"undefined"),true,false)</f>
        <v>0</v>
      </c>
    </row>
    <row r="143">
      <c r="A143" s="1" t="s">
        <v>446</v>
      </c>
      <c r="B143" s="1" t="s">
        <v>447</v>
      </c>
      <c r="C143" s="1" t="s">
        <v>23</v>
      </c>
      <c r="D143" s="1">
        <v>7659.0</v>
      </c>
      <c r="E143" s="1">
        <v>1.132519505E9</v>
      </c>
      <c r="F143" s="1" t="s">
        <v>448</v>
      </c>
      <c r="G143" s="1">
        <v>20.0</v>
      </c>
      <c r="H143" s="1">
        <v>10.0</v>
      </c>
      <c r="I143" s="1">
        <v>136.0</v>
      </c>
      <c r="J143" s="1">
        <v>23.0</v>
      </c>
      <c r="K143" s="1">
        <v>21.0</v>
      </c>
      <c r="L143" s="1">
        <v>4.0</v>
      </c>
      <c r="M143" s="1">
        <v>0.0</v>
      </c>
      <c r="N143" s="1">
        <v>0.0</v>
      </c>
      <c r="O143" s="1">
        <v>0.0</v>
      </c>
      <c r="P143" s="1">
        <v>0.0</v>
      </c>
      <c r="Q143" s="2" t="b">
        <f>IFERROR(__xludf.DUMMYFUNCTION("IF(REGEXMATCH(B143, ""DEPRECATED""), true, false)
"),TRUE)</f>
        <v>1</v>
      </c>
      <c r="R143" s="2" t="str">
        <f t="shared" si="1"/>
        <v>centos - 7659</v>
      </c>
      <c r="S143" s="3" t="str">
        <f t="shared" si="2"/>
        <v>centos - 1132519505</v>
      </c>
      <c r="T143" s="2" t="b">
        <f t="shared" si="3"/>
        <v>0</v>
      </c>
      <c r="AB143" s="1" t="s">
        <v>446</v>
      </c>
      <c r="AC143" s="1" t="s">
        <v>447</v>
      </c>
      <c r="AD143" s="1" t="s">
        <v>23</v>
      </c>
      <c r="AE143" s="1">
        <v>7659.0</v>
      </c>
      <c r="AF143" s="1">
        <v>1.132519505E9</v>
      </c>
      <c r="AG143" s="1" t="s">
        <v>448</v>
      </c>
      <c r="AH143" s="1">
        <v>20.0</v>
      </c>
      <c r="AI143" s="1">
        <v>10.0</v>
      </c>
      <c r="AJ143" s="1">
        <v>136.0</v>
      </c>
      <c r="AK143" s="1">
        <v>23.0</v>
      </c>
      <c r="AL143" s="1">
        <v>21.0</v>
      </c>
      <c r="AM143" s="1">
        <v>4.0</v>
      </c>
      <c r="AN143" s="1">
        <v>0.0</v>
      </c>
      <c r="AO143" s="1">
        <v>0.0</v>
      </c>
      <c r="AP143" s="1">
        <v>0.0</v>
      </c>
      <c r="AQ143" s="1">
        <v>0.0</v>
      </c>
      <c r="AR143" s="2" t="b">
        <f>IFERROR(__xludf.DUMMYFUNCTION("IF(REGEXMATCH(AC143, ""DEPRECATED""), true, false)
"),TRUE)</f>
        <v>1</v>
      </c>
      <c r="AS143" s="2" t="str">
        <f t="shared" ref="AS143:AS144" si="58">CONCAT(AB143, CONCAT(" - ", AE143))</f>
        <v>centos - 7659</v>
      </c>
      <c r="AT143" s="3" t="str">
        <f t="shared" ref="AT143:AT144" si="59">CONCAT(AB143, CONCAT(" - ", AF143))</f>
        <v>centos - 1132519505</v>
      </c>
      <c r="AU143" s="2" t="b">
        <f t="shared" ref="AU143:AU144" si="60">if(eq(AH143,"undefined"),true,false)</f>
        <v>0</v>
      </c>
    </row>
    <row r="144">
      <c r="A144" s="1" t="s">
        <v>449</v>
      </c>
      <c r="B144" s="1" t="s">
        <v>450</v>
      </c>
      <c r="C144" s="1" t="s">
        <v>23</v>
      </c>
      <c r="D144" s="1">
        <v>74.0</v>
      </c>
      <c r="E144" s="1">
        <v>2371296.0</v>
      </c>
      <c r="F144" s="1" t="s">
        <v>451</v>
      </c>
      <c r="G144" s="1">
        <v>0.0</v>
      </c>
      <c r="H144" s="1">
        <v>0.0</v>
      </c>
      <c r="I144" s="1">
        <v>18.0</v>
      </c>
      <c r="J144" s="1">
        <v>1.0</v>
      </c>
      <c r="K144" s="1">
        <v>11.0</v>
      </c>
      <c r="L144" s="1">
        <v>0.0</v>
      </c>
      <c r="M144" s="1">
        <v>4.0</v>
      </c>
      <c r="N144" s="1">
        <v>0.0</v>
      </c>
      <c r="O144" s="1">
        <v>0.0</v>
      </c>
      <c r="P144" s="1">
        <v>0.0</v>
      </c>
      <c r="Q144" s="2" t="b">
        <f>IFERROR(__xludf.DUMMYFUNCTION("IF(REGEXMATCH(B144, ""DEPRECATED""), true, false)
"),TRUE)</f>
        <v>1</v>
      </c>
      <c r="R144" s="2" t="str">
        <f t="shared" si="1"/>
        <v>express-gateway - 74</v>
      </c>
      <c r="S144" s="3" t="str">
        <f t="shared" si="2"/>
        <v>express-gateway - 2371296</v>
      </c>
      <c r="T144" s="2" t="b">
        <f t="shared" si="3"/>
        <v>0</v>
      </c>
      <c r="AB144" s="1" t="s">
        <v>449</v>
      </c>
      <c r="AC144" s="1" t="s">
        <v>450</v>
      </c>
      <c r="AD144" s="1" t="s">
        <v>23</v>
      </c>
      <c r="AE144" s="1">
        <v>74.0</v>
      </c>
      <c r="AF144" s="1">
        <v>2371296.0</v>
      </c>
      <c r="AG144" s="1" t="s">
        <v>451</v>
      </c>
      <c r="AH144" s="1">
        <v>0.0</v>
      </c>
      <c r="AI144" s="1">
        <v>0.0</v>
      </c>
      <c r="AJ144" s="1">
        <v>18.0</v>
      </c>
      <c r="AK144" s="1">
        <v>1.0</v>
      </c>
      <c r="AL144" s="1">
        <v>11.0</v>
      </c>
      <c r="AM144" s="1">
        <v>0.0</v>
      </c>
      <c r="AN144" s="1">
        <v>4.0</v>
      </c>
      <c r="AO144" s="1">
        <v>0.0</v>
      </c>
      <c r="AP144" s="1">
        <v>0.0</v>
      </c>
      <c r="AQ144" s="1">
        <v>0.0</v>
      </c>
      <c r="AR144" s="2" t="b">
        <f>IFERROR(__xludf.DUMMYFUNCTION("IF(REGEXMATCH(AC144, ""DEPRECATED""), true, false)
"),TRUE)</f>
        <v>1</v>
      </c>
      <c r="AS144" s="2" t="str">
        <f t="shared" si="58"/>
        <v>express-gateway - 74</v>
      </c>
      <c r="AT144" s="3" t="str">
        <f t="shared" si="59"/>
        <v>express-gateway - 2371296</v>
      </c>
      <c r="AU144" s="2" t="b">
        <f t="shared" si="60"/>
        <v>0</v>
      </c>
    </row>
    <row r="145">
      <c r="S145" s="3"/>
      <c r="AG145" s="1" t="s">
        <v>546</v>
      </c>
      <c r="AH145" s="2">
        <f t="shared" ref="AH145:AQ145" si="61">countif(AH2:AH144, "&gt;0")</f>
        <v>78</v>
      </c>
      <c r="AI145" s="2">
        <f t="shared" si="61"/>
        <v>100</v>
      </c>
      <c r="AJ145" s="2">
        <f t="shared" si="61"/>
        <v>71</v>
      </c>
      <c r="AK145" s="2">
        <f t="shared" si="61"/>
        <v>70</v>
      </c>
      <c r="AL145" s="2">
        <f t="shared" si="61"/>
        <v>54</v>
      </c>
      <c r="AM145" s="2">
        <f t="shared" si="61"/>
        <v>16</v>
      </c>
      <c r="AN145" s="2">
        <f t="shared" si="61"/>
        <v>27</v>
      </c>
      <c r="AO145" s="2">
        <f t="shared" si="61"/>
        <v>62</v>
      </c>
      <c r="AP145" s="2">
        <f t="shared" si="61"/>
        <v>45</v>
      </c>
      <c r="AQ145" s="2">
        <f t="shared" si="61"/>
        <v>18</v>
      </c>
    </row>
    <row r="146">
      <c r="S146" s="3"/>
      <c r="AG146" s="1" t="s">
        <v>19</v>
      </c>
      <c r="AH146" s="2">
        <f t="shared" ref="AH146:AQ146" si="62">Sum(AH2:AH144)</f>
        <v>231</v>
      </c>
      <c r="AI146" s="2">
        <f t="shared" si="62"/>
        <v>3892</v>
      </c>
      <c r="AJ146" s="2">
        <f t="shared" si="62"/>
        <v>1365</v>
      </c>
      <c r="AK146" s="2">
        <f t="shared" si="62"/>
        <v>834</v>
      </c>
      <c r="AL146" s="2">
        <f t="shared" si="62"/>
        <v>741</v>
      </c>
      <c r="AM146" s="2">
        <f t="shared" si="62"/>
        <v>134</v>
      </c>
      <c r="AN146" s="2">
        <f t="shared" si="62"/>
        <v>139</v>
      </c>
      <c r="AO146" s="2">
        <f t="shared" si="62"/>
        <v>101</v>
      </c>
      <c r="AP146" s="2">
        <f t="shared" si="62"/>
        <v>83</v>
      </c>
      <c r="AQ146" s="2">
        <f t="shared" si="62"/>
        <v>51</v>
      </c>
    </row>
    <row r="147">
      <c r="S147" s="3"/>
    </row>
    <row r="148">
      <c r="S148" s="3"/>
    </row>
    <row r="149">
      <c r="S149" s="3"/>
    </row>
    <row r="150">
      <c r="S150" s="3"/>
    </row>
    <row r="151">
      <c r="S151" s="3"/>
    </row>
    <row r="152">
      <c r="S152" s="3"/>
    </row>
    <row r="153">
      <c r="S153" s="3"/>
    </row>
    <row r="154">
      <c r="S154" s="3"/>
    </row>
    <row r="155">
      <c r="S155" s="3"/>
      <c r="AJ155" s="1" t="s">
        <v>546</v>
      </c>
      <c r="AM155" s="1" t="s">
        <v>547</v>
      </c>
    </row>
    <row r="156">
      <c r="S156" s="3"/>
      <c r="AJ156" s="1" t="s">
        <v>6</v>
      </c>
      <c r="AK156" s="1">
        <v>78.0</v>
      </c>
      <c r="AM156" s="1" t="s">
        <v>6</v>
      </c>
      <c r="AN156" s="1">
        <v>231.0</v>
      </c>
    </row>
    <row r="157">
      <c r="S157" s="3"/>
      <c r="AJ157" s="1" t="s">
        <v>7</v>
      </c>
      <c r="AK157" s="1">
        <v>100.0</v>
      </c>
      <c r="AM157" s="1" t="s">
        <v>7</v>
      </c>
      <c r="AN157" s="1">
        <v>3892.0</v>
      </c>
    </row>
    <row r="158">
      <c r="S158" s="3"/>
      <c r="AJ158" s="1" t="s">
        <v>8</v>
      </c>
      <c r="AK158" s="1">
        <v>71.0</v>
      </c>
      <c r="AM158" s="1" t="s">
        <v>8</v>
      </c>
      <c r="AN158" s="1">
        <v>1365.0</v>
      </c>
    </row>
    <row r="159">
      <c r="S159" s="3"/>
      <c r="AJ159" s="1" t="s">
        <v>9</v>
      </c>
      <c r="AK159" s="1">
        <v>70.0</v>
      </c>
      <c r="AM159" s="1" t="s">
        <v>9</v>
      </c>
      <c r="AN159" s="1">
        <v>834.0</v>
      </c>
    </row>
    <row r="160">
      <c r="S160" s="3"/>
      <c r="AJ160" s="1" t="s">
        <v>10</v>
      </c>
      <c r="AK160" s="1">
        <v>54.0</v>
      </c>
      <c r="AM160" s="1" t="s">
        <v>10</v>
      </c>
      <c r="AN160" s="1">
        <v>741.0</v>
      </c>
    </row>
    <row r="161">
      <c r="S161" s="3"/>
      <c r="AJ161" s="1" t="s">
        <v>11</v>
      </c>
      <c r="AK161" s="1">
        <v>16.0</v>
      </c>
      <c r="AM161" s="1" t="s">
        <v>11</v>
      </c>
      <c r="AN161" s="1">
        <v>134.0</v>
      </c>
    </row>
    <row r="162">
      <c r="S162" s="3"/>
      <c r="AJ162" s="1" t="s">
        <v>12</v>
      </c>
      <c r="AK162" s="1">
        <v>27.0</v>
      </c>
      <c r="AM162" s="1" t="s">
        <v>12</v>
      </c>
      <c r="AN162" s="1">
        <v>139.0</v>
      </c>
    </row>
    <row r="163">
      <c r="S163" s="3"/>
      <c r="AJ163" s="1" t="s">
        <v>13</v>
      </c>
      <c r="AK163" s="1">
        <v>62.0</v>
      </c>
      <c r="AM163" s="1" t="s">
        <v>13</v>
      </c>
      <c r="AN163" s="1">
        <v>101.0</v>
      </c>
    </row>
    <row r="164">
      <c r="S164" s="3"/>
      <c r="AJ164" s="1" t="s">
        <v>14</v>
      </c>
      <c r="AK164" s="1">
        <v>45.0</v>
      </c>
      <c r="AM164" s="1" t="s">
        <v>14</v>
      </c>
      <c r="AN164" s="1">
        <v>83.0</v>
      </c>
    </row>
    <row r="165">
      <c r="S165" s="3"/>
      <c r="AJ165" s="1" t="s">
        <v>15</v>
      </c>
      <c r="AK165" s="1">
        <v>18.0</v>
      </c>
      <c r="AM165" s="1" t="s">
        <v>15</v>
      </c>
      <c r="AN165" s="1">
        <v>51.0</v>
      </c>
    </row>
    <row r="166">
      <c r="S166" s="3"/>
    </row>
    <row r="167">
      <c r="S167" s="3"/>
    </row>
    <row r="168">
      <c r="S168" s="3"/>
    </row>
    <row r="169">
      <c r="S169" s="3"/>
    </row>
    <row r="170">
      <c r="S170" s="3"/>
    </row>
    <row r="171">
      <c r="S171" s="3"/>
    </row>
    <row r="172">
      <c r="S172" s="3"/>
    </row>
    <row r="173">
      <c r="S173" s="3"/>
    </row>
    <row r="174">
      <c r="S174" s="3"/>
    </row>
    <row r="175">
      <c r="S175" s="3"/>
    </row>
    <row r="176">
      <c r="S176" s="3"/>
    </row>
  </sheetData>
  <autoFilter ref="$A$1:$Z$176">
    <filterColumn colId="19">
      <filters blank="1">
        <filter val="FALSE"/>
      </filters>
    </filterColumn>
    <sortState ref="A1:Z176">
      <sortCondition descending="1" ref="F1:F176"/>
      <sortCondition descending="1" ref="E1:E176"/>
    </sortState>
  </autoFilter>
  <mergeCells count="2">
    <mergeCell ref="AJ155:AK155"/>
    <mergeCell ref="AM155:AN155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544</v>
      </c>
      <c r="AB1" s="1" t="s">
        <v>0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544</v>
      </c>
    </row>
    <row r="2" hidden="1">
      <c r="A2" s="1" t="s">
        <v>455</v>
      </c>
      <c r="B2" s="1" t="s">
        <v>456</v>
      </c>
      <c r="C2" s="1" t="s">
        <v>23</v>
      </c>
      <c r="D2" s="1">
        <v>48.0</v>
      </c>
      <c r="E2" s="1">
        <v>672998.0</v>
      </c>
      <c r="F2" s="1" t="s">
        <v>457</v>
      </c>
      <c r="G2" s="1" t="s">
        <v>166</v>
      </c>
      <c r="H2" s="1" t="s">
        <v>166</v>
      </c>
      <c r="I2" s="1" t="s">
        <v>166</v>
      </c>
      <c r="J2" s="1" t="s">
        <v>166</v>
      </c>
      <c r="K2" s="1" t="s">
        <v>166</v>
      </c>
      <c r="L2" s="1" t="s">
        <v>166</v>
      </c>
      <c r="M2" s="1" t="s">
        <v>166</v>
      </c>
      <c r="N2" s="1" t="s">
        <v>166</v>
      </c>
      <c r="O2" s="1" t="s">
        <v>166</v>
      </c>
      <c r="P2" s="1" t="s">
        <v>166</v>
      </c>
      <c r="Q2" s="2" t="b">
        <f>IFERROR(__xludf.DUMMYFUNCTION("IF(REGEXMATCH(B2, ""DEPRECATED""), true, false)
"),TRUE)</f>
        <v>1</v>
      </c>
      <c r="R2" s="2" t="str">
        <f t="shared" ref="R2:R32" si="1">CONCAT(A2, CONCAT(" - ", D2))</f>
        <v>jobber - 48</v>
      </c>
      <c r="S2" s="3" t="str">
        <f t="shared" ref="S2:S32" si="2">CONCAT(A2, CONCAT(" - ", E2))</f>
        <v>jobber - 672998</v>
      </c>
      <c r="T2" s="2" t="b">
        <f t="shared" ref="T2:T32" si="3">if(eq(G2,"undefined"),true,false)</f>
        <v>1</v>
      </c>
    </row>
    <row r="3">
      <c r="A3" s="1" t="s">
        <v>458</v>
      </c>
      <c r="B3" s="1" t="s">
        <v>459</v>
      </c>
      <c r="C3" s="1" t="s">
        <v>23</v>
      </c>
      <c r="D3" s="1">
        <v>369.0</v>
      </c>
      <c r="E3" s="1">
        <v>9.6249585E7</v>
      </c>
      <c r="F3" s="1" t="s">
        <v>460</v>
      </c>
      <c r="G3" s="1">
        <v>45.0</v>
      </c>
      <c r="H3" s="1">
        <v>10.0</v>
      </c>
      <c r="I3" s="1">
        <v>67.0</v>
      </c>
      <c r="J3" s="1">
        <v>2.0</v>
      </c>
      <c r="K3" s="1">
        <v>5.0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2" t="b">
        <f>IFERROR(__xludf.DUMMYFUNCTION("IF(REGEXMATCH(B3, ""DEPRECATED""), true, false)
"),TRUE)</f>
        <v>1</v>
      </c>
      <c r="R3" s="2" t="str">
        <f t="shared" si="1"/>
        <v>adoptopenjdk - 369</v>
      </c>
      <c r="S3" s="3" t="str">
        <f t="shared" si="2"/>
        <v>adoptopenjdk - 96249585</v>
      </c>
      <c r="T3" s="2" t="b">
        <f t="shared" si="3"/>
        <v>0</v>
      </c>
      <c r="AB3" s="1" t="s">
        <v>458</v>
      </c>
      <c r="AC3" s="1" t="s">
        <v>459</v>
      </c>
      <c r="AD3" s="1" t="s">
        <v>23</v>
      </c>
      <c r="AE3" s="1">
        <v>369.0</v>
      </c>
      <c r="AF3" s="1">
        <v>9.6249585E7</v>
      </c>
      <c r="AG3" s="1" t="s">
        <v>460</v>
      </c>
      <c r="AH3" s="1">
        <v>45.0</v>
      </c>
      <c r="AI3" s="1">
        <v>10.0</v>
      </c>
      <c r="AJ3" s="1">
        <v>67.0</v>
      </c>
      <c r="AK3" s="1">
        <v>2.0</v>
      </c>
      <c r="AL3" s="1">
        <v>5.0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2" t="b">
        <f>IFERROR(__xludf.DUMMYFUNCTION("IF(REGEXMATCH(AC3, ""DEPRECATED""), true, false)
"),TRUE)</f>
        <v>1</v>
      </c>
      <c r="AS3" s="2" t="str">
        <f>CONCAT(AB3, CONCAT(" - ", AE3))</f>
        <v>adoptopenjdk - 369</v>
      </c>
      <c r="AT3" s="3" t="str">
        <f>CONCAT(AB3, CONCAT(" - ", AF3))</f>
        <v>adoptopenjdk - 96249585</v>
      </c>
      <c r="AU3" s="2" t="b">
        <f>if(eq(AH3,"undefined"),true,false)</f>
        <v>0</v>
      </c>
    </row>
    <row r="4" hidden="1">
      <c r="A4" s="1" t="s">
        <v>461</v>
      </c>
      <c r="B4" s="1" t="s">
        <v>462</v>
      </c>
      <c r="C4" s="1" t="s">
        <v>23</v>
      </c>
      <c r="D4" s="1">
        <v>123.0</v>
      </c>
      <c r="E4" s="1">
        <v>2978015.0</v>
      </c>
      <c r="F4" s="1" t="s">
        <v>463</v>
      </c>
      <c r="G4" s="1" t="s">
        <v>166</v>
      </c>
      <c r="H4" s="1" t="s">
        <v>166</v>
      </c>
      <c r="I4" s="1" t="s">
        <v>166</v>
      </c>
      <c r="J4" s="1" t="s">
        <v>166</v>
      </c>
      <c r="K4" s="1" t="s">
        <v>166</v>
      </c>
      <c r="L4" s="1" t="s">
        <v>166</v>
      </c>
      <c r="M4" s="1" t="s">
        <v>166</v>
      </c>
      <c r="N4" s="1" t="s">
        <v>166</v>
      </c>
      <c r="O4" s="1" t="s">
        <v>166</v>
      </c>
      <c r="P4" s="1" t="s">
        <v>166</v>
      </c>
      <c r="Q4" s="2" t="b">
        <f>IFERROR(__xludf.DUMMYFUNCTION("IF(REGEXMATCH(B4, ""DEPRECATED""), true, false)
"),TRUE)</f>
        <v>1</v>
      </c>
      <c r="R4" s="2" t="str">
        <f t="shared" si="1"/>
        <v>thrift - 123</v>
      </c>
      <c r="S4" s="3" t="str">
        <f t="shared" si="2"/>
        <v>thrift - 2978015</v>
      </c>
      <c r="T4" s="2" t="b">
        <f t="shared" si="3"/>
        <v>1</v>
      </c>
    </row>
    <row r="5">
      <c r="A5" s="1" t="s">
        <v>464</v>
      </c>
      <c r="B5" s="1" t="s">
        <v>462</v>
      </c>
      <c r="C5" s="1" t="s">
        <v>23</v>
      </c>
      <c r="D5" s="1">
        <v>27.0</v>
      </c>
      <c r="E5" s="1">
        <v>2693662.0</v>
      </c>
      <c r="F5" s="1" t="s">
        <v>465</v>
      </c>
      <c r="G5" s="1">
        <v>12.0</v>
      </c>
      <c r="H5" s="1">
        <v>15.0</v>
      </c>
      <c r="I5" s="1">
        <v>37.0</v>
      </c>
      <c r="J5" s="1">
        <v>0.0</v>
      </c>
      <c r="K5" s="1">
        <v>61.0</v>
      </c>
      <c r="L5" s="1">
        <v>1.0</v>
      </c>
      <c r="M5" s="1">
        <v>38.0</v>
      </c>
      <c r="N5" s="1">
        <v>0.0</v>
      </c>
      <c r="O5" s="1">
        <v>5.0</v>
      </c>
      <c r="P5" s="1">
        <v>0.0</v>
      </c>
      <c r="Q5" s="2" t="b">
        <f>IFERROR(__xludf.DUMMYFUNCTION("IF(REGEXMATCH(B5, ""DEPRECATED""), true, false)
"),TRUE)</f>
        <v>1</v>
      </c>
      <c r="R5" s="2" t="str">
        <f t="shared" si="1"/>
        <v>rapidoid - 27</v>
      </c>
      <c r="S5" s="3" t="str">
        <f t="shared" si="2"/>
        <v>rapidoid - 2693662</v>
      </c>
      <c r="T5" s="2" t="b">
        <f t="shared" si="3"/>
        <v>0</v>
      </c>
      <c r="AB5" s="1" t="s">
        <v>464</v>
      </c>
      <c r="AC5" s="1" t="s">
        <v>462</v>
      </c>
      <c r="AD5" s="1" t="s">
        <v>23</v>
      </c>
      <c r="AE5" s="1">
        <v>27.0</v>
      </c>
      <c r="AF5" s="1">
        <v>2693662.0</v>
      </c>
      <c r="AG5" s="1" t="s">
        <v>465</v>
      </c>
      <c r="AH5" s="1">
        <v>12.0</v>
      </c>
      <c r="AI5" s="1">
        <v>15.0</v>
      </c>
      <c r="AJ5" s="1">
        <v>37.0</v>
      </c>
      <c r="AK5" s="1">
        <v>0.0</v>
      </c>
      <c r="AL5" s="1">
        <v>61.0</v>
      </c>
      <c r="AM5" s="1">
        <v>1.0</v>
      </c>
      <c r="AN5" s="1">
        <v>38.0</v>
      </c>
      <c r="AO5" s="1">
        <v>0.0</v>
      </c>
      <c r="AP5" s="1">
        <v>5.0</v>
      </c>
      <c r="AQ5" s="1">
        <v>0.0</v>
      </c>
      <c r="AR5" s="2" t="b">
        <f>IFERROR(__xludf.DUMMYFUNCTION("IF(REGEXMATCH(AC5, ""DEPRECATED""), true, false)
"),TRUE)</f>
        <v>1</v>
      </c>
      <c r="AS5" s="2" t="str">
        <f t="shared" ref="AS5:AS6" si="4">CONCAT(AB5, CONCAT(" - ", AE5))</f>
        <v>rapidoid - 27</v>
      </c>
      <c r="AT5" s="3" t="str">
        <f t="shared" ref="AT5:AT6" si="5">CONCAT(AB5, CONCAT(" - ", AF5))</f>
        <v>rapidoid - 2693662</v>
      </c>
      <c r="AU5" s="2" t="b">
        <f t="shared" ref="AU5:AU6" si="6">if(eq(AH5,"undefined"),true,false)</f>
        <v>0</v>
      </c>
    </row>
    <row r="6">
      <c r="A6" s="1" t="s">
        <v>466</v>
      </c>
      <c r="B6" s="1" t="s">
        <v>462</v>
      </c>
      <c r="C6" s="1" t="s">
        <v>23</v>
      </c>
      <c r="D6" s="1">
        <v>65.0</v>
      </c>
      <c r="E6" s="1">
        <v>2019728.0</v>
      </c>
      <c r="F6" s="1" t="s">
        <v>467</v>
      </c>
      <c r="G6" s="1">
        <v>13.0</v>
      </c>
      <c r="H6" s="1">
        <v>16.0</v>
      </c>
      <c r="I6" s="1">
        <v>32.0</v>
      </c>
      <c r="J6" s="1">
        <v>5.0</v>
      </c>
      <c r="K6" s="1">
        <v>34.0</v>
      </c>
      <c r="L6" s="1">
        <v>5.0</v>
      </c>
      <c r="M6" s="1">
        <v>26.0</v>
      </c>
      <c r="N6" s="1">
        <v>4.0</v>
      </c>
      <c r="O6" s="1">
        <v>1.0</v>
      </c>
      <c r="P6" s="1">
        <v>0.0</v>
      </c>
      <c r="Q6" s="2" t="b">
        <f>IFERROR(__xludf.DUMMYFUNCTION("IF(REGEXMATCH(B6, ""DEPRECATED""), true, false)
"),TRUE)</f>
        <v>1</v>
      </c>
      <c r="R6" s="2" t="str">
        <f t="shared" si="1"/>
        <v>kaazing-gateway - 65</v>
      </c>
      <c r="S6" s="3" t="str">
        <f t="shared" si="2"/>
        <v>kaazing-gateway - 2019728</v>
      </c>
      <c r="T6" s="2" t="b">
        <f t="shared" si="3"/>
        <v>0</v>
      </c>
      <c r="AB6" s="1" t="s">
        <v>466</v>
      </c>
      <c r="AC6" s="1" t="s">
        <v>462</v>
      </c>
      <c r="AD6" s="1" t="s">
        <v>23</v>
      </c>
      <c r="AE6" s="1">
        <v>65.0</v>
      </c>
      <c r="AF6" s="1">
        <v>2019728.0</v>
      </c>
      <c r="AG6" s="1" t="s">
        <v>467</v>
      </c>
      <c r="AH6" s="1">
        <v>13.0</v>
      </c>
      <c r="AI6" s="1">
        <v>16.0</v>
      </c>
      <c r="AJ6" s="1">
        <v>32.0</v>
      </c>
      <c r="AK6" s="1">
        <v>5.0</v>
      </c>
      <c r="AL6" s="1">
        <v>34.0</v>
      </c>
      <c r="AM6" s="1">
        <v>5.0</v>
      </c>
      <c r="AN6" s="1">
        <v>26.0</v>
      </c>
      <c r="AO6" s="1">
        <v>4.0</v>
      </c>
      <c r="AP6" s="1">
        <v>1.0</v>
      </c>
      <c r="AQ6" s="1">
        <v>0.0</v>
      </c>
      <c r="AR6" s="2" t="b">
        <f>IFERROR(__xludf.DUMMYFUNCTION("IF(REGEXMATCH(AC6, ""DEPRECATED""), true, false)
"),TRUE)</f>
        <v>1</v>
      </c>
      <c r="AS6" s="2" t="str">
        <f t="shared" si="4"/>
        <v>kaazing-gateway - 65</v>
      </c>
      <c r="AT6" s="3" t="str">
        <f t="shared" si="5"/>
        <v>kaazing-gateway - 2019728</v>
      </c>
      <c r="AU6" s="2" t="b">
        <f t="shared" si="6"/>
        <v>0</v>
      </c>
    </row>
    <row r="7" hidden="1">
      <c r="A7" s="1" t="s">
        <v>468</v>
      </c>
      <c r="B7" s="1" t="s">
        <v>469</v>
      </c>
      <c r="C7" s="1" t="s">
        <v>23</v>
      </c>
      <c r="D7" s="1">
        <v>95.0</v>
      </c>
      <c r="E7" s="1">
        <v>4998408.0</v>
      </c>
      <c r="F7" s="1" t="s">
        <v>470</v>
      </c>
      <c r="G7" s="1" t="s">
        <v>166</v>
      </c>
      <c r="H7" s="1" t="s">
        <v>166</v>
      </c>
      <c r="I7" s="1" t="s">
        <v>166</v>
      </c>
      <c r="J7" s="1" t="s">
        <v>166</v>
      </c>
      <c r="K7" s="1" t="s">
        <v>166</v>
      </c>
      <c r="L7" s="1" t="s">
        <v>166</v>
      </c>
      <c r="M7" s="1" t="s">
        <v>166</v>
      </c>
      <c r="N7" s="1" t="s">
        <v>166</v>
      </c>
      <c r="O7" s="1" t="s">
        <v>166</v>
      </c>
      <c r="P7" s="1" t="s">
        <v>166</v>
      </c>
      <c r="Q7" s="2" t="b">
        <f>IFERROR(__xludf.DUMMYFUNCTION("IF(REGEXMATCH(B7, ""DEPRECATED""), true, false)
"),TRUE)</f>
        <v>1</v>
      </c>
      <c r="R7" s="2" t="str">
        <f t="shared" si="1"/>
        <v>nuxeo - 95</v>
      </c>
      <c r="S7" s="3" t="str">
        <f t="shared" si="2"/>
        <v>nuxeo - 4998408</v>
      </c>
      <c r="T7" s="2" t="b">
        <f t="shared" si="3"/>
        <v>1</v>
      </c>
    </row>
    <row r="8">
      <c r="A8" s="1" t="s">
        <v>471</v>
      </c>
      <c r="B8" s="1" t="s">
        <v>472</v>
      </c>
      <c r="C8" s="1" t="s">
        <v>23</v>
      </c>
      <c r="D8" s="1">
        <v>85.0</v>
      </c>
      <c r="E8" s="1">
        <v>2888315.0</v>
      </c>
      <c r="F8" s="1" t="s">
        <v>473</v>
      </c>
      <c r="G8" s="1">
        <v>7.0</v>
      </c>
      <c r="H8" s="1">
        <v>129.0</v>
      </c>
      <c r="I8" s="1">
        <v>78.0</v>
      </c>
      <c r="J8" s="1">
        <v>0.0</v>
      </c>
      <c r="K8" s="1">
        <v>42.0</v>
      </c>
      <c r="L8" s="1">
        <v>0.0</v>
      </c>
      <c r="M8" s="1">
        <v>21.0</v>
      </c>
      <c r="N8" s="1">
        <v>0.0</v>
      </c>
      <c r="O8" s="1">
        <v>0.0</v>
      </c>
      <c r="P8" s="1">
        <v>0.0</v>
      </c>
      <c r="Q8" s="2" t="b">
        <f>IFERROR(__xludf.DUMMYFUNCTION("IF(REGEXMATCH(B8, ""DEPRECATED""), true, false)
"),TRUE)</f>
        <v>1</v>
      </c>
      <c r="R8" s="2" t="str">
        <f t="shared" si="1"/>
        <v>fsharp - 85</v>
      </c>
      <c r="S8" s="3" t="str">
        <f t="shared" si="2"/>
        <v>fsharp - 2888315</v>
      </c>
      <c r="T8" s="2" t="b">
        <f t="shared" si="3"/>
        <v>0</v>
      </c>
      <c r="AB8" s="1" t="s">
        <v>471</v>
      </c>
      <c r="AC8" s="1" t="s">
        <v>472</v>
      </c>
      <c r="AD8" s="1" t="s">
        <v>23</v>
      </c>
      <c r="AE8" s="1">
        <v>85.0</v>
      </c>
      <c r="AF8" s="1">
        <v>2888315.0</v>
      </c>
      <c r="AG8" s="1" t="s">
        <v>473</v>
      </c>
      <c r="AH8" s="1">
        <v>7.0</v>
      </c>
      <c r="AI8" s="1">
        <v>129.0</v>
      </c>
      <c r="AJ8" s="1">
        <v>78.0</v>
      </c>
      <c r="AK8" s="1">
        <v>0.0</v>
      </c>
      <c r="AL8" s="1">
        <v>42.0</v>
      </c>
      <c r="AM8" s="1">
        <v>0.0</v>
      </c>
      <c r="AN8" s="1">
        <v>21.0</v>
      </c>
      <c r="AO8" s="1">
        <v>0.0</v>
      </c>
      <c r="AP8" s="1">
        <v>0.0</v>
      </c>
      <c r="AQ8" s="1">
        <v>0.0</v>
      </c>
      <c r="AR8" s="2" t="b">
        <f>IFERROR(__xludf.DUMMYFUNCTION("IF(REGEXMATCH(AC8, ""DEPRECATED""), true, false)
"),TRUE)</f>
        <v>1</v>
      </c>
      <c r="AS8" s="2" t="str">
        <f>CONCAT(AB8, CONCAT(" - ", AE8))</f>
        <v>fsharp - 85</v>
      </c>
      <c r="AT8" s="3" t="str">
        <f>CONCAT(AB8, CONCAT(" - ", AF8))</f>
        <v>fsharp - 2888315</v>
      </c>
      <c r="AU8" s="2" t="b">
        <f>if(eq(AH8,"undefined"),true,false)</f>
        <v>0</v>
      </c>
    </row>
    <row r="9" hidden="1">
      <c r="A9" s="1" t="s">
        <v>474</v>
      </c>
      <c r="B9" s="1" t="s">
        <v>462</v>
      </c>
      <c r="C9" s="1" t="s">
        <v>23</v>
      </c>
      <c r="D9" s="1">
        <v>47.0</v>
      </c>
      <c r="E9" s="1">
        <v>647268.0</v>
      </c>
      <c r="F9" s="1" t="s">
        <v>475</v>
      </c>
      <c r="G9" s="1" t="s">
        <v>166</v>
      </c>
      <c r="H9" s="1" t="s">
        <v>166</v>
      </c>
      <c r="I9" s="1" t="s">
        <v>166</v>
      </c>
      <c r="J9" s="1" t="s">
        <v>166</v>
      </c>
      <c r="K9" s="1" t="s">
        <v>166</v>
      </c>
      <c r="L9" s="1" t="s">
        <v>166</v>
      </c>
      <c r="M9" s="1" t="s">
        <v>166</v>
      </c>
      <c r="N9" s="1" t="s">
        <v>166</v>
      </c>
      <c r="O9" s="1" t="s">
        <v>166</v>
      </c>
      <c r="P9" s="1" t="s">
        <v>166</v>
      </c>
      <c r="Q9" s="2" t="b">
        <f>IFERROR(__xludf.DUMMYFUNCTION("IF(REGEXMATCH(B9, ""DEPRECATED""), true, false)
"),TRUE)</f>
        <v>1</v>
      </c>
      <c r="R9" s="2" t="str">
        <f t="shared" si="1"/>
        <v>sourcemage - 47</v>
      </c>
      <c r="S9" s="3" t="str">
        <f t="shared" si="2"/>
        <v>sourcemage - 647268</v>
      </c>
      <c r="T9" s="2" t="b">
        <f t="shared" si="3"/>
        <v>1</v>
      </c>
    </row>
    <row r="10">
      <c r="A10" s="1" t="s">
        <v>476</v>
      </c>
      <c r="B10" s="1" t="s">
        <v>477</v>
      </c>
      <c r="C10" s="1" t="s">
        <v>23</v>
      </c>
      <c r="D10" s="1">
        <v>44.0</v>
      </c>
      <c r="E10" s="1">
        <v>1606033.0</v>
      </c>
      <c r="F10" s="1" t="s">
        <v>478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mageia - 44</v>
      </c>
      <c r="S10" s="3" t="str">
        <f t="shared" si="2"/>
        <v>mageia - 1606033</v>
      </c>
      <c r="T10" s="2" t="b">
        <f t="shared" si="3"/>
        <v>0</v>
      </c>
      <c r="AB10" s="1" t="s">
        <v>476</v>
      </c>
      <c r="AC10" s="1" t="s">
        <v>477</v>
      </c>
      <c r="AD10" s="1" t="s">
        <v>23</v>
      </c>
      <c r="AE10" s="1">
        <v>44.0</v>
      </c>
      <c r="AF10" s="1">
        <v>1606033.0</v>
      </c>
      <c r="AG10" s="1" t="s">
        <v>478</v>
      </c>
      <c r="AH10" s="1">
        <v>0.0</v>
      </c>
      <c r="AI10" s="1">
        <v>0.0</v>
      </c>
      <c r="AJ10" s="1">
        <v>0.0</v>
      </c>
      <c r="AK10" s="1">
        <v>0.0</v>
      </c>
      <c r="AL10" s="1">
        <v>0.0</v>
      </c>
      <c r="AM10" s="1">
        <v>0.0</v>
      </c>
      <c r="AN10" s="1">
        <v>0.0</v>
      </c>
      <c r="AO10" s="1">
        <v>0.0</v>
      </c>
      <c r="AP10" s="1">
        <v>0.0</v>
      </c>
      <c r="AQ10" s="1">
        <v>0.0</v>
      </c>
      <c r="AR10" s="2" t="b">
        <f>IFERROR(__xludf.DUMMYFUNCTION("IF(REGEXMATCH(AC10, ""DEPRECATED""), true, false)
"),FALSE)</f>
        <v>0</v>
      </c>
      <c r="AS10" s="2" t="str">
        <f>CONCAT(AB10, CONCAT(" - ", AE10))</f>
        <v>mageia - 44</v>
      </c>
      <c r="AT10" s="3" t="str">
        <f>CONCAT(AB10, CONCAT(" - ", AF10))</f>
        <v>mageia - 1606033</v>
      </c>
      <c r="AU10" s="2" t="b">
        <f>if(eq(AH10,"undefined"),true,false)</f>
        <v>0</v>
      </c>
    </row>
    <row r="11" hidden="1">
      <c r="A11" s="1" t="s">
        <v>479</v>
      </c>
      <c r="B11" s="1" t="s">
        <v>480</v>
      </c>
      <c r="C11" s="1" t="s">
        <v>23</v>
      </c>
      <c r="D11" s="1">
        <v>1126.0</v>
      </c>
      <c r="E11" s="1">
        <v>8.2687845E7</v>
      </c>
      <c r="F11" s="1" t="s">
        <v>481</v>
      </c>
      <c r="G11" s="1" t="s">
        <v>166</v>
      </c>
      <c r="H11" s="1" t="s">
        <v>166</v>
      </c>
      <c r="I11" s="1" t="s">
        <v>166</v>
      </c>
      <c r="J11" s="1" t="s">
        <v>166</v>
      </c>
      <c r="K11" s="1" t="s">
        <v>166</v>
      </c>
      <c r="L11" s="1" t="s">
        <v>166</v>
      </c>
      <c r="M11" s="1" t="s">
        <v>166</v>
      </c>
      <c r="N11" s="1" t="s">
        <v>166</v>
      </c>
      <c r="O11" s="1" t="s">
        <v>166</v>
      </c>
      <c r="P11" s="1" t="s">
        <v>166</v>
      </c>
      <c r="Q11" s="2" t="b">
        <f>IFERROR(__xludf.DUMMYFUNCTION("IF(REGEXMATCH(B11, ""DEPRECATED""), true, false)
"),TRUE)</f>
        <v>1</v>
      </c>
      <c r="R11" s="2" t="str">
        <f t="shared" si="1"/>
        <v>swarm - 1126</v>
      </c>
      <c r="S11" s="3" t="str">
        <f t="shared" si="2"/>
        <v>swarm - 82687845</v>
      </c>
      <c r="T11" s="2" t="b">
        <f t="shared" si="3"/>
        <v>1</v>
      </c>
    </row>
    <row r="12">
      <c r="A12" s="1" t="s">
        <v>482</v>
      </c>
      <c r="B12" s="1" t="s">
        <v>462</v>
      </c>
      <c r="C12" s="1" t="s">
        <v>23</v>
      </c>
      <c r="D12" s="1">
        <v>33.0</v>
      </c>
      <c r="E12" s="1">
        <v>705379.0</v>
      </c>
      <c r="F12" s="1" t="s">
        <v>483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2" t="b">
        <f>IFERROR(__xludf.DUMMYFUNCTION("IF(REGEXMATCH(B12, ""DEPRECATED""), true, false)
"),TRUE)</f>
        <v>1</v>
      </c>
      <c r="R12" s="2" t="str">
        <f t="shared" si="1"/>
        <v>euleros - 33</v>
      </c>
      <c r="S12" s="3" t="str">
        <f t="shared" si="2"/>
        <v>euleros - 705379</v>
      </c>
      <c r="T12" s="2" t="b">
        <f t="shared" si="3"/>
        <v>0</v>
      </c>
      <c r="AB12" s="1" t="s">
        <v>482</v>
      </c>
      <c r="AC12" s="1" t="s">
        <v>462</v>
      </c>
      <c r="AD12" s="1" t="s">
        <v>23</v>
      </c>
      <c r="AE12" s="1">
        <v>33.0</v>
      </c>
      <c r="AF12" s="1">
        <v>705379.0</v>
      </c>
      <c r="AG12" s="1" t="s">
        <v>483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0.0</v>
      </c>
      <c r="AQ12" s="1">
        <v>0.0</v>
      </c>
      <c r="AR12" s="2" t="b">
        <f>IFERROR(__xludf.DUMMYFUNCTION("IF(REGEXMATCH(AC12, ""DEPRECATED""), true, false)
"),TRUE)</f>
        <v>1</v>
      </c>
      <c r="AS12" s="2" t="str">
        <f t="shared" ref="AS12:AS13" si="7">CONCAT(AB12, CONCAT(" - ", AE12))</f>
        <v>euleros - 33</v>
      </c>
      <c r="AT12" s="3" t="str">
        <f t="shared" ref="AT12:AT13" si="8">CONCAT(AB12, CONCAT(" - ", AF12))</f>
        <v>euleros - 705379</v>
      </c>
      <c r="AU12" s="2" t="b">
        <f t="shared" ref="AU12:AU13" si="9">if(eq(AH12,"undefined"),true,false)</f>
        <v>0</v>
      </c>
    </row>
    <row r="13">
      <c r="A13" s="1" t="s">
        <v>484</v>
      </c>
      <c r="B13" s="1" t="s">
        <v>462</v>
      </c>
      <c r="C13" s="1" t="s">
        <v>23</v>
      </c>
      <c r="D13" s="1">
        <v>40.0</v>
      </c>
      <c r="E13" s="1">
        <v>867447.0</v>
      </c>
      <c r="F13" s="1" t="s">
        <v>485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2" t="b">
        <f>IFERROR(__xludf.DUMMYFUNCTION("IF(REGEXMATCH(B13, ""DEPRECATED""), true, false)
"),TRUE)</f>
        <v>1</v>
      </c>
      <c r="R13" s="2" t="str">
        <f t="shared" si="1"/>
        <v>crux - 40</v>
      </c>
      <c r="S13" s="3" t="str">
        <f t="shared" si="2"/>
        <v>crux - 867447</v>
      </c>
      <c r="T13" s="2" t="b">
        <f t="shared" si="3"/>
        <v>0</v>
      </c>
      <c r="AB13" s="1" t="s">
        <v>484</v>
      </c>
      <c r="AC13" s="1" t="s">
        <v>462</v>
      </c>
      <c r="AD13" s="1" t="s">
        <v>23</v>
      </c>
      <c r="AE13" s="1">
        <v>40.0</v>
      </c>
      <c r="AF13" s="1">
        <v>867447.0</v>
      </c>
      <c r="AG13" s="1" t="s">
        <v>485</v>
      </c>
      <c r="AH13" s="1">
        <v>0.0</v>
      </c>
      <c r="AI13" s="1">
        <v>0.0</v>
      </c>
      <c r="AJ13" s="1">
        <v>0.0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0.0</v>
      </c>
      <c r="AQ13" s="1">
        <v>0.0</v>
      </c>
      <c r="AR13" s="2" t="b">
        <f>IFERROR(__xludf.DUMMYFUNCTION("IF(REGEXMATCH(AC13, ""DEPRECATED""), true, false)
"),TRUE)</f>
        <v>1</v>
      </c>
      <c r="AS13" s="2" t="str">
        <f t="shared" si="7"/>
        <v>crux - 40</v>
      </c>
      <c r="AT13" s="3" t="str">
        <f t="shared" si="8"/>
        <v>crux - 867447</v>
      </c>
      <c r="AU13" s="2" t="b">
        <f t="shared" si="9"/>
        <v>0</v>
      </c>
    </row>
    <row r="14" hidden="1">
      <c r="A14" s="1" t="s">
        <v>486</v>
      </c>
      <c r="B14" s="1" t="s">
        <v>487</v>
      </c>
      <c r="C14" s="1" t="s">
        <v>23</v>
      </c>
      <c r="D14" s="1">
        <v>651.0</v>
      </c>
      <c r="E14" s="1">
        <v>1.20454835E8</v>
      </c>
      <c r="F14" s="1" t="s">
        <v>488</v>
      </c>
      <c r="G14" s="1" t="s">
        <v>166</v>
      </c>
      <c r="H14" s="1" t="s">
        <v>166</v>
      </c>
      <c r="I14" s="1" t="s">
        <v>166</v>
      </c>
      <c r="J14" s="1" t="s">
        <v>166</v>
      </c>
      <c r="K14" s="1" t="s">
        <v>166</v>
      </c>
      <c r="L14" s="1" t="s">
        <v>166</v>
      </c>
      <c r="M14" s="1" t="s">
        <v>166</v>
      </c>
      <c r="N14" s="1" t="s">
        <v>166</v>
      </c>
      <c r="O14" s="1" t="s">
        <v>166</v>
      </c>
      <c r="P14" s="1" t="s">
        <v>166</v>
      </c>
      <c r="Q14" s="2" t="b">
        <f>IFERROR(__xludf.DUMMYFUNCTION("IF(REGEXMATCH(B14, ""DEPRECATED""), true, false)
"),TRUE)</f>
        <v>1</v>
      </c>
      <c r="R14" s="2" t="str">
        <f t="shared" si="1"/>
        <v>sentry - 651</v>
      </c>
      <c r="S14" s="3" t="str">
        <f t="shared" si="2"/>
        <v>sentry - 120454835</v>
      </c>
      <c r="T14" s="2" t="b">
        <f t="shared" si="3"/>
        <v>1</v>
      </c>
    </row>
    <row r="15">
      <c r="A15" s="1" t="s">
        <v>489</v>
      </c>
      <c r="B15" s="1" t="s">
        <v>462</v>
      </c>
      <c r="C15" s="1" t="s">
        <v>23</v>
      </c>
      <c r="D15" s="1">
        <v>47.0</v>
      </c>
      <c r="E15" s="1">
        <v>1292421.0</v>
      </c>
      <c r="F15" s="1" t="s">
        <v>490</v>
      </c>
      <c r="G15" s="1">
        <v>0.0</v>
      </c>
      <c r="H15" s="1">
        <v>0.0</v>
      </c>
      <c r="I15" s="1">
        <v>1.0</v>
      </c>
      <c r="J15" s="1">
        <v>0.0</v>
      </c>
      <c r="K15" s="1">
        <v>4.0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2" t="b">
        <f>IFERROR(__xludf.DUMMYFUNCTION("IF(REGEXMATCH(B15, ""DEPRECATED""), true, false)
"),TRUE)</f>
        <v>1</v>
      </c>
      <c r="R15" s="2" t="str">
        <f t="shared" si="1"/>
        <v>known - 47</v>
      </c>
      <c r="S15" s="3" t="str">
        <f t="shared" si="2"/>
        <v>known - 1292421</v>
      </c>
      <c r="T15" s="2" t="b">
        <f t="shared" si="3"/>
        <v>0</v>
      </c>
      <c r="AB15" s="1" t="s">
        <v>489</v>
      </c>
      <c r="AC15" s="1" t="s">
        <v>462</v>
      </c>
      <c r="AD15" s="1" t="s">
        <v>23</v>
      </c>
      <c r="AE15" s="1">
        <v>47.0</v>
      </c>
      <c r="AF15" s="1">
        <v>1292421.0</v>
      </c>
      <c r="AG15" s="1" t="s">
        <v>490</v>
      </c>
      <c r="AH15" s="1">
        <v>0.0</v>
      </c>
      <c r="AI15" s="1">
        <v>0.0</v>
      </c>
      <c r="AJ15" s="1">
        <v>1.0</v>
      </c>
      <c r="AK15" s="1">
        <v>0.0</v>
      </c>
      <c r="AL15" s="1">
        <v>4.0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2" t="b">
        <f>IFERROR(__xludf.DUMMYFUNCTION("IF(REGEXMATCH(AC15, ""DEPRECATED""), true, false)
"),TRUE)</f>
        <v>1</v>
      </c>
      <c r="AS15" s="2" t="str">
        <f>CONCAT(AB15, CONCAT(" - ", AE15))</f>
        <v>known - 47</v>
      </c>
      <c r="AT15" s="3" t="str">
        <f>CONCAT(AB15, CONCAT(" - ", AF15))</f>
        <v>known - 1292421</v>
      </c>
      <c r="AU15" s="2" t="b">
        <f>if(eq(AH15,"undefined"),true,false)</f>
        <v>0</v>
      </c>
    </row>
    <row r="16" hidden="1">
      <c r="A16" s="1" t="s">
        <v>491</v>
      </c>
      <c r="B16" s="1" t="s">
        <v>492</v>
      </c>
      <c r="C16" s="1" t="s">
        <v>23</v>
      </c>
      <c r="D16" s="1">
        <v>336.0</v>
      </c>
      <c r="E16" s="1">
        <v>9409707.0</v>
      </c>
      <c r="F16" s="1" t="s">
        <v>493</v>
      </c>
      <c r="G16" s="1" t="s">
        <v>166</v>
      </c>
      <c r="H16" s="1" t="s">
        <v>166</v>
      </c>
      <c r="I16" s="1" t="s">
        <v>166</v>
      </c>
      <c r="J16" s="1" t="s">
        <v>166</v>
      </c>
      <c r="K16" s="1" t="s">
        <v>166</v>
      </c>
      <c r="L16" s="1" t="s">
        <v>166</v>
      </c>
      <c r="M16" s="1" t="s">
        <v>166</v>
      </c>
      <c r="N16" s="1" t="s">
        <v>166</v>
      </c>
      <c r="O16" s="1" t="s">
        <v>166</v>
      </c>
      <c r="P16" s="1" t="s">
        <v>166</v>
      </c>
      <c r="Q16" s="2" t="b">
        <f>IFERROR(__xludf.DUMMYFUNCTION("IF(REGEXMATCH(B16, ""DEPRECATED""), true, false)
"),TRUE)</f>
        <v>1</v>
      </c>
      <c r="R16" s="2" t="str">
        <f t="shared" si="1"/>
        <v>opensuse - 336</v>
      </c>
      <c r="S16" s="3" t="str">
        <f t="shared" si="2"/>
        <v>opensuse - 9409707</v>
      </c>
      <c r="T16" s="2" t="b">
        <f t="shared" si="3"/>
        <v>1</v>
      </c>
    </row>
    <row r="17">
      <c r="A17" s="1" t="s">
        <v>494</v>
      </c>
      <c r="B17" s="1" t="s">
        <v>495</v>
      </c>
      <c r="C17" s="1" t="s">
        <v>23</v>
      </c>
      <c r="D17" s="1">
        <v>11.0</v>
      </c>
      <c r="E17" s="1">
        <v>1453884.0</v>
      </c>
      <c r="F17" s="1" t="s">
        <v>496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hola-mundo - 11</v>
      </c>
      <c r="S17" s="3" t="str">
        <f t="shared" si="2"/>
        <v>hola-mundo - 1453884</v>
      </c>
      <c r="T17" s="2" t="b">
        <f t="shared" si="3"/>
        <v>0</v>
      </c>
      <c r="AB17" s="1" t="s">
        <v>494</v>
      </c>
      <c r="AC17" s="1" t="s">
        <v>495</v>
      </c>
      <c r="AD17" s="1" t="s">
        <v>23</v>
      </c>
      <c r="AE17" s="1">
        <v>11.0</v>
      </c>
      <c r="AF17" s="1">
        <v>1453884.0</v>
      </c>
      <c r="AG17" s="1" t="s">
        <v>496</v>
      </c>
      <c r="AH17" s="1">
        <v>0.0</v>
      </c>
      <c r="AI17" s="1">
        <v>0.0</v>
      </c>
      <c r="AJ17" s="1">
        <v>0.0</v>
      </c>
      <c r="AK17" s="1">
        <v>0.0</v>
      </c>
      <c r="AL17" s="1">
        <v>0.0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2" t="b">
        <f>IFERROR(__xludf.DUMMYFUNCTION("IF(REGEXMATCH(AC17, ""DEPRECATED""), true, false)
"),FALSE)</f>
        <v>0</v>
      </c>
      <c r="AS17" s="2" t="str">
        <f t="shared" ref="AS17:AS20" si="10">CONCAT(AB17, CONCAT(" - ", AE17))</f>
        <v>hola-mundo - 11</v>
      </c>
      <c r="AT17" s="3" t="str">
        <f t="shared" ref="AT17:AT20" si="11">CONCAT(AB17, CONCAT(" - ", AF17))</f>
        <v>hola-mundo - 1453884</v>
      </c>
      <c r="AU17" s="2" t="b">
        <f t="shared" ref="AU17:AU20" si="12">if(eq(AH17,"undefined"),true,false)</f>
        <v>0</v>
      </c>
    </row>
    <row r="18">
      <c r="A18" s="1" t="s">
        <v>497</v>
      </c>
      <c r="B18" s="1" t="s">
        <v>498</v>
      </c>
      <c r="C18" s="1" t="s">
        <v>23</v>
      </c>
      <c r="D18" s="1">
        <v>14.0</v>
      </c>
      <c r="E18" s="1">
        <v>4226609.0</v>
      </c>
      <c r="F18" s="1" t="s">
        <v>499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hello-seattle - 14</v>
      </c>
      <c r="S18" s="3" t="str">
        <f t="shared" si="2"/>
        <v>hello-seattle - 4226609</v>
      </c>
      <c r="T18" s="2" t="b">
        <f t="shared" si="3"/>
        <v>0</v>
      </c>
      <c r="AB18" s="1" t="s">
        <v>497</v>
      </c>
      <c r="AC18" s="1" t="s">
        <v>498</v>
      </c>
      <c r="AD18" s="1" t="s">
        <v>23</v>
      </c>
      <c r="AE18" s="1">
        <v>14.0</v>
      </c>
      <c r="AF18" s="1">
        <v>4226609.0</v>
      </c>
      <c r="AG18" s="1" t="s">
        <v>499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2" t="b">
        <f>IFERROR(__xludf.DUMMYFUNCTION("IF(REGEXMATCH(AC18, ""DEPRECATED""), true, false)
"),FALSE)</f>
        <v>0</v>
      </c>
      <c r="AS18" s="2" t="str">
        <f t="shared" si="10"/>
        <v>hello-seattle - 14</v>
      </c>
      <c r="AT18" s="3" t="str">
        <f t="shared" si="11"/>
        <v>hello-seattle - 4226609</v>
      </c>
      <c r="AU18" s="2" t="b">
        <f t="shared" si="12"/>
        <v>0</v>
      </c>
    </row>
    <row r="19">
      <c r="A19" s="1" t="s">
        <v>500</v>
      </c>
      <c r="B19" s="1" t="s">
        <v>501</v>
      </c>
      <c r="C19" s="1" t="s">
        <v>23</v>
      </c>
      <c r="D19" s="1">
        <v>1386.0</v>
      </c>
      <c r="E19" s="1">
        <v>5.6652293E7</v>
      </c>
      <c r="F19" s="1" t="s">
        <v>502</v>
      </c>
      <c r="G19" s="1">
        <v>1.0</v>
      </c>
      <c r="H19" s="1">
        <v>0.0</v>
      </c>
      <c r="I19" s="1">
        <v>16.0</v>
      </c>
      <c r="J19" s="1">
        <v>0.0</v>
      </c>
      <c r="K19" s="1">
        <v>29.0</v>
      </c>
      <c r="L19" s="1">
        <v>0.0</v>
      </c>
      <c r="M19" s="1">
        <v>17.0</v>
      </c>
      <c r="N19" s="1">
        <v>0.0</v>
      </c>
      <c r="O19" s="1">
        <v>2.0</v>
      </c>
      <c r="P19" s="1">
        <v>0.0</v>
      </c>
      <c r="Q19" s="2" t="b">
        <f>IFERROR(__xludf.DUMMYFUNCTION("IF(REGEXMATCH(B19, ""DEPRECATED""), true, false)
"),TRUE)</f>
        <v>1</v>
      </c>
      <c r="R19" s="2" t="str">
        <f t="shared" si="1"/>
        <v>owncloud - 1386</v>
      </c>
      <c r="S19" s="3" t="str">
        <f t="shared" si="2"/>
        <v>owncloud - 56652293</v>
      </c>
      <c r="T19" s="2" t="b">
        <f t="shared" si="3"/>
        <v>0</v>
      </c>
      <c r="AB19" s="1" t="s">
        <v>500</v>
      </c>
      <c r="AC19" s="1" t="s">
        <v>501</v>
      </c>
      <c r="AD19" s="1" t="s">
        <v>23</v>
      </c>
      <c r="AE19" s="1">
        <v>1386.0</v>
      </c>
      <c r="AF19" s="1">
        <v>5.6652293E7</v>
      </c>
      <c r="AG19" s="1" t="s">
        <v>502</v>
      </c>
      <c r="AH19" s="1">
        <v>1.0</v>
      </c>
      <c r="AI19" s="1">
        <v>0.0</v>
      </c>
      <c r="AJ19" s="1">
        <v>16.0</v>
      </c>
      <c r="AK19" s="1">
        <v>0.0</v>
      </c>
      <c r="AL19" s="1">
        <v>29.0</v>
      </c>
      <c r="AM19" s="1">
        <v>0.0</v>
      </c>
      <c r="AN19" s="1">
        <v>17.0</v>
      </c>
      <c r="AO19" s="1">
        <v>0.0</v>
      </c>
      <c r="AP19" s="1">
        <v>2.0</v>
      </c>
      <c r="AQ19" s="1">
        <v>0.0</v>
      </c>
      <c r="AR19" s="2" t="b">
        <f>IFERROR(__xludf.DUMMYFUNCTION("IF(REGEXMATCH(AC19, ""DEPRECATED""), true, false)
"),TRUE)</f>
        <v>1</v>
      </c>
      <c r="AS19" s="2" t="str">
        <f t="shared" si="10"/>
        <v>owncloud - 1386</v>
      </c>
      <c r="AT19" s="3" t="str">
        <f t="shared" si="11"/>
        <v>owncloud - 56652293</v>
      </c>
      <c r="AU19" s="2" t="b">
        <f t="shared" si="12"/>
        <v>0</v>
      </c>
    </row>
    <row r="20">
      <c r="A20" s="1" t="s">
        <v>503</v>
      </c>
      <c r="B20" s="1" t="s">
        <v>504</v>
      </c>
      <c r="C20" s="1" t="s">
        <v>23</v>
      </c>
      <c r="D20" s="1">
        <v>195.0</v>
      </c>
      <c r="E20" s="1">
        <v>2.0236587E7</v>
      </c>
      <c r="F20" s="1" t="s">
        <v>505</v>
      </c>
      <c r="G20" s="1">
        <v>2.0</v>
      </c>
      <c r="H20" s="1">
        <v>0.0</v>
      </c>
      <c r="I20" s="1">
        <v>29.0</v>
      </c>
      <c r="J20" s="1">
        <v>4.0</v>
      </c>
      <c r="K20" s="1">
        <v>37.0</v>
      </c>
      <c r="L20" s="1">
        <v>0.0</v>
      </c>
      <c r="M20" s="1">
        <v>19.0</v>
      </c>
      <c r="N20" s="1">
        <v>0.0</v>
      </c>
      <c r="O20" s="1">
        <v>5.0</v>
      </c>
      <c r="P20" s="1">
        <v>0.0</v>
      </c>
      <c r="Q20" s="2" t="b">
        <f>IFERROR(__xludf.DUMMYFUNCTION("IF(REGEXMATCH(B20, ""DEPRECATED""), true, false)
"),TRUE)</f>
        <v>1</v>
      </c>
      <c r="R20" s="2" t="str">
        <f t="shared" si="1"/>
        <v>piwik - 195</v>
      </c>
      <c r="S20" s="3" t="str">
        <f t="shared" si="2"/>
        <v>piwik - 20236587</v>
      </c>
      <c r="T20" s="2" t="b">
        <f t="shared" si="3"/>
        <v>0</v>
      </c>
      <c r="AB20" s="1" t="s">
        <v>503</v>
      </c>
      <c r="AC20" s="1" t="s">
        <v>504</v>
      </c>
      <c r="AD20" s="1" t="s">
        <v>23</v>
      </c>
      <c r="AE20" s="1">
        <v>195.0</v>
      </c>
      <c r="AF20" s="1">
        <v>2.0236587E7</v>
      </c>
      <c r="AG20" s="1" t="s">
        <v>505</v>
      </c>
      <c r="AH20" s="1">
        <v>2.0</v>
      </c>
      <c r="AI20" s="1">
        <v>0.0</v>
      </c>
      <c r="AJ20" s="1">
        <v>29.0</v>
      </c>
      <c r="AK20" s="1">
        <v>4.0</v>
      </c>
      <c r="AL20" s="1">
        <v>37.0</v>
      </c>
      <c r="AM20" s="1">
        <v>0.0</v>
      </c>
      <c r="AN20" s="1">
        <v>19.0</v>
      </c>
      <c r="AO20" s="1">
        <v>0.0</v>
      </c>
      <c r="AP20" s="1">
        <v>5.0</v>
      </c>
      <c r="AQ20" s="1">
        <v>0.0</v>
      </c>
      <c r="AR20" s="2" t="b">
        <f>IFERROR(__xludf.DUMMYFUNCTION("IF(REGEXMATCH(AC20, ""DEPRECATED""), true, false)
"),TRUE)</f>
        <v>1</v>
      </c>
      <c r="AS20" s="2" t="str">
        <f t="shared" si="10"/>
        <v>piwik - 195</v>
      </c>
      <c r="AT20" s="3" t="str">
        <f t="shared" si="11"/>
        <v>piwik - 20236587</v>
      </c>
      <c r="AU20" s="2" t="b">
        <f t="shared" si="12"/>
        <v>0</v>
      </c>
    </row>
    <row r="21" hidden="1">
      <c r="A21" s="1" t="s">
        <v>506</v>
      </c>
      <c r="B21" s="1" t="s">
        <v>507</v>
      </c>
      <c r="C21" s="1" t="s">
        <v>23</v>
      </c>
      <c r="D21" s="1">
        <v>5668.0</v>
      </c>
      <c r="E21" s="1">
        <v>1.48589268E8</v>
      </c>
      <c r="F21" s="1" t="s">
        <v>508</v>
      </c>
      <c r="G21" s="1" t="s">
        <v>166</v>
      </c>
      <c r="H21" s="1" t="s">
        <v>166</v>
      </c>
      <c r="I21" s="1" t="s">
        <v>166</v>
      </c>
      <c r="J21" s="1" t="s">
        <v>166</v>
      </c>
      <c r="K21" s="1" t="s">
        <v>166</v>
      </c>
      <c r="L21" s="1" t="s">
        <v>166</v>
      </c>
      <c r="M21" s="1" t="s">
        <v>166</v>
      </c>
      <c r="N21" s="1" t="s">
        <v>166</v>
      </c>
      <c r="O21" s="1" t="s">
        <v>166</v>
      </c>
      <c r="P21" s="1" t="s">
        <v>166</v>
      </c>
      <c r="Q21" s="2" t="b">
        <f>IFERROR(__xludf.DUMMYFUNCTION("IF(REGEXMATCH(B21, ""DEPRECATED""), true, false)
"),TRUE)</f>
        <v>1</v>
      </c>
      <c r="R21" s="2" t="str">
        <f t="shared" si="1"/>
        <v>jenkins - 5668</v>
      </c>
      <c r="S21" s="3" t="str">
        <f t="shared" si="2"/>
        <v>jenkins - 148589268</v>
      </c>
      <c r="T21" s="2" t="b">
        <f t="shared" si="3"/>
        <v>1</v>
      </c>
    </row>
    <row r="22">
      <c r="A22" s="1" t="s">
        <v>509</v>
      </c>
      <c r="B22" s="1" t="s">
        <v>510</v>
      </c>
      <c r="C22" s="1" t="s">
        <v>23</v>
      </c>
      <c r="D22" s="1">
        <v>315.0</v>
      </c>
      <c r="E22" s="1">
        <v>3422846.0</v>
      </c>
      <c r="F22" s="1" t="s">
        <v>511</v>
      </c>
      <c r="G22" s="1">
        <v>1.0</v>
      </c>
      <c r="H22" s="1">
        <v>0.0</v>
      </c>
      <c r="I22" s="1">
        <v>2.0</v>
      </c>
      <c r="J22" s="1">
        <v>0.0</v>
      </c>
      <c r="K22" s="1">
        <v>4.0</v>
      </c>
      <c r="L22" s="1">
        <v>1.0</v>
      </c>
      <c r="M22" s="1">
        <v>0.0</v>
      </c>
      <c r="N22" s="1">
        <v>0.0</v>
      </c>
      <c r="O22" s="1">
        <v>0.0</v>
      </c>
      <c r="P22" s="1">
        <v>0.0</v>
      </c>
      <c r="Q22" s="2" t="b">
        <f>IFERROR(__xludf.DUMMYFUNCTION("IF(REGEXMATCH(B22, ""DEPRECATED""), true, false)
"),TRUE)</f>
        <v>1</v>
      </c>
      <c r="R22" s="2" t="str">
        <f t="shared" si="1"/>
        <v>celery - 315</v>
      </c>
      <c r="S22" s="3" t="str">
        <f t="shared" si="2"/>
        <v>celery - 3422846</v>
      </c>
      <c r="T22" s="2" t="b">
        <f t="shared" si="3"/>
        <v>0</v>
      </c>
      <c r="AB22" s="1" t="s">
        <v>509</v>
      </c>
      <c r="AC22" s="1" t="s">
        <v>510</v>
      </c>
      <c r="AD22" s="1" t="s">
        <v>23</v>
      </c>
      <c r="AE22" s="1">
        <v>315.0</v>
      </c>
      <c r="AF22" s="1">
        <v>3422846.0</v>
      </c>
      <c r="AG22" s="1" t="s">
        <v>511</v>
      </c>
      <c r="AH22" s="1">
        <v>1.0</v>
      </c>
      <c r="AI22" s="1">
        <v>0.0</v>
      </c>
      <c r="AJ22" s="1">
        <v>2.0</v>
      </c>
      <c r="AK22" s="1">
        <v>0.0</v>
      </c>
      <c r="AL22" s="1">
        <v>4.0</v>
      </c>
      <c r="AM22" s="1">
        <v>1.0</v>
      </c>
      <c r="AN22" s="1">
        <v>0.0</v>
      </c>
      <c r="AO22" s="1">
        <v>0.0</v>
      </c>
      <c r="AP22" s="1">
        <v>0.0</v>
      </c>
      <c r="AQ22" s="1">
        <v>0.0</v>
      </c>
      <c r="AR22" s="2" t="b">
        <f>IFERROR(__xludf.DUMMYFUNCTION("IF(REGEXMATCH(AC22, ""DEPRECATED""), true, false)
"),TRUE)</f>
        <v>1</v>
      </c>
      <c r="AS22" s="2" t="str">
        <f t="shared" ref="AS22:AS23" si="13">CONCAT(AB22, CONCAT(" - ", AE22))</f>
        <v>celery - 315</v>
      </c>
      <c r="AT22" s="3" t="str">
        <f t="shared" ref="AT22:AT23" si="14">CONCAT(AB22, CONCAT(" - ", AF22))</f>
        <v>celery - 3422846</v>
      </c>
      <c r="AU22" s="2" t="b">
        <f t="shared" ref="AU22:AU23" si="15">if(eq(AH22,"undefined"),true,false)</f>
        <v>0</v>
      </c>
    </row>
    <row r="23">
      <c r="A23" s="1" t="s">
        <v>512</v>
      </c>
      <c r="B23" s="1" t="s">
        <v>513</v>
      </c>
      <c r="C23" s="1" t="s">
        <v>23</v>
      </c>
      <c r="D23" s="1">
        <v>143.0</v>
      </c>
      <c r="E23" s="1">
        <v>1.732776E7</v>
      </c>
      <c r="F23" s="1" t="s">
        <v>514</v>
      </c>
      <c r="G23" s="1">
        <v>2.0</v>
      </c>
      <c r="H23" s="1">
        <v>1.0</v>
      </c>
      <c r="I23" s="1">
        <v>18.0</v>
      </c>
      <c r="J23" s="1">
        <v>1.0</v>
      </c>
      <c r="K23" s="1">
        <v>37.0</v>
      </c>
      <c r="L23" s="1">
        <v>0.0</v>
      </c>
      <c r="M23" s="1">
        <v>8.0</v>
      </c>
      <c r="N23" s="1">
        <v>0.0</v>
      </c>
      <c r="O23" s="1">
        <v>10.0</v>
      </c>
      <c r="P23" s="1">
        <v>0.0</v>
      </c>
      <c r="Q23" s="2" t="b">
        <f>IFERROR(__xludf.DUMMYFUNCTION("IF(REGEXMATCH(B23, ""DEPRECATED""), true, false)
"),TRUE)</f>
        <v>1</v>
      </c>
      <c r="R23" s="2" t="str">
        <f t="shared" si="1"/>
        <v>iojs - 143</v>
      </c>
      <c r="S23" s="3" t="str">
        <f t="shared" si="2"/>
        <v>iojs - 17327760</v>
      </c>
      <c r="T23" s="2" t="b">
        <f t="shared" si="3"/>
        <v>0</v>
      </c>
      <c r="AB23" s="1" t="s">
        <v>512</v>
      </c>
      <c r="AC23" s="1" t="s">
        <v>513</v>
      </c>
      <c r="AD23" s="1" t="s">
        <v>23</v>
      </c>
      <c r="AE23" s="1">
        <v>143.0</v>
      </c>
      <c r="AF23" s="1">
        <v>1.732776E7</v>
      </c>
      <c r="AG23" s="1" t="s">
        <v>514</v>
      </c>
      <c r="AH23" s="1">
        <v>2.0</v>
      </c>
      <c r="AI23" s="1">
        <v>1.0</v>
      </c>
      <c r="AJ23" s="1">
        <v>18.0</v>
      </c>
      <c r="AK23" s="1">
        <v>1.0</v>
      </c>
      <c r="AL23" s="1">
        <v>37.0</v>
      </c>
      <c r="AM23" s="1">
        <v>0.0</v>
      </c>
      <c r="AN23" s="1">
        <v>8.0</v>
      </c>
      <c r="AO23" s="1">
        <v>0.0</v>
      </c>
      <c r="AP23" s="1">
        <v>10.0</v>
      </c>
      <c r="AQ23" s="1">
        <v>0.0</v>
      </c>
      <c r="AR23" s="2" t="b">
        <f>IFERROR(__xludf.DUMMYFUNCTION("IF(REGEXMATCH(AC23, ""DEPRECATED""), true, false)
"),TRUE)</f>
        <v>1</v>
      </c>
      <c r="AS23" s="2" t="str">
        <f t="shared" si="13"/>
        <v>iojs - 143</v>
      </c>
      <c r="AT23" s="3" t="str">
        <f t="shared" si="14"/>
        <v>iojs - 17327760</v>
      </c>
      <c r="AU23" s="2" t="b">
        <f t="shared" si="15"/>
        <v>0</v>
      </c>
    </row>
    <row r="24" hidden="1">
      <c r="A24" s="1" t="s">
        <v>515</v>
      </c>
      <c r="B24" s="1" t="s">
        <v>516</v>
      </c>
      <c r="C24" s="1" t="s">
        <v>23</v>
      </c>
      <c r="D24" s="1">
        <v>1997.0</v>
      </c>
      <c r="E24" s="1">
        <v>1.42205304E8</v>
      </c>
      <c r="F24" s="1" t="s">
        <v>517</v>
      </c>
      <c r="G24" s="1" t="s">
        <v>166</v>
      </c>
      <c r="H24" s="1" t="s">
        <v>166</v>
      </c>
      <c r="I24" s="1" t="s">
        <v>166</v>
      </c>
      <c r="J24" s="1" t="s">
        <v>166</v>
      </c>
      <c r="K24" s="1" t="s">
        <v>166</v>
      </c>
      <c r="L24" s="1" t="s">
        <v>166</v>
      </c>
      <c r="M24" s="1" t="s">
        <v>166</v>
      </c>
      <c r="N24" s="1" t="s">
        <v>166</v>
      </c>
      <c r="O24" s="1" t="s">
        <v>166</v>
      </c>
      <c r="P24" s="1" t="s">
        <v>166</v>
      </c>
      <c r="Q24" s="2" t="b">
        <f>IFERROR(__xludf.DUMMYFUNCTION("IF(REGEXMATCH(B24, ""DEPRECATED""), true, false)
"),TRUE)</f>
        <v>1</v>
      </c>
      <c r="R24" s="2" t="str">
        <f t="shared" si="1"/>
        <v>java - 1997</v>
      </c>
      <c r="S24" s="3" t="str">
        <f t="shared" si="2"/>
        <v>java - 142205304</v>
      </c>
      <c r="T24" s="2" t="b">
        <f t="shared" si="3"/>
        <v>1</v>
      </c>
    </row>
    <row r="25">
      <c r="A25" s="1" t="s">
        <v>518</v>
      </c>
      <c r="B25" s="1" t="s">
        <v>519</v>
      </c>
      <c r="C25" s="1" t="s">
        <v>23</v>
      </c>
      <c r="D25" s="1">
        <v>908.0</v>
      </c>
      <c r="E25" s="1">
        <v>8901139.0</v>
      </c>
      <c r="F25" s="1" t="s">
        <v>520</v>
      </c>
      <c r="G25" s="1">
        <v>7.0</v>
      </c>
      <c r="H25" s="1">
        <v>1.0</v>
      </c>
      <c r="I25" s="1">
        <v>40.0</v>
      </c>
      <c r="J25" s="1">
        <v>0.0</v>
      </c>
      <c r="K25" s="1">
        <v>69.0</v>
      </c>
      <c r="L25" s="1">
        <v>0.0</v>
      </c>
      <c r="M25" s="1">
        <v>16.0</v>
      </c>
      <c r="N25" s="1">
        <v>0.0</v>
      </c>
      <c r="O25" s="1">
        <v>13.0</v>
      </c>
      <c r="P25" s="1">
        <v>0.0</v>
      </c>
      <c r="Q25" s="2" t="b">
        <f>IFERROR(__xludf.DUMMYFUNCTION("IF(REGEXMATCH(B25, ""DEPRECATED""), true, false)
"),TRUE)</f>
        <v>1</v>
      </c>
      <c r="R25" s="2" t="str">
        <f t="shared" si="1"/>
        <v>rails - 908</v>
      </c>
      <c r="S25" s="3" t="str">
        <f t="shared" si="2"/>
        <v>rails - 8901139</v>
      </c>
      <c r="T25" s="2" t="b">
        <f t="shared" si="3"/>
        <v>0</v>
      </c>
      <c r="AB25" s="1" t="s">
        <v>518</v>
      </c>
      <c r="AC25" s="1" t="s">
        <v>519</v>
      </c>
      <c r="AD25" s="1" t="s">
        <v>23</v>
      </c>
      <c r="AE25" s="1">
        <v>908.0</v>
      </c>
      <c r="AF25" s="1">
        <v>8901139.0</v>
      </c>
      <c r="AG25" s="1" t="s">
        <v>520</v>
      </c>
      <c r="AH25" s="1">
        <v>7.0</v>
      </c>
      <c r="AI25" s="1">
        <v>1.0</v>
      </c>
      <c r="AJ25" s="1">
        <v>40.0</v>
      </c>
      <c r="AK25" s="1">
        <v>0.0</v>
      </c>
      <c r="AL25" s="1">
        <v>69.0</v>
      </c>
      <c r="AM25" s="1">
        <v>0.0</v>
      </c>
      <c r="AN25" s="1">
        <v>16.0</v>
      </c>
      <c r="AO25" s="1">
        <v>0.0</v>
      </c>
      <c r="AP25" s="1">
        <v>13.0</v>
      </c>
      <c r="AQ25" s="1">
        <v>0.0</v>
      </c>
      <c r="AR25" s="2" t="b">
        <f>IFERROR(__xludf.DUMMYFUNCTION("IF(REGEXMATCH(AC25, ""DEPRECATED""), true, false)
"),TRUE)</f>
        <v>1</v>
      </c>
      <c r="AS25" s="2" t="str">
        <f t="shared" ref="AS25:AS30" si="16">CONCAT(AB25, CONCAT(" - ", AE25))</f>
        <v>rails - 908</v>
      </c>
      <c r="AT25" s="3" t="str">
        <f t="shared" ref="AT25:AT30" si="17">CONCAT(AB25, CONCAT(" - ", AF25))</f>
        <v>rails - 8901139</v>
      </c>
      <c r="AU25" s="2" t="b">
        <f t="shared" ref="AU25:AU30" si="18">if(eq(AH25,"undefined"),true,false)</f>
        <v>0</v>
      </c>
    </row>
    <row r="26">
      <c r="A26" s="1" t="s">
        <v>521</v>
      </c>
      <c r="B26" s="1" t="s">
        <v>510</v>
      </c>
      <c r="C26" s="1" t="s">
        <v>23</v>
      </c>
      <c r="D26" s="1">
        <v>1203.0</v>
      </c>
      <c r="E26" s="1">
        <v>2.2663834E7</v>
      </c>
      <c r="F26" s="1" t="s">
        <v>522</v>
      </c>
      <c r="G26" s="1">
        <v>0.0</v>
      </c>
      <c r="H26" s="1">
        <v>0.0</v>
      </c>
      <c r="I26" s="1">
        <v>6.0</v>
      </c>
      <c r="J26" s="1">
        <v>0.0</v>
      </c>
      <c r="K26" s="1">
        <v>5.0</v>
      </c>
      <c r="L26" s="1">
        <v>0.0</v>
      </c>
      <c r="M26" s="1">
        <v>2.0</v>
      </c>
      <c r="N26" s="1">
        <v>0.0</v>
      </c>
      <c r="O26" s="1">
        <v>0.0</v>
      </c>
      <c r="P26" s="1">
        <v>0.0</v>
      </c>
      <c r="Q26" s="2" t="b">
        <f>IFERROR(__xludf.DUMMYFUNCTION("IF(REGEXMATCH(B26, ""DEPRECATED""), true, false)
"),TRUE)</f>
        <v>1</v>
      </c>
      <c r="R26" s="2" t="str">
        <f t="shared" si="1"/>
        <v>django - 1203</v>
      </c>
      <c r="S26" s="3" t="str">
        <f t="shared" si="2"/>
        <v>django - 22663834</v>
      </c>
      <c r="T26" s="2" t="b">
        <f t="shared" si="3"/>
        <v>0</v>
      </c>
      <c r="AB26" s="1" t="s">
        <v>521</v>
      </c>
      <c r="AC26" s="1" t="s">
        <v>510</v>
      </c>
      <c r="AD26" s="1" t="s">
        <v>23</v>
      </c>
      <c r="AE26" s="1">
        <v>1203.0</v>
      </c>
      <c r="AF26" s="1">
        <v>2.2663834E7</v>
      </c>
      <c r="AG26" s="1" t="s">
        <v>522</v>
      </c>
      <c r="AH26" s="1">
        <v>0.0</v>
      </c>
      <c r="AI26" s="1">
        <v>0.0</v>
      </c>
      <c r="AJ26" s="1">
        <v>6.0</v>
      </c>
      <c r="AK26" s="1">
        <v>0.0</v>
      </c>
      <c r="AL26" s="1">
        <v>5.0</v>
      </c>
      <c r="AM26" s="1">
        <v>0.0</v>
      </c>
      <c r="AN26" s="1">
        <v>2.0</v>
      </c>
      <c r="AO26" s="1">
        <v>0.0</v>
      </c>
      <c r="AP26" s="1">
        <v>0.0</v>
      </c>
      <c r="AQ26" s="1">
        <v>0.0</v>
      </c>
      <c r="AR26" s="2" t="b">
        <f>IFERROR(__xludf.DUMMYFUNCTION("IF(REGEXMATCH(AC26, ""DEPRECATED""), true, false)
"),TRUE)</f>
        <v>1</v>
      </c>
      <c r="AS26" s="2" t="str">
        <f t="shared" si="16"/>
        <v>django - 1203</v>
      </c>
      <c r="AT26" s="3" t="str">
        <f t="shared" si="17"/>
        <v>django - 22663834</v>
      </c>
      <c r="AU26" s="2" t="b">
        <f t="shared" si="18"/>
        <v>0</v>
      </c>
    </row>
    <row r="27">
      <c r="A27" s="1" t="s">
        <v>523</v>
      </c>
      <c r="B27" s="1" t="s">
        <v>524</v>
      </c>
      <c r="C27" s="1" t="s">
        <v>23</v>
      </c>
      <c r="D27" s="1">
        <v>159.0</v>
      </c>
      <c r="E27" s="1">
        <v>1255501.0</v>
      </c>
      <c r="F27" s="1" t="s">
        <v>525</v>
      </c>
      <c r="G27" s="1">
        <v>2.0</v>
      </c>
      <c r="H27" s="1">
        <v>1.0</v>
      </c>
      <c r="I27" s="1">
        <v>13.0</v>
      </c>
      <c r="J27" s="1">
        <v>0.0</v>
      </c>
      <c r="K27" s="1">
        <v>43.0</v>
      </c>
      <c r="L27" s="1">
        <v>1.0</v>
      </c>
      <c r="M27" s="1">
        <v>26.0</v>
      </c>
      <c r="N27" s="1">
        <v>0.0</v>
      </c>
      <c r="O27" s="1">
        <v>1.0</v>
      </c>
      <c r="P27" s="1">
        <v>0.0</v>
      </c>
      <c r="Q27" s="2" t="b">
        <f>IFERROR(__xludf.DUMMYFUNCTION("IF(REGEXMATCH(B27, ""DEPRECATED""), true, false)
"),TRUE)</f>
        <v>1</v>
      </c>
      <c r="R27" s="2" t="str">
        <f t="shared" si="1"/>
        <v>glassfish - 159</v>
      </c>
      <c r="S27" s="3" t="str">
        <f t="shared" si="2"/>
        <v>glassfish - 1255501</v>
      </c>
      <c r="T27" s="2" t="b">
        <f t="shared" si="3"/>
        <v>0</v>
      </c>
      <c r="AB27" s="1" t="s">
        <v>523</v>
      </c>
      <c r="AC27" s="1" t="s">
        <v>524</v>
      </c>
      <c r="AD27" s="1" t="s">
        <v>23</v>
      </c>
      <c r="AE27" s="1">
        <v>159.0</v>
      </c>
      <c r="AF27" s="1">
        <v>1255501.0</v>
      </c>
      <c r="AG27" s="1" t="s">
        <v>525</v>
      </c>
      <c r="AH27" s="1">
        <v>2.0</v>
      </c>
      <c r="AI27" s="1">
        <v>1.0</v>
      </c>
      <c r="AJ27" s="1">
        <v>13.0</v>
      </c>
      <c r="AK27" s="1">
        <v>0.0</v>
      </c>
      <c r="AL27" s="1">
        <v>43.0</v>
      </c>
      <c r="AM27" s="1">
        <v>1.0</v>
      </c>
      <c r="AN27" s="1">
        <v>26.0</v>
      </c>
      <c r="AO27" s="1">
        <v>0.0</v>
      </c>
      <c r="AP27" s="1">
        <v>1.0</v>
      </c>
      <c r="AQ27" s="1">
        <v>0.0</v>
      </c>
      <c r="AR27" s="2" t="b">
        <f>IFERROR(__xludf.DUMMYFUNCTION("IF(REGEXMATCH(AC27, ""DEPRECATED""), true, false)
"),TRUE)</f>
        <v>1</v>
      </c>
      <c r="AS27" s="2" t="str">
        <f t="shared" si="16"/>
        <v>glassfish - 159</v>
      </c>
      <c r="AT27" s="3" t="str">
        <f t="shared" si="17"/>
        <v>glassfish - 1255501</v>
      </c>
      <c r="AU27" s="2" t="b">
        <f t="shared" si="18"/>
        <v>0</v>
      </c>
    </row>
    <row r="28">
      <c r="A28" s="1" t="s">
        <v>526</v>
      </c>
      <c r="B28" s="1" t="s">
        <v>527</v>
      </c>
      <c r="C28" s="1" t="s">
        <v>23</v>
      </c>
      <c r="D28" s="1">
        <v>85.0</v>
      </c>
      <c r="E28" s="1">
        <v>433214.0</v>
      </c>
      <c r="F28" s="1" t="s">
        <v>528</v>
      </c>
      <c r="G28" s="1">
        <v>254.0</v>
      </c>
      <c r="H28" s="1">
        <v>206.0</v>
      </c>
      <c r="I28" s="1">
        <v>432.0</v>
      </c>
      <c r="J28" s="1">
        <v>34.0</v>
      </c>
      <c r="K28" s="1">
        <v>73.0</v>
      </c>
      <c r="L28" s="1">
        <v>17.0</v>
      </c>
      <c r="M28" s="1">
        <v>2.0</v>
      </c>
      <c r="N28" s="1">
        <v>0.0</v>
      </c>
      <c r="O28" s="1">
        <v>4.0</v>
      </c>
      <c r="P28" s="1">
        <v>0.0</v>
      </c>
      <c r="Q28" s="2" t="b">
        <f>IFERROR(__xludf.DUMMYFUNCTION("IF(REGEXMATCH(B28, ""DEPRECATED""), true, false)
"),TRUE)</f>
        <v>1</v>
      </c>
      <c r="R28" s="2" t="str">
        <f t="shared" si="1"/>
        <v>hipache - 85</v>
      </c>
      <c r="S28" s="3" t="str">
        <f t="shared" si="2"/>
        <v>hipache - 433214</v>
      </c>
      <c r="T28" s="2" t="b">
        <f t="shared" si="3"/>
        <v>0</v>
      </c>
      <c r="AB28" s="1" t="s">
        <v>526</v>
      </c>
      <c r="AC28" s="1" t="s">
        <v>527</v>
      </c>
      <c r="AD28" s="1" t="s">
        <v>23</v>
      </c>
      <c r="AE28" s="1">
        <v>85.0</v>
      </c>
      <c r="AF28" s="1">
        <v>433214.0</v>
      </c>
      <c r="AG28" s="1" t="s">
        <v>528</v>
      </c>
      <c r="AH28" s="1">
        <v>254.0</v>
      </c>
      <c r="AI28" s="1">
        <v>206.0</v>
      </c>
      <c r="AJ28" s="1">
        <v>432.0</v>
      </c>
      <c r="AK28" s="1">
        <v>34.0</v>
      </c>
      <c r="AL28" s="1">
        <v>73.0</v>
      </c>
      <c r="AM28" s="1">
        <v>17.0</v>
      </c>
      <c r="AN28" s="1">
        <v>2.0</v>
      </c>
      <c r="AO28" s="1">
        <v>0.0</v>
      </c>
      <c r="AP28" s="1">
        <v>4.0</v>
      </c>
      <c r="AQ28" s="1">
        <v>0.0</v>
      </c>
      <c r="AR28" s="2" t="b">
        <f>IFERROR(__xludf.DUMMYFUNCTION("IF(REGEXMATCH(AC28, ""DEPRECATED""), true, false)
"),TRUE)</f>
        <v>1</v>
      </c>
      <c r="AS28" s="2" t="str">
        <f t="shared" si="16"/>
        <v>hipache - 85</v>
      </c>
      <c r="AT28" s="3" t="str">
        <f t="shared" si="17"/>
        <v>hipache - 433214</v>
      </c>
      <c r="AU28" s="2" t="b">
        <f t="shared" si="18"/>
        <v>0</v>
      </c>
    </row>
    <row r="29">
      <c r="A29" s="1" t="s">
        <v>529</v>
      </c>
      <c r="B29" s="1" t="s">
        <v>530</v>
      </c>
      <c r="C29" s="1" t="s">
        <v>23</v>
      </c>
      <c r="D29" s="1">
        <v>115.0</v>
      </c>
      <c r="E29" s="1">
        <v>1754812.0</v>
      </c>
      <c r="F29" s="1" t="s">
        <v>531</v>
      </c>
      <c r="G29" s="1">
        <v>204.0</v>
      </c>
      <c r="H29" s="1">
        <v>60.0</v>
      </c>
      <c r="I29" s="1">
        <v>226.0</v>
      </c>
      <c r="J29" s="1">
        <v>18.0</v>
      </c>
      <c r="K29" s="1">
        <v>17.0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2" t="b">
        <f>IFERROR(__xludf.DUMMYFUNCTION("IF(REGEXMATCH(B29, ""DEPRECATED""), true, false)
"),TRUE)</f>
        <v>1</v>
      </c>
      <c r="R29" s="2" t="str">
        <f t="shared" si="1"/>
        <v>ubuntu-upstart - 115</v>
      </c>
      <c r="S29" s="3" t="str">
        <f t="shared" si="2"/>
        <v>ubuntu-upstart - 1754812</v>
      </c>
      <c r="T29" s="2" t="b">
        <f t="shared" si="3"/>
        <v>0</v>
      </c>
      <c r="AB29" s="1" t="s">
        <v>529</v>
      </c>
      <c r="AC29" s="1" t="s">
        <v>530</v>
      </c>
      <c r="AD29" s="1" t="s">
        <v>23</v>
      </c>
      <c r="AE29" s="1">
        <v>115.0</v>
      </c>
      <c r="AF29" s="1">
        <v>1754812.0</v>
      </c>
      <c r="AG29" s="1" t="s">
        <v>531</v>
      </c>
      <c r="AH29" s="1">
        <v>204.0</v>
      </c>
      <c r="AI29" s="1">
        <v>60.0</v>
      </c>
      <c r="AJ29" s="1">
        <v>226.0</v>
      </c>
      <c r="AK29" s="1">
        <v>18.0</v>
      </c>
      <c r="AL29" s="1">
        <v>17.0</v>
      </c>
      <c r="AM29" s="1">
        <v>0.0</v>
      </c>
      <c r="AN29" s="1">
        <v>0.0</v>
      </c>
      <c r="AO29" s="1">
        <v>0.0</v>
      </c>
      <c r="AP29" s="1">
        <v>0.0</v>
      </c>
      <c r="AQ29" s="1">
        <v>0.0</v>
      </c>
      <c r="AR29" s="2" t="b">
        <f>IFERROR(__xludf.DUMMYFUNCTION("IF(REGEXMATCH(AC29, ""DEPRECATED""), true, false)
"),TRUE)</f>
        <v>1</v>
      </c>
      <c r="AS29" s="2" t="str">
        <f t="shared" si="16"/>
        <v>ubuntu-upstart - 115</v>
      </c>
      <c r="AT29" s="3" t="str">
        <f t="shared" si="17"/>
        <v>ubuntu-upstart - 1754812</v>
      </c>
      <c r="AU29" s="2" t="b">
        <f t="shared" si="18"/>
        <v>0</v>
      </c>
    </row>
    <row r="30">
      <c r="A30" s="1" t="s">
        <v>532</v>
      </c>
      <c r="B30" s="1" t="s">
        <v>533</v>
      </c>
      <c r="C30" s="1" t="s">
        <v>23</v>
      </c>
      <c r="D30" s="1">
        <v>52.0</v>
      </c>
      <c r="E30" s="1">
        <v>8877716.0</v>
      </c>
      <c r="F30" s="1" t="s">
        <v>534</v>
      </c>
      <c r="G30" s="1">
        <v>80.0</v>
      </c>
      <c r="H30" s="1">
        <v>43.0</v>
      </c>
      <c r="I30" s="1">
        <v>66.0</v>
      </c>
      <c r="J30" s="1">
        <v>7.0</v>
      </c>
      <c r="K30" s="1">
        <v>5.0</v>
      </c>
      <c r="L30" s="1">
        <v>0.0</v>
      </c>
      <c r="M30" s="1">
        <v>0.0</v>
      </c>
      <c r="N30" s="1">
        <v>0.0</v>
      </c>
      <c r="O30" s="1">
        <v>0.0</v>
      </c>
      <c r="P30" s="1">
        <v>0.0</v>
      </c>
      <c r="Q30" s="2" t="b">
        <f>IFERROR(__xludf.DUMMYFUNCTION("IF(REGEXMATCH(B30, ""DEPRECATED""), true, false)
"),TRUE)</f>
        <v>1</v>
      </c>
      <c r="R30" s="2" t="str">
        <f t="shared" si="1"/>
        <v>ubuntu-debootstrap - 52</v>
      </c>
      <c r="S30" s="3" t="str">
        <f t="shared" si="2"/>
        <v>ubuntu-debootstrap - 8877716</v>
      </c>
      <c r="T30" s="2" t="b">
        <f t="shared" si="3"/>
        <v>0</v>
      </c>
      <c r="AB30" s="1" t="s">
        <v>532</v>
      </c>
      <c r="AC30" s="1" t="s">
        <v>533</v>
      </c>
      <c r="AD30" s="1" t="s">
        <v>23</v>
      </c>
      <c r="AE30" s="1">
        <v>52.0</v>
      </c>
      <c r="AF30" s="1">
        <v>8877716.0</v>
      </c>
      <c r="AG30" s="1" t="s">
        <v>534</v>
      </c>
      <c r="AH30" s="1">
        <v>80.0</v>
      </c>
      <c r="AI30" s="1">
        <v>43.0</v>
      </c>
      <c r="AJ30" s="1">
        <v>66.0</v>
      </c>
      <c r="AK30" s="1">
        <v>7.0</v>
      </c>
      <c r="AL30" s="1">
        <v>5.0</v>
      </c>
      <c r="AM30" s="1">
        <v>0.0</v>
      </c>
      <c r="AN30" s="1">
        <v>0.0</v>
      </c>
      <c r="AO30" s="1">
        <v>0.0</v>
      </c>
      <c r="AP30" s="1">
        <v>0.0</v>
      </c>
      <c r="AQ30" s="1">
        <v>0.0</v>
      </c>
      <c r="AR30" s="2" t="b">
        <f>IFERROR(__xludf.DUMMYFUNCTION("IF(REGEXMATCH(AC30, ""DEPRECATED""), true, false)
"),TRUE)</f>
        <v>1</v>
      </c>
      <c r="AS30" s="2" t="str">
        <f t="shared" si="16"/>
        <v>ubuntu-debootstrap - 52</v>
      </c>
      <c r="AT30" s="3" t="str">
        <f t="shared" si="17"/>
        <v>ubuntu-debootstrap - 8877716</v>
      </c>
      <c r="AU30" s="2" t="b">
        <f t="shared" si="18"/>
        <v>0</v>
      </c>
    </row>
    <row r="31" hidden="1">
      <c r="A31" s="1" t="s">
        <v>535</v>
      </c>
      <c r="B31" s="1" t="s">
        <v>536</v>
      </c>
      <c r="C31" s="1" t="s">
        <v>23</v>
      </c>
      <c r="D31" s="1">
        <v>103.0</v>
      </c>
      <c r="E31" s="1">
        <v>2573604.0</v>
      </c>
      <c r="F31" s="1" t="s">
        <v>537</v>
      </c>
      <c r="G31" s="1" t="s">
        <v>166</v>
      </c>
      <c r="H31" s="1" t="s">
        <v>166</v>
      </c>
      <c r="I31" s="1" t="s">
        <v>166</v>
      </c>
      <c r="J31" s="1" t="s">
        <v>166</v>
      </c>
      <c r="K31" s="1" t="s">
        <v>166</v>
      </c>
      <c r="L31" s="1" t="s">
        <v>166</v>
      </c>
      <c r="M31" s="1" t="s">
        <v>166</v>
      </c>
      <c r="N31" s="1" t="s">
        <v>166</v>
      </c>
      <c r="O31" s="1" t="s">
        <v>166</v>
      </c>
      <c r="P31" s="1" t="s">
        <v>166</v>
      </c>
      <c r="Q31" s="2" t="b">
        <f>IFERROR(__xludf.DUMMYFUNCTION("IF(REGEXMATCH(B31, ""DEPRECATED""), true, false)
"),TRUE)</f>
        <v>1</v>
      </c>
      <c r="R31" s="2" t="str">
        <f t="shared" si="1"/>
        <v>docker-dev - 103</v>
      </c>
      <c r="S31" s="3" t="str">
        <f t="shared" si="2"/>
        <v>docker-dev - 2573604</v>
      </c>
      <c r="T31" s="2" t="b">
        <f t="shared" si="3"/>
        <v>1</v>
      </c>
    </row>
    <row r="32" hidden="1">
      <c r="A32" s="1" t="s">
        <v>538</v>
      </c>
      <c r="B32" s="1" t="s">
        <v>539</v>
      </c>
      <c r="C32" s="1" t="s">
        <v>23</v>
      </c>
      <c r="D32" s="1">
        <v>948.0</v>
      </c>
      <c r="E32" s="1">
        <v>268577.0</v>
      </c>
      <c r="F32" s="1" t="s">
        <v>540</v>
      </c>
      <c r="G32" s="1" t="s">
        <v>166</v>
      </c>
      <c r="H32" s="1" t="s">
        <v>166</v>
      </c>
      <c r="I32" s="1" t="s">
        <v>166</v>
      </c>
      <c r="J32" s="1" t="s">
        <v>166</v>
      </c>
      <c r="K32" s="1" t="s">
        <v>166</v>
      </c>
      <c r="L32" s="1" t="s">
        <v>166</v>
      </c>
      <c r="M32" s="1" t="s">
        <v>166</v>
      </c>
      <c r="N32" s="1" t="s">
        <v>166</v>
      </c>
      <c r="O32" s="1" t="s">
        <v>166</v>
      </c>
      <c r="P32" s="1" t="s">
        <v>166</v>
      </c>
      <c r="Q32" s="2" t="b">
        <f>IFERROR(__xludf.DUMMYFUNCTION("IF(REGEXMATCH(B32, ""DEPRECATED""), true, false)
"),FALSE)</f>
        <v>0</v>
      </c>
      <c r="R32" s="2" t="str">
        <f t="shared" si="1"/>
        <v>scratch - 948</v>
      </c>
      <c r="S32" s="3" t="str">
        <f t="shared" si="2"/>
        <v>scratch - 268577</v>
      </c>
      <c r="T32" s="2" t="b">
        <f t="shared" si="3"/>
        <v>1</v>
      </c>
    </row>
    <row r="33">
      <c r="AG33" s="1" t="s">
        <v>546</v>
      </c>
      <c r="AH33" s="2">
        <f t="shared" ref="AH33:AQ33" si="19">countif(AH2:AH30, "&gt;0")</f>
        <v>13</v>
      </c>
      <c r="AI33" s="2">
        <f t="shared" si="19"/>
        <v>10</v>
      </c>
      <c r="AJ33" s="2">
        <f t="shared" si="19"/>
        <v>15</v>
      </c>
      <c r="AK33" s="2">
        <f t="shared" si="19"/>
        <v>7</v>
      </c>
      <c r="AL33" s="2">
        <f t="shared" si="19"/>
        <v>15</v>
      </c>
      <c r="AM33" s="2">
        <f t="shared" si="19"/>
        <v>5</v>
      </c>
      <c r="AN33" s="2">
        <f t="shared" si="19"/>
        <v>10</v>
      </c>
      <c r="AO33" s="2">
        <f t="shared" si="19"/>
        <v>1</v>
      </c>
      <c r="AP33" s="2">
        <f t="shared" si="19"/>
        <v>8</v>
      </c>
      <c r="AQ33" s="2">
        <f t="shared" si="19"/>
        <v>0</v>
      </c>
    </row>
    <row r="34">
      <c r="AG34" s="1" t="s">
        <v>19</v>
      </c>
      <c r="AH34" s="2">
        <f t="shared" ref="AH34:AQ34" si="20">sum(AH2:AH30)</f>
        <v>630</v>
      </c>
      <c r="AI34" s="2">
        <f t="shared" si="20"/>
        <v>482</v>
      </c>
      <c r="AJ34" s="2">
        <f t="shared" si="20"/>
        <v>1063</v>
      </c>
      <c r="AK34" s="2">
        <f t="shared" si="20"/>
        <v>71</v>
      </c>
      <c r="AL34" s="2">
        <f t="shared" si="20"/>
        <v>465</v>
      </c>
      <c r="AM34" s="2">
        <f t="shared" si="20"/>
        <v>25</v>
      </c>
      <c r="AN34" s="2">
        <f t="shared" si="20"/>
        <v>175</v>
      </c>
      <c r="AO34" s="2">
        <f t="shared" si="20"/>
        <v>4</v>
      </c>
      <c r="AP34" s="2">
        <f t="shared" si="20"/>
        <v>41</v>
      </c>
      <c r="AQ34" s="2">
        <f t="shared" si="20"/>
        <v>0</v>
      </c>
    </row>
    <row r="35">
      <c r="AP35" s="3"/>
    </row>
    <row r="36">
      <c r="AP36" s="3"/>
    </row>
    <row r="37">
      <c r="AP37" s="3"/>
    </row>
    <row r="38">
      <c r="AP38" s="3"/>
    </row>
    <row r="41">
      <c r="AJ41" s="1" t="s">
        <v>546</v>
      </c>
      <c r="AM41" s="1" t="s">
        <v>547</v>
      </c>
    </row>
    <row r="42">
      <c r="AJ42" s="1" t="s">
        <v>6</v>
      </c>
      <c r="AK42" s="1">
        <v>13.0</v>
      </c>
      <c r="AM42" s="1" t="s">
        <v>6</v>
      </c>
      <c r="AN42" s="1">
        <v>630.0</v>
      </c>
    </row>
    <row r="43">
      <c r="AJ43" s="1" t="s">
        <v>7</v>
      </c>
      <c r="AK43" s="1">
        <v>10.0</v>
      </c>
      <c r="AM43" s="1" t="s">
        <v>7</v>
      </c>
      <c r="AN43" s="1">
        <v>482.0</v>
      </c>
    </row>
    <row r="44">
      <c r="AJ44" s="1" t="s">
        <v>8</v>
      </c>
      <c r="AK44" s="1">
        <v>15.0</v>
      </c>
      <c r="AM44" s="1" t="s">
        <v>8</v>
      </c>
      <c r="AN44" s="1">
        <v>1063.0</v>
      </c>
    </row>
    <row r="45">
      <c r="AJ45" s="1" t="s">
        <v>9</v>
      </c>
      <c r="AK45" s="1">
        <v>7.0</v>
      </c>
      <c r="AM45" s="1" t="s">
        <v>9</v>
      </c>
      <c r="AN45" s="1">
        <v>71.0</v>
      </c>
    </row>
    <row r="46">
      <c r="AJ46" s="1" t="s">
        <v>10</v>
      </c>
      <c r="AK46" s="1">
        <v>15.0</v>
      </c>
      <c r="AM46" s="1" t="s">
        <v>10</v>
      </c>
      <c r="AN46" s="1">
        <v>465.0</v>
      </c>
    </row>
    <row r="47">
      <c r="AJ47" s="1" t="s">
        <v>11</v>
      </c>
      <c r="AK47" s="1">
        <v>5.0</v>
      </c>
      <c r="AM47" s="1" t="s">
        <v>11</v>
      </c>
      <c r="AN47" s="1">
        <v>25.0</v>
      </c>
    </row>
    <row r="48">
      <c r="AJ48" s="1" t="s">
        <v>12</v>
      </c>
      <c r="AK48" s="1">
        <v>10.0</v>
      </c>
      <c r="AM48" s="1" t="s">
        <v>12</v>
      </c>
      <c r="AN48" s="1">
        <v>175.0</v>
      </c>
    </row>
    <row r="49">
      <c r="AJ49" s="1" t="s">
        <v>13</v>
      </c>
      <c r="AK49" s="1">
        <v>1.0</v>
      </c>
      <c r="AM49" s="1" t="s">
        <v>13</v>
      </c>
      <c r="AN49" s="1">
        <v>4.0</v>
      </c>
    </row>
    <row r="50">
      <c r="AJ50" s="1" t="s">
        <v>14</v>
      </c>
      <c r="AK50" s="1">
        <v>8.0</v>
      </c>
      <c r="AM50" s="1" t="s">
        <v>14</v>
      </c>
      <c r="AN50" s="1">
        <v>41.0</v>
      </c>
    </row>
    <row r="51">
      <c r="AJ51" s="1" t="s">
        <v>15</v>
      </c>
      <c r="AK51" s="1">
        <v>0.0</v>
      </c>
      <c r="AM51" s="1" t="s">
        <v>15</v>
      </c>
      <c r="AN51" s="1">
        <v>0.0</v>
      </c>
    </row>
  </sheetData>
  <autoFilter ref="$A$1:$Z$38">
    <filterColumn colId="19">
      <filters blank="1">
        <filter val="FALSE"/>
      </filters>
    </filterColumn>
    <sortState ref="A1:Z38">
      <sortCondition descending="1" ref="F1:F38"/>
      <sortCondition descending="1" ref="E1:E38"/>
    </sortState>
  </autoFilter>
  <mergeCells count="2">
    <mergeCell ref="AJ41:AK41"/>
    <mergeCell ref="AM41:AN4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544</v>
      </c>
      <c r="AC1" s="4" t="s">
        <v>0</v>
      </c>
      <c r="AD1" s="4" t="s">
        <v>1</v>
      </c>
      <c r="AE1" s="4" t="s">
        <v>2</v>
      </c>
      <c r="AF1" s="4" t="s">
        <v>3</v>
      </c>
      <c r="AG1" s="4" t="s">
        <v>4</v>
      </c>
      <c r="AH1" s="4" t="s">
        <v>5</v>
      </c>
      <c r="AI1" s="4" t="s">
        <v>6</v>
      </c>
      <c r="AJ1" s="4" t="s">
        <v>7</v>
      </c>
      <c r="AK1" s="4" t="s">
        <v>8</v>
      </c>
      <c r="AL1" s="4" t="s">
        <v>9</v>
      </c>
      <c r="AM1" s="4" t="s">
        <v>10</v>
      </c>
      <c r="AN1" s="4" t="s">
        <v>11</v>
      </c>
      <c r="AO1" s="4" t="s">
        <v>12</v>
      </c>
      <c r="AP1" s="4" t="s">
        <v>13</v>
      </c>
      <c r="AQ1" s="4" t="s">
        <v>14</v>
      </c>
      <c r="AR1" s="4" t="s">
        <v>15</v>
      </c>
      <c r="AS1" s="4" t="s">
        <v>16</v>
      </c>
      <c r="AT1" s="4" t="s">
        <v>17</v>
      </c>
      <c r="AU1" s="4" t="s">
        <v>18</v>
      </c>
      <c r="AV1" s="4" t="s">
        <v>544</v>
      </c>
    </row>
    <row r="2" hidden="1">
      <c r="A2" s="1" t="s">
        <v>21</v>
      </c>
      <c r="B2" s="1" t="s">
        <v>22</v>
      </c>
      <c r="C2" s="1" t="s">
        <v>23</v>
      </c>
      <c r="D2" s="1">
        <v>462.0</v>
      </c>
      <c r="E2" s="1">
        <v>1.85507204E8</v>
      </c>
      <c r="F2" s="1" t="s">
        <v>24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2" t="b">
        <f>IFERROR(__xludf.DUMMYFUNCTION("IF(REGEXMATCH(B2, ""DEPRECATED""), true, false)
"),FALSE)</f>
        <v>0</v>
      </c>
      <c r="R2" s="2" t="str">
        <f t="shared" ref="R2:R176" si="1">CONCAT(A2, CONCAT(" - ", D2))</f>
        <v>nats - 462</v>
      </c>
      <c r="S2" s="3" t="str">
        <f t="shared" ref="S2:S176" si="2">CONCAT(A2, CONCAT(" - ", E2))</f>
        <v>nats - 185507204</v>
      </c>
    </row>
    <row r="3" hidden="1">
      <c r="A3" s="1" t="s">
        <v>25</v>
      </c>
      <c r="B3" s="1" t="s">
        <v>26</v>
      </c>
      <c r="C3" s="1" t="s">
        <v>23</v>
      </c>
      <c r="D3" s="1">
        <v>2450.0</v>
      </c>
      <c r="E3" s="1">
        <v>2.616536732E9</v>
      </c>
      <c r="F3" s="1" t="s">
        <v>27</v>
      </c>
      <c r="G3" s="1">
        <v>0.0</v>
      </c>
      <c r="H3" s="1">
        <v>0.0</v>
      </c>
      <c r="I3" s="1">
        <v>7.0</v>
      </c>
      <c r="J3" s="1">
        <v>0.0</v>
      </c>
      <c r="K3" s="1">
        <v>2.0</v>
      </c>
      <c r="L3" s="1">
        <v>0.0</v>
      </c>
      <c r="M3" s="1">
        <v>0.0</v>
      </c>
      <c r="N3" s="1">
        <v>0.0</v>
      </c>
      <c r="O3" s="1">
        <v>3.0</v>
      </c>
      <c r="P3" s="1">
        <v>0.0</v>
      </c>
      <c r="Q3" s="2" t="b">
        <f>IFERROR(__xludf.DUMMYFUNCTION("IF(REGEXMATCH(B3, ""DEPRECATED""), true, false)
"),FALSE)</f>
        <v>0</v>
      </c>
      <c r="R3" s="2" t="str">
        <f t="shared" si="1"/>
        <v>docker - 2450</v>
      </c>
      <c r="S3" s="3" t="str">
        <f t="shared" si="2"/>
        <v>docker - 2616536732</v>
      </c>
    </row>
    <row r="4" hidden="1">
      <c r="A4" s="1" t="s">
        <v>28</v>
      </c>
      <c r="B4" s="1" t="s">
        <v>29</v>
      </c>
      <c r="C4" s="1" t="s">
        <v>23</v>
      </c>
      <c r="D4" s="1">
        <v>4912.0</v>
      </c>
      <c r="E4" s="1">
        <v>2.644473077E9</v>
      </c>
      <c r="F4" s="1" t="s">
        <v>30</v>
      </c>
      <c r="G4" s="1">
        <v>3.0</v>
      </c>
      <c r="H4" s="1">
        <v>9.0</v>
      </c>
      <c r="I4" s="1">
        <v>1.0</v>
      </c>
      <c r="J4" s="1">
        <v>3.0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si="1"/>
        <v>rabbitmq - 4912</v>
      </c>
      <c r="S4" s="3" t="str">
        <f t="shared" si="2"/>
        <v>rabbitmq - 2644473077</v>
      </c>
    </row>
    <row r="5" hidden="1">
      <c r="A5" s="1" t="s">
        <v>31</v>
      </c>
      <c r="B5" s="1" t="s">
        <v>32</v>
      </c>
      <c r="C5" s="1" t="s">
        <v>23</v>
      </c>
      <c r="D5" s="1">
        <v>3906.0</v>
      </c>
      <c r="E5" s="1">
        <v>9.16243366E8</v>
      </c>
      <c r="F5" s="1" t="s">
        <v>33</v>
      </c>
      <c r="G5" s="1">
        <v>1.0</v>
      </c>
      <c r="H5" s="1">
        <v>75.0</v>
      </c>
      <c r="I5" s="1">
        <v>0.0</v>
      </c>
      <c r="J5" s="1">
        <v>7.0</v>
      </c>
      <c r="K5" s="1">
        <v>0.0</v>
      </c>
      <c r="L5" s="1">
        <v>0.0</v>
      </c>
      <c r="M5" s="1">
        <v>0.0</v>
      </c>
      <c r="N5" s="1">
        <v>1.0</v>
      </c>
      <c r="O5" s="1">
        <v>0.0</v>
      </c>
      <c r="P5" s="1">
        <v>3.0</v>
      </c>
      <c r="Q5" s="2" t="b">
        <f>IFERROR(__xludf.DUMMYFUNCTION("IF(REGEXMATCH(B5, ""DEPRECATED""), true, false)
"),FALSE)</f>
        <v>0</v>
      </c>
      <c r="R5" s="2" t="str">
        <f t="shared" si="1"/>
        <v>nextcloud - 3906</v>
      </c>
      <c r="S5" s="3" t="str">
        <f t="shared" si="2"/>
        <v>nextcloud - 916243366</v>
      </c>
    </row>
    <row r="6" hidden="1">
      <c r="A6" s="1" t="s">
        <v>34</v>
      </c>
      <c r="B6" s="1" t="s">
        <v>35</v>
      </c>
      <c r="C6" s="1" t="s">
        <v>23</v>
      </c>
      <c r="D6" s="1">
        <v>14552.0</v>
      </c>
      <c r="E6" s="1">
        <v>3.864873871E9</v>
      </c>
      <c r="F6" s="1" t="s">
        <v>36</v>
      </c>
      <c r="G6" s="1">
        <v>5.0</v>
      </c>
      <c r="H6" s="1">
        <v>0.0</v>
      </c>
      <c r="I6" s="1">
        <v>28.0</v>
      </c>
      <c r="J6" s="1">
        <v>0.0</v>
      </c>
      <c r="K6" s="1">
        <v>50.0</v>
      </c>
      <c r="L6" s="1">
        <v>0.0</v>
      </c>
      <c r="M6" s="1">
        <v>2.0</v>
      </c>
      <c r="N6" s="1">
        <v>0.0</v>
      </c>
      <c r="O6" s="1">
        <v>4.0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1"/>
        <v>mysql - 14552</v>
      </c>
      <c r="S6" s="3" t="str">
        <f t="shared" si="2"/>
        <v>mysql - 3864873871</v>
      </c>
    </row>
    <row r="7" hidden="1">
      <c r="A7" s="1" t="s">
        <v>37</v>
      </c>
      <c r="B7" s="1" t="s">
        <v>38</v>
      </c>
      <c r="C7" s="1" t="s">
        <v>23</v>
      </c>
      <c r="D7" s="1">
        <v>9906.0</v>
      </c>
      <c r="E7" s="1">
        <v>3.928672726E9</v>
      </c>
      <c r="F7" s="1" t="s">
        <v>39</v>
      </c>
      <c r="G7" s="1">
        <v>5.0</v>
      </c>
      <c r="H7" s="1">
        <v>11.0</v>
      </c>
      <c r="I7" s="1">
        <v>12.0</v>
      </c>
      <c r="J7" s="1">
        <v>3.0</v>
      </c>
      <c r="K7" s="1">
        <v>28.0</v>
      </c>
      <c r="L7" s="1">
        <v>0.0</v>
      </c>
      <c r="M7" s="1">
        <v>2.0</v>
      </c>
      <c r="N7" s="1">
        <v>0.0</v>
      </c>
      <c r="O7" s="1">
        <v>1.0</v>
      </c>
      <c r="P7" s="1">
        <v>0.0</v>
      </c>
      <c r="Q7" s="2" t="b">
        <f>IFERROR(__xludf.DUMMYFUNCTION("IF(REGEXMATCH(B7, ""DEPRECATED""), true, false)
"),FALSE)</f>
        <v>0</v>
      </c>
      <c r="R7" s="2" t="str">
        <f t="shared" si="1"/>
        <v>mongo - 9906</v>
      </c>
      <c r="S7" s="3" t="str">
        <f t="shared" si="2"/>
        <v>mongo - 3928672726</v>
      </c>
    </row>
    <row r="8" hidden="1">
      <c r="A8" s="1" t="s">
        <v>40</v>
      </c>
      <c r="B8" s="1" t="s">
        <v>41</v>
      </c>
      <c r="C8" s="1" t="s">
        <v>23</v>
      </c>
      <c r="D8" s="1">
        <v>58.0</v>
      </c>
      <c r="E8" s="1">
        <v>2.4262599E7</v>
      </c>
      <c r="F8" s="1" t="s">
        <v>42</v>
      </c>
      <c r="G8" s="1">
        <v>1.0</v>
      </c>
      <c r="H8" s="1">
        <v>20.0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1.0</v>
      </c>
      <c r="O8" s="1">
        <v>0.0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1"/>
        <v>hylang - 58</v>
      </c>
      <c r="S8" s="3" t="str">
        <f t="shared" si="2"/>
        <v>hylang - 24262599</v>
      </c>
    </row>
    <row r="9" hidden="1">
      <c r="A9" s="1" t="s">
        <v>43</v>
      </c>
      <c r="B9" s="1" t="s">
        <v>44</v>
      </c>
      <c r="C9" s="1" t="s">
        <v>23</v>
      </c>
      <c r="D9" s="1">
        <v>5382.0</v>
      </c>
      <c r="E9" s="1">
        <v>1.230555325E9</v>
      </c>
      <c r="F9" s="1" t="s">
        <v>45</v>
      </c>
      <c r="G9" s="1">
        <v>0.0</v>
      </c>
      <c r="H9" s="1">
        <v>123.0</v>
      </c>
      <c r="I9" s="1">
        <v>0.0</v>
      </c>
      <c r="J9" s="1">
        <v>5.0</v>
      </c>
      <c r="K9" s="1">
        <v>0.0</v>
      </c>
      <c r="L9" s="1">
        <v>0.0</v>
      </c>
      <c r="M9" s="1">
        <v>0.0</v>
      </c>
      <c r="N9" s="1">
        <v>1.0</v>
      </c>
      <c r="O9" s="1">
        <v>0.0</v>
      </c>
      <c r="P9" s="1">
        <v>3.0</v>
      </c>
      <c r="Q9" s="2" t="b">
        <f>IFERROR(__xludf.DUMMYFUNCTION("IF(REGEXMATCH(B9, ""DEPRECATED""), true, false)
"),FALSE)</f>
        <v>0</v>
      </c>
      <c r="R9" s="2" t="str">
        <f t="shared" si="1"/>
        <v>wordpress - 5382</v>
      </c>
      <c r="S9" s="3" t="str">
        <f t="shared" si="2"/>
        <v>wordpress - 1230555325</v>
      </c>
    </row>
    <row r="10" hidden="1">
      <c r="A10" s="1" t="s">
        <v>46</v>
      </c>
      <c r="B10" s="1" t="s">
        <v>47</v>
      </c>
      <c r="C10" s="1" t="s">
        <v>23</v>
      </c>
      <c r="D10" s="1">
        <v>379.0</v>
      </c>
      <c r="E10" s="1">
        <v>3.9255566E7</v>
      </c>
      <c r="F10" s="1" t="s">
        <v>48</v>
      </c>
      <c r="G10" s="1">
        <v>0.0</v>
      </c>
      <c r="H10" s="1">
        <v>131.0</v>
      </c>
      <c r="I10" s="1">
        <v>0.0</v>
      </c>
      <c r="J10" s="1">
        <v>7.0</v>
      </c>
      <c r="K10" s="1">
        <v>1.0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pypy - 379</v>
      </c>
      <c r="S10" s="3" t="str">
        <f t="shared" si="2"/>
        <v>pypy - 39255566</v>
      </c>
    </row>
    <row r="11" hidden="1">
      <c r="A11" s="1" t="s">
        <v>49</v>
      </c>
      <c r="B11" s="1" t="s">
        <v>50</v>
      </c>
      <c r="C11" s="1" t="s">
        <v>23</v>
      </c>
      <c r="D11" s="1">
        <v>597.0</v>
      </c>
      <c r="E11" s="1">
        <v>3.82041761E8</v>
      </c>
      <c r="F11" s="1" t="s">
        <v>51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1.0</v>
      </c>
      <c r="P11" s="1">
        <v>0.0</v>
      </c>
      <c r="Q11" s="2" t="b">
        <f>IFERROR(__xludf.DUMMYFUNCTION("IF(REGEXMATCH(B11, ""DEPRECATED""), true, false)
"),FALSE)</f>
        <v>0</v>
      </c>
      <c r="R11" s="2" t="str">
        <f t="shared" si="1"/>
        <v>bash - 597</v>
      </c>
      <c r="S11" s="3" t="str">
        <f t="shared" si="2"/>
        <v>bash - 382041761</v>
      </c>
    </row>
    <row r="12" hidden="1">
      <c r="A12" s="1" t="s">
        <v>52</v>
      </c>
      <c r="B12" s="1" t="s">
        <v>53</v>
      </c>
      <c r="C12" s="1" t="s">
        <v>23</v>
      </c>
      <c r="D12" s="1">
        <v>1665.0</v>
      </c>
      <c r="E12" s="1">
        <v>3.53990789E8</v>
      </c>
      <c r="F12" s="1" t="s">
        <v>54</v>
      </c>
      <c r="G12" s="1">
        <v>4.0</v>
      </c>
      <c r="H12" s="1">
        <v>25.0</v>
      </c>
      <c r="I12" s="1">
        <v>24.0</v>
      </c>
      <c r="J12" s="1">
        <v>3.0</v>
      </c>
      <c r="K12" s="1">
        <v>39.0</v>
      </c>
      <c r="L12" s="1">
        <v>3.0</v>
      </c>
      <c r="M12" s="1">
        <v>4.0</v>
      </c>
      <c r="N12" s="1">
        <v>1.0</v>
      </c>
      <c r="O12" s="1">
        <v>4.0</v>
      </c>
      <c r="P12" s="1">
        <v>1.0</v>
      </c>
      <c r="Q12" s="2" t="b">
        <f>IFERROR(__xludf.DUMMYFUNCTION("IF(REGEXMATCH(B12, ""DEPRECATED""), true, false)
"),FALSE)</f>
        <v>0</v>
      </c>
      <c r="R12" s="2" t="str">
        <f t="shared" si="1"/>
        <v>ghost - 1665</v>
      </c>
      <c r="S12" s="3" t="str">
        <f t="shared" si="2"/>
        <v>ghost - 353990789</v>
      </c>
    </row>
    <row r="13" hidden="1">
      <c r="A13" s="1" t="s">
        <v>55</v>
      </c>
      <c r="B13" s="1" t="s">
        <v>56</v>
      </c>
      <c r="C13" s="1" t="s">
        <v>23</v>
      </c>
      <c r="D13" s="1">
        <v>180.0</v>
      </c>
      <c r="E13" s="1">
        <v>1.5011989E7</v>
      </c>
      <c r="F13" s="1" t="s">
        <v>57</v>
      </c>
      <c r="G13" s="1">
        <v>3.0</v>
      </c>
      <c r="H13" s="1">
        <v>11.0</v>
      </c>
      <c r="I13" s="1">
        <v>2.0</v>
      </c>
      <c r="J13" s="1">
        <v>4.0</v>
      </c>
      <c r="K13" s="1">
        <v>1.0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2" t="b">
        <f>IFERROR(__xludf.DUMMYFUNCTION("IF(REGEXMATCH(B13, ""DEPRECATED""), true, false)
"),FALSE)</f>
        <v>0</v>
      </c>
      <c r="R13" s="2" t="str">
        <f t="shared" si="1"/>
        <v>orientdb - 180</v>
      </c>
      <c r="S13" s="3" t="str">
        <f t="shared" si="2"/>
        <v>orientdb - 15011989</v>
      </c>
    </row>
    <row r="14" hidden="1">
      <c r="A14" s="1" t="s">
        <v>58</v>
      </c>
      <c r="B14" s="1" t="s">
        <v>59</v>
      </c>
      <c r="C14" s="1" t="s">
        <v>23</v>
      </c>
      <c r="D14" s="1">
        <v>124.0</v>
      </c>
      <c r="E14" s="1">
        <v>1664359.0</v>
      </c>
      <c r="F14" s="1" t="s">
        <v>60</v>
      </c>
      <c r="G14" s="1">
        <v>1.0</v>
      </c>
      <c r="H14" s="1">
        <v>33.0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1.0</v>
      </c>
      <c r="O14" s="1">
        <v>0.0</v>
      </c>
      <c r="P14" s="1">
        <v>0.0</v>
      </c>
      <c r="Q14" s="2" t="b">
        <f>IFERROR(__xludf.DUMMYFUNCTION("IF(REGEXMATCH(B14, ""DEPRECATED""), true, false)
"),FALSE)</f>
        <v>0</v>
      </c>
      <c r="R14" s="2" t="str">
        <f t="shared" si="1"/>
        <v>dart - 124</v>
      </c>
      <c r="S14" s="3" t="str">
        <f t="shared" si="2"/>
        <v>dart - 1664359</v>
      </c>
    </row>
    <row r="15" hidden="1">
      <c r="A15" s="1" t="s">
        <v>61</v>
      </c>
      <c r="B15" s="1" t="s">
        <v>62</v>
      </c>
      <c r="C15" s="1" t="s">
        <v>23</v>
      </c>
      <c r="D15" s="1">
        <v>13004.0</v>
      </c>
      <c r="E15" s="1">
        <v>4.665428867E9</v>
      </c>
      <c r="F15" s="1" t="s">
        <v>63</v>
      </c>
      <c r="G15" s="1">
        <v>1.0</v>
      </c>
      <c r="H15" s="1">
        <v>82.0</v>
      </c>
      <c r="I15" s="1">
        <v>0.0</v>
      </c>
      <c r="J15" s="1">
        <v>7.0</v>
      </c>
      <c r="K15" s="1">
        <v>0.0</v>
      </c>
      <c r="L15" s="1">
        <v>0.0</v>
      </c>
      <c r="M15" s="1">
        <v>0.0</v>
      </c>
      <c r="N15" s="1">
        <v>1.0</v>
      </c>
      <c r="O15" s="1">
        <v>0.0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1"/>
        <v>node - 13004</v>
      </c>
      <c r="S15" s="3" t="str">
        <f t="shared" si="2"/>
        <v>node - 4665428867</v>
      </c>
    </row>
    <row r="16" hidden="1">
      <c r="A16" s="1" t="s">
        <v>64</v>
      </c>
      <c r="B16" s="1" t="s">
        <v>65</v>
      </c>
      <c r="C16" s="1" t="s">
        <v>23</v>
      </c>
      <c r="D16" s="1">
        <v>81.0</v>
      </c>
      <c r="E16" s="1">
        <v>5130724.0</v>
      </c>
      <c r="F16" s="1" t="s">
        <v>66</v>
      </c>
      <c r="G16" s="1">
        <v>8.0</v>
      </c>
      <c r="H16" s="1">
        <v>10.0</v>
      </c>
      <c r="I16" s="1">
        <v>30.0</v>
      </c>
      <c r="J16" s="1">
        <v>5.0</v>
      </c>
      <c r="K16" s="1">
        <v>30.0</v>
      </c>
      <c r="L16" s="1">
        <v>0.0</v>
      </c>
      <c r="M16" s="1">
        <v>2.0</v>
      </c>
      <c r="N16" s="1">
        <v>0.0</v>
      </c>
      <c r="O16" s="1">
        <v>4.0</v>
      </c>
      <c r="P16" s="1">
        <v>0.0</v>
      </c>
      <c r="Q16" s="2" t="b">
        <f>IFERROR(__xludf.DUMMYFUNCTION("IF(REGEXMATCH(B16, ""DEPRECATED""), true, false)
"),FALSE)</f>
        <v>0</v>
      </c>
      <c r="R16" s="2" t="str">
        <f t="shared" si="1"/>
        <v>geonetwork - 81</v>
      </c>
      <c r="S16" s="3" t="str">
        <f t="shared" si="2"/>
        <v>geonetwork - 5130724</v>
      </c>
    </row>
    <row r="17" hidden="1">
      <c r="A17" s="1" t="s">
        <v>67</v>
      </c>
      <c r="B17" s="1" t="s">
        <v>68</v>
      </c>
      <c r="C17" s="1" t="s">
        <v>23</v>
      </c>
      <c r="D17" s="1">
        <v>15.0</v>
      </c>
      <c r="E17" s="1">
        <v>108231.0</v>
      </c>
      <c r="F17" s="1" t="s">
        <v>69</v>
      </c>
      <c r="G17" s="1">
        <v>0.0</v>
      </c>
      <c r="H17" s="1">
        <v>33.0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1.0</v>
      </c>
      <c r="O17" s="1">
        <v>0.0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unit - 15</v>
      </c>
      <c r="S17" s="3" t="str">
        <f t="shared" si="2"/>
        <v>unit - 108231</v>
      </c>
    </row>
    <row r="18" hidden="1">
      <c r="A18" s="1" t="s">
        <v>70</v>
      </c>
      <c r="B18" s="1" t="s">
        <v>71</v>
      </c>
      <c r="C18" s="1" t="s">
        <v>23</v>
      </c>
      <c r="D18" s="1">
        <v>1371.0</v>
      </c>
      <c r="E18" s="1">
        <v>2.21653592E8</v>
      </c>
      <c r="F18" s="1" t="s">
        <v>72</v>
      </c>
      <c r="G18" s="1">
        <v>0.0</v>
      </c>
      <c r="H18" s="1">
        <v>0.0</v>
      </c>
      <c r="I18" s="1">
        <v>1.0</v>
      </c>
      <c r="J18" s="1">
        <v>1.0</v>
      </c>
      <c r="K18" s="1">
        <v>2.0</v>
      </c>
      <c r="L18" s="1">
        <v>1.0</v>
      </c>
      <c r="M18" s="1">
        <v>2.0</v>
      </c>
      <c r="N18" s="1">
        <v>0.0</v>
      </c>
      <c r="O18" s="1">
        <v>1.0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mongo-express - 1371</v>
      </c>
      <c r="S18" s="3" t="str">
        <f t="shared" si="2"/>
        <v>mongo-express - 221653592</v>
      </c>
    </row>
    <row r="19" hidden="1">
      <c r="A19" s="1" t="s">
        <v>73</v>
      </c>
      <c r="B19" s="1" t="s">
        <v>74</v>
      </c>
      <c r="C19" s="1" t="s">
        <v>23</v>
      </c>
      <c r="D19" s="1">
        <v>3596.0</v>
      </c>
      <c r="E19" s="1">
        <v>7.06297294E8</v>
      </c>
      <c r="F19" s="1" t="s">
        <v>75</v>
      </c>
      <c r="G19" s="1">
        <v>3.0</v>
      </c>
      <c r="H19" s="1">
        <v>16.0</v>
      </c>
      <c r="I19" s="1">
        <v>1.0</v>
      </c>
      <c r="J19" s="1">
        <v>15.0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1"/>
        <v>tomcat - 3596</v>
      </c>
      <c r="S19" s="3" t="str">
        <f t="shared" si="2"/>
        <v>tomcat - 706297294</v>
      </c>
    </row>
    <row r="20" hidden="1">
      <c r="A20" s="1" t="s">
        <v>76</v>
      </c>
      <c r="B20" s="1" t="s">
        <v>77</v>
      </c>
      <c r="C20" s="1" t="s">
        <v>23</v>
      </c>
      <c r="D20" s="1">
        <v>1527.0</v>
      </c>
      <c r="E20" s="1">
        <v>6.20129893E8</v>
      </c>
      <c r="F20" s="1" t="s">
        <v>78</v>
      </c>
      <c r="G20" s="1">
        <v>3.0</v>
      </c>
      <c r="H20" s="1">
        <v>17.0</v>
      </c>
      <c r="I20" s="1">
        <v>1.0</v>
      </c>
      <c r="J20" s="1">
        <v>15.0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1"/>
        <v>maven - 1527</v>
      </c>
      <c r="S20" s="3" t="str">
        <f t="shared" si="2"/>
        <v>maven - 620129893</v>
      </c>
    </row>
    <row r="21" hidden="1">
      <c r="A21" s="1" t="s">
        <v>79</v>
      </c>
      <c r="B21" s="1" t="s">
        <v>80</v>
      </c>
      <c r="C21" s="1" t="s">
        <v>23</v>
      </c>
      <c r="D21" s="1">
        <v>404.0</v>
      </c>
      <c r="E21" s="1">
        <v>3.8682878E7</v>
      </c>
      <c r="F21" s="1" t="s">
        <v>81</v>
      </c>
      <c r="G21" s="1">
        <v>2.0</v>
      </c>
      <c r="H21" s="1">
        <v>14.0</v>
      </c>
      <c r="I21" s="1">
        <v>0.0</v>
      </c>
      <c r="J21" s="1">
        <v>16.0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2" t="b">
        <f>IFERROR(__xludf.DUMMYFUNCTION("IF(REGEXMATCH(B21, ""DEPRECATED""), true, false)
"),FALSE)</f>
        <v>0</v>
      </c>
      <c r="R21" s="2" t="str">
        <f t="shared" si="1"/>
        <v>jetty - 404</v>
      </c>
      <c r="S21" s="3" t="str">
        <f t="shared" si="2"/>
        <v>jetty - 38682878</v>
      </c>
    </row>
    <row r="22" hidden="1">
      <c r="A22" s="1" t="s">
        <v>82</v>
      </c>
      <c r="B22" s="1" t="s">
        <v>83</v>
      </c>
      <c r="C22" s="1" t="s">
        <v>23</v>
      </c>
      <c r="D22" s="1">
        <v>667.0</v>
      </c>
      <c r="E22" s="1">
        <v>2.4760756E7</v>
      </c>
      <c r="F22" s="1" t="s">
        <v>84</v>
      </c>
      <c r="G22" s="1">
        <v>3.0</v>
      </c>
      <c r="H22" s="1">
        <v>53.0</v>
      </c>
      <c r="I22" s="1">
        <v>3.0</v>
      </c>
      <c r="J22" s="1">
        <v>63.0</v>
      </c>
      <c r="K22" s="1">
        <v>9.0</v>
      </c>
      <c r="L22" s="1">
        <v>1.0</v>
      </c>
      <c r="M22" s="1">
        <v>0.0</v>
      </c>
      <c r="N22" s="1">
        <v>0.0</v>
      </c>
      <c r="O22" s="1">
        <v>0.0</v>
      </c>
      <c r="P22" s="1">
        <v>0.0</v>
      </c>
      <c r="Q22" s="2" t="b">
        <f>IFERROR(__xludf.DUMMYFUNCTION("IF(REGEXMATCH(B22, ""DEPRECATED""), true, false)
"),FALSE)</f>
        <v>0</v>
      </c>
      <c r="R22" s="2" t="str">
        <f t="shared" si="1"/>
        <v>swift - 667</v>
      </c>
      <c r="S22" s="3" t="str">
        <f t="shared" si="2"/>
        <v>swift - 24760756</v>
      </c>
    </row>
    <row r="23" hidden="1">
      <c r="A23" s="1" t="s">
        <v>85</v>
      </c>
      <c r="B23" s="1" t="s">
        <v>86</v>
      </c>
      <c r="C23" s="1" t="s">
        <v>23</v>
      </c>
      <c r="D23" s="1">
        <v>345.0</v>
      </c>
      <c r="E23" s="1">
        <v>6.4432051E7</v>
      </c>
      <c r="F23" s="1" t="s">
        <v>87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2" t="b">
        <f>IFERROR(__xludf.DUMMYFUNCTION("IF(REGEXMATCH(B23, ""DEPRECATED""), true, false)
"),FALSE)</f>
        <v>0</v>
      </c>
      <c r="R23" s="2" t="str">
        <f t="shared" si="1"/>
        <v>amazoncorretto - 345</v>
      </c>
      <c r="S23" s="3" t="str">
        <f t="shared" si="2"/>
        <v>amazoncorretto - 64432051</v>
      </c>
    </row>
    <row r="24" hidden="1">
      <c r="A24" s="1" t="s">
        <v>88</v>
      </c>
      <c r="B24" s="1" t="s">
        <v>89</v>
      </c>
      <c r="C24" s="1" t="s">
        <v>23</v>
      </c>
      <c r="D24" s="1">
        <v>19159.0</v>
      </c>
      <c r="E24" s="1">
        <v>8.573723816E9</v>
      </c>
      <c r="F24" s="1" t="s">
        <v>90</v>
      </c>
      <c r="G24" s="1">
        <v>0.0</v>
      </c>
      <c r="H24" s="1">
        <v>34.0</v>
      </c>
      <c r="I24" s="1">
        <v>0.0</v>
      </c>
      <c r="J24" s="1">
        <v>3.0</v>
      </c>
      <c r="K24" s="1">
        <v>0.0</v>
      </c>
      <c r="L24" s="1">
        <v>0.0</v>
      </c>
      <c r="M24" s="1">
        <v>0.0</v>
      </c>
      <c r="N24" s="1">
        <v>1.0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1"/>
        <v>nginx - 19159</v>
      </c>
      <c r="S24" s="3" t="str">
        <f t="shared" si="2"/>
        <v>nginx - 8573723816</v>
      </c>
    </row>
    <row r="25" hidden="1">
      <c r="A25" s="1" t="s">
        <v>91</v>
      </c>
      <c r="B25" s="1" t="s">
        <v>92</v>
      </c>
      <c r="C25" s="1" t="s">
        <v>23</v>
      </c>
      <c r="D25" s="1">
        <v>1347.0</v>
      </c>
      <c r="E25" s="1">
        <v>8.21791277E8</v>
      </c>
      <c r="F25" s="1" t="s">
        <v>93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2" t="b">
        <f>IFERROR(__xludf.DUMMYFUNCTION("IF(REGEXMATCH(B25, ""DEPRECATED""), true, false)
"),FALSE)</f>
        <v>0</v>
      </c>
      <c r="R25" s="2" t="str">
        <f t="shared" si="1"/>
        <v>amazonlinux - 1347</v>
      </c>
      <c r="S25" s="3" t="str">
        <f t="shared" si="2"/>
        <v>amazonlinux - 821791277</v>
      </c>
    </row>
    <row r="26" hidden="1">
      <c r="A26" s="1" t="s">
        <v>94</v>
      </c>
      <c r="B26" s="1" t="s">
        <v>95</v>
      </c>
      <c r="C26" s="1" t="s">
        <v>23</v>
      </c>
      <c r="D26" s="1">
        <v>553.0</v>
      </c>
      <c r="E26" s="1">
        <v>2.18588385E8</v>
      </c>
      <c r="F26" s="1" t="s">
        <v>96</v>
      </c>
      <c r="G26" s="1">
        <v>4.0</v>
      </c>
      <c r="H26" s="1">
        <v>20.0</v>
      </c>
      <c r="I26" s="1">
        <v>14.0</v>
      </c>
      <c r="J26" s="1">
        <v>16.0</v>
      </c>
      <c r="K26" s="1">
        <v>29.0</v>
      </c>
      <c r="L26" s="1">
        <v>0.0</v>
      </c>
      <c r="M26" s="1">
        <v>2.0</v>
      </c>
      <c r="N26" s="1">
        <v>0.0</v>
      </c>
      <c r="O26" s="1">
        <v>1.0</v>
      </c>
      <c r="P26" s="1">
        <v>0.0</v>
      </c>
      <c r="Q26" s="2" t="b">
        <f>IFERROR(__xludf.DUMMYFUNCTION("IF(REGEXMATCH(B26, ""DEPRECATED""), true, false)
"),FALSE)</f>
        <v>0</v>
      </c>
      <c r="R26" s="2" t="str">
        <f t="shared" si="1"/>
        <v>gradle - 553</v>
      </c>
      <c r="S26" s="3" t="str">
        <f t="shared" si="2"/>
        <v>gradle - 218588385</v>
      </c>
    </row>
    <row r="27" hidden="1">
      <c r="A27" s="1" t="s">
        <v>97</v>
      </c>
      <c r="B27" s="1" t="s">
        <v>98</v>
      </c>
      <c r="C27" s="1" t="s">
        <v>23</v>
      </c>
      <c r="D27" s="1">
        <v>283.0</v>
      </c>
      <c r="E27" s="1">
        <v>3.585071E7</v>
      </c>
      <c r="F27" s="1" t="s">
        <v>99</v>
      </c>
      <c r="G27" s="1">
        <v>0.0</v>
      </c>
      <c r="H27" s="1">
        <v>0.0</v>
      </c>
      <c r="I27" s="1">
        <v>3.0</v>
      </c>
      <c r="J27" s="1">
        <v>0.0</v>
      </c>
      <c r="K27" s="1">
        <v>1.0</v>
      </c>
      <c r="L27" s="1">
        <v>0.0</v>
      </c>
      <c r="M27" s="1">
        <v>0.0</v>
      </c>
      <c r="N27" s="1">
        <v>0.0</v>
      </c>
      <c r="O27" s="1">
        <v>2.0</v>
      </c>
      <c r="P27" s="1">
        <v>0.0</v>
      </c>
      <c r="Q27" s="2" t="b">
        <f>IFERROR(__xludf.DUMMYFUNCTION("IF(REGEXMATCH(B27, ""DEPRECATED""), true, false)
"),FALSE)</f>
        <v>0</v>
      </c>
      <c r="R27" s="2" t="str">
        <f t="shared" si="1"/>
        <v>arangodb - 283</v>
      </c>
      <c r="S27" s="3" t="str">
        <f t="shared" si="2"/>
        <v>arangodb - 35850710</v>
      </c>
    </row>
    <row r="28" hidden="1">
      <c r="A28" s="1" t="s">
        <v>100</v>
      </c>
      <c r="B28" s="1" t="s">
        <v>101</v>
      </c>
      <c r="C28" s="1" t="s">
        <v>23</v>
      </c>
      <c r="D28" s="1">
        <v>1878.0</v>
      </c>
      <c r="E28" s="1">
        <v>8.60210756E8</v>
      </c>
      <c r="F28" s="1" t="s">
        <v>102</v>
      </c>
      <c r="G28" s="1">
        <v>0.0</v>
      </c>
      <c r="H28" s="1">
        <v>25.0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1.0</v>
      </c>
      <c r="O28" s="1">
        <v>0.0</v>
      </c>
      <c r="P28" s="1">
        <v>0.0</v>
      </c>
      <c r="Q28" s="2" t="b">
        <f>IFERROR(__xludf.DUMMYFUNCTION("IF(REGEXMATCH(B28, ""DEPRECATED""), true, false)
"),FALSE)</f>
        <v>0</v>
      </c>
      <c r="R28" s="2" t="str">
        <f t="shared" si="1"/>
        <v>haproxy - 1878</v>
      </c>
      <c r="S28" s="3" t="str">
        <f t="shared" si="2"/>
        <v>haproxy - 860210756</v>
      </c>
    </row>
    <row r="29" hidden="1">
      <c r="A29" s="1" t="s">
        <v>103</v>
      </c>
      <c r="B29" s="1" t="s">
        <v>104</v>
      </c>
      <c r="C29" s="1" t="s">
        <v>23</v>
      </c>
      <c r="D29" s="1">
        <v>352.0</v>
      </c>
      <c r="E29" s="1">
        <v>1.53000017E8</v>
      </c>
      <c r="F29" s="1" t="s">
        <v>105</v>
      </c>
      <c r="G29" s="1">
        <v>1.0</v>
      </c>
      <c r="H29" s="1">
        <v>25.0</v>
      </c>
      <c r="I29" s="1">
        <v>0.0</v>
      </c>
      <c r="J29" s="1">
        <v>0.0</v>
      </c>
      <c r="K29" s="1">
        <v>1.0</v>
      </c>
      <c r="L29" s="1">
        <v>0.0</v>
      </c>
      <c r="M29" s="1">
        <v>1.0</v>
      </c>
      <c r="N29" s="1">
        <v>1.0</v>
      </c>
      <c r="O29" s="1">
        <v>0.0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1"/>
        <v>chronograf - 352</v>
      </c>
      <c r="S29" s="3" t="str">
        <f t="shared" si="2"/>
        <v>chronograf - 153000017</v>
      </c>
    </row>
    <row r="30" hidden="1">
      <c r="A30" s="1" t="s">
        <v>106</v>
      </c>
      <c r="B30" s="1" t="s">
        <v>107</v>
      </c>
      <c r="C30" s="1" t="s">
        <v>23</v>
      </c>
      <c r="D30" s="1">
        <v>637.0</v>
      </c>
      <c r="E30" s="1">
        <v>5.77118697E8</v>
      </c>
      <c r="F30" s="1" t="s">
        <v>108</v>
      </c>
      <c r="G30" s="1">
        <v>1.0</v>
      </c>
      <c r="H30" s="1">
        <v>25.0</v>
      </c>
      <c r="I30" s="1">
        <v>1.0</v>
      </c>
      <c r="J30" s="1">
        <v>0.0</v>
      </c>
      <c r="K30" s="1">
        <v>1.0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1"/>
        <v>telegraf - 637</v>
      </c>
      <c r="S30" s="3" t="str">
        <f t="shared" si="2"/>
        <v>telegraf - 577118697</v>
      </c>
    </row>
    <row r="31" hidden="1">
      <c r="A31" s="1" t="s">
        <v>109</v>
      </c>
      <c r="B31" s="1" t="s">
        <v>110</v>
      </c>
      <c r="C31" s="1" t="s">
        <v>23</v>
      </c>
      <c r="D31" s="1">
        <v>257.0</v>
      </c>
      <c r="E31" s="1">
        <v>5.7192159E7</v>
      </c>
      <c r="F31" s="1" t="s">
        <v>111</v>
      </c>
      <c r="G31" s="1">
        <v>3.0</v>
      </c>
      <c r="H31" s="1">
        <v>12.0</v>
      </c>
      <c r="I31" s="1">
        <v>2.0</v>
      </c>
      <c r="J31" s="1">
        <v>5.0</v>
      </c>
      <c r="K31" s="1">
        <v>2.0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2" t="b">
        <f>IFERROR(__xludf.DUMMYFUNCTION("IF(REGEXMATCH(B31, ""DEPRECATED""), true, false)
"),FALSE)</f>
        <v>0</v>
      </c>
      <c r="R31" s="2" t="str">
        <f t="shared" si="1"/>
        <v>kapacitor - 257</v>
      </c>
      <c r="S31" s="3" t="str">
        <f t="shared" si="2"/>
        <v>kapacitor - 57192159</v>
      </c>
    </row>
    <row r="32" hidden="1">
      <c r="A32" s="1" t="s">
        <v>112</v>
      </c>
      <c r="B32" s="1" t="s">
        <v>113</v>
      </c>
      <c r="C32" s="1" t="s">
        <v>23</v>
      </c>
      <c r="D32" s="1">
        <v>1170.0</v>
      </c>
      <c r="E32" s="1">
        <v>2.39584364E8</v>
      </c>
      <c r="F32" s="1" t="s">
        <v>114</v>
      </c>
      <c r="G32" s="1">
        <v>0.0</v>
      </c>
      <c r="H32" s="1">
        <v>25.0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1.0</v>
      </c>
      <c r="O32" s="1">
        <v>0.0</v>
      </c>
      <c r="P32" s="1">
        <v>0.0</v>
      </c>
      <c r="Q32" s="2" t="b">
        <f>IFERROR(__xludf.DUMMYFUNCTION("IF(REGEXMATCH(B32, ""DEPRECATED""), true, false)
"),FALSE)</f>
        <v>0</v>
      </c>
      <c r="R32" s="2" t="str">
        <f t="shared" si="1"/>
        <v>neo4j - 1170</v>
      </c>
      <c r="S32" s="3" t="str">
        <f t="shared" si="2"/>
        <v>neo4j - 239584364</v>
      </c>
    </row>
    <row r="33" hidden="1">
      <c r="A33" s="1" t="s">
        <v>115</v>
      </c>
      <c r="B33" s="1" t="s">
        <v>116</v>
      </c>
      <c r="C33" s="1" t="s">
        <v>23</v>
      </c>
      <c r="D33" s="1">
        <v>113.0</v>
      </c>
      <c r="E33" s="1">
        <v>2.2540718E7</v>
      </c>
      <c r="F33" s="1" t="s">
        <v>117</v>
      </c>
      <c r="G33" s="1">
        <v>2.0</v>
      </c>
      <c r="H33" s="1">
        <v>14.0</v>
      </c>
      <c r="I33" s="1">
        <v>1.0</v>
      </c>
      <c r="J33" s="1">
        <v>16.0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2" t="b">
        <f>IFERROR(__xludf.DUMMYFUNCTION("IF(REGEXMATCH(B33, ""DEPRECATED""), true, false)
"),FALSE)</f>
        <v>0</v>
      </c>
      <c r="R33" s="2" t="str">
        <f t="shared" si="1"/>
        <v>tomee - 113</v>
      </c>
      <c r="S33" s="3" t="str">
        <f t="shared" si="2"/>
        <v>tomee - 22540718</v>
      </c>
    </row>
    <row r="34" hidden="1">
      <c r="A34" s="1" t="s">
        <v>118</v>
      </c>
      <c r="B34" s="1" t="s">
        <v>119</v>
      </c>
      <c r="C34" s="1" t="s">
        <v>23</v>
      </c>
      <c r="D34" s="1">
        <v>188.0</v>
      </c>
      <c r="E34" s="1">
        <v>1.6589823E7</v>
      </c>
      <c r="F34" s="1" t="s">
        <v>120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2" t="b">
        <f>IFERROR(__xludf.DUMMYFUNCTION("IF(REGEXMATCH(B34, ""DEPRECATED""), true, false)
"),FALSE)</f>
        <v>0</v>
      </c>
      <c r="R34" s="2" t="str">
        <f t="shared" si="1"/>
        <v>photon - 188</v>
      </c>
      <c r="S34" s="3" t="str">
        <f t="shared" si="2"/>
        <v>photon - 16589823</v>
      </c>
    </row>
    <row r="35" hidden="1">
      <c r="A35" s="1" t="s">
        <v>121</v>
      </c>
      <c r="B35" s="1" t="s">
        <v>122</v>
      </c>
      <c r="C35" s="1" t="s">
        <v>23</v>
      </c>
      <c r="D35" s="1">
        <v>1165.0</v>
      </c>
      <c r="E35" s="1">
        <v>6.5909861E7</v>
      </c>
      <c r="F35" s="1" t="s">
        <v>123</v>
      </c>
      <c r="G35" s="1">
        <v>1.0</v>
      </c>
      <c r="H35" s="1">
        <v>68.0</v>
      </c>
      <c r="I35" s="1">
        <v>7.0</v>
      </c>
      <c r="J35" s="1">
        <v>5.0</v>
      </c>
      <c r="K35" s="1">
        <v>3.0</v>
      </c>
      <c r="L35" s="1">
        <v>0.0</v>
      </c>
      <c r="M35" s="1">
        <v>1.0</v>
      </c>
      <c r="N35" s="1">
        <v>1.0</v>
      </c>
      <c r="O35" s="1">
        <v>1.0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1"/>
        <v>redmine - 1165</v>
      </c>
      <c r="S35" s="3" t="str">
        <f t="shared" si="2"/>
        <v>redmine - 65909861</v>
      </c>
    </row>
    <row r="36" hidden="1">
      <c r="A36" s="1" t="s">
        <v>124</v>
      </c>
      <c r="B36" s="1" t="s">
        <v>125</v>
      </c>
      <c r="C36" s="1" t="s">
        <v>23</v>
      </c>
      <c r="D36" s="1">
        <v>1014.0</v>
      </c>
      <c r="E36" s="1">
        <v>1.28914007E8</v>
      </c>
      <c r="F36" s="1" t="s">
        <v>126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1.0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1"/>
        <v>composer - 1014</v>
      </c>
      <c r="S36" s="3" t="str">
        <f t="shared" si="2"/>
        <v>composer - 128914007</v>
      </c>
    </row>
    <row r="37" hidden="1">
      <c r="A37" s="1" t="s">
        <v>127</v>
      </c>
      <c r="B37" s="1" t="s">
        <v>128</v>
      </c>
      <c r="C37" s="1" t="s">
        <v>23</v>
      </c>
      <c r="D37" s="1">
        <v>515.0</v>
      </c>
      <c r="E37" s="1">
        <v>4.4305974E7</v>
      </c>
      <c r="F37" s="1" t="s">
        <v>129</v>
      </c>
      <c r="G37" s="1">
        <v>1.0</v>
      </c>
      <c r="H37" s="1">
        <v>72.0</v>
      </c>
      <c r="I37" s="1">
        <v>0.0</v>
      </c>
      <c r="J37" s="1">
        <v>5.0</v>
      </c>
      <c r="K37" s="1">
        <v>0.0</v>
      </c>
      <c r="L37" s="1">
        <v>0.0</v>
      </c>
      <c r="M37" s="1">
        <v>0.0</v>
      </c>
      <c r="N37" s="1">
        <v>1.0</v>
      </c>
      <c r="O37" s="1">
        <v>0.0</v>
      </c>
      <c r="P37" s="1">
        <v>3.0</v>
      </c>
      <c r="Q37" s="2" t="b">
        <f>IFERROR(__xludf.DUMMYFUNCTION("IF(REGEXMATCH(B37, ""DEPRECATED""), true, false)
"),FALSE)</f>
        <v>0</v>
      </c>
      <c r="R37" s="2" t="str">
        <f t="shared" si="1"/>
        <v>mediawiki - 515</v>
      </c>
      <c r="S37" s="3" t="str">
        <f t="shared" si="2"/>
        <v>mediawiki - 44305974</v>
      </c>
    </row>
    <row r="38" hidden="1">
      <c r="A38" s="1" t="s">
        <v>130</v>
      </c>
      <c r="B38" s="1" t="s">
        <v>131</v>
      </c>
      <c r="C38" s="1" t="s">
        <v>23</v>
      </c>
      <c r="D38" s="1">
        <v>181.0</v>
      </c>
      <c r="E38" s="1">
        <v>4956147.0</v>
      </c>
      <c r="F38" s="1" t="s">
        <v>132</v>
      </c>
      <c r="G38" s="1">
        <v>1.0</v>
      </c>
      <c r="H38" s="1">
        <v>39.0</v>
      </c>
      <c r="I38" s="1">
        <v>4.0</v>
      </c>
      <c r="J38" s="1">
        <v>0.0</v>
      </c>
      <c r="K38" s="1">
        <v>3.0</v>
      </c>
      <c r="L38" s="1">
        <v>0.0</v>
      </c>
      <c r="M38" s="1">
        <v>1.0</v>
      </c>
      <c r="N38" s="1">
        <v>1.0</v>
      </c>
      <c r="O38" s="1">
        <v>1.0</v>
      </c>
      <c r="P38" s="1">
        <v>3.0</v>
      </c>
      <c r="Q38" s="2" t="b">
        <f>IFERROR(__xludf.DUMMYFUNCTION("IF(REGEXMATCH(B38, ""DEPRECATED""), true, false)
"),FALSE)</f>
        <v>0</v>
      </c>
      <c r="R38" s="2" t="str">
        <f t="shared" si="1"/>
        <v>postfixadmin - 181</v>
      </c>
      <c r="S38" s="3" t="str">
        <f t="shared" si="2"/>
        <v>postfixadmin - 4956147</v>
      </c>
    </row>
    <row r="39" hidden="1">
      <c r="A39" s="1" t="s">
        <v>133</v>
      </c>
      <c r="B39" s="1" t="s">
        <v>134</v>
      </c>
      <c r="C39" s="1" t="s">
        <v>23</v>
      </c>
      <c r="D39" s="1">
        <v>259.0</v>
      </c>
      <c r="E39" s="1">
        <v>2.0669029E7</v>
      </c>
      <c r="F39" s="1" t="s">
        <v>135</v>
      </c>
      <c r="G39" s="1">
        <v>1.0</v>
      </c>
      <c r="H39" s="1">
        <v>39.0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1.0</v>
      </c>
      <c r="O39" s="1">
        <v>0.0</v>
      </c>
      <c r="P39" s="1">
        <v>3.0</v>
      </c>
      <c r="Q39" s="2" t="b">
        <f>IFERROR(__xludf.DUMMYFUNCTION("IF(REGEXMATCH(B39, ""DEPRECATED""), true, false)
"),FALSE)</f>
        <v>0</v>
      </c>
      <c r="R39" s="2" t="str">
        <f t="shared" si="1"/>
        <v>yourls - 259</v>
      </c>
      <c r="S39" s="3" t="str">
        <f t="shared" si="2"/>
        <v>yourls - 20669029</v>
      </c>
    </row>
    <row r="40" hidden="1">
      <c r="A40" s="1" t="s">
        <v>136</v>
      </c>
      <c r="B40" s="1" t="s">
        <v>137</v>
      </c>
      <c r="C40" s="1" t="s">
        <v>23</v>
      </c>
      <c r="D40" s="1">
        <v>883.0</v>
      </c>
      <c r="E40" s="1">
        <v>5.7796784E7</v>
      </c>
      <c r="F40" s="1" t="s">
        <v>138</v>
      </c>
      <c r="G40" s="1">
        <v>1.0</v>
      </c>
      <c r="H40" s="1">
        <v>40.0</v>
      </c>
      <c r="I40" s="1">
        <v>1.0</v>
      </c>
      <c r="J40" s="1">
        <v>0.0</v>
      </c>
      <c r="K40" s="1">
        <v>0.0</v>
      </c>
      <c r="L40" s="1">
        <v>0.0</v>
      </c>
      <c r="M40" s="1">
        <v>0.0</v>
      </c>
      <c r="N40" s="1">
        <v>1.0</v>
      </c>
      <c r="O40" s="1">
        <v>0.0</v>
      </c>
      <c r="P40" s="1">
        <v>3.0</v>
      </c>
      <c r="Q40" s="2" t="b">
        <f>IFERROR(__xludf.DUMMYFUNCTION("IF(REGEXMATCH(B40, ""DEPRECATED""), true, false)
"),FALSE)</f>
        <v>0</v>
      </c>
      <c r="R40" s="2" t="str">
        <f t="shared" si="1"/>
        <v>phpmyadmin - 883</v>
      </c>
      <c r="S40" s="3" t="str">
        <f t="shared" si="2"/>
        <v>phpmyadmin - 57796784</v>
      </c>
    </row>
    <row r="41" hidden="1">
      <c r="A41" s="1" t="s">
        <v>139</v>
      </c>
      <c r="B41" s="1" t="s">
        <v>140</v>
      </c>
      <c r="C41" s="1" t="s">
        <v>23</v>
      </c>
      <c r="D41" s="1">
        <v>177.0</v>
      </c>
      <c r="E41" s="1">
        <v>1.0828432E7</v>
      </c>
      <c r="F41" s="1" t="s">
        <v>141</v>
      </c>
      <c r="G41" s="1">
        <v>6.0</v>
      </c>
      <c r="H41" s="1">
        <v>84.0</v>
      </c>
      <c r="I41" s="1">
        <v>14.0</v>
      </c>
      <c r="J41" s="1">
        <v>0.0</v>
      </c>
      <c r="K41" s="1">
        <v>5.0</v>
      </c>
      <c r="L41" s="1">
        <v>0.0</v>
      </c>
      <c r="M41" s="1">
        <v>2.0</v>
      </c>
      <c r="N41" s="1">
        <v>1.0</v>
      </c>
      <c r="O41" s="1">
        <v>2.0</v>
      </c>
      <c r="P41" s="1">
        <v>3.0</v>
      </c>
      <c r="Q41" s="2" t="b">
        <f>IFERROR(__xludf.DUMMYFUNCTION("IF(REGEXMATCH(B41, ""DEPRECATED""), true, false)
"),FALSE)</f>
        <v>0</v>
      </c>
      <c r="R41" s="2" t="str">
        <f t="shared" si="1"/>
        <v>monica - 177</v>
      </c>
      <c r="S41" s="3" t="str">
        <f t="shared" si="2"/>
        <v>monica - 10828432</v>
      </c>
    </row>
    <row r="42" hidden="1">
      <c r="A42" s="1" t="s">
        <v>142</v>
      </c>
      <c r="B42" s="1" t="s">
        <v>143</v>
      </c>
      <c r="C42" s="1" t="s">
        <v>23</v>
      </c>
      <c r="D42" s="1">
        <v>424.0</v>
      </c>
      <c r="E42" s="1">
        <v>8.1826557E7</v>
      </c>
      <c r="F42" s="1" t="s">
        <v>144</v>
      </c>
      <c r="G42" s="1">
        <v>1.0</v>
      </c>
      <c r="H42" s="1">
        <v>63.0</v>
      </c>
      <c r="I42" s="1">
        <v>1.0</v>
      </c>
      <c r="J42" s="1">
        <v>3.0</v>
      </c>
      <c r="K42" s="1">
        <v>1.0</v>
      </c>
      <c r="L42" s="1">
        <v>0.0</v>
      </c>
      <c r="M42" s="1">
        <v>0.0</v>
      </c>
      <c r="N42" s="1">
        <v>1.0</v>
      </c>
      <c r="O42" s="1">
        <v>0.0</v>
      </c>
      <c r="P42" s="1">
        <v>3.0</v>
      </c>
      <c r="Q42" s="2" t="b">
        <f>IFERROR(__xludf.DUMMYFUNCTION("IF(REGEXMATCH(B42, ""DEPRECATED""), true, false)
"),FALSE)</f>
        <v>0</v>
      </c>
      <c r="R42" s="2" t="str">
        <f t="shared" si="1"/>
        <v>joomla - 424</v>
      </c>
      <c r="S42" s="3" t="str">
        <f t="shared" si="2"/>
        <v>joomla - 81826557</v>
      </c>
    </row>
    <row r="43" hidden="1">
      <c r="A43" s="1" t="s">
        <v>145</v>
      </c>
      <c r="B43" s="1" t="s">
        <v>146</v>
      </c>
      <c r="C43" s="1" t="s">
        <v>23</v>
      </c>
      <c r="D43" s="1">
        <v>314.0</v>
      </c>
      <c r="E43" s="1">
        <v>1.17763937E8</v>
      </c>
      <c r="F43" s="1" t="s">
        <v>147</v>
      </c>
      <c r="G43" s="1">
        <v>1.0</v>
      </c>
      <c r="H43" s="1">
        <v>40.0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1.0</v>
      </c>
      <c r="O43" s="1">
        <v>0.0</v>
      </c>
      <c r="P43" s="1">
        <v>3.0</v>
      </c>
      <c r="Q43" s="2" t="b">
        <f>IFERROR(__xludf.DUMMYFUNCTION("IF(REGEXMATCH(B43, ""DEPRECATED""), true, false)
"),FALSE)</f>
        <v>0</v>
      </c>
      <c r="R43" s="2" t="str">
        <f t="shared" si="1"/>
        <v>matomo - 314</v>
      </c>
      <c r="S43" s="3" t="str">
        <f t="shared" si="2"/>
        <v>matomo - 117763937</v>
      </c>
    </row>
    <row r="44" hidden="1">
      <c r="A44" s="1" t="s">
        <v>148</v>
      </c>
      <c r="B44" s="1" t="s">
        <v>149</v>
      </c>
      <c r="C44" s="1" t="s">
        <v>23</v>
      </c>
      <c r="D44" s="1">
        <v>1006.0</v>
      </c>
      <c r="E44" s="1">
        <v>1.52991286E8</v>
      </c>
      <c r="F44" s="1" t="s">
        <v>150</v>
      </c>
      <c r="G44" s="1">
        <v>1.0</v>
      </c>
      <c r="H44" s="1">
        <v>40.0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1.0</v>
      </c>
      <c r="O44" s="1">
        <v>0.0</v>
      </c>
      <c r="P44" s="1">
        <v>3.0</v>
      </c>
      <c r="Q44" s="2" t="b">
        <f>IFERROR(__xludf.DUMMYFUNCTION("IF(REGEXMATCH(B44, ""DEPRECATED""), true, false)
"),FALSE)</f>
        <v>0</v>
      </c>
      <c r="R44" s="2" t="str">
        <f t="shared" si="1"/>
        <v>drupal - 1006</v>
      </c>
      <c r="S44" s="3" t="str">
        <f t="shared" si="2"/>
        <v>drupal - 152991286</v>
      </c>
    </row>
    <row r="45" hidden="1">
      <c r="A45" s="1" t="s">
        <v>151</v>
      </c>
      <c r="B45" s="1" t="s">
        <v>152</v>
      </c>
      <c r="C45" s="1" t="s">
        <v>23</v>
      </c>
      <c r="D45" s="1">
        <v>56.0</v>
      </c>
      <c r="E45" s="1">
        <v>4420232.0</v>
      </c>
      <c r="F45" s="1" t="s">
        <v>153</v>
      </c>
      <c r="G45" s="1">
        <v>2.0</v>
      </c>
      <c r="H45" s="1">
        <v>116.0</v>
      </c>
      <c r="I45" s="1">
        <v>21.0</v>
      </c>
      <c r="J45" s="1">
        <v>4.0</v>
      </c>
      <c r="K45" s="1">
        <v>37.0</v>
      </c>
      <c r="L45" s="1">
        <v>0.0</v>
      </c>
      <c r="M45" s="1">
        <v>5.0</v>
      </c>
      <c r="N45" s="1">
        <v>1.0</v>
      </c>
      <c r="O45" s="1">
        <v>4.0</v>
      </c>
      <c r="P45" s="1">
        <v>3.0</v>
      </c>
      <c r="Q45" s="2" t="b">
        <f>IFERROR(__xludf.DUMMYFUNCTION("IF(REGEXMATCH(B45, ""DEPRECATED""), true, false)
"),FALSE)</f>
        <v>0</v>
      </c>
      <c r="R45" s="2" t="str">
        <f t="shared" si="1"/>
        <v>friendica - 56</v>
      </c>
      <c r="S45" s="3" t="str">
        <f t="shared" si="2"/>
        <v>friendica - 4420232</v>
      </c>
    </row>
    <row r="46" hidden="1">
      <c r="A46" s="1" t="s">
        <v>154</v>
      </c>
      <c r="B46" s="1" t="s">
        <v>155</v>
      </c>
      <c r="C46" s="1" t="s">
        <v>23</v>
      </c>
      <c r="D46" s="1">
        <v>550.0</v>
      </c>
      <c r="E46" s="1">
        <v>5.1720543E7</v>
      </c>
      <c r="F46" s="1" t="s">
        <v>156</v>
      </c>
      <c r="G46" s="1">
        <v>1.0</v>
      </c>
      <c r="H46" s="1">
        <v>138.0</v>
      </c>
      <c r="I46" s="1">
        <v>0.0</v>
      </c>
      <c r="J46" s="1">
        <v>7.0</v>
      </c>
      <c r="K46" s="1">
        <v>2.0</v>
      </c>
      <c r="L46" s="1">
        <v>0.0</v>
      </c>
      <c r="M46" s="1">
        <v>1.0</v>
      </c>
      <c r="N46" s="1">
        <v>1.0</v>
      </c>
      <c r="O46" s="1">
        <v>0.0</v>
      </c>
      <c r="P46" s="1">
        <v>0.0</v>
      </c>
      <c r="Q46" s="2" t="b">
        <f>IFERROR(__xludf.DUMMYFUNCTION("IF(REGEXMATCH(B46, ""DEPRECATED""), true, false)
"),FALSE)</f>
        <v>0</v>
      </c>
      <c r="R46" s="2" t="str">
        <f t="shared" si="1"/>
        <v>elixir - 550</v>
      </c>
      <c r="S46" s="3" t="str">
        <f t="shared" si="2"/>
        <v>elixir - 51720543</v>
      </c>
    </row>
    <row r="47" hidden="1">
      <c r="A47" s="1" t="s">
        <v>157</v>
      </c>
      <c r="B47" s="1" t="s">
        <v>158</v>
      </c>
      <c r="C47" s="1" t="s">
        <v>23</v>
      </c>
      <c r="D47" s="1">
        <v>7290.0</v>
      </c>
      <c r="E47" s="1">
        <v>1.088627465E9</v>
      </c>
      <c r="F47" s="1" t="s">
        <v>159</v>
      </c>
      <c r="G47" s="1">
        <v>1.0</v>
      </c>
      <c r="H47" s="1">
        <v>39.0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1.0</v>
      </c>
      <c r="O47" s="1">
        <v>0.0</v>
      </c>
      <c r="P47" s="1">
        <v>0.0</v>
      </c>
      <c r="Q47" s="2" t="b">
        <f>IFERROR(__xludf.DUMMYFUNCTION("IF(REGEXMATCH(B47, ""DEPRECATED""), true, false)
"),FALSE)</f>
        <v>0</v>
      </c>
      <c r="R47" s="2" t="str">
        <f t="shared" si="1"/>
        <v>php - 7290</v>
      </c>
      <c r="S47" s="3" t="str">
        <f t="shared" si="2"/>
        <v>php - 1088627465</v>
      </c>
    </row>
    <row r="48" hidden="1">
      <c r="A48" s="1" t="s">
        <v>160</v>
      </c>
      <c r="B48" s="1" t="s">
        <v>161</v>
      </c>
      <c r="C48" s="1" t="s">
        <v>23</v>
      </c>
      <c r="D48" s="1">
        <v>3761.0</v>
      </c>
      <c r="E48" s="1">
        <v>2.108317531E9</v>
      </c>
      <c r="F48" s="1" t="s">
        <v>162</v>
      </c>
      <c r="G48" s="1">
        <v>5.0</v>
      </c>
      <c r="H48" s="1">
        <v>0.0</v>
      </c>
      <c r="I48" s="1">
        <v>32.0</v>
      </c>
      <c r="J48" s="1">
        <v>0.0</v>
      </c>
      <c r="K48" s="1">
        <v>20.0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1"/>
        <v>openjdk - 3761</v>
      </c>
      <c r="S48" s="3" t="str">
        <f t="shared" si="2"/>
        <v>openjdk - 2108317531</v>
      </c>
    </row>
    <row r="49" hidden="1">
      <c r="A49" s="1" t="s">
        <v>163</v>
      </c>
      <c r="B49" s="1" t="s">
        <v>164</v>
      </c>
      <c r="C49" s="1" t="s">
        <v>23</v>
      </c>
      <c r="D49" s="1">
        <v>500.0</v>
      </c>
      <c r="E49" s="1">
        <v>1.33720928E8</v>
      </c>
      <c r="F49" s="1" t="s">
        <v>165</v>
      </c>
      <c r="G49" s="1" t="s">
        <v>166</v>
      </c>
      <c r="H49" s="1" t="s">
        <v>166</v>
      </c>
      <c r="I49" s="1" t="s">
        <v>166</v>
      </c>
      <c r="J49" s="1" t="s">
        <v>166</v>
      </c>
      <c r="K49" s="1" t="s">
        <v>166</v>
      </c>
      <c r="L49" s="1" t="s">
        <v>166</v>
      </c>
      <c r="M49" s="1" t="s">
        <v>166</v>
      </c>
      <c r="N49" s="1" t="s">
        <v>166</v>
      </c>
      <c r="O49" s="1" t="s">
        <v>166</v>
      </c>
      <c r="P49" s="1" t="s">
        <v>166</v>
      </c>
      <c r="Q49" s="2" t="b">
        <f>IFERROR(__xludf.DUMMYFUNCTION("IF(REGEXMATCH(B49, ""DEPRECATED""), true, false)
"),FALSE)</f>
        <v>0</v>
      </c>
      <c r="R49" s="2" t="str">
        <f t="shared" si="1"/>
        <v>teamspeak - 500</v>
      </c>
      <c r="S49" s="3" t="str">
        <f t="shared" si="2"/>
        <v>teamspeak - 133720928</v>
      </c>
    </row>
    <row r="50" hidden="1">
      <c r="A50" s="1" t="s">
        <v>167</v>
      </c>
      <c r="B50" s="1" t="s">
        <v>168</v>
      </c>
      <c r="C50" s="1" t="s">
        <v>23</v>
      </c>
      <c r="D50" s="1">
        <v>112.0</v>
      </c>
      <c r="E50" s="1">
        <v>2.8109226E7</v>
      </c>
      <c r="F50" s="1" t="s">
        <v>169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0.0</v>
      </c>
      <c r="Q50" s="2" t="b">
        <f>IFERROR(__xludf.DUMMYFUNCTION("IF(REGEXMATCH(B50, ""DEPRECATED""), true, false)
"),FALSE)</f>
        <v>0</v>
      </c>
      <c r="R50" s="2" t="str">
        <f t="shared" si="1"/>
        <v>znc - 112</v>
      </c>
      <c r="S50" s="3" t="str">
        <f t="shared" si="2"/>
        <v>znc - 28109226</v>
      </c>
    </row>
    <row r="51" hidden="1">
      <c r="A51" s="1" t="s">
        <v>170</v>
      </c>
      <c r="B51" s="1" t="s">
        <v>171</v>
      </c>
      <c r="C51" s="1" t="s">
        <v>23</v>
      </c>
      <c r="D51" s="1">
        <v>875.0</v>
      </c>
      <c r="E51" s="1">
        <v>7.2986675E7</v>
      </c>
      <c r="F51" s="1" t="s">
        <v>172</v>
      </c>
      <c r="G51" s="1">
        <v>1.0</v>
      </c>
      <c r="H51" s="1">
        <v>82.0</v>
      </c>
      <c r="I51" s="1">
        <v>0.0</v>
      </c>
      <c r="J51" s="1">
        <v>7.0</v>
      </c>
      <c r="K51" s="1">
        <v>0.0</v>
      </c>
      <c r="L51" s="1">
        <v>0.0</v>
      </c>
      <c r="M51" s="1">
        <v>0.0</v>
      </c>
      <c r="N51" s="1">
        <v>1.0</v>
      </c>
      <c r="O51" s="1">
        <v>0.0</v>
      </c>
      <c r="P51" s="1">
        <v>0.0</v>
      </c>
      <c r="Q51" s="2" t="b">
        <f>IFERROR(__xludf.DUMMYFUNCTION("IF(REGEXMATCH(B51, ""DEPRECATED""), true, false)
"),FALSE)</f>
        <v>0</v>
      </c>
      <c r="R51" s="2" t="str">
        <f t="shared" si="1"/>
        <v>rust - 875</v>
      </c>
      <c r="S51" s="3" t="str">
        <f t="shared" si="2"/>
        <v>rust - 72986675</v>
      </c>
    </row>
    <row r="52" hidden="1">
      <c r="A52" s="1" t="s">
        <v>173</v>
      </c>
      <c r="B52" s="1" t="s">
        <v>174</v>
      </c>
      <c r="C52" s="1" t="s">
        <v>23</v>
      </c>
      <c r="D52" s="1">
        <v>61.0</v>
      </c>
      <c r="E52" s="1">
        <v>3088276.0</v>
      </c>
      <c r="F52" s="1" t="s">
        <v>175</v>
      </c>
      <c r="G52" s="1">
        <v>1.0</v>
      </c>
      <c r="H52" s="1">
        <v>19.0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1.0</v>
      </c>
      <c r="O52" s="1">
        <v>0.0</v>
      </c>
      <c r="P52" s="1">
        <v>0.0</v>
      </c>
      <c r="Q52" s="2" t="b">
        <f>IFERROR(__xludf.DUMMYFUNCTION("IF(REGEXMATCH(B52, ""DEPRECATED""), true, false)
"),FALSE)</f>
        <v>0</v>
      </c>
      <c r="R52" s="2" t="str">
        <f t="shared" si="1"/>
        <v>spiped - 61</v>
      </c>
      <c r="S52" s="3" t="str">
        <f t="shared" si="2"/>
        <v>spiped - 3088276</v>
      </c>
    </row>
    <row r="53" hidden="1">
      <c r="A53" s="1" t="s">
        <v>176</v>
      </c>
      <c r="B53" s="1" t="s">
        <v>177</v>
      </c>
      <c r="C53" s="1" t="s">
        <v>23</v>
      </c>
      <c r="D53" s="1">
        <v>820.0</v>
      </c>
      <c r="E53" s="1">
        <v>2.2592601E7</v>
      </c>
      <c r="F53" s="1" t="s">
        <v>178</v>
      </c>
      <c r="G53" s="1">
        <v>1.0</v>
      </c>
      <c r="H53" s="1">
        <v>82.0</v>
      </c>
      <c r="I53" s="1">
        <v>0.0</v>
      </c>
      <c r="J53" s="1">
        <v>7.0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  <c r="P53" s="1">
        <v>0.0</v>
      </c>
      <c r="Q53" s="2" t="b">
        <f>IFERROR(__xludf.DUMMYFUNCTION("IF(REGEXMATCH(B53, ""DEPRECATED""), true, false)
"),FALSE)</f>
        <v>0</v>
      </c>
      <c r="R53" s="2" t="str">
        <f t="shared" si="1"/>
        <v>gcc - 820</v>
      </c>
      <c r="S53" s="3" t="str">
        <f t="shared" si="2"/>
        <v>gcc - 22592601</v>
      </c>
    </row>
    <row r="54" hidden="1">
      <c r="A54" s="1" t="s">
        <v>179</v>
      </c>
      <c r="B54" s="1" t="s">
        <v>180</v>
      </c>
      <c r="C54" s="1" t="s">
        <v>23</v>
      </c>
      <c r="D54" s="1">
        <v>162.0</v>
      </c>
      <c r="E54" s="1">
        <v>1.5247904E7</v>
      </c>
      <c r="F54" s="1" t="s">
        <v>181</v>
      </c>
      <c r="G54" s="1">
        <v>1.0</v>
      </c>
      <c r="H54" s="1">
        <v>28.0</v>
      </c>
      <c r="I54" s="1">
        <v>0.0</v>
      </c>
      <c r="J54" s="1">
        <v>1.0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2" t="b">
        <f>IFERROR(__xludf.DUMMYFUNCTION("IF(REGEXMATCH(B54, ""DEPRECATED""), true, false)
"),FALSE)</f>
        <v>0</v>
      </c>
      <c r="R54" s="2" t="str">
        <f t="shared" si="1"/>
        <v>varnish - 162</v>
      </c>
      <c r="S54" s="3" t="str">
        <f t="shared" si="2"/>
        <v>varnish - 15247904</v>
      </c>
    </row>
    <row r="55" hidden="1">
      <c r="A55" s="1" t="s">
        <v>182</v>
      </c>
      <c r="B55" s="1" t="s">
        <v>183</v>
      </c>
      <c r="C55" s="1" t="s">
        <v>23</v>
      </c>
      <c r="D55" s="1">
        <v>2283.0</v>
      </c>
      <c r="E55" s="1">
        <v>8.65448039E8</v>
      </c>
      <c r="F55" s="1" t="s">
        <v>184</v>
      </c>
      <c r="G55" s="1">
        <v>1.0</v>
      </c>
      <c r="H55" s="1">
        <v>82.0</v>
      </c>
      <c r="I55" s="1">
        <v>1.0</v>
      </c>
      <c r="J55" s="1">
        <v>7.0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2" t="b">
        <f>IFERROR(__xludf.DUMMYFUNCTION("IF(REGEXMATCH(B55, ""DEPRECATED""), true, false)
"),FALSE)</f>
        <v>0</v>
      </c>
      <c r="R55" s="2" t="str">
        <f t="shared" si="1"/>
        <v>ruby - 2283</v>
      </c>
      <c r="S55" s="3" t="str">
        <f t="shared" si="2"/>
        <v>ruby - 865448039</v>
      </c>
    </row>
    <row r="56" hidden="1">
      <c r="A56" s="1" t="s">
        <v>185</v>
      </c>
      <c r="B56" s="1" t="s">
        <v>186</v>
      </c>
      <c r="C56" s="1" t="s">
        <v>23</v>
      </c>
      <c r="D56" s="1">
        <v>3903.0</v>
      </c>
      <c r="E56" s="1">
        <v>1.616002589E9</v>
      </c>
      <c r="F56" s="1" t="s">
        <v>187</v>
      </c>
      <c r="G56" s="1">
        <v>0.0</v>
      </c>
      <c r="H56" s="1">
        <v>0.0</v>
      </c>
      <c r="I56" s="1">
        <v>0.0</v>
      </c>
      <c r="J56" s="1">
        <v>0.0</v>
      </c>
      <c r="K56" s="1">
        <v>1.0</v>
      </c>
      <c r="L56" s="1">
        <v>0.0</v>
      </c>
      <c r="M56" s="1">
        <v>0.0</v>
      </c>
      <c r="N56" s="1">
        <v>0.0</v>
      </c>
      <c r="O56" s="1">
        <v>2.0</v>
      </c>
      <c r="P56" s="1">
        <v>0.0</v>
      </c>
      <c r="Q56" s="2" t="b">
        <f>IFERROR(__xludf.DUMMYFUNCTION("IF(REGEXMATCH(B56, ""DEPRECATED""), true, false)
"),FALSE)</f>
        <v>0</v>
      </c>
      <c r="R56" s="2" t="str">
        <f t="shared" si="1"/>
        <v>registry - 3903</v>
      </c>
      <c r="S56" s="3" t="str">
        <f t="shared" si="2"/>
        <v>registry - 1616002589</v>
      </c>
    </row>
    <row r="57" hidden="1">
      <c r="A57" s="1" t="s">
        <v>188</v>
      </c>
      <c r="B57" s="1" t="s">
        <v>189</v>
      </c>
      <c r="C57" s="1" t="s">
        <v>23</v>
      </c>
      <c r="D57" s="1">
        <v>60.0</v>
      </c>
      <c r="E57" s="1">
        <v>2461881.0</v>
      </c>
      <c r="F57" s="1" t="s">
        <v>190</v>
      </c>
      <c r="G57" s="1">
        <v>1.0</v>
      </c>
      <c r="H57" s="1">
        <v>34.0</v>
      </c>
      <c r="I57" s="1">
        <v>0.0</v>
      </c>
      <c r="J57" s="1">
        <v>1.0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2" t="b">
        <f>IFERROR(__xludf.DUMMYFUNCTION("IF(REGEXMATCH(B57, ""DEPRECATED""), true, false)
"),FALSE)</f>
        <v>0</v>
      </c>
      <c r="R57" s="2" t="str">
        <f t="shared" si="1"/>
        <v>rakudo-star - 60</v>
      </c>
      <c r="S57" s="3" t="str">
        <f t="shared" si="2"/>
        <v>rakudo-star - 2461881</v>
      </c>
    </row>
    <row r="58">
      <c r="A58" s="1" t="s">
        <v>446</v>
      </c>
      <c r="B58" s="1" t="s">
        <v>447</v>
      </c>
      <c r="C58" s="1" t="s">
        <v>23</v>
      </c>
      <c r="D58" s="1">
        <v>7659.0</v>
      </c>
      <c r="E58" s="1">
        <v>1.132519505E9</v>
      </c>
      <c r="F58" s="1" t="s">
        <v>448</v>
      </c>
      <c r="G58" s="1">
        <v>20.0</v>
      </c>
      <c r="H58" s="1">
        <v>10.0</v>
      </c>
      <c r="I58" s="1">
        <v>136.0</v>
      </c>
      <c r="J58" s="1">
        <v>23.0</v>
      </c>
      <c r="K58" s="1">
        <v>21.0</v>
      </c>
      <c r="L58" s="1">
        <v>4.0</v>
      </c>
      <c r="M58" s="1">
        <v>0.0</v>
      </c>
      <c r="N58" s="1">
        <v>0.0</v>
      </c>
      <c r="O58" s="1">
        <v>0.0</v>
      </c>
      <c r="P58" s="1">
        <v>0.0</v>
      </c>
      <c r="Q58" s="2" t="b">
        <f>IFERROR(__xludf.DUMMYFUNCTION("IF(REGEXMATCH(B58, ""DEPRECATED""), true, false)
"),TRUE)</f>
        <v>1</v>
      </c>
      <c r="R58" s="2" t="str">
        <f t="shared" si="1"/>
        <v>centos - 7659</v>
      </c>
      <c r="S58" s="3" t="str">
        <f t="shared" si="2"/>
        <v>centos - 1132519505</v>
      </c>
      <c r="T58" s="2" t="b">
        <f>if(eq(G58,"undefined"),true,false)</f>
        <v>0</v>
      </c>
      <c r="AC58" s="5" t="s">
        <v>446</v>
      </c>
      <c r="AD58" s="5" t="s">
        <v>447</v>
      </c>
      <c r="AE58" s="5" t="s">
        <v>23</v>
      </c>
      <c r="AF58" s="6">
        <v>7659.0</v>
      </c>
      <c r="AG58" s="6">
        <v>1.132519505E9</v>
      </c>
      <c r="AH58" s="5" t="s">
        <v>448</v>
      </c>
      <c r="AI58" s="6">
        <v>20.0</v>
      </c>
      <c r="AJ58" s="6">
        <v>10.0</v>
      </c>
      <c r="AK58" s="6">
        <v>136.0</v>
      </c>
      <c r="AL58" s="6">
        <v>23.0</v>
      </c>
      <c r="AM58" s="6">
        <v>21.0</v>
      </c>
      <c r="AN58" s="6">
        <v>4.0</v>
      </c>
      <c r="AO58" s="6">
        <v>0.0</v>
      </c>
      <c r="AP58" s="6">
        <v>0.0</v>
      </c>
      <c r="AQ58" s="6">
        <v>0.0</v>
      </c>
      <c r="AR58" s="6">
        <v>0.0</v>
      </c>
      <c r="AS58" s="9" t="b">
        <f>IFERROR(__xludf.DUMMYFUNCTION("IF(REGEXMATCH(AD58, ""DEPRECATED""), true, false)
"),TRUE)</f>
        <v>1</v>
      </c>
      <c r="AT58" s="5" t="str">
        <f>CONCAT(AC58, CONCAT(" - ", AF58))</f>
        <v>centos - 7659</v>
      </c>
      <c r="AU58" s="10" t="str">
        <f>CONCAT(AC58, CONCAT(" - ", AG58))</f>
        <v>centos - 1132519505</v>
      </c>
      <c r="AV58" s="9" t="b">
        <f>if(eq(AI58,"undefined"),true,false)</f>
        <v>0</v>
      </c>
    </row>
    <row r="59" hidden="1">
      <c r="A59" s="1" t="s">
        <v>194</v>
      </c>
      <c r="B59" s="1" t="s">
        <v>195</v>
      </c>
      <c r="C59" s="1" t="s">
        <v>23</v>
      </c>
      <c r="D59" s="1">
        <v>61.0</v>
      </c>
      <c r="E59" s="1">
        <v>2.4428513E7</v>
      </c>
      <c r="F59" s="1" t="s">
        <v>196</v>
      </c>
      <c r="G59" s="1">
        <v>0.0</v>
      </c>
      <c r="H59" s="1">
        <v>53.0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0.0</v>
      </c>
      <c r="P59" s="1">
        <v>0.0</v>
      </c>
      <c r="Q59" s="2" t="b">
        <f>IFERROR(__xludf.DUMMYFUNCTION("IF(REGEXMATCH(B59, ""DEPRECATED""), true, false)
"),FALSE)</f>
        <v>0</v>
      </c>
      <c r="R59" s="2" t="str">
        <f t="shared" si="1"/>
        <v>haxe - 61</v>
      </c>
      <c r="S59" s="3" t="str">
        <f t="shared" si="2"/>
        <v>haxe - 24428513</v>
      </c>
    </row>
    <row r="60" hidden="1">
      <c r="A60" s="1" t="s">
        <v>197</v>
      </c>
      <c r="B60" s="1" t="s">
        <v>198</v>
      </c>
      <c r="C60" s="1" t="s">
        <v>23</v>
      </c>
      <c r="D60" s="1">
        <v>755.0</v>
      </c>
      <c r="E60" s="1">
        <v>3.16767707E8</v>
      </c>
      <c r="F60" s="1" t="s">
        <v>199</v>
      </c>
      <c r="G60" s="1">
        <v>3.0</v>
      </c>
      <c r="H60" s="1">
        <v>37.0</v>
      </c>
      <c r="I60" s="1">
        <v>3.0</v>
      </c>
      <c r="J60" s="1">
        <v>51.0</v>
      </c>
      <c r="K60" s="1">
        <v>9.0</v>
      </c>
      <c r="L60" s="1">
        <v>1.0</v>
      </c>
      <c r="M60" s="1">
        <v>0.0</v>
      </c>
      <c r="N60" s="1">
        <v>0.0</v>
      </c>
      <c r="O60" s="1">
        <v>0.0</v>
      </c>
      <c r="P60" s="1">
        <v>0.0</v>
      </c>
      <c r="Q60" s="2" t="b">
        <f>IFERROR(__xludf.DUMMYFUNCTION("IF(REGEXMATCH(B60, ""DEPRECATED""), true, false)
"),FALSE)</f>
        <v>0</v>
      </c>
      <c r="R60" s="2" t="str">
        <f t="shared" si="1"/>
        <v>kong - 755</v>
      </c>
      <c r="S60" s="3" t="str">
        <f t="shared" si="2"/>
        <v>kong - 316767707</v>
      </c>
    </row>
    <row r="61" hidden="1">
      <c r="A61" s="1" t="s">
        <v>200</v>
      </c>
      <c r="B61" s="1" t="s">
        <v>201</v>
      </c>
      <c r="C61" s="1" t="s">
        <v>23</v>
      </c>
      <c r="D61" s="1">
        <v>169.0</v>
      </c>
      <c r="E61" s="1">
        <v>8046497.0</v>
      </c>
      <c r="F61" s="1" t="s">
        <v>202</v>
      </c>
      <c r="G61" s="1">
        <v>1.0</v>
      </c>
      <c r="H61" s="1">
        <v>21.0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0.0</v>
      </c>
      <c r="P61" s="1">
        <v>0.0</v>
      </c>
      <c r="Q61" s="2" t="b">
        <f>IFERROR(__xludf.DUMMYFUNCTION("IF(REGEXMATCH(B61, ""DEPRECATED""), true, false)
"),FALSE)</f>
        <v>0</v>
      </c>
      <c r="R61" s="2" t="str">
        <f t="shared" si="1"/>
        <v>irssi - 169</v>
      </c>
      <c r="S61" s="3" t="str">
        <f t="shared" si="2"/>
        <v>irssi - 8046497</v>
      </c>
    </row>
    <row r="62" hidden="1">
      <c r="A62" s="1" t="s">
        <v>203</v>
      </c>
      <c r="B62" s="1" t="s">
        <v>204</v>
      </c>
      <c r="C62" s="1" t="s">
        <v>23</v>
      </c>
      <c r="D62" s="1">
        <v>183.0</v>
      </c>
      <c r="E62" s="1">
        <v>1.0690505E7</v>
      </c>
      <c r="F62" s="1" t="s">
        <v>205</v>
      </c>
      <c r="G62" s="1">
        <v>0.0</v>
      </c>
      <c r="H62" s="1">
        <v>0.0</v>
      </c>
      <c r="I62" s="1">
        <v>1.0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1.0</v>
      </c>
      <c r="P62" s="1">
        <v>0.0</v>
      </c>
      <c r="Q62" s="2" t="b">
        <f>IFERROR(__xludf.DUMMYFUNCTION("IF(REGEXMATCH(B62, ""DEPRECATED""), true, false)
"),FALSE)</f>
        <v>0</v>
      </c>
      <c r="R62" s="2" t="str">
        <f t="shared" si="1"/>
        <v>fluentd - 183</v>
      </c>
      <c r="S62" s="3" t="str">
        <f t="shared" si="2"/>
        <v>fluentd - 10690505</v>
      </c>
    </row>
    <row r="63" hidden="1">
      <c r="A63" s="1" t="s">
        <v>206</v>
      </c>
      <c r="B63" s="1" t="s">
        <v>207</v>
      </c>
      <c r="C63" s="1" t="s">
        <v>23</v>
      </c>
      <c r="D63" s="1">
        <v>358.0</v>
      </c>
      <c r="E63" s="1">
        <v>5.2871224E7</v>
      </c>
      <c r="F63" s="1" t="s">
        <v>208</v>
      </c>
      <c r="G63" s="1">
        <v>1.0</v>
      </c>
      <c r="H63" s="1">
        <v>138.0</v>
      </c>
      <c r="I63" s="1">
        <v>0.0</v>
      </c>
      <c r="J63" s="1">
        <v>7.0</v>
      </c>
      <c r="K63" s="1">
        <v>2.0</v>
      </c>
      <c r="L63" s="1">
        <v>0.0</v>
      </c>
      <c r="M63" s="1">
        <v>1.0</v>
      </c>
      <c r="N63" s="1">
        <v>1.0</v>
      </c>
      <c r="O63" s="1">
        <v>0.0</v>
      </c>
      <c r="P63" s="1">
        <v>0.0</v>
      </c>
      <c r="Q63" s="2" t="b">
        <f>IFERROR(__xludf.DUMMYFUNCTION("IF(REGEXMATCH(B63, ""DEPRECATED""), true, false)
"),FALSE)</f>
        <v>0</v>
      </c>
      <c r="R63" s="2" t="str">
        <f t="shared" si="1"/>
        <v>erlang - 358</v>
      </c>
      <c r="S63" s="3" t="str">
        <f t="shared" si="2"/>
        <v>erlang - 52871224</v>
      </c>
    </row>
    <row r="64" hidden="1">
      <c r="A64" s="1" t="s">
        <v>209</v>
      </c>
      <c r="B64" s="1" t="s">
        <v>210</v>
      </c>
      <c r="C64" s="1" t="s">
        <v>23</v>
      </c>
      <c r="D64" s="1">
        <v>77.0</v>
      </c>
      <c r="E64" s="1">
        <v>2778233.0</v>
      </c>
      <c r="F64" s="1" t="s">
        <v>211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2" t="b">
        <f>IFERROR(__xludf.DUMMYFUNCTION("IF(REGEXMATCH(B64, ""DEPRECATED""), true, false)
"),FALSE)</f>
        <v>0</v>
      </c>
      <c r="R64" s="2" t="str">
        <f t="shared" si="1"/>
        <v>eggdrop - 77</v>
      </c>
      <c r="S64" s="3" t="str">
        <f t="shared" si="2"/>
        <v>eggdrop - 2778233</v>
      </c>
    </row>
    <row r="65" hidden="1">
      <c r="A65" s="1" t="s">
        <v>212</v>
      </c>
      <c r="B65" s="1" t="s">
        <v>213</v>
      </c>
      <c r="C65" s="1" t="s">
        <v>23</v>
      </c>
      <c r="D65" s="1">
        <v>177.0</v>
      </c>
      <c r="E65" s="1">
        <v>1.2184895E7</v>
      </c>
      <c r="F65" s="1" t="s">
        <v>214</v>
      </c>
      <c r="G65" s="1">
        <v>1.0</v>
      </c>
      <c r="H65" s="1">
        <v>0.0</v>
      </c>
      <c r="I65" s="1">
        <v>4.0</v>
      </c>
      <c r="J65" s="1">
        <v>0.0</v>
      </c>
      <c r="K65" s="1">
        <v>2.0</v>
      </c>
      <c r="L65" s="1">
        <v>0.0</v>
      </c>
      <c r="M65" s="1">
        <v>3.0</v>
      </c>
      <c r="N65" s="1">
        <v>0.0</v>
      </c>
      <c r="O65" s="1">
        <v>1.0</v>
      </c>
      <c r="P65" s="1">
        <v>0.0</v>
      </c>
      <c r="Q65" s="2" t="b">
        <f>IFERROR(__xludf.DUMMYFUNCTION("IF(REGEXMATCH(B65, ""DEPRECATED""), true, false)
"),FALSE)</f>
        <v>0</v>
      </c>
      <c r="R65" s="2" t="str">
        <f t="shared" si="1"/>
        <v>bonita - 177</v>
      </c>
      <c r="S65" s="3" t="str">
        <f t="shared" si="2"/>
        <v>bonita - 12184895</v>
      </c>
    </row>
    <row r="66" hidden="1">
      <c r="A66" s="1" t="s">
        <v>215</v>
      </c>
      <c r="B66" s="1" t="s">
        <v>216</v>
      </c>
      <c r="C66" s="1" t="s">
        <v>23</v>
      </c>
      <c r="D66" s="1">
        <v>1175.0</v>
      </c>
      <c r="E66" s="1">
        <v>6.00200966E8</v>
      </c>
      <c r="F66" s="1" t="s">
        <v>217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0.0</v>
      </c>
      <c r="Q66" s="2" t="b">
        <f>IFERROR(__xludf.DUMMYFUNCTION("IF(REGEXMATCH(B66, ""DEPRECATED""), true, false)
"),FALSE)</f>
        <v>0</v>
      </c>
      <c r="R66" s="2" t="str">
        <f t="shared" si="1"/>
        <v>eclipse-mosquitto - 1175</v>
      </c>
      <c r="S66" s="3" t="str">
        <f t="shared" si="2"/>
        <v>eclipse-mosquitto - 600200966</v>
      </c>
    </row>
    <row r="67" hidden="1">
      <c r="A67" s="1" t="s">
        <v>218</v>
      </c>
      <c r="B67" s="1" t="s">
        <v>219</v>
      </c>
      <c r="C67" s="1" t="s">
        <v>23</v>
      </c>
      <c r="D67" s="1">
        <v>638.0</v>
      </c>
      <c r="E67" s="1">
        <v>5.40742282E8</v>
      </c>
      <c r="F67" s="1" t="s">
        <v>220</v>
      </c>
      <c r="G67" s="1">
        <v>0.0</v>
      </c>
      <c r="H67" s="1">
        <v>0.0</v>
      </c>
      <c r="I67" s="1">
        <v>0.0</v>
      </c>
      <c r="J67" s="1">
        <v>0.0</v>
      </c>
      <c r="K67" s="1">
        <v>2.0</v>
      </c>
      <c r="L67" s="1">
        <v>0.0</v>
      </c>
      <c r="M67" s="1">
        <v>0.0</v>
      </c>
      <c r="N67" s="1">
        <v>0.0</v>
      </c>
      <c r="O67" s="1">
        <v>1.0</v>
      </c>
      <c r="P67" s="1">
        <v>0.0</v>
      </c>
      <c r="Q67" s="2" t="b">
        <f>IFERROR(__xludf.DUMMYFUNCTION("IF(REGEXMATCH(B67, ""DEPRECATED""), true, false)
"),FALSE)</f>
        <v>0</v>
      </c>
      <c r="R67" s="2" t="str">
        <f t="shared" si="1"/>
        <v>caddy - 638</v>
      </c>
      <c r="S67" s="3" t="str">
        <f t="shared" si="2"/>
        <v>caddy - 540742282</v>
      </c>
    </row>
    <row r="68" hidden="1">
      <c r="A68" s="1" t="s">
        <v>221</v>
      </c>
      <c r="B68" s="1" t="s">
        <v>222</v>
      </c>
      <c r="C68" s="1" t="s">
        <v>23</v>
      </c>
      <c r="D68" s="1">
        <v>37.0</v>
      </c>
      <c r="E68" s="1">
        <v>22626.0</v>
      </c>
      <c r="F68" s="1" t="s">
        <v>223</v>
      </c>
      <c r="G68" s="1">
        <v>0.0</v>
      </c>
      <c r="H68" s="1">
        <v>0.0</v>
      </c>
      <c r="I68" s="1">
        <v>1.0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2.0</v>
      </c>
      <c r="P68" s="1">
        <v>0.0</v>
      </c>
      <c r="Q68" s="2" t="b">
        <f>IFERROR(__xludf.DUMMYFUNCTION("IF(REGEXMATCH(B68, ""DEPRECATED""), true, false)
"),FALSE)</f>
        <v>0</v>
      </c>
      <c r="R68" s="2" t="str">
        <f t="shared" si="1"/>
        <v>api-firewall - 37</v>
      </c>
      <c r="S68" s="3" t="str">
        <f t="shared" si="2"/>
        <v>api-firewall - 22626</v>
      </c>
    </row>
    <row r="69" hidden="1">
      <c r="A69" s="1" t="s">
        <v>224</v>
      </c>
      <c r="B69" s="1" t="s">
        <v>225</v>
      </c>
      <c r="C69" s="1" t="s">
        <v>23</v>
      </c>
      <c r="D69" s="1">
        <v>329.0</v>
      </c>
      <c r="E69" s="1">
        <v>1.4362404E7</v>
      </c>
      <c r="F69" s="1" t="s">
        <v>226</v>
      </c>
      <c r="G69" s="1">
        <v>1.0</v>
      </c>
      <c r="H69" s="1">
        <v>24.0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2" t="b">
        <f>IFERROR(__xludf.DUMMYFUNCTION("IF(REGEXMATCH(B69, ""DEPRECATED""), true, false)
"),FALSE)</f>
        <v>0</v>
      </c>
      <c r="R69" s="2" t="str">
        <f t="shared" si="1"/>
        <v>julia - 329</v>
      </c>
      <c r="S69" s="3" t="str">
        <f t="shared" si="2"/>
        <v>julia - 14362404</v>
      </c>
    </row>
    <row r="70" hidden="1">
      <c r="A70" s="1" t="s">
        <v>227</v>
      </c>
      <c r="B70" s="1" t="s">
        <v>228</v>
      </c>
      <c r="C70" s="1" t="s">
        <v>23</v>
      </c>
      <c r="D70" s="1">
        <v>620.0</v>
      </c>
      <c r="E70" s="1">
        <v>1.65021189E8</v>
      </c>
      <c r="F70" s="1" t="s">
        <v>229</v>
      </c>
      <c r="G70" s="1" t="s">
        <v>166</v>
      </c>
      <c r="H70" s="1" t="s">
        <v>166</v>
      </c>
      <c r="I70" s="1" t="s">
        <v>166</v>
      </c>
      <c r="J70" s="1" t="s">
        <v>166</v>
      </c>
      <c r="K70" s="1" t="s">
        <v>166</v>
      </c>
      <c r="L70" s="1" t="s">
        <v>166</v>
      </c>
      <c r="M70" s="1" t="s">
        <v>166</v>
      </c>
      <c r="N70" s="1" t="s">
        <v>166</v>
      </c>
      <c r="O70" s="1" t="s">
        <v>166</v>
      </c>
      <c r="P70" s="1" t="s">
        <v>166</v>
      </c>
      <c r="Q70" s="2" t="b">
        <f>IFERROR(__xludf.DUMMYFUNCTION("IF(REGEXMATCH(B70, ""DEPRECATED""), true, false)
"),FALSE)</f>
        <v>0</v>
      </c>
      <c r="R70" s="2" t="str">
        <f t="shared" si="1"/>
        <v>percona - 620</v>
      </c>
      <c r="S70" s="3" t="str">
        <f t="shared" si="2"/>
        <v>percona - 165021189</v>
      </c>
    </row>
    <row r="71" hidden="1">
      <c r="A71" s="1" t="s">
        <v>230</v>
      </c>
      <c r="B71" s="1" t="s">
        <v>231</v>
      </c>
      <c r="C71" s="1" t="s">
        <v>23</v>
      </c>
      <c r="D71" s="1">
        <v>1026.0</v>
      </c>
      <c r="E71" s="1">
        <v>3.3006734E7</v>
      </c>
      <c r="F71" s="1" t="s">
        <v>232</v>
      </c>
      <c r="G71" s="1" t="s">
        <v>166</v>
      </c>
      <c r="H71" s="1" t="s">
        <v>166</v>
      </c>
      <c r="I71" s="1" t="s">
        <v>166</v>
      </c>
      <c r="J71" s="1" t="s">
        <v>166</v>
      </c>
      <c r="K71" s="1" t="s">
        <v>166</v>
      </c>
      <c r="L71" s="1" t="s">
        <v>166</v>
      </c>
      <c r="M71" s="1" t="s">
        <v>166</v>
      </c>
      <c r="N71" s="1" t="s">
        <v>166</v>
      </c>
      <c r="O71" s="1" t="s">
        <v>166</v>
      </c>
      <c r="P71" s="1" t="s">
        <v>166</v>
      </c>
      <c r="Q71" s="2" t="b">
        <f>IFERROR(__xludf.DUMMYFUNCTION("IF(REGEXMATCH(B71, ""DEPRECATED""), true, false)
"),FALSE)</f>
        <v>0</v>
      </c>
      <c r="R71" s="2" t="str">
        <f t="shared" si="1"/>
        <v>oraclelinux - 1026</v>
      </c>
      <c r="S71" s="3" t="str">
        <f t="shared" si="2"/>
        <v>oraclelinux - 33006734</v>
      </c>
    </row>
    <row r="72" hidden="1">
      <c r="A72" s="1" t="s">
        <v>233</v>
      </c>
      <c r="B72" s="1" t="s">
        <v>234</v>
      </c>
      <c r="C72" s="1" t="s">
        <v>23</v>
      </c>
      <c r="D72" s="1">
        <v>448.0</v>
      </c>
      <c r="E72" s="1">
        <v>7.8640247E7</v>
      </c>
      <c r="F72" s="1" t="s">
        <v>235</v>
      </c>
      <c r="G72" s="1">
        <v>3.0</v>
      </c>
      <c r="H72" s="1">
        <v>16.0</v>
      </c>
      <c r="I72" s="1">
        <v>1.0</v>
      </c>
      <c r="J72" s="1">
        <v>15.0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2" t="b">
        <f>IFERROR(__xludf.DUMMYFUNCTION("IF(REGEXMATCH(B72, ""DEPRECATED""), true, false)
"),FALSE)</f>
        <v>0</v>
      </c>
      <c r="R72" s="2" t="str">
        <f t="shared" si="1"/>
        <v>eclipse-temurin - 448</v>
      </c>
      <c r="S72" s="3" t="str">
        <f t="shared" si="2"/>
        <v>eclipse-temurin - 78640247</v>
      </c>
    </row>
    <row r="73" hidden="1">
      <c r="A73" s="1" t="s">
        <v>236</v>
      </c>
      <c r="B73" s="1" t="s">
        <v>237</v>
      </c>
      <c r="C73" s="1" t="s">
        <v>23</v>
      </c>
      <c r="D73" s="1">
        <v>48.0</v>
      </c>
      <c r="E73" s="1">
        <v>2.1765289E7</v>
      </c>
      <c r="F73" s="1" t="s">
        <v>238</v>
      </c>
      <c r="G73" s="1">
        <v>3.0</v>
      </c>
      <c r="H73" s="1">
        <v>11.0</v>
      </c>
      <c r="I73" s="1">
        <v>1.0</v>
      </c>
      <c r="J73" s="1">
        <v>3.0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2" t="b">
        <f>IFERROR(__xludf.DUMMYFUNCTION("IF(REGEXMATCH(B73, ""DEPRECATED""), true, false)
"),FALSE)</f>
        <v>0</v>
      </c>
      <c r="R73" s="2" t="str">
        <f t="shared" si="1"/>
        <v>sapmachine - 48</v>
      </c>
      <c r="S73" s="3" t="str">
        <f t="shared" si="2"/>
        <v>sapmachine - 21765289</v>
      </c>
    </row>
    <row r="74" hidden="1">
      <c r="A74" s="1" t="s">
        <v>239</v>
      </c>
      <c r="B74" s="1" t="s">
        <v>240</v>
      </c>
      <c r="C74" s="1" t="s">
        <v>23</v>
      </c>
      <c r="D74" s="1">
        <v>786.0</v>
      </c>
      <c r="E74" s="1">
        <v>7.3103813E7</v>
      </c>
      <c r="F74" s="1" t="s">
        <v>241</v>
      </c>
      <c r="G74" s="1" t="s">
        <v>166</v>
      </c>
      <c r="H74" s="1" t="s">
        <v>166</v>
      </c>
      <c r="I74" s="1" t="s">
        <v>166</v>
      </c>
      <c r="J74" s="1" t="s">
        <v>166</v>
      </c>
      <c r="K74" s="1" t="s">
        <v>166</v>
      </c>
      <c r="L74" s="1" t="s">
        <v>166</v>
      </c>
      <c r="M74" s="1" t="s">
        <v>166</v>
      </c>
      <c r="N74" s="1" t="s">
        <v>166</v>
      </c>
      <c r="O74" s="1" t="s">
        <v>166</v>
      </c>
      <c r="P74" s="1" t="s">
        <v>166</v>
      </c>
      <c r="Q74" s="2" t="b">
        <f>IFERROR(__xludf.DUMMYFUNCTION("IF(REGEXMATCH(B74, ""DEPRECATED""), true, false)
"),FALSE)</f>
        <v>0</v>
      </c>
      <c r="R74" s="2" t="str">
        <f t="shared" si="1"/>
        <v>rocket.chat - 786</v>
      </c>
      <c r="S74" s="3" t="str">
        <f t="shared" si="2"/>
        <v>rocket.chat - 73103813</v>
      </c>
    </row>
    <row r="75" hidden="1">
      <c r="A75" s="1" t="s">
        <v>242</v>
      </c>
      <c r="B75" s="1" t="s">
        <v>243</v>
      </c>
      <c r="C75" s="1" t="s">
        <v>23</v>
      </c>
      <c r="D75" s="1">
        <v>4579.0</v>
      </c>
      <c r="E75" s="1">
        <v>4.357117408E9</v>
      </c>
      <c r="F75" s="1" t="s">
        <v>244</v>
      </c>
      <c r="G75" s="1">
        <v>1.0</v>
      </c>
      <c r="H75" s="1">
        <v>28.0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1.0</v>
      </c>
      <c r="O75" s="1">
        <v>0.0</v>
      </c>
      <c r="P75" s="1">
        <v>0.0</v>
      </c>
      <c r="Q75" s="2" t="b">
        <f>IFERROR(__xludf.DUMMYFUNCTION("IF(REGEXMATCH(B75, ""DEPRECATED""), true, false)
"),FALSE)</f>
        <v>0</v>
      </c>
      <c r="R75" s="2" t="str">
        <f t="shared" si="1"/>
        <v>httpd - 4579</v>
      </c>
      <c r="S75" s="3" t="str">
        <f t="shared" si="2"/>
        <v>httpd - 4357117408</v>
      </c>
    </row>
    <row r="76" hidden="1">
      <c r="A76" s="1" t="s">
        <v>245</v>
      </c>
      <c r="B76" s="1" t="s">
        <v>246</v>
      </c>
      <c r="C76" s="1" t="s">
        <v>23</v>
      </c>
      <c r="D76" s="1">
        <v>12437.0</v>
      </c>
      <c r="E76" s="1">
        <v>5.994034865E9</v>
      </c>
      <c r="F76" s="1" t="s">
        <v>247</v>
      </c>
      <c r="G76" s="1">
        <v>3.0</v>
      </c>
      <c r="H76" s="1">
        <v>19.0</v>
      </c>
      <c r="I76" s="1">
        <v>11.0</v>
      </c>
      <c r="J76" s="1">
        <v>0.0</v>
      </c>
      <c r="K76" s="1">
        <v>28.0</v>
      </c>
      <c r="L76" s="1">
        <v>0.0</v>
      </c>
      <c r="M76" s="1">
        <v>2.0</v>
      </c>
      <c r="N76" s="1">
        <v>1.0</v>
      </c>
      <c r="O76" s="1">
        <v>1.0</v>
      </c>
      <c r="P76" s="1">
        <v>0.0</v>
      </c>
      <c r="Q76" s="2" t="b">
        <f>IFERROR(__xludf.DUMMYFUNCTION("IF(REGEXMATCH(B76, ""DEPRECATED""), true, false)
"),FALSE)</f>
        <v>0</v>
      </c>
      <c r="R76" s="2" t="str">
        <f t="shared" si="1"/>
        <v>redis - 12437</v>
      </c>
      <c r="S76" s="3" t="str">
        <f t="shared" si="2"/>
        <v>redis - 5994034865</v>
      </c>
    </row>
    <row r="77" hidden="1">
      <c r="A77" s="1" t="s">
        <v>248</v>
      </c>
      <c r="B77" s="1" t="s">
        <v>249</v>
      </c>
      <c r="C77" s="1" t="s">
        <v>23</v>
      </c>
      <c r="D77" s="1">
        <v>93.0</v>
      </c>
      <c r="E77" s="1">
        <v>6506724.0</v>
      </c>
      <c r="F77" s="1" t="s">
        <v>250</v>
      </c>
      <c r="G77" s="1">
        <v>15.0</v>
      </c>
      <c r="H77" s="1">
        <v>41.0</v>
      </c>
      <c r="I77" s="1">
        <v>119.0</v>
      </c>
      <c r="J77" s="1">
        <v>4.0</v>
      </c>
      <c r="K77" s="1">
        <v>71.0</v>
      </c>
      <c r="L77" s="1">
        <v>0.0</v>
      </c>
      <c r="M77" s="1">
        <v>39.0</v>
      </c>
      <c r="N77" s="1">
        <v>0.0</v>
      </c>
      <c r="O77" s="1">
        <v>10.0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1"/>
        <v>plone - 93</v>
      </c>
      <c r="S77" s="3" t="str">
        <f t="shared" si="2"/>
        <v>plone - 6506724</v>
      </c>
    </row>
    <row r="78" hidden="1">
      <c r="A78" s="1" t="s">
        <v>251</v>
      </c>
      <c r="B78" s="1" t="s">
        <v>252</v>
      </c>
      <c r="C78" s="1" t="s">
        <v>23</v>
      </c>
      <c r="D78" s="1">
        <v>8.0</v>
      </c>
      <c r="E78" s="1">
        <v>216960.0</v>
      </c>
      <c r="F78" s="1" t="s">
        <v>253</v>
      </c>
      <c r="G78" s="1">
        <v>0.0</v>
      </c>
      <c r="H78" s="1">
        <v>29.0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1.0</v>
      </c>
      <c r="Q78" s="2" t="b">
        <f>IFERROR(__xludf.DUMMYFUNCTION("IF(REGEXMATCH(B78, ""DEPRECATED""), true, false)
"),FALSE)</f>
        <v>0</v>
      </c>
      <c r="R78" s="2" t="str">
        <f t="shared" si="1"/>
        <v>satosa - 8</v>
      </c>
      <c r="S78" s="3" t="str">
        <f t="shared" si="2"/>
        <v>satosa - 216960</v>
      </c>
    </row>
    <row r="79" hidden="1">
      <c r="A79" s="1" t="s">
        <v>254</v>
      </c>
      <c r="B79" s="1" t="s">
        <v>255</v>
      </c>
      <c r="C79" s="1" t="s">
        <v>23</v>
      </c>
      <c r="D79" s="1">
        <v>9131.0</v>
      </c>
      <c r="E79" s="1">
        <v>7.040684374E9</v>
      </c>
      <c r="F79" s="1" t="s">
        <v>256</v>
      </c>
      <c r="G79" s="1">
        <v>1.0</v>
      </c>
      <c r="H79" s="1">
        <v>92.0</v>
      </c>
      <c r="I79" s="1">
        <v>0.0</v>
      </c>
      <c r="J79" s="1">
        <v>7.0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2" t="b">
        <f>IFERROR(__xludf.DUMMYFUNCTION("IF(REGEXMATCH(B79, ""DEPRECATED""), true, false)
"),FALSE)</f>
        <v>0</v>
      </c>
      <c r="R79" s="2" t="str">
        <f t="shared" si="1"/>
        <v>python - 9131</v>
      </c>
      <c r="S79" s="3" t="str">
        <f t="shared" si="2"/>
        <v>python - 7040684374</v>
      </c>
    </row>
    <row r="80" hidden="1">
      <c r="A80" s="1" t="s">
        <v>257</v>
      </c>
      <c r="B80" s="1" t="s">
        <v>258</v>
      </c>
      <c r="C80" s="1" t="s">
        <v>23</v>
      </c>
      <c r="D80" s="1">
        <v>144.0</v>
      </c>
      <c r="E80" s="1">
        <v>7.5980321E7</v>
      </c>
      <c r="F80" s="1" t="s">
        <v>259</v>
      </c>
      <c r="G80" s="1">
        <v>3.0</v>
      </c>
      <c r="H80" s="1">
        <v>17.0</v>
      </c>
      <c r="I80" s="1">
        <v>1.0</v>
      </c>
      <c r="J80" s="1">
        <v>15.0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2" t="b">
        <f>IFERROR(__xludf.DUMMYFUNCTION("IF(REGEXMATCH(B80, ""DEPRECATED""), true, false)
"),FALSE)</f>
        <v>0</v>
      </c>
      <c r="R80" s="2" t="str">
        <f t="shared" si="1"/>
        <v>groovy - 144</v>
      </c>
      <c r="S80" s="3" t="str">
        <f t="shared" si="2"/>
        <v>groovy - 75980321</v>
      </c>
    </row>
    <row r="81" hidden="1">
      <c r="A81" s="1" t="s">
        <v>260</v>
      </c>
      <c r="B81" s="1" t="s">
        <v>261</v>
      </c>
      <c r="C81" s="1" t="s">
        <v>23</v>
      </c>
      <c r="D81" s="1">
        <v>353.0</v>
      </c>
      <c r="E81" s="1">
        <v>3.5296303E7</v>
      </c>
      <c r="F81" s="1" t="s">
        <v>262</v>
      </c>
      <c r="G81" s="1">
        <v>2.0</v>
      </c>
      <c r="H81" s="1">
        <v>38.0</v>
      </c>
      <c r="I81" s="1">
        <v>6.0</v>
      </c>
      <c r="J81" s="1">
        <v>1.0</v>
      </c>
      <c r="K81" s="1">
        <v>0.0</v>
      </c>
      <c r="L81" s="1">
        <v>0.0</v>
      </c>
      <c r="M81" s="1">
        <v>0.0</v>
      </c>
      <c r="N81" s="1">
        <v>1.0</v>
      </c>
      <c r="O81" s="1">
        <v>0.0</v>
      </c>
      <c r="P81" s="1">
        <v>0.0</v>
      </c>
      <c r="Q81" s="2" t="b">
        <f>IFERROR(__xludf.DUMMYFUNCTION("IF(REGEXMATCH(B81, ""DEPRECATED""), true, false)
"),FALSE)</f>
        <v>0</v>
      </c>
      <c r="R81" s="2" t="str">
        <f t="shared" si="1"/>
        <v>clojure - 353</v>
      </c>
      <c r="S81" s="3" t="str">
        <f t="shared" si="2"/>
        <v>clojure - 35296303</v>
      </c>
    </row>
    <row r="82" hidden="1">
      <c r="A82" s="1" t="s">
        <v>263</v>
      </c>
      <c r="B82" s="1" t="s">
        <v>264</v>
      </c>
      <c r="C82" s="1" t="s">
        <v>23</v>
      </c>
      <c r="D82" s="1">
        <v>297.0</v>
      </c>
      <c r="E82" s="1">
        <v>2.3350967E7</v>
      </c>
      <c r="F82" s="1" t="s">
        <v>265</v>
      </c>
      <c r="G82" s="1" t="s">
        <v>166</v>
      </c>
      <c r="H82" s="1" t="s">
        <v>166</v>
      </c>
      <c r="I82" s="1" t="s">
        <v>166</v>
      </c>
      <c r="J82" s="1" t="s">
        <v>166</v>
      </c>
      <c r="K82" s="1" t="s">
        <v>166</v>
      </c>
      <c r="L82" s="1" t="s">
        <v>166</v>
      </c>
      <c r="M82" s="1" t="s">
        <v>166</v>
      </c>
      <c r="N82" s="1" t="s">
        <v>166</v>
      </c>
      <c r="O82" s="1" t="s">
        <v>166</v>
      </c>
      <c r="P82" s="1" t="s">
        <v>166</v>
      </c>
      <c r="Q82" s="2" t="b">
        <f>IFERROR(__xludf.DUMMYFUNCTION("IF(REGEXMATCH(B82, ""DEPRECATED""), true, false)
"),FALSE)</f>
        <v>0</v>
      </c>
      <c r="R82" s="2" t="str">
        <f t="shared" si="1"/>
        <v>websphere-liberty - 297</v>
      </c>
      <c r="S82" s="3" t="str">
        <f t="shared" si="2"/>
        <v>websphere-liberty - 23350967</v>
      </c>
    </row>
    <row r="83" hidden="1">
      <c r="A83" s="1" t="s">
        <v>266</v>
      </c>
      <c r="B83" s="1" t="s">
        <v>267</v>
      </c>
      <c r="C83" s="1" t="s">
        <v>23</v>
      </c>
      <c r="D83" s="1">
        <v>62.0</v>
      </c>
      <c r="E83" s="1">
        <v>1.2612114E7</v>
      </c>
      <c r="F83" s="1" t="s">
        <v>268</v>
      </c>
      <c r="G83" s="1">
        <v>3.0</v>
      </c>
      <c r="H83" s="1">
        <v>11.0</v>
      </c>
      <c r="I83" s="1">
        <v>1.0</v>
      </c>
      <c r="J83" s="1">
        <v>4.0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1"/>
        <v>open-liberty - 62</v>
      </c>
      <c r="S83" s="3" t="str">
        <f t="shared" si="2"/>
        <v>open-liberty - 12612114</v>
      </c>
    </row>
    <row r="84" hidden="1">
      <c r="A84" s="1" t="s">
        <v>269</v>
      </c>
      <c r="B84" s="1" t="s">
        <v>270</v>
      </c>
      <c r="C84" s="1" t="s">
        <v>23</v>
      </c>
      <c r="D84" s="1">
        <v>116.0</v>
      </c>
      <c r="E84" s="1">
        <v>4.9764946E7</v>
      </c>
      <c r="F84" s="1" t="s">
        <v>271</v>
      </c>
      <c r="G84" s="1">
        <v>2.0</v>
      </c>
      <c r="H84" s="1">
        <v>44.0</v>
      </c>
      <c r="I84" s="1">
        <v>2.0</v>
      </c>
      <c r="J84" s="1">
        <v>45.0</v>
      </c>
      <c r="K84" s="1">
        <v>8.0</v>
      </c>
      <c r="L84" s="1">
        <v>3.0</v>
      </c>
      <c r="M84" s="1">
        <v>0.0</v>
      </c>
      <c r="N84" s="1">
        <v>0.0</v>
      </c>
      <c r="O84" s="1">
        <v>0.0</v>
      </c>
      <c r="P84" s="1">
        <v>0.0</v>
      </c>
      <c r="Q84" s="2" t="b">
        <f>IFERROR(__xludf.DUMMYFUNCTION("IF(REGEXMATCH(B84, ""DEPRECATED""), true, false)
"),FALSE)</f>
        <v>0</v>
      </c>
      <c r="R84" s="2" t="str">
        <f t="shared" si="1"/>
        <v>jruby - 116</v>
      </c>
      <c r="S84" s="3" t="str">
        <f t="shared" si="2"/>
        <v>jruby - 49764946</v>
      </c>
    </row>
    <row r="85" hidden="1">
      <c r="A85" s="1" t="s">
        <v>272</v>
      </c>
      <c r="B85" s="1" t="s">
        <v>273</v>
      </c>
      <c r="C85" s="1" t="s">
        <v>23</v>
      </c>
      <c r="D85" s="1">
        <v>1808.0</v>
      </c>
      <c r="E85" s="1">
        <v>1.017648772E9</v>
      </c>
      <c r="F85" s="1" t="s">
        <v>274</v>
      </c>
      <c r="G85" s="1">
        <v>1.0</v>
      </c>
      <c r="H85" s="1">
        <v>26.0</v>
      </c>
      <c r="I85" s="1">
        <v>4.0</v>
      </c>
      <c r="J85" s="1">
        <v>1.0</v>
      </c>
      <c r="K85" s="1">
        <v>9.0</v>
      </c>
      <c r="L85" s="1">
        <v>0.0</v>
      </c>
      <c r="M85" s="1">
        <v>2.0</v>
      </c>
      <c r="N85" s="1">
        <v>1.0</v>
      </c>
      <c r="O85" s="1">
        <v>1.0</v>
      </c>
      <c r="P85" s="1">
        <v>0.0</v>
      </c>
      <c r="Q85" s="2" t="b">
        <f>IFERROR(__xludf.DUMMYFUNCTION("IF(REGEXMATCH(B85, ""DEPRECATED""), true, false)
"),FALSE)</f>
        <v>0</v>
      </c>
      <c r="R85" s="2" t="str">
        <f t="shared" si="1"/>
        <v>influxdb - 1808</v>
      </c>
      <c r="S85" s="3" t="str">
        <f t="shared" si="2"/>
        <v>influxdb - 1017648772</v>
      </c>
    </row>
    <row r="86" hidden="1">
      <c r="A86" s="1" t="s">
        <v>275</v>
      </c>
      <c r="B86" s="1" t="s">
        <v>276</v>
      </c>
      <c r="C86" s="1" t="s">
        <v>23</v>
      </c>
      <c r="D86" s="1">
        <v>2098.0</v>
      </c>
      <c r="E86" s="1">
        <v>4.402857683E9</v>
      </c>
      <c r="F86" s="1" t="s">
        <v>277</v>
      </c>
      <c r="G86" s="1">
        <v>1.0</v>
      </c>
      <c r="H86" s="1">
        <v>19.0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1.0</v>
      </c>
      <c r="O86" s="1">
        <v>0.0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1"/>
        <v>memcached - 2098</v>
      </c>
      <c r="S86" s="3" t="str">
        <f t="shared" si="2"/>
        <v>memcached - 4402857683</v>
      </c>
    </row>
    <row r="87" hidden="1">
      <c r="A87" s="1" t="s">
        <v>278</v>
      </c>
      <c r="B87" s="1" t="s">
        <v>279</v>
      </c>
      <c r="C87" s="1" t="s">
        <v>23</v>
      </c>
      <c r="D87" s="1">
        <v>142.0</v>
      </c>
      <c r="E87" s="1">
        <v>1.735751E7</v>
      </c>
      <c r="F87" s="1" t="s">
        <v>280</v>
      </c>
      <c r="G87" s="1" t="s">
        <v>166</v>
      </c>
      <c r="H87" s="1" t="s">
        <v>166</v>
      </c>
      <c r="I87" s="1" t="s">
        <v>166</v>
      </c>
      <c r="J87" s="1" t="s">
        <v>166</v>
      </c>
      <c r="K87" s="1" t="s">
        <v>166</v>
      </c>
      <c r="L87" s="1" t="s">
        <v>166</v>
      </c>
      <c r="M87" s="1" t="s">
        <v>166</v>
      </c>
      <c r="N87" s="1" t="s">
        <v>166</v>
      </c>
      <c r="O87" s="1" t="s">
        <v>166</v>
      </c>
      <c r="P87" s="1" t="s">
        <v>166</v>
      </c>
      <c r="Q87" s="2" t="b">
        <f>IFERROR(__xludf.DUMMYFUNCTION("IF(REGEXMATCH(B87, ""DEPRECATED""), true, false)
"),FALSE)</f>
        <v>0</v>
      </c>
      <c r="R87" s="2" t="str">
        <f t="shared" si="1"/>
        <v>aerospike - 142</v>
      </c>
      <c r="S87" s="3" t="str">
        <f t="shared" si="2"/>
        <v>aerospike - 17357510</v>
      </c>
    </row>
    <row r="88" hidden="1">
      <c r="A88" s="1" t="s">
        <v>281</v>
      </c>
      <c r="B88" s="1" t="s">
        <v>282</v>
      </c>
      <c r="C88" s="1" t="s">
        <v>23</v>
      </c>
      <c r="D88" s="1">
        <v>64.0</v>
      </c>
      <c r="E88" s="1">
        <v>3032030.0</v>
      </c>
      <c r="F88" s="1" t="s">
        <v>283</v>
      </c>
      <c r="G88" s="1">
        <v>0.0</v>
      </c>
      <c r="H88" s="1">
        <v>80.0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1.0</v>
      </c>
      <c r="O88" s="1">
        <v>0.0</v>
      </c>
      <c r="P88" s="1">
        <v>0.0</v>
      </c>
      <c r="Q88" s="2" t="b">
        <f>IFERROR(__xludf.DUMMYFUNCTION("IF(REGEXMATCH(B88, ""DEPRECATED""), true, false)
"),FALSE)</f>
        <v>0</v>
      </c>
      <c r="R88" s="2" t="str">
        <f t="shared" si="1"/>
        <v>swipl - 64</v>
      </c>
      <c r="S88" s="3" t="str">
        <f t="shared" si="2"/>
        <v>swipl - 3032030</v>
      </c>
    </row>
    <row r="89" hidden="1">
      <c r="A89" s="1" t="s">
        <v>284</v>
      </c>
      <c r="B89" s="1" t="s">
        <v>285</v>
      </c>
      <c r="C89" s="1" t="s">
        <v>23</v>
      </c>
      <c r="D89" s="1">
        <v>467.0</v>
      </c>
      <c r="E89" s="1">
        <v>7766179.0</v>
      </c>
      <c r="F89" s="1" t="s">
        <v>286</v>
      </c>
      <c r="G89" s="1">
        <v>3.0</v>
      </c>
      <c r="H89" s="1">
        <v>216.0</v>
      </c>
      <c r="I89" s="1">
        <v>4.0</v>
      </c>
      <c r="J89" s="1">
        <v>4.0</v>
      </c>
      <c r="K89" s="1">
        <v>1.0</v>
      </c>
      <c r="L89" s="1">
        <v>1.0</v>
      </c>
      <c r="M89" s="1">
        <v>1.0</v>
      </c>
      <c r="N89" s="1">
        <v>1.0</v>
      </c>
      <c r="O89" s="1">
        <v>0.0</v>
      </c>
      <c r="P89" s="1">
        <v>0.0</v>
      </c>
      <c r="Q89" s="2" t="b">
        <f>IFERROR(__xludf.DUMMYFUNCTION("IF(REGEXMATCH(B89, ""DEPRECATED""), true, false)
"),FALSE)</f>
        <v>0</v>
      </c>
      <c r="R89" s="2" t="str">
        <f t="shared" si="1"/>
        <v>haskell - 467</v>
      </c>
      <c r="S89" s="3" t="str">
        <f t="shared" si="2"/>
        <v>haskell - 7766179</v>
      </c>
    </row>
    <row r="90" hidden="1">
      <c r="A90" s="1" t="s">
        <v>287</v>
      </c>
      <c r="B90" s="1" t="s">
        <v>288</v>
      </c>
      <c r="C90" s="1" t="s">
        <v>23</v>
      </c>
      <c r="D90" s="1">
        <v>68.0</v>
      </c>
      <c r="E90" s="1">
        <v>6456441.0</v>
      </c>
      <c r="F90" s="1" t="s">
        <v>289</v>
      </c>
      <c r="G90" s="1" t="s">
        <v>166</v>
      </c>
      <c r="H90" s="1" t="s">
        <v>166</v>
      </c>
      <c r="I90" s="1" t="s">
        <v>166</v>
      </c>
      <c r="J90" s="1" t="s">
        <v>166</v>
      </c>
      <c r="K90" s="1" t="s">
        <v>166</v>
      </c>
      <c r="L90" s="1" t="s">
        <v>166</v>
      </c>
      <c r="M90" s="1" t="s">
        <v>166</v>
      </c>
      <c r="N90" s="1" t="s">
        <v>166</v>
      </c>
      <c r="O90" s="1" t="s">
        <v>166</v>
      </c>
      <c r="P90" s="1" t="s">
        <v>166</v>
      </c>
      <c r="Q90" s="2" t="b">
        <f>IFERROR(__xludf.DUMMYFUNCTION("IF(REGEXMATCH(B90, ""DEPRECATED""), true, false)
"),FALSE)</f>
        <v>0</v>
      </c>
      <c r="R90" s="2" t="str">
        <f t="shared" si="1"/>
        <v>notary - 68</v>
      </c>
      <c r="S90" s="3" t="str">
        <f t="shared" si="2"/>
        <v>notary - 6456441</v>
      </c>
    </row>
    <row r="91" hidden="1">
      <c r="A91" s="1" t="s">
        <v>290</v>
      </c>
      <c r="B91" s="1" t="s">
        <v>291</v>
      </c>
      <c r="C91" s="1" t="s">
        <v>23</v>
      </c>
      <c r="D91" s="1">
        <v>12734.0</v>
      </c>
      <c r="E91" s="1">
        <v>5.925679194E9</v>
      </c>
      <c r="F91" s="1" t="s">
        <v>292</v>
      </c>
      <c r="G91" s="1">
        <v>3.0</v>
      </c>
      <c r="H91" s="1">
        <v>32.0</v>
      </c>
      <c r="I91" s="1">
        <v>11.0</v>
      </c>
      <c r="J91" s="1">
        <v>0.0</v>
      </c>
      <c r="K91" s="1">
        <v>28.0</v>
      </c>
      <c r="L91" s="1">
        <v>0.0</v>
      </c>
      <c r="M91" s="1">
        <v>2.0</v>
      </c>
      <c r="N91" s="1">
        <v>1.0</v>
      </c>
      <c r="O91" s="1">
        <v>1.0</v>
      </c>
      <c r="P91" s="1">
        <v>0.0</v>
      </c>
      <c r="Q91" s="2" t="b">
        <f>IFERROR(__xludf.DUMMYFUNCTION("IF(REGEXMATCH(B91, ""DEPRECATED""), true, false)
"),FALSE)</f>
        <v>0</v>
      </c>
      <c r="R91" s="2" t="str">
        <f t="shared" si="1"/>
        <v>postgres - 12734</v>
      </c>
      <c r="S91" s="3" t="str">
        <f t="shared" si="2"/>
        <v>postgres - 5925679194</v>
      </c>
    </row>
    <row r="92" hidden="1">
      <c r="A92" s="1" t="s">
        <v>293</v>
      </c>
      <c r="B92" s="1" t="s">
        <v>294</v>
      </c>
      <c r="C92" s="1" t="s">
        <v>23</v>
      </c>
      <c r="D92" s="1">
        <v>967.0</v>
      </c>
      <c r="E92" s="1">
        <v>1.44318402E8</v>
      </c>
      <c r="F92" s="1" t="s">
        <v>295</v>
      </c>
      <c r="G92" s="1">
        <v>5.0</v>
      </c>
      <c r="H92" s="1">
        <v>16.0</v>
      </c>
      <c r="I92" s="1">
        <v>9.0</v>
      </c>
      <c r="J92" s="1">
        <v>16.0</v>
      </c>
      <c r="K92" s="1">
        <v>7.0</v>
      </c>
      <c r="L92" s="1">
        <v>0.0</v>
      </c>
      <c r="M92" s="1">
        <v>1.0</v>
      </c>
      <c r="N92" s="1">
        <v>0.0</v>
      </c>
      <c r="O92" s="1">
        <v>1.0</v>
      </c>
      <c r="P92" s="1">
        <v>0.0</v>
      </c>
      <c r="Q92" s="2" t="b">
        <f>IFERROR(__xludf.DUMMYFUNCTION("IF(REGEXMATCH(B92, ""DEPRECATED""), true, false)
"),FALSE)</f>
        <v>0</v>
      </c>
      <c r="R92" s="2" t="str">
        <f t="shared" si="1"/>
        <v>solr - 967</v>
      </c>
      <c r="S92" s="3" t="str">
        <f t="shared" si="2"/>
        <v>solr - 144318402</v>
      </c>
    </row>
    <row r="93" hidden="1">
      <c r="A93" s="1" t="s">
        <v>296</v>
      </c>
      <c r="B93" s="1" t="s">
        <v>297</v>
      </c>
      <c r="C93" s="1" t="s">
        <v>23</v>
      </c>
      <c r="D93" s="1">
        <v>224.0</v>
      </c>
      <c r="E93" s="1">
        <v>1.7217744E7</v>
      </c>
      <c r="F93" s="1" t="s">
        <v>298</v>
      </c>
      <c r="G93" s="1">
        <v>0.0</v>
      </c>
      <c r="H93" s="1">
        <v>0.0</v>
      </c>
      <c r="I93" s="1">
        <v>7.0</v>
      </c>
      <c r="J93" s="1">
        <v>1.0</v>
      </c>
      <c r="K93" s="1">
        <v>8.0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2" t="b">
        <f>IFERROR(__xludf.DUMMYFUNCTION("IF(REGEXMATCH(B93, ""DEPRECATED""), true, false)
"),FALSE)</f>
        <v>0</v>
      </c>
      <c r="R93" s="2" t="str">
        <f t="shared" si="1"/>
        <v>crate - 224</v>
      </c>
      <c r="S93" s="3" t="str">
        <f t="shared" si="2"/>
        <v>crate - 17217744</v>
      </c>
    </row>
    <row r="94" hidden="1">
      <c r="A94" s="1" t="s">
        <v>299</v>
      </c>
      <c r="B94" s="1" t="s">
        <v>300</v>
      </c>
      <c r="C94" s="1" t="s">
        <v>23</v>
      </c>
      <c r="D94" s="1">
        <v>167.0</v>
      </c>
      <c r="E94" s="1">
        <v>6802296.0</v>
      </c>
      <c r="F94" s="1" t="s">
        <v>301</v>
      </c>
      <c r="G94" s="1" t="s">
        <v>166</v>
      </c>
      <c r="H94" s="1" t="s">
        <v>166</v>
      </c>
      <c r="I94" s="1" t="s">
        <v>166</v>
      </c>
      <c r="J94" s="1" t="s">
        <v>166</v>
      </c>
      <c r="K94" s="1" t="s">
        <v>166</v>
      </c>
      <c r="L94" s="1" t="s">
        <v>166</v>
      </c>
      <c r="M94" s="1" t="s">
        <v>166</v>
      </c>
      <c r="N94" s="1" t="s">
        <v>166</v>
      </c>
      <c r="O94" s="1" t="s">
        <v>166</v>
      </c>
      <c r="P94" s="1" t="s">
        <v>166</v>
      </c>
      <c r="Q94" s="2" t="b">
        <f>IFERROR(__xludf.DUMMYFUNCTION("IF(REGEXMATCH(B94, ""DEPRECATED""), true, false)
"),FALSE)</f>
        <v>0</v>
      </c>
      <c r="R94" s="2" t="str">
        <f t="shared" si="1"/>
        <v>clearlinux - 167</v>
      </c>
      <c r="S94" s="3" t="str">
        <f t="shared" si="2"/>
        <v>clearlinux - 6802296</v>
      </c>
    </row>
    <row r="95" hidden="1">
      <c r="A95" s="1" t="s">
        <v>302</v>
      </c>
      <c r="B95" s="1" t="s">
        <v>303</v>
      </c>
      <c r="C95" s="1" t="s">
        <v>23</v>
      </c>
      <c r="D95" s="1">
        <v>1390.0</v>
      </c>
      <c r="E95" s="1">
        <v>2.53211556E8</v>
      </c>
      <c r="F95" s="1" t="s">
        <v>304</v>
      </c>
      <c r="G95" s="1">
        <v>3.0</v>
      </c>
      <c r="H95" s="1">
        <v>17.0</v>
      </c>
      <c r="I95" s="1">
        <v>1.0</v>
      </c>
      <c r="J95" s="1">
        <v>16.0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2" t="b">
        <f>IFERROR(__xludf.DUMMYFUNCTION("IF(REGEXMATCH(B95, ""DEPRECATED""), true, false)
"),FALSE)</f>
        <v>0</v>
      </c>
      <c r="R95" s="2" t="str">
        <f t="shared" si="1"/>
        <v>zookeeper - 1390</v>
      </c>
      <c r="S95" s="3" t="str">
        <f t="shared" si="2"/>
        <v>zookeeper - 253211556</v>
      </c>
    </row>
    <row r="96" hidden="1">
      <c r="A96" s="1" t="s">
        <v>305</v>
      </c>
      <c r="B96" s="1" t="s">
        <v>306</v>
      </c>
      <c r="C96" s="1" t="s">
        <v>23</v>
      </c>
      <c r="D96" s="1">
        <v>112.0</v>
      </c>
      <c r="E96" s="1">
        <v>6897385.0</v>
      </c>
      <c r="F96" s="1" t="s">
        <v>307</v>
      </c>
      <c r="G96" s="1">
        <v>1.0</v>
      </c>
      <c r="H96" s="1">
        <v>40.0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1.0</v>
      </c>
      <c r="O96" s="1">
        <v>0.0</v>
      </c>
      <c r="P96" s="1">
        <v>3.0</v>
      </c>
      <c r="Q96" s="2" t="b">
        <f>IFERROR(__xludf.DUMMYFUNCTION("IF(REGEXMATCH(B96, ""DEPRECATED""), true, false)
"),FALSE)</f>
        <v>0</v>
      </c>
      <c r="R96" s="2" t="str">
        <f t="shared" si="1"/>
        <v>backdrop - 112</v>
      </c>
      <c r="S96" s="3" t="str">
        <f t="shared" si="2"/>
        <v>backdrop - 6897385</v>
      </c>
    </row>
    <row r="97" hidden="1">
      <c r="A97" s="1" t="s">
        <v>308</v>
      </c>
      <c r="B97" s="1" t="s">
        <v>309</v>
      </c>
      <c r="C97" s="1" t="s">
        <v>23</v>
      </c>
      <c r="D97" s="1">
        <v>516.0</v>
      </c>
      <c r="E97" s="1">
        <v>2.394267E7</v>
      </c>
      <c r="F97" s="1" t="s">
        <v>310</v>
      </c>
      <c r="G97" s="1" t="s">
        <v>166</v>
      </c>
      <c r="H97" s="1" t="s">
        <v>166</v>
      </c>
      <c r="I97" s="1" t="s">
        <v>166</v>
      </c>
      <c r="J97" s="1" t="s">
        <v>166</v>
      </c>
      <c r="K97" s="1" t="s">
        <v>166</v>
      </c>
      <c r="L97" s="1" t="s">
        <v>166</v>
      </c>
      <c r="M97" s="1" t="s">
        <v>166</v>
      </c>
      <c r="N97" s="1" t="s">
        <v>166</v>
      </c>
      <c r="O97" s="1" t="s">
        <v>166</v>
      </c>
      <c r="P97" s="1" t="s">
        <v>166</v>
      </c>
      <c r="Q97" s="2" t="b">
        <f>IFERROR(__xludf.DUMMYFUNCTION("IF(REGEXMATCH(B97, ""DEPRECATED""), true, false)
"),FALSE)</f>
        <v>0</v>
      </c>
      <c r="R97" s="2" t="str">
        <f t="shared" si="1"/>
        <v>archlinux - 516</v>
      </c>
      <c r="S97" s="3" t="str">
        <f t="shared" si="2"/>
        <v>archlinux - 23942670</v>
      </c>
    </row>
    <row r="98" hidden="1">
      <c r="A98" s="1" t="s">
        <v>311</v>
      </c>
      <c r="B98" s="1" t="s">
        <v>312</v>
      </c>
      <c r="C98" s="1" t="s">
        <v>23</v>
      </c>
      <c r="D98" s="1">
        <v>288.0</v>
      </c>
      <c r="E98" s="1">
        <v>3.1712744E7</v>
      </c>
      <c r="F98" s="1" t="s">
        <v>313</v>
      </c>
      <c r="G98" s="1">
        <v>3.0</v>
      </c>
      <c r="H98" s="1">
        <v>27.0</v>
      </c>
      <c r="I98" s="1">
        <v>5.0</v>
      </c>
      <c r="J98" s="1">
        <v>13.0</v>
      </c>
      <c r="K98" s="1">
        <v>26.0</v>
      </c>
      <c r="L98" s="1">
        <v>3.0</v>
      </c>
      <c r="M98" s="1">
        <v>20.0</v>
      </c>
      <c r="N98" s="1">
        <v>0.0</v>
      </c>
      <c r="O98" s="1">
        <v>2.0</v>
      </c>
      <c r="P98" s="1">
        <v>0.0</v>
      </c>
      <c r="Q98" s="2" t="b">
        <f>IFERROR(__xludf.DUMMYFUNCTION("IF(REGEXMATCH(B98, ""DEPRECATED""), true, false)
"),FALSE)</f>
        <v>0</v>
      </c>
      <c r="R98" s="2" t="str">
        <f t="shared" si="1"/>
        <v>xwiki - 288</v>
      </c>
      <c r="S98" s="3" t="str">
        <f t="shared" si="2"/>
        <v>xwiki - 31712744</v>
      </c>
    </row>
    <row r="99" hidden="1">
      <c r="A99" s="1" t="s">
        <v>314</v>
      </c>
      <c r="B99" s="1" t="s">
        <v>315</v>
      </c>
      <c r="C99" s="1" t="s">
        <v>23</v>
      </c>
      <c r="D99" s="1">
        <v>51.0</v>
      </c>
      <c r="E99" s="1">
        <v>4173371.0</v>
      </c>
      <c r="F99" s="1" t="s">
        <v>316</v>
      </c>
      <c r="G99" s="1">
        <v>3.0</v>
      </c>
      <c r="H99" s="1">
        <v>13.0</v>
      </c>
      <c r="I99" s="1">
        <v>1.0</v>
      </c>
      <c r="J99" s="1">
        <v>15.0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2" t="b">
        <f>IFERROR(__xludf.DUMMYFUNCTION("IF(REGEXMATCH(B99, ""DEPRECATED""), true, false)
"),FALSE)</f>
        <v>0</v>
      </c>
      <c r="R99" s="2" t="str">
        <f t="shared" si="1"/>
        <v>convertigo - 51</v>
      </c>
      <c r="S99" s="3" t="str">
        <f t="shared" si="2"/>
        <v>convertigo - 4173371</v>
      </c>
    </row>
    <row r="100" hidden="1">
      <c r="A100" s="1" t="s">
        <v>317</v>
      </c>
      <c r="B100" s="1" t="s">
        <v>318</v>
      </c>
      <c r="C100" s="1" t="s">
        <v>23</v>
      </c>
      <c r="D100" s="1">
        <v>4671.0</v>
      </c>
      <c r="E100" s="1">
        <v>1.975444587E9</v>
      </c>
      <c r="F100" s="1" t="s">
        <v>319</v>
      </c>
      <c r="G100" s="1">
        <v>1.0</v>
      </c>
      <c r="H100" s="1">
        <v>41.0</v>
      </c>
      <c r="I100" s="1">
        <v>0.0</v>
      </c>
      <c r="J100" s="1">
        <v>1.0</v>
      </c>
      <c r="K100" s="1">
        <v>0.0</v>
      </c>
      <c r="L100" s="1">
        <v>0.0</v>
      </c>
      <c r="M100" s="1">
        <v>0.0</v>
      </c>
      <c r="N100" s="1">
        <v>1.0</v>
      </c>
      <c r="O100" s="1">
        <v>0.0</v>
      </c>
      <c r="P100" s="1">
        <v>0.0</v>
      </c>
      <c r="Q100" s="2" t="b">
        <f>IFERROR(__xludf.DUMMYFUNCTION("IF(REGEXMATCH(B100, ""DEPRECATED""), true, false)
"),FALSE)</f>
        <v>0</v>
      </c>
      <c r="R100" s="2" t="str">
        <f t="shared" si="1"/>
        <v>golang - 4671</v>
      </c>
      <c r="S100" s="3" t="str">
        <f t="shared" si="2"/>
        <v>golang - 1975444587</v>
      </c>
    </row>
    <row r="101" hidden="1">
      <c r="A101" s="1" t="s">
        <v>320</v>
      </c>
      <c r="B101" s="1" t="s">
        <v>321</v>
      </c>
      <c r="C101" s="1" t="s">
        <v>23</v>
      </c>
      <c r="D101" s="1">
        <v>16.0</v>
      </c>
      <c r="E101" s="1">
        <v>30981.0</v>
      </c>
      <c r="F101" s="1" t="s">
        <v>322</v>
      </c>
      <c r="G101" s="1">
        <v>5.0</v>
      </c>
      <c r="H101" s="1">
        <v>50.0</v>
      </c>
      <c r="I101" s="1">
        <v>15.0</v>
      </c>
      <c r="J101" s="1">
        <v>62.0</v>
      </c>
      <c r="K101" s="1">
        <v>28.0</v>
      </c>
      <c r="L101" s="1">
        <v>3.0</v>
      </c>
      <c r="M101" s="1">
        <v>1.0</v>
      </c>
      <c r="N101" s="1">
        <v>0.0</v>
      </c>
      <c r="O101" s="1">
        <v>1.0</v>
      </c>
      <c r="P101" s="1">
        <v>0.0</v>
      </c>
      <c r="Q101" s="2" t="b">
        <f>IFERROR(__xludf.DUMMYFUNCTION("IF(REGEXMATCH(B101, ""DEPRECATED""), true, false)
"),FALSE)</f>
        <v>0</v>
      </c>
      <c r="R101" s="2" t="str">
        <f t="shared" si="1"/>
        <v>spark - 16</v>
      </c>
      <c r="S101" s="3" t="str">
        <f t="shared" si="2"/>
        <v>spark - 30981</v>
      </c>
    </row>
    <row r="102" hidden="1">
      <c r="A102" s="1" t="s">
        <v>323</v>
      </c>
      <c r="B102" s="1" t="s">
        <v>324</v>
      </c>
      <c r="C102" s="1" t="s">
        <v>23</v>
      </c>
      <c r="D102" s="1">
        <v>1500.0</v>
      </c>
      <c r="E102" s="1">
        <v>1.92702338E8</v>
      </c>
      <c r="F102" s="1" t="s">
        <v>325</v>
      </c>
      <c r="G102" s="1">
        <v>5.0</v>
      </c>
      <c r="H102" s="1">
        <v>10.0</v>
      </c>
      <c r="I102" s="1">
        <v>19.0</v>
      </c>
      <c r="J102" s="1">
        <v>4.0</v>
      </c>
      <c r="K102" s="1">
        <v>34.0</v>
      </c>
      <c r="L102" s="1">
        <v>0.0</v>
      </c>
      <c r="M102" s="1">
        <v>2.0</v>
      </c>
      <c r="N102" s="1">
        <v>0.0</v>
      </c>
      <c r="O102" s="1">
        <v>1.0</v>
      </c>
      <c r="P102" s="1">
        <v>0.0</v>
      </c>
      <c r="Q102" s="2" t="b">
        <f>IFERROR(__xludf.DUMMYFUNCTION("IF(REGEXMATCH(B102, ""DEPRECATED""), true, false)
"),FALSE)</f>
        <v>0</v>
      </c>
      <c r="R102" s="2" t="str">
        <f t="shared" si="1"/>
        <v>cassandra - 1500</v>
      </c>
      <c r="S102" s="3" t="str">
        <f t="shared" si="2"/>
        <v>cassandra - 192702338</v>
      </c>
    </row>
    <row r="103" hidden="1">
      <c r="A103" s="1" t="s">
        <v>326</v>
      </c>
      <c r="B103" s="1" t="s">
        <v>327</v>
      </c>
      <c r="C103" s="1" t="s">
        <v>23</v>
      </c>
      <c r="D103" s="1">
        <v>404.0</v>
      </c>
      <c r="E103" s="1">
        <v>8.6368409E7</v>
      </c>
      <c r="F103" s="1" t="s">
        <v>328</v>
      </c>
      <c r="G103" s="1">
        <v>3.0</v>
      </c>
      <c r="H103" s="1">
        <v>12.0</v>
      </c>
      <c r="I103" s="1">
        <v>1.0</v>
      </c>
      <c r="J103" s="1">
        <v>4.0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2" t="b">
        <f>IFERROR(__xludf.DUMMYFUNCTION("IF(REGEXMATCH(B103, ""DEPRECATED""), true, false)
"),FALSE)</f>
        <v>0</v>
      </c>
      <c r="R103" s="2" t="str">
        <f t="shared" si="1"/>
        <v>flink - 404</v>
      </c>
      <c r="S103" s="3" t="str">
        <f t="shared" si="2"/>
        <v>flink - 86368409</v>
      </c>
    </row>
    <row r="104" hidden="1">
      <c r="A104" s="1" t="s">
        <v>329</v>
      </c>
      <c r="B104" s="1" t="s">
        <v>330</v>
      </c>
      <c r="C104" s="1" t="s">
        <v>23</v>
      </c>
      <c r="D104" s="1">
        <v>86.0</v>
      </c>
      <c r="E104" s="1">
        <v>5540722.0</v>
      </c>
      <c r="F104" s="1" t="s">
        <v>331</v>
      </c>
      <c r="G104" s="1">
        <v>3.0</v>
      </c>
      <c r="H104" s="1">
        <v>17.0</v>
      </c>
      <c r="I104" s="1">
        <v>2.0</v>
      </c>
      <c r="J104" s="1">
        <v>16.0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2" t="b">
        <f>IFERROR(__xludf.DUMMYFUNCTION("IF(REGEXMATCH(B104, ""DEPRECATED""), true, false)
"),FALSE)</f>
        <v>0</v>
      </c>
      <c r="R104" s="2" t="str">
        <f t="shared" si="1"/>
        <v>lightstreamer - 86</v>
      </c>
      <c r="S104" s="3" t="str">
        <f t="shared" si="2"/>
        <v>lightstreamer - 5540722</v>
      </c>
    </row>
    <row r="105" hidden="1">
      <c r="A105" s="1" t="s">
        <v>332</v>
      </c>
      <c r="B105" s="1" t="s">
        <v>333</v>
      </c>
      <c r="C105" s="1" t="s">
        <v>23</v>
      </c>
      <c r="D105" s="1">
        <v>5558.0</v>
      </c>
      <c r="E105" s="1">
        <v>2.628305413E9</v>
      </c>
      <c r="F105" s="1" t="s">
        <v>334</v>
      </c>
      <c r="G105" s="1">
        <v>5.0</v>
      </c>
      <c r="H105" s="1">
        <v>10.0</v>
      </c>
      <c r="I105" s="1">
        <v>15.0</v>
      </c>
      <c r="J105" s="1">
        <v>3.0</v>
      </c>
      <c r="K105" s="1">
        <v>36.0</v>
      </c>
      <c r="L105" s="1">
        <v>0.0</v>
      </c>
      <c r="M105" s="1">
        <v>3.0</v>
      </c>
      <c r="N105" s="1">
        <v>0.0</v>
      </c>
      <c r="O105" s="1">
        <v>1.0</v>
      </c>
      <c r="P105" s="1">
        <v>0.0</v>
      </c>
      <c r="Q105" s="2" t="b">
        <f>IFERROR(__xludf.DUMMYFUNCTION("IF(REGEXMATCH(B105, ""DEPRECATED""), true, false)
"),FALSE)</f>
        <v>0</v>
      </c>
      <c r="R105" s="2" t="str">
        <f t="shared" si="1"/>
        <v>mariadb - 5558</v>
      </c>
      <c r="S105" s="3" t="str">
        <f t="shared" si="2"/>
        <v>mariadb - 2628305413</v>
      </c>
    </row>
    <row r="106" hidden="1">
      <c r="A106" s="1" t="s">
        <v>335</v>
      </c>
      <c r="B106" s="1" t="s">
        <v>336</v>
      </c>
      <c r="C106" s="1" t="s">
        <v>23</v>
      </c>
      <c r="D106" s="1">
        <v>37.0</v>
      </c>
      <c r="E106" s="1">
        <v>3194183.0</v>
      </c>
      <c r="F106" s="1" t="s">
        <v>337</v>
      </c>
      <c r="G106" s="1" t="s">
        <v>166</v>
      </c>
      <c r="H106" s="1" t="s">
        <v>166</v>
      </c>
      <c r="I106" s="1" t="s">
        <v>166</v>
      </c>
      <c r="J106" s="1" t="s">
        <v>166</v>
      </c>
      <c r="K106" s="1" t="s">
        <v>166</v>
      </c>
      <c r="L106" s="1" t="s">
        <v>166</v>
      </c>
      <c r="M106" s="1" t="s">
        <v>166</v>
      </c>
      <c r="N106" s="1" t="s">
        <v>166</v>
      </c>
      <c r="O106" s="1" t="s">
        <v>166</v>
      </c>
      <c r="P106" s="1" t="s">
        <v>166</v>
      </c>
      <c r="Q106" s="2" t="b">
        <f>IFERROR(__xludf.DUMMYFUNCTION("IF(REGEXMATCH(B106, ""DEPRECATED""), true, false)
"),FALSE)</f>
        <v>0</v>
      </c>
      <c r="R106" s="2" t="str">
        <f t="shared" si="1"/>
        <v>ibm-semeru-runtimes - 37</v>
      </c>
      <c r="S106" s="3" t="str">
        <f t="shared" si="2"/>
        <v>ibm-semeru-runtimes - 3194183</v>
      </c>
    </row>
    <row r="107" hidden="1">
      <c r="A107" s="1" t="s">
        <v>338</v>
      </c>
      <c r="B107" s="1" t="s">
        <v>339</v>
      </c>
      <c r="C107" s="1" t="s">
        <v>23</v>
      </c>
      <c r="D107" s="1">
        <v>195.0</v>
      </c>
      <c r="E107" s="1">
        <v>8717360.0</v>
      </c>
      <c r="F107" s="1" t="s">
        <v>340</v>
      </c>
      <c r="G107" s="1">
        <v>9.0</v>
      </c>
      <c r="H107" s="1">
        <v>12.0</v>
      </c>
      <c r="I107" s="1">
        <v>37.0</v>
      </c>
      <c r="J107" s="1">
        <v>9.0</v>
      </c>
      <c r="K107" s="1">
        <v>60.0</v>
      </c>
      <c r="L107" s="1">
        <v>3.0</v>
      </c>
      <c r="M107" s="1">
        <v>32.0</v>
      </c>
      <c r="N107" s="1">
        <v>1.0</v>
      </c>
      <c r="O107" s="1">
        <v>2.0</v>
      </c>
      <c r="P107" s="1">
        <v>0.0</v>
      </c>
      <c r="Q107" s="2" t="b">
        <f>IFERROR(__xludf.DUMMYFUNCTION("IF(REGEXMATCH(B107, ""DEPRECATED""), true, false)
"),FALSE)</f>
        <v>0</v>
      </c>
      <c r="R107" s="2" t="str">
        <f t="shared" si="1"/>
        <v>storm - 195</v>
      </c>
      <c r="S107" s="3" t="str">
        <f t="shared" si="2"/>
        <v>storm - 8717360</v>
      </c>
    </row>
    <row r="108" hidden="1">
      <c r="A108" s="1" t="s">
        <v>341</v>
      </c>
      <c r="B108" s="1" t="s">
        <v>342</v>
      </c>
      <c r="C108" s="1" t="s">
        <v>23</v>
      </c>
      <c r="D108" s="1">
        <v>123.0</v>
      </c>
      <c r="E108" s="1">
        <v>1.2876157E7</v>
      </c>
      <c r="F108" s="1" t="s">
        <v>343</v>
      </c>
      <c r="G108" s="1" t="s">
        <v>166</v>
      </c>
      <c r="H108" s="1" t="s">
        <v>166</v>
      </c>
      <c r="I108" s="1" t="s">
        <v>166</v>
      </c>
      <c r="J108" s="1" t="s">
        <v>166</v>
      </c>
      <c r="K108" s="1" t="s">
        <v>166</v>
      </c>
      <c r="L108" s="1" t="s">
        <v>166</v>
      </c>
      <c r="M108" s="1" t="s">
        <v>166</v>
      </c>
      <c r="N108" s="1" t="s">
        <v>166</v>
      </c>
      <c r="O108" s="1" t="s">
        <v>166</v>
      </c>
      <c r="P108" s="1" t="s">
        <v>166</v>
      </c>
      <c r="Q108" s="2" t="b">
        <f>IFERROR(__xludf.DUMMYFUNCTION("IF(REGEXMATCH(B108, ""DEPRECATED""), true, false)
"),FALSE)</f>
        <v>0</v>
      </c>
      <c r="R108" s="2" t="str">
        <f t="shared" si="1"/>
        <v>ibmjava - 123</v>
      </c>
      <c r="S108" s="3" t="str">
        <f t="shared" si="2"/>
        <v>ibmjava - 12876157</v>
      </c>
    </row>
    <row r="109" hidden="1">
      <c r="A109" s="1" t="s">
        <v>344</v>
      </c>
      <c r="B109" s="1" t="s">
        <v>345</v>
      </c>
      <c r="C109" s="1" t="s">
        <v>23</v>
      </c>
      <c r="D109" s="1">
        <v>2330.0</v>
      </c>
      <c r="E109" s="1">
        <v>8.90226334E8</v>
      </c>
      <c r="F109" s="1" t="s">
        <v>346</v>
      </c>
      <c r="G109" s="1">
        <v>5.0</v>
      </c>
      <c r="H109" s="1">
        <v>17.0</v>
      </c>
      <c r="I109" s="1">
        <v>7.0</v>
      </c>
      <c r="J109" s="1">
        <v>16.0</v>
      </c>
      <c r="K109" s="1">
        <v>7.0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2" t="b">
        <f>IFERROR(__xludf.DUMMYFUNCTION("IF(REGEXMATCH(B109, ""DEPRECATED""), true, false)
"),FALSE)</f>
        <v>0</v>
      </c>
      <c r="R109" s="2" t="str">
        <f t="shared" si="1"/>
        <v>sonarqube - 2330</v>
      </c>
      <c r="S109" s="3" t="str">
        <f t="shared" si="2"/>
        <v>sonarqube - 890226334</v>
      </c>
    </row>
    <row r="110" hidden="1">
      <c r="A110" s="1" t="s">
        <v>347</v>
      </c>
      <c r="B110" s="1" t="s">
        <v>348</v>
      </c>
      <c r="C110" s="1" t="s">
        <v>23</v>
      </c>
      <c r="D110" s="1">
        <v>660.0</v>
      </c>
      <c r="E110" s="1">
        <v>2.23169767E8</v>
      </c>
      <c r="F110" s="1" t="s">
        <v>349</v>
      </c>
      <c r="G110" s="1">
        <v>1.0</v>
      </c>
      <c r="H110" s="1">
        <v>82.0</v>
      </c>
      <c r="I110" s="1">
        <v>0.0</v>
      </c>
      <c r="J110" s="1">
        <v>7.0</v>
      </c>
      <c r="K110" s="1">
        <v>0.0</v>
      </c>
      <c r="L110" s="1">
        <v>0.0</v>
      </c>
      <c r="M110" s="1">
        <v>0.0</v>
      </c>
      <c r="N110" s="1">
        <v>1.0</v>
      </c>
      <c r="O110" s="1">
        <v>0.0</v>
      </c>
      <c r="P110" s="1">
        <v>0.0</v>
      </c>
      <c r="Q110" s="2" t="b">
        <f>IFERROR(__xludf.DUMMYFUNCTION("IF(REGEXMATCH(B110, ""DEPRECATED""), true, false)
"),FALSE)</f>
        <v>0</v>
      </c>
      <c r="R110" s="2" t="str">
        <f t="shared" si="1"/>
        <v>buildpack-deps - 660</v>
      </c>
      <c r="S110" s="3" t="str">
        <f t="shared" si="2"/>
        <v>buildpack-deps - 223169767</v>
      </c>
    </row>
    <row r="111" hidden="1">
      <c r="A111" s="1" t="s">
        <v>350</v>
      </c>
      <c r="B111" s="1" t="s">
        <v>351</v>
      </c>
      <c r="C111" s="1" t="s">
        <v>23</v>
      </c>
      <c r="D111" s="1">
        <v>610.0</v>
      </c>
      <c r="E111" s="1">
        <v>2.5408593E7</v>
      </c>
      <c r="F111" s="1" t="s">
        <v>352</v>
      </c>
      <c r="G111" s="1">
        <v>6.0</v>
      </c>
      <c r="H111" s="1">
        <v>59.0</v>
      </c>
      <c r="I111" s="1">
        <v>6.0</v>
      </c>
      <c r="J111" s="1">
        <v>65.0</v>
      </c>
      <c r="K111" s="1">
        <v>11.0</v>
      </c>
      <c r="L111" s="1">
        <v>2.0</v>
      </c>
      <c r="M111" s="1">
        <v>0.0</v>
      </c>
      <c r="N111" s="1">
        <v>0.0</v>
      </c>
      <c r="O111" s="1">
        <v>3.0</v>
      </c>
      <c r="P111" s="1">
        <v>0.0</v>
      </c>
      <c r="Q111" s="2" t="b">
        <f>IFERROR(__xludf.DUMMYFUNCTION("IF(REGEXMATCH(B111, ""DEPRECATED""), true, false)
"),FALSE)</f>
        <v>0</v>
      </c>
      <c r="R111" s="2" t="str">
        <f t="shared" si="1"/>
        <v>ros - 610</v>
      </c>
      <c r="S111" s="3" t="str">
        <f t="shared" si="2"/>
        <v>ros - 25408593</v>
      </c>
    </row>
    <row r="112" hidden="1">
      <c r="A112" s="1" t="s">
        <v>353</v>
      </c>
      <c r="B112" s="1" t="s">
        <v>354</v>
      </c>
      <c r="C112" s="1" t="s">
        <v>23</v>
      </c>
      <c r="D112" s="1">
        <v>41.0</v>
      </c>
      <c r="E112" s="1">
        <v>1843656.0</v>
      </c>
      <c r="F112" s="1" t="s">
        <v>355</v>
      </c>
      <c r="G112" s="1" t="s">
        <v>166</v>
      </c>
      <c r="H112" s="1" t="s">
        <v>166</v>
      </c>
      <c r="I112" s="1" t="s">
        <v>166</v>
      </c>
      <c r="J112" s="1" t="s">
        <v>166</v>
      </c>
      <c r="K112" s="1" t="s">
        <v>166</v>
      </c>
      <c r="L112" s="1" t="s">
        <v>166</v>
      </c>
      <c r="M112" s="1" t="s">
        <v>166</v>
      </c>
      <c r="N112" s="1" t="s">
        <v>166</v>
      </c>
      <c r="O112" s="1" t="s">
        <v>166</v>
      </c>
      <c r="P112" s="1" t="s">
        <v>166</v>
      </c>
      <c r="Q112" s="2" t="b">
        <f>IFERROR(__xludf.DUMMYFUNCTION("IF(REGEXMATCH(B112, ""DEPRECATED""), true, false)
"),FALSE)</f>
        <v>0</v>
      </c>
      <c r="R112" s="2" t="str">
        <f t="shared" si="1"/>
        <v>silverpeas - 41</v>
      </c>
      <c r="S112" s="3" t="str">
        <f t="shared" si="2"/>
        <v>silverpeas - 1843656</v>
      </c>
    </row>
    <row r="113" hidden="1">
      <c r="A113" s="1" t="s">
        <v>356</v>
      </c>
      <c r="B113" s="1" t="s">
        <v>357</v>
      </c>
      <c r="C113" s="1" t="s">
        <v>23</v>
      </c>
      <c r="D113" s="1">
        <v>3052.0</v>
      </c>
      <c r="E113" s="1">
        <v>3.21639236E9</v>
      </c>
      <c r="F113" s="1" t="s">
        <v>358</v>
      </c>
      <c r="G113" s="1">
        <v>0.0</v>
      </c>
      <c r="H113" s="1">
        <v>1.0</v>
      </c>
      <c r="I113" s="1">
        <v>5.0</v>
      </c>
      <c r="J113" s="1">
        <v>1.0</v>
      </c>
      <c r="K113" s="1">
        <v>2.0</v>
      </c>
      <c r="L113" s="1">
        <v>0.0</v>
      </c>
      <c r="M113" s="1">
        <v>0.0</v>
      </c>
      <c r="N113" s="1">
        <v>0.0</v>
      </c>
      <c r="O113" s="1">
        <v>1.0</v>
      </c>
      <c r="P113" s="1">
        <v>0.0</v>
      </c>
      <c r="Q113" s="2" t="b">
        <f>IFERROR(__xludf.DUMMYFUNCTION("IF(REGEXMATCH(B113, ""DEPRECATED""), true, false)
"),FALSE)</f>
        <v>0</v>
      </c>
      <c r="R113" s="2" t="str">
        <f t="shared" si="1"/>
        <v>traefik - 3052</v>
      </c>
      <c r="S113" s="3" t="str">
        <f t="shared" si="2"/>
        <v>traefik - 3216392360</v>
      </c>
    </row>
    <row r="114" hidden="1">
      <c r="A114" s="1" t="s">
        <v>359</v>
      </c>
      <c r="B114" s="1" t="s">
        <v>360</v>
      </c>
      <c r="C114" s="1" t="s">
        <v>23</v>
      </c>
      <c r="D114" s="1">
        <v>16519.0</v>
      </c>
      <c r="E114" s="1">
        <v>8.136854258E9</v>
      </c>
      <c r="F114" s="1" t="s">
        <v>361</v>
      </c>
      <c r="G114" s="1">
        <v>3.0</v>
      </c>
      <c r="H114" s="1">
        <v>9.0</v>
      </c>
      <c r="I114" s="1">
        <v>1.0</v>
      </c>
      <c r="J114" s="1">
        <v>3.0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2" t="b">
        <f>IFERROR(__xludf.DUMMYFUNCTION("IF(REGEXMATCH(B114, ""DEPRECATED""), true, false)
"),FALSE)</f>
        <v>0</v>
      </c>
      <c r="R114" s="2" t="str">
        <f t="shared" si="1"/>
        <v>ubuntu - 16519</v>
      </c>
      <c r="S114" s="3" t="str">
        <f t="shared" si="2"/>
        <v>ubuntu - 8136854258</v>
      </c>
    </row>
    <row r="115" hidden="1">
      <c r="A115" s="1" t="s">
        <v>362</v>
      </c>
      <c r="B115" s="1" t="s">
        <v>363</v>
      </c>
      <c r="C115" s="1" t="s">
        <v>23</v>
      </c>
      <c r="D115" s="1">
        <v>138.0</v>
      </c>
      <c r="E115" s="1">
        <v>4419453.0</v>
      </c>
      <c r="F115" s="1" t="s">
        <v>364</v>
      </c>
      <c r="G115" s="1" t="s">
        <v>166</v>
      </c>
      <c r="H115" s="1" t="s">
        <v>166</v>
      </c>
      <c r="I115" s="1" t="s">
        <v>166</v>
      </c>
      <c r="J115" s="1" t="s">
        <v>166</v>
      </c>
      <c r="K115" s="1" t="s">
        <v>166</v>
      </c>
      <c r="L115" s="1" t="s">
        <v>166</v>
      </c>
      <c r="M115" s="1" t="s">
        <v>166</v>
      </c>
      <c r="N115" s="1" t="s">
        <v>166</v>
      </c>
      <c r="O115" s="1" t="s">
        <v>166</v>
      </c>
      <c r="P115" s="1" t="s">
        <v>166</v>
      </c>
      <c r="Q115" s="2" t="b">
        <f>IFERROR(__xludf.DUMMYFUNCTION("IF(REGEXMATCH(B115, ""DEPRECATED""), true, false)
"),FALSE)</f>
        <v>0</v>
      </c>
      <c r="R115" s="2" t="str">
        <f t="shared" si="1"/>
        <v>gazebo - 138</v>
      </c>
      <c r="S115" s="3" t="str">
        <f t="shared" si="2"/>
        <v>gazebo - 4419453</v>
      </c>
    </row>
    <row r="116" hidden="1">
      <c r="A116" s="1" t="s">
        <v>365</v>
      </c>
      <c r="B116" s="1" t="s">
        <v>366</v>
      </c>
      <c r="C116" s="1" t="s">
        <v>23</v>
      </c>
      <c r="D116" s="1">
        <v>105.0</v>
      </c>
      <c r="E116" s="1">
        <v>9809288.0</v>
      </c>
      <c r="F116" s="1" t="s">
        <v>367</v>
      </c>
      <c r="G116" s="1">
        <v>0.0</v>
      </c>
      <c r="H116" s="1">
        <v>31.0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1.0</v>
      </c>
      <c r="O116" s="1">
        <v>0.0</v>
      </c>
      <c r="P116" s="1">
        <v>0.0</v>
      </c>
      <c r="Q116" s="2" t="b">
        <f>IFERROR(__xludf.DUMMYFUNCTION("IF(REGEXMATCH(B116, ""DEPRECATED""), true, false)
"),FALSE)</f>
        <v>0</v>
      </c>
      <c r="R116" s="2" t="str">
        <f t="shared" si="1"/>
        <v>neurodebian - 105</v>
      </c>
      <c r="S116" s="3" t="str">
        <f t="shared" si="2"/>
        <v>neurodebian - 9809288</v>
      </c>
    </row>
    <row r="117" hidden="1">
      <c r="A117" s="1" t="s">
        <v>368</v>
      </c>
      <c r="B117" s="1" t="s">
        <v>369</v>
      </c>
      <c r="C117" s="1" t="s">
        <v>23</v>
      </c>
      <c r="D117" s="1">
        <v>910.0</v>
      </c>
      <c r="E117" s="1">
        <v>8.4731087E7</v>
      </c>
      <c r="F117" s="1" t="s">
        <v>370</v>
      </c>
      <c r="G117" s="1">
        <v>9.0</v>
      </c>
      <c r="H117" s="1">
        <v>9.0</v>
      </c>
      <c r="I117" s="1">
        <v>24.0</v>
      </c>
      <c r="J117" s="1">
        <v>5.0</v>
      </c>
      <c r="K117" s="1">
        <v>13.0</v>
      </c>
      <c r="L117" s="1">
        <v>0.0</v>
      </c>
      <c r="M117" s="1">
        <v>0.0</v>
      </c>
      <c r="N117" s="1">
        <v>0.0</v>
      </c>
      <c r="O117" s="1">
        <v>8.0</v>
      </c>
      <c r="P117" s="1">
        <v>0.0</v>
      </c>
      <c r="Q117" s="2" t="b">
        <f>IFERROR(__xludf.DUMMYFUNCTION("IF(REGEXMATCH(B117, ""DEPRECATED""), true, false)
"),FALSE)</f>
        <v>0</v>
      </c>
      <c r="R117" s="2" t="str">
        <f t="shared" si="1"/>
        <v>couchbase - 910</v>
      </c>
      <c r="S117" s="3" t="str">
        <f t="shared" si="2"/>
        <v>couchbase - 84731087</v>
      </c>
    </row>
    <row r="118" hidden="1">
      <c r="A118" s="1" t="s">
        <v>371</v>
      </c>
      <c r="B118" s="1" t="s">
        <v>372</v>
      </c>
      <c r="C118" s="1" t="s">
        <v>23</v>
      </c>
      <c r="D118" s="1">
        <v>450.0</v>
      </c>
      <c r="E118" s="1">
        <v>2.32737118E8</v>
      </c>
      <c r="F118" s="1" t="s">
        <v>373</v>
      </c>
      <c r="G118" s="1">
        <v>1.0</v>
      </c>
      <c r="H118" s="1">
        <v>82.0</v>
      </c>
      <c r="I118" s="1">
        <v>0.0</v>
      </c>
      <c r="J118" s="1">
        <v>7.0</v>
      </c>
      <c r="K118" s="1">
        <v>0.0</v>
      </c>
      <c r="L118" s="1">
        <v>0.0</v>
      </c>
      <c r="M118" s="1">
        <v>0.0</v>
      </c>
      <c r="N118" s="1">
        <v>1.0</v>
      </c>
      <c r="O118" s="1">
        <v>0.0</v>
      </c>
      <c r="P118" s="1">
        <v>0.0</v>
      </c>
      <c r="Q118" s="2" t="b">
        <f>IFERROR(__xludf.DUMMYFUNCTION("IF(REGEXMATCH(B118, ""DEPRECATED""), true, false)
"),FALSE)</f>
        <v>0</v>
      </c>
      <c r="R118" s="2" t="str">
        <f t="shared" si="1"/>
        <v>perl - 450</v>
      </c>
      <c r="S118" s="3" t="str">
        <f t="shared" si="2"/>
        <v>perl - 232737118</v>
      </c>
    </row>
    <row r="119" hidden="1">
      <c r="A119" s="1" t="s">
        <v>374</v>
      </c>
      <c r="B119" s="1" t="s">
        <v>375</v>
      </c>
      <c r="C119" s="1" t="s">
        <v>23</v>
      </c>
      <c r="D119" s="1">
        <v>616.0</v>
      </c>
      <c r="E119" s="1">
        <v>7.4787021E7</v>
      </c>
      <c r="F119" s="1" t="s">
        <v>376</v>
      </c>
      <c r="G119" s="1">
        <v>0.0</v>
      </c>
      <c r="H119" s="1">
        <v>36.0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1.0</v>
      </c>
      <c r="O119" s="1">
        <v>0.0</v>
      </c>
      <c r="P119" s="1">
        <v>0.0</v>
      </c>
      <c r="Q119" s="2" t="b">
        <f>IFERROR(__xludf.DUMMYFUNCTION("IF(REGEXMATCH(B119, ""DEPRECATED""), true, false)
"),FALSE)</f>
        <v>0</v>
      </c>
      <c r="R119" s="2" t="str">
        <f t="shared" si="1"/>
        <v>rethinkdb - 616</v>
      </c>
      <c r="S119" s="3" t="str">
        <f t="shared" si="2"/>
        <v>rethinkdb - 74787021</v>
      </c>
    </row>
    <row r="120" hidden="1">
      <c r="A120" s="1" t="s">
        <v>377</v>
      </c>
      <c r="B120" s="1" t="s">
        <v>378</v>
      </c>
      <c r="C120" s="1" t="s">
        <v>23</v>
      </c>
      <c r="D120" s="1">
        <v>520.0</v>
      </c>
      <c r="E120" s="1">
        <v>9233866.0</v>
      </c>
      <c r="F120" s="1" t="s">
        <v>379</v>
      </c>
      <c r="G120" s="1">
        <v>5.0</v>
      </c>
      <c r="H120" s="1">
        <v>31.0</v>
      </c>
      <c r="I120" s="1">
        <v>0.0</v>
      </c>
      <c r="J120" s="1">
        <v>3.0</v>
      </c>
      <c r="K120" s="1">
        <v>1.0</v>
      </c>
      <c r="L120" s="1">
        <v>3.0</v>
      </c>
      <c r="M120" s="1">
        <v>0.0</v>
      </c>
      <c r="N120" s="1">
        <v>1.0</v>
      </c>
      <c r="O120" s="1">
        <v>1.0</v>
      </c>
      <c r="P120" s="1">
        <v>0.0</v>
      </c>
      <c r="Q120" s="2" t="b">
        <f>IFERROR(__xludf.DUMMYFUNCTION("IF(REGEXMATCH(B120, ""DEPRECATED""), true, false)
"),FALSE)</f>
        <v>0</v>
      </c>
      <c r="R120" s="2" t="str">
        <f t="shared" si="1"/>
        <v>r-base - 520</v>
      </c>
      <c r="S120" s="3" t="str">
        <f t="shared" si="2"/>
        <v>r-base - 9233866</v>
      </c>
    </row>
    <row r="121" hidden="1">
      <c r="A121" s="1" t="s">
        <v>380</v>
      </c>
      <c r="B121" s="1" t="s">
        <v>381</v>
      </c>
      <c r="C121" s="1" t="s">
        <v>23</v>
      </c>
      <c r="D121" s="1">
        <v>512.0</v>
      </c>
      <c r="E121" s="1">
        <v>4.2192798E7</v>
      </c>
      <c r="F121" s="1" t="s">
        <v>382</v>
      </c>
      <c r="G121" s="1">
        <v>1.0</v>
      </c>
      <c r="H121" s="1">
        <v>159.0</v>
      </c>
      <c r="I121" s="1">
        <v>6.0</v>
      </c>
      <c r="J121" s="1">
        <v>0.0</v>
      </c>
      <c r="K121" s="1">
        <v>6.0</v>
      </c>
      <c r="L121" s="1">
        <v>0.0</v>
      </c>
      <c r="M121" s="1">
        <v>0.0</v>
      </c>
      <c r="N121" s="1">
        <v>1.0</v>
      </c>
      <c r="O121" s="1">
        <v>0.0</v>
      </c>
      <c r="P121" s="1">
        <v>0.0</v>
      </c>
      <c r="Q121" s="2" t="b">
        <f>IFERROR(__xludf.DUMMYFUNCTION("IF(REGEXMATCH(B121, ""DEPRECATED""), true, false)
"),FALSE)</f>
        <v>0</v>
      </c>
      <c r="R121" s="2" t="str">
        <f t="shared" si="1"/>
        <v>mono - 512</v>
      </c>
      <c r="S121" s="3" t="str">
        <f t="shared" si="2"/>
        <v>mono - 42192798</v>
      </c>
    </row>
    <row r="122" hidden="1">
      <c r="A122" s="1" t="s">
        <v>383</v>
      </c>
      <c r="B122" s="1" t="s">
        <v>384</v>
      </c>
      <c r="C122" s="1" t="s">
        <v>23</v>
      </c>
      <c r="D122" s="1">
        <v>875.0</v>
      </c>
      <c r="E122" s="1">
        <v>3.64233352E8</v>
      </c>
      <c r="F122" s="1" t="s">
        <v>385</v>
      </c>
      <c r="G122" s="1">
        <v>0.0</v>
      </c>
      <c r="H122" s="1">
        <v>32.0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1.0</v>
      </c>
      <c r="O122" s="1">
        <v>0.0</v>
      </c>
      <c r="P122" s="1">
        <v>0.0</v>
      </c>
      <c r="Q122" s="2" t="b">
        <f>IFERROR(__xludf.DUMMYFUNCTION("IF(REGEXMATCH(B122, ""DEPRECATED""), true, false)
"),FALSE)</f>
        <v>0</v>
      </c>
      <c r="R122" s="2" t="str">
        <f t="shared" si="1"/>
        <v>adminer - 875</v>
      </c>
      <c r="S122" s="3" t="str">
        <f t="shared" si="2"/>
        <v>adminer - 364233352</v>
      </c>
    </row>
    <row r="123" hidden="1">
      <c r="A123" s="1" t="s">
        <v>386</v>
      </c>
      <c r="B123" s="1" t="s">
        <v>387</v>
      </c>
      <c r="C123" s="1" t="s">
        <v>23</v>
      </c>
      <c r="D123" s="1">
        <v>1267.0</v>
      </c>
      <c r="E123" s="1">
        <v>3.6911883E7</v>
      </c>
      <c r="F123" s="1" t="s">
        <v>388</v>
      </c>
      <c r="G123" s="1" t="s">
        <v>166</v>
      </c>
      <c r="H123" s="1" t="s">
        <v>166</v>
      </c>
      <c r="I123" s="1" t="s">
        <v>166</v>
      </c>
      <c r="J123" s="1" t="s">
        <v>166</v>
      </c>
      <c r="K123" s="1" t="s">
        <v>166</v>
      </c>
      <c r="L123" s="1" t="s">
        <v>166</v>
      </c>
      <c r="M123" s="1" t="s">
        <v>166</v>
      </c>
      <c r="N123" s="1" t="s">
        <v>166</v>
      </c>
      <c r="O123" s="1" t="s">
        <v>166</v>
      </c>
      <c r="P123" s="1" t="s">
        <v>166</v>
      </c>
      <c r="Q123" s="2" t="b">
        <f>IFERROR(__xludf.DUMMYFUNCTION("IF(REGEXMATCH(B123, ""DEPRECATED""), true, false)
"),FALSE)</f>
        <v>0</v>
      </c>
      <c r="R123" s="2" t="str">
        <f t="shared" si="1"/>
        <v>odoo - 1267</v>
      </c>
      <c r="S123" s="3" t="str">
        <f t="shared" si="2"/>
        <v>odoo - 36911883</v>
      </c>
    </row>
    <row r="124" hidden="1">
      <c r="A124" s="1" t="s">
        <v>389</v>
      </c>
      <c r="B124" s="1" t="s">
        <v>390</v>
      </c>
      <c r="C124" s="1" t="s">
        <v>23</v>
      </c>
      <c r="D124" s="1">
        <v>19.0</v>
      </c>
      <c r="E124" s="1">
        <v>391051.0</v>
      </c>
      <c r="F124" s="1" t="s">
        <v>391</v>
      </c>
      <c r="G124" s="1">
        <v>0.0</v>
      </c>
      <c r="H124" s="1">
        <v>25.0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1.0</v>
      </c>
      <c r="O124" s="1">
        <v>0.0</v>
      </c>
      <c r="P124" s="1">
        <v>0.0</v>
      </c>
      <c r="Q124" s="2" t="b">
        <f>IFERROR(__xludf.DUMMYFUNCTION("IF(REGEXMATCH(B124, ""DEPRECATED""), true, false)
"),FALSE)</f>
        <v>0</v>
      </c>
      <c r="R124" s="2" t="str">
        <f t="shared" si="1"/>
        <v>hitch - 19</v>
      </c>
      <c r="S124" s="3" t="str">
        <f t="shared" si="2"/>
        <v>hitch - 391051</v>
      </c>
    </row>
    <row r="125" hidden="1">
      <c r="A125" s="1" t="s">
        <v>392</v>
      </c>
      <c r="B125" s="1" t="s">
        <v>393</v>
      </c>
      <c r="C125" s="1" t="s">
        <v>23</v>
      </c>
      <c r="D125" s="1">
        <v>64.0</v>
      </c>
      <c r="E125" s="1">
        <v>772835.0</v>
      </c>
      <c r="F125" s="1" t="s">
        <v>394</v>
      </c>
      <c r="G125" s="1">
        <v>0.0</v>
      </c>
      <c r="H125" s="1">
        <v>25.0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0.0</v>
      </c>
      <c r="P125" s="1">
        <v>0.0</v>
      </c>
      <c r="Q125" s="2" t="b">
        <f>IFERROR(__xludf.DUMMYFUNCTION("IF(REGEXMATCH(B125, ""DEPRECATED""), true, false)
"),FALSE)</f>
        <v>0</v>
      </c>
      <c r="R125" s="2" t="str">
        <f t="shared" si="1"/>
        <v>emqx - 64</v>
      </c>
      <c r="S125" s="3" t="str">
        <f t="shared" si="2"/>
        <v>emqx - 772835</v>
      </c>
    </row>
    <row r="126" hidden="1">
      <c r="A126" s="1" t="s">
        <v>395</v>
      </c>
      <c r="B126" s="1" t="s">
        <v>396</v>
      </c>
      <c r="C126" s="1" t="s">
        <v>23</v>
      </c>
      <c r="D126" s="1">
        <v>542.0</v>
      </c>
      <c r="E126" s="1">
        <v>1.83749073E8</v>
      </c>
      <c r="F126" s="1" t="s">
        <v>397</v>
      </c>
      <c r="G126" s="1">
        <v>0.0</v>
      </c>
      <c r="H126" s="1">
        <v>35.0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0.0</v>
      </c>
      <c r="P126" s="1">
        <v>0.0</v>
      </c>
      <c r="Q126" s="2" t="b">
        <f>IFERROR(__xludf.DUMMYFUNCTION("IF(REGEXMATCH(B126, ""DEPRECATED""), true, false)
"),FALSE)</f>
        <v>0</v>
      </c>
      <c r="R126" s="2" t="str">
        <f t="shared" si="1"/>
        <v>couchdb - 542</v>
      </c>
      <c r="S126" s="3" t="str">
        <f t="shared" si="2"/>
        <v>couchdb - 183749073</v>
      </c>
    </row>
    <row r="127" hidden="1">
      <c r="A127" s="1" t="s">
        <v>398</v>
      </c>
      <c r="B127" s="1" t="s">
        <v>399</v>
      </c>
      <c r="C127" s="1" t="s">
        <v>23</v>
      </c>
      <c r="D127" s="1">
        <v>4822.0</v>
      </c>
      <c r="E127" s="1">
        <v>1.130823288E9</v>
      </c>
      <c r="F127" s="1" t="s">
        <v>400</v>
      </c>
      <c r="G127" s="1">
        <v>0.0</v>
      </c>
      <c r="H127" s="1">
        <v>16.0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0.0</v>
      </c>
      <c r="P127" s="1">
        <v>0.0</v>
      </c>
      <c r="Q127" s="2" t="b">
        <f>IFERROR(__xludf.DUMMYFUNCTION("IF(REGEXMATCH(B127, ""DEPRECATED""), true, false)
"),FALSE)</f>
        <v>0</v>
      </c>
      <c r="R127" s="2" t="str">
        <f t="shared" si="1"/>
        <v>debian - 4822</v>
      </c>
      <c r="S127" s="3" t="str">
        <f t="shared" si="2"/>
        <v>debian - 1130823288</v>
      </c>
    </row>
    <row r="128" hidden="1">
      <c r="A128" s="1" t="s">
        <v>401</v>
      </c>
      <c r="B128" s="1" t="s">
        <v>402</v>
      </c>
      <c r="C128" s="1" t="s">
        <v>23</v>
      </c>
      <c r="D128" s="1">
        <v>2122.0</v>
      </c>
      <c r="E128" s="1">
        <v>2.284422182E9</v>
      </c>
      <c r="F128" s="1" t="s">
        <v>403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2" t="b">
        <f>IFERROR(__xludf.DUMMYFUNCTION("IF(REGEXMATCH(B128, ""DEPRECATED""), true, false)
"),FALSE)</f>
        <v>0</v>
      </c>
      <c r="R128" s="2" t="str">
        <f t="shared" si="1"/>
        <v>hello-world - 2122</v>
      </c>
      <c r="S128" s="3" t="str">
        <f t="shared" si="2"/>
        <v>hello-world - 2284422182</v>
      </c>
    </row>
    <row r="129" hidden="1">
      <c r="A129" s="1" t="s">
        <v>404</v>
      </c>
      <c r="B129" s="1" t="s">
        <v>405</v>
      </c>
      <c r="C129" s="1" t="s">
        <v>23</v>
      </c>
      <c r="D129" s="1">
        <v>1174.0</v>
      </c>
      <c r="E129" s="1">
        <v>1.14530317E8</v>
      </c>
      <c r="F129" s="1" t="s">
        <v>406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2" t="b">
        <f>IFERROR(__xludf.DUMMYFUNCTION("IF(REGEXMATCH(B129, ""DEPRECATED""), true, false)
"),FALSE)</f>
        <v>0</v>
      </c>
      <c r="R129" s="2" t="str">
        <f t="shared" si="1"/>
        <v>fedora - 1174</v>
      </c>
      <c r="S129" s="3" t="str">
        <f t="shared" si="2"/>
        <v>fedora - 114530317</v>
      </c>
    </row>
    <row r="130" hidden="1">
      <c r="A130" s="1" t="s">
        <v>407</v>
      </c>
      <c r="B130" s="1" t="s">
        <v>408</v>
      </c>
      <c r="C130" s="1" t="s">
        <v>23</v>
      </c>
      <c r="D130" s="1">
        <v>51.0</v>
      </c>
      <c r="E130" s="1">
        <v>591025.0</v>
      </c>
      <c r="F130" s="1" t="s">
        <v>409</v>
      </c>
      <c r="G130" s="1" t="s">
        <v>166</v>
      </c>
      <c r="H130" s="1" t="s">
        <v>166</v>
      </c>
      <c r="I130" s="1" t="s">
        <v>166</v>
      </c>
      <c r="J130" s="1" t="s">
        <v>166</v>
      </c>
      <c r="K130" s="1" t="s">
        <v>166</v>
      </c>
      <c r="L130" s="1" t="s">
        <v>166</v>
      </c>
      <c r="M130" s="1" t="s">
        <v>166</v>
      </c>
      <c r="N130" s="1" t="s">
        <v>166</v>
      </c>
      <c r="O130" s="1" t="s">
        <v>166</v>
      </c>
      <c r="P130" s="1" t="s">
        <v>166</v>
      </c>
      <c r="Q130" s="2" t="b">
        <f>IFERROR(__xludf.DUMMYFUNCTION("IF(REGEXMATCH(B130, ""DEPRECATED""), true, false)
"),FALSE)</f>
        <v>0</v>
      </c>
      <c r="R130" s="2" t="str">
        <f t="shared" si="1"/>
        <v>sl - 51</v>
      </c>
      <c r="S130" s="3" t="str">
        <f t="shared" si="2"/>
        <v>sl - 591025</v>
      </c>
    </row>
    <row r="131" hidden="1">
      <c r="A131" s="1" t="s">
        <v>410</v>
      </c>
      <c r="B131" s="1" t="s">
        <v>411</v>
      </c>
      <c r="C131" s="1" t="s">
        <v>23</v>
      </c>
      <c r="D131" s="1">
        <v>1077.0</v>
      </c>
      <c r="E131" s="1">
        <v>5.28634191E8</v>
      </c>
      <c r="F131" s="1" t="s">
        <v>412</v>
      </c>
      <c r="G131" s="1" t="s">
        <v>166</v>
      </c>
      <c r="H131" s="1" t="s">
        <v>166</v>
      </c>
      <c r="I131" s="1" t="s">
        <v>166</v>
      </c>
      <c r="J131" s="1" t="s">
        <v>166</v>
      </c>
      <c r="K131" s="1" t="s">
        <v>166</v>
      </c>
      <c r="L131" s="1" t="s">
        <v>166</v>
      </c>
      <c r="M131" s="1" t="s">
        <v>166</v>
      </c>
      <c r="N131" s="1" t="s">
        <v>166</v>
      </c>
      <c r="O131" s="1" t="s">
        <v>166</v>
      </c>
      <c r="P131" s="1" t="s">
        <v>166</v>
      </c>
      <c r="Q131" s="2" t="b">
        <f>IFERROR(__xludf.DUMMYFUNCTION("IF(REGEXMATCH(B131, ""DEPRECATED""), true, false)
"),FALSE)</f>
        <v>0</v>
      </c>
      <c r="R131" s="2" t="str">
        <f t="shared" si="1"/>
        <v>vault - 1077</v>
      </c>
      <c r="S131" s="3" t="str">
        <f t="shared" si="2"/>
        <v>vault - 528634191</v>
      </c>
    </row>
    <row r="132" hidden="1">
      <c r="A132" s="1" t="s">
        <v>413</v>
      </c>
      <c r="B132" s="1" t="s">
        <v>414</v>
      </c>
      <c r="C132" s="1" t="s">
        <v>23</v>
      </c>
      <c r="D132" s="1">
        <v>10379.0</v>
      </c>
      <c r="E132" s="1">
        <v>1.0047153788E10</v>
      </c>
      <c r="F132" s="1" t="s">
        <v>415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1.0</v>
      </c>
      <c r="P132" s="1">
        <v>0.0</v>
      </c>
      <c r="Q132" s="2" t="b">
        <f>IFERROR(__xludf.DUMMYFUNCTION("IF(REGEXMATCH(B132, ""DEPRECATED""), true, false)
"),FALSE)</f>
        <v>0</v>
      </c>
      <c r="R132" s="2" t="str">
        <f t="shared" si="1"/>
        <v>alpine - 10379</v>
      </c>
      <c r="S132" s="3" t="str">
        <f t="shared" si="2"/>
        <v>alpine - 10047153788</v>
      </c>
    </row>
    <row r="133" hidden="1">
      <c r="A133" s="1" t="s">
        <v>416</v>
      </c>
      <c r="B133" s="1" t="s">
        <v>417</v>
      </c>
      <c r="C133" s="1" t="s">
        <v>23</v>
      </c>
      <c r="D133" s="1">
        <v>58.0</v>
      </c>
      <c r="E133" s="1">
        <v>664281.0</v>
      </c>
      <c r="F133" s="1" t="s">
        <v>418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2" t="b">
        <f>IFERROR(__xludf.DUMMYFUNCTION("IF(REGEXMATCH(B133, ""DEPRECATED""), true, false)
"),FALSE)</f>
        <v>0</v>
      </c>
      <c r="R133" s="2" t="str">
        <f t="shared" si="1"/>
        <v>alt - 58</v>
      </c>
      <c r="S133" s="3" t="str">
        <f t="shared" si="2"/>
        <v>alt - 664281</v>
      </c>
    </row>
    <row r="134" hidden="1">
      <c r="A134" s="1" t="s">
        <v>419</v>
      </c>
      <c r="B134" s="1" t="s">
        <v>420</v>
      </c>
      <c r="C134" s="1" t="s">
        <v>23</v>
      </c>
      <c r="D134" s="1">
        <v>2157.0</v>
      </c>
      <c r="E134" s="1">
        <v>1.87260109E8</v>
      </c>
      <c r="F134" s="1" t="s">
        <v>421</v>
      </c>
      <c r="G134" s="1" t="s">
        <v>166</v>
      </c>
      <c r="H134" s="1" t="s">
        <v>166</v>
      </c>
      <c r="I134" s="1" t="s">
        <v>166</v>
      </c>
      <c r="J134" s="1" t="s">
        <v>166</v>
      </c>
      <c r="K134" s="1" t="s">
        <v>166</v>
      </c>
      <c r="L134" s="1" t="s">
        <v>166</v>
      </c>
      <c r="M134" s="1" t="s">
        <v>166</v>
      </c>
      <c r="N134" s="1" t="s">
        <v>166</v>
      </c>
      <c r="O134" s="1" t="s">
        <v>166</v>
      </c>
      <c r="P134" s="1" t="s">
        <v>166</v>
      </c>
      <c r="Q134" s="2" t="b">
        <f>IFERROR(__xludf.DUMMYFUNCTION("IF(REGEXMATCH(B134, ""DEPRECATED""), true, false)
"),FALSE)</f>
        <v>0</v>
      </c>
      <c r="R134" s="2" t="str">
        <f t="shared" si="1"/>
        <v>logstash - 2157</v>
      </c>
      <c r="S134" s="3" t="str">
        <f t="shared" si="2"/>
        <v>logstash - 187260109</v>
      </c>
    </row>
    <row r="135" hidden="1">
      <c r="A135" s="1" t="s">
        <v>422</v>
      </c>
      <c r="B135" s="1" t="s">
        <v>423</v>
      </c>
      <c r="C135" s="1" t="s">
        <v>23</v>
      </c>
      <c r="D135" s="1">
        <v>2661.0</v>
      </c>
      <c r="E135" s="1">
        <v>1.51982456E8</v>
      </c>
      <c r="F135" s="1" t="s">
        <v>424</v>
      </c>
      <c r="G135" s="1" t="s">
        <v>166</v>
      </c>
      <c r="H135" s="1" t="s">
        <v>166</v>
      </c>
      <c r="I135" s="1" t="s">
        <v>166</v>
      </c>
      <c r="J135" s="1" t="s">
        <v>166</v>
      </c>
      <c r="K135" s="1" t="s">
        <v>166</v>
      </c>
      <c r="L135" s="1" t="s">
        <v>166</v>
      </c>
      <c r="M135" s="1" t="s">
        <v>166</v>
      </c>
      <c r="N135" s="1" t="s">
        <v>166</v>
      </c>
      <c r="O135" s="1" t="s">
        <v>166</v>
      </c>
      <c r="P135" s="1" t="s">
        <v>166</v>
      </c>
      <c r="Q135" s="2" t="b">
        <f>IFERROR(__xludf.DUMMYFUNCTION("IF(REGEXMATCH(B135, ""DEPRECATED""), true, false)
"),FALSE)</f>
        <v>0</v>
      </c>
      <c r="R135" s="2" t="str">
        <f t="shared" si="1"/>
        <v>kibana - 2661</v>
      </c>
      <c r="S135" s="3" t="str">
        <f t="shared" si="2"/>
        <v>kibana - 151982456</v>
      </c>
    </row>
    <row r="136" hidden="1">
      <c r="A136" s="1" t="s">
        <v>425</v>
      </c>
      <c r="B136" s="1" t="s">
        <v>426</v>
      </c>
      <c r="C136" s="1" t="s">
        <v>23</v>
      </c>
      <c r="D136" s="1">
        <v>6201.0</v>
      </c>
      <c r="E136" s="1">
        <v>8.00679612E8</v>
      </c>
      <c r="F136" s="1" t="s">
        <v>427</v>
      </c>
      <c r="G136" s="1" t="s">
        <v>166</v>
      </c>
      <c r="H136" s="1" t="s">
        <v>166</v>
      </c>
      <c r="I136" s="1" t="s">
        <v>166</v>
      </c>
      <c r="J136" s="1" t="s">
        <v>166</v>
      </c>
      <c r="K136" s="1" t="s">
        <v>166</v>
      </c>
      <c r="L136" s="1" t="s">
        <v>166</v>
      </c>
      <c r="M136" s="1" t="s">
        <v>166</v>
      </c>
      <c r="N136" s="1" t="s">
        <v>166</v>
      </c>
      <c r="O136" s="1" t="s">
        <v>166</v>
      </c>
      <c r="P136" s="1" t="s">
        <v>166</v>
      </c>
      <c r="Q136" s="2" t="b">
        <f>IFERROR(__xludf.DUMMYFUNCTION("IF(REGEXMATCH(B136, ""DEPRECATED""), true, false)
"),FALSE)</f>
        <v>0</v>
      </c>
      <c r="R136" s="2" t="str">
        <f t="shared" si="1"/>
        <v>elasticsearch - 6201</v>
      </c>
      <c r="S136" s="3" t="str">
        <f t="shared" si="2"/>
        <v>elasticsearch - 800679612</v>
      </c>
    </row>
    <row r="137" hidden="1">
      <c r="A137" s="1" t="s">
        <v>428</v>
      </c>
      <c r="B137" s="1" t="s">
        <v>429</v>
      </c>
      <c r="C137" s="1" t="s">
        <v>23</v>
      </c>
      <c r="D137" s="1">
        <v>1428.0</v>
      </c>
      <c r="E137" s="1">
        <v>1.021144456E9</v>
      </c>
      <c r="F137" s="1" t="s">
        <v>430</v>
      </c>
      <c r="G137" s="1" t="s">
        <v>166</v>
      </c>
      <c r="H137" s="1" t="s">
        <v>166</v>
      </c>
      <c r="I137" s="1" t="s">
        <v>166</v>
      </c>
      <c r="J137" s="1" t="s">
        <v>166</v>
      </c>
      <c r="K137" s="1" t="s">
        <v>166</v>
      </c>
      <c r="L137" s="1" t="s">
        <v>166</v>
      </c>
      <c r="M137" s="1" t="s">
        <v>166</v>
      </c>
      <c r="N137" s="1" t="s">
        <v>166</v>
      </c>
      <c r="O137" s="1" t="s">
        <v>166</v>
      </c>
      <c r="P137" s="1" t="s">
        <v>166</v>
      </c>
      <c r="Q137" s="2" t="b">
        <f>IFERROR(__xludf.DUMMYFUNCTION("IF(REGEXMATCH(B137, ""DEPRECATED""), true, false)
"),FALSE)</f>
        <v>0</v>
      </c>
      <c r="R137" s="2" t="str">
        <f t="shared" si="1"/>
        <v>consul - 1428</v>
      </c>
      <c r="S137" s="3" t="str">
        <f t="shared" si="2"/>
        <v>consul - 1021144456</v>
      </c>
    </row>
    <row r="138" hidden="1">
      <c r="A138" s="1" t="s">
        <v>431</v>
      </c>
      <c r="B138" s="1" t="s">
        <v>432</v>
      </c>
      <c r="C138" s="1" t="s">
        <v>23</v>
      </c>
      <c r="D138" s="1">
        <v>3118.0</v>
      </c>
      <c r="E138" s="1">
        <v>8.27672497E9</v>
      </c>
      <c r="F138" s="1" t="s">
        <v>433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2" t="b">
        <f>IFERROR(__xludf.DUMMYFUNCTION("IF(REGEXMATCH(B138, ""DEPRECATED""), true, false)
"),FALSE)</f>
        <v>0</v>
      </c>
      <c r="R138" s="2" t="str">
        <f t="shared" si="1"/>
        <v>busybox - 3118</v>
      </c>
      <c r="S138" s="3" t="str">
        <f t="shared" si="2"/>
        <v>busybox - 8276724970</v>
      </c>
    </row>
    <row r="139" hidden="1">
      <c r="A139" s="1" t="s">
        <v>434</v>
      </c>
      <c r="B139" s="1" t="s">
        <v>435</v>
      </c>
      <c r="C139" s="1" t="s">
        <v>23</v>
      </c>
      <c r="D139" s="1">
        <v>130.0</v>
      </c>
      <c r="E139" s="1">
        <v>4583250.0</v>
      </c>
      <c r="F139" s="1" t="s">
        <v>436</v>
      </c>
      <c r="G139" s="1">
        <v>0.0</v>
      </c>
      <c r="H139" s="1">
        <v>0.0</v>
      </c>
      <c r="I139" s="1">
        <v>7.0</v>
      </c>
      <c r="J139" s="1">
        <v>0.0</v>
      </c>
      <c r="K139" s="1">
        <v>8.0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2" t="b">
        <f>IFERROR(__xludf.DUMMYFUNCTION("IF(REGEXMATCH(B139, ""DEPRECATED""), true, false)
"),FALSE)</f>
        <v>0</v>
      </c>
      <c r="R139" s="2" t="str">
        <f t="shared" si="1"/>
        <v>almalinux - 130</v>
      </c>
      <c r="S139" s="3" t="str">
        <f t="shared" si="2"/>
        <v>almalinux - 4583250</v>
      </c>
    </row>
    <row r="140" hidden="1">
      <c r="A140" s="1" t="s">
        <v>437</v>
      </c>
      <c r="B140" s="1" t="s">
        <v>438</v>
      </c>
      <c r="C140" s="1" t="s">
        <v>23</v>
      </c>
      <c r="D140" s="1">
        <v>212.0</v>
      </c>
      <c r="E140" s="1">
        <v>4207570.0</v>
      </c>
      <c r="F140" s="1" t="s">
        <v>439</v>
      </c>
      <c r="G140" s="1" t="s">
        <v>166</v>
      </c>
      <c r="H140" s="1" t="s">
        <v>166</v>
      </c>
      <c r="I140" s="1" t="s">
        <v>166</v>
      </c>
      <c r="J140" s="1" t="s">
        <v>166</v>
      </c>
      <c r="K140" s="1" t="s">
        <v>166</v>
      </c>
      <c r="L140" s="1" t="s">
        <v>166</v>
      </c>
      <c r="M140" s="1" t="s">
        <v>166</v>
      </c>
      <c r="N140" s="1" t="s">
        <v>166</v>
      </c>
      <c r="O140" s="1" t="s">
        <v>166</v>
      </c>
      <c r="P140" s="1" t="s">
        <v>166</v>
      </c>
      <c r="Q140" s="2" t="b">
        <f>IFERROR(__xludf.DUMMYFUNCTION("IF(REGEXMATCH(B140, ""DEPRECATED""), true, false)
"),FALSE)</f>
        <v>0</v>
      </c>
      <c r="R140" s="2" t="str">
        <f t="shared" si="1"/>
        <v>php-zendserver - 212</v>
      </c>
      <c r="S140" s="3" t="str">
        <f t="shared" si="2"/>
        <v>php-zendserver - 4207570</v>
      </c>
    </row>
    <row r="141" hidden="1">
      <c r="A141" s="1" t="s">
        <v>440</v>
      </c>
      <c r="B141" s="1" t="s">
        <v>441</v>
      </c>
      <c r="C141" s="1" t="s">
        <v>23</v>
      </c>
      <c r="D141" s="1">
        <v>78.0</v>
      </c>
      <c r="E141" s="1">
        <v>6503552.0</v>
      </c>
      <c r="F141" s="1" t="s">
        <v>442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2" t="b">
        <f>IFERROR(__xludf.DUMMYFUNCTION("IF(REGEXMATCH(B141, ""DEPRECATED""), true, false)
"),FALSE)</f>
        <v>0</v>
      </c>
      <c r="R141" s="2" t="str">
        <f t="shared" si="1"/>
        <v>cirros - 78</v>
      </c>
      <c r="S141" s="3" t="str">
        <f t="shared" si="2"/>
        <v>cirros - 6503552</v>
      </c>
    </row>
    <row r="142" hidden="1">
      <c r="A142" s="1" t="s">
        <v>443</v>
      </c>
      <c r="B142" s="1" t="s">
        <v>444</v>
      </c>
      <c r="C142" s="1" t="s">
        <v>23</v>
      </c>
      <c r="D142" s="1">
        <v>188.0</v>
      </c>
      <c r="E142" s="1">
        <v>2.8953263E7</v>
      </c>
      <c r="F142" s="1" t="s">
        <v>445</v>
      </c>
      <c r="G142" s="1" t="s">
        <v>166</v>
      </c>
      <c r="H142" s="1" t="s">
        <v>166</v>
      </c>
      <c r="I142" s="1" t="s">
        <v>166</v>
      </c>
      <c r="J142" s="1" t="s">
        <v>166</v>
      </c>
      <c r="K142" s="1" t="s">
        <v>166</v>
      </c>
      <c r="L142" s="1" t="s">
        <v>166</v>
      </c>
      <c r="M142" s="1" t="s">
        <v>166</v>
      </c>
      <c r="N142" s="1" t="s">
        <v>166</v>
      </c>
      <c r="O142" s="1" t="s">
        <v>166</v>
      </c>
      <c r="P142" s="1" t="s">
        <v>166</v>
      </c>
      <c r="Q142" s="2" t="b">
        <f>IFERROR(__xludf.DUMMYFUNCTION("IF(REGEXMATCH(B142, ""DEPRECATED""), true, false)
"),FALSE)</f>
        <v>0</v>
      </c>
      <c r="R142" s="2" t="str">
        <f t="shared" si="1"/>
        <v>rockylinux - 188</v>
      </c>
      <c r="S142" s="3" t="str">
        <f t="shared" si="2"/>
        <v>rockylinux - 28953263</v>
      </c>
    </row>
    <row r="143" hidden="1">
      <c r="A143" s="1" t="s">
        <v>506</v>
      </c>
      <c r="B143" s="1" t="s">
        <v>507</v>
      </c>
      <c r="C143" s="1" t="s">
        <v>23</v>
      </c>
      <c r="D143" s="1">
        <v>5668.0</v>
      </c>
      <c r="E143" s="1">
        <v>1.48589268E8</v>
      </c>
      <c r="F143" s="1" t="s">
        <v>508</v>
      </c>
      <c r="G143" s="1" t="s">
        <v>166</v>
      </c>
      <c r="H143" s="1" t="s">
        <v>166</v>
      </c>
      <c r="I143" s="1" t="s">
        <v>166</v>
      </c>
      <c r="J143" s="1" t="s">
        <v>166</v>
      </c>
      <c r="K143" s="1" t="s">
        <v>166</v>
      </c>
      <c r="L143" s="1" t="s">
        <v>166</v>
      </c>
      <c r="M143" s="1" t="s">
        <v>166</v>
      </c>
      <c r="N143" s="1" t="s">
        <v>166</v>
      </c>
      <c r="O143" s="1" t="s">
        <v>166</v>
      </c>
      <c r="P143" s="1" t="s">
        <v>166</v>
      </c>
      <c r="Q143" s="2" t="b">
        <f>IFERROR(__xludf.DUMMYFUNCTION("IF(REGEXMATCH(B143, ""DEPRECATED""), true, false)
"),TRUE)</f>
        <v>1</v>
      </c>
      <c r="R143" s="2" t="str">
        <f t="shared" si="1"/>
        <v>jenkins - 5668</v>
      </c>
      <c r="S143" s="3" t="str">
        <f t="shared" si="2"/>
        <v>jenkins - 148589268</v>
      </c>
      <c r="T143" s="2" t="b">
        <f t="shared" ref="T143:T144" si="3">if(eq(G143,"undefined"),true,false)</f>
        <v>1</v>
      </c>
    </row>
    <row r="144" hidden="1">
      <c r="A144" s="1" t="s">
        <v>515</v>
      </c>
      <c r="B144" s="1" t="s">
        <v>516</v>
      </c>
      <c r="C144" s="1" t="s">
        <v>23</v>
      </c>
      <c r="D144" s="1">
        <v>1997.0</v>
      </c>
      <c r="E144" s="1">
        <v>1.42205304E8</v>
      </c>
      <c r="F144" s="1" t="s">
        <v>517</v>
      </c>
      <c r="G144" s="1" t="s">
        <v>166</v>
      </c>
      <c r="H144" s="1" t="s">
        <v>166</v>
      </c>
      <c r="I144" s="1" t="s">
        <v>166</v>
      </c>
      <c r="J144" s="1" t="s">
        <v>166</v>
      </c>
      <c r="K144" s="1" t="s">
        <v>166</v>
      </c>
      <c r="L144" s="1" t="s">
        <v>166</v>
      </c>
      <c r="M144" s="1" t="s">
        <v>166</v>
      </c>
      <c r="N144" s="1" t="s">
        <v>166</v>
      </c>
      <c r="O144" s="1" t="s">
        <v>166</v>
      </c>
      <c r="P144" s="1" t="s">
        <v>166</v>
      </c>
      <c r="Q144" s="2" t="b">
        <f>IFERROR(__xludf.DUMMYFUNCTION("IF(REGEXMATCH(B144, ""DEPRECATED""), true, false)
"),TRUE)</f>
        <v>1</v>
      </c>
      <c r="R144" s="2" t="str">
        <f t="shared" si="1"/>
        <v>java - 1997</v>
      </c>
      <c r="S144" s="3" t="str">
        <f t="shared" si="2"/>
        <v>java - 142205304</v>
      </c>
      <c r="T144" s="2" t="b">
        <f t="shared" si="3"/>
        <v>1</v>
      </c>
    </row>
    <row r="145" hidden="1">
      <c r="A145" s="1" t="s">
        <v>452</v>
      </c>
      <c r="B145" s="1" t="s">
        <v>453</v>
      </c>
      <c r="C145" s="1" t="s">
        <v>23</v>
      </c>
      <c r="D145" s="1">
        <v>23.0</v>
      </c>
      <c r="E145" s="1">
        <v>696463.0</v>
      </c>
      <c r="F145" s="1" t="s">
        <v>454</v>
      </c>
      <c r="G145" s="1" t="s">
        <v>166</v>
      </c>
      <c r="H145" s="1" t="s">
        <v>166</v>
      </c>
      <c r="I145" s="1" t="s">
        <v>166</v>
      </c>
      <c r="J145" s="1" t="s">
        <v>166</v>
      </c>
      <c r="K145" s="1" t="s">
        <v>166</v>
      </c>
      <c r="L145" s="1" t="s">
        <v>166</v>
      </c>
      <c r="M145" s="1" t="s">
        <v>166</v>
      </c>
      <c r="N145" s="1" t="s">
        <v>166</v>
      </c>
      <c r="O145" s="1" t="s">
        <v>166</v>
      </c>
      <c r="P145" s="1" t="s">
        <v>166</v>
      </c>
      <c r="Q145" s="2" t="b">
        <f>IFERROR(__xludf.DUMMYFUNCTION("IF(REGEXMATCH(B145, ""DEPRECATED""), true, false)
"),FALSE)</f>
        <v>0</v>
      </c>
      <c r="R145" s="2" t="str">
        <f t="shared" si="1"/>
        <v>clefos - 23</v>
      </c>
      <c r="S145" s="3" t="str">
        <f t="shared" si="2"/>
        <v>clefos - 696463</v>
      </c>
    </row>
    <row r="146" hidden="1">
      <c r="A146" s="1" t="s">
        <v>486</v>
      </c>
      <c r="B146" s="1" t="s">
        <v>487</v>
      </c>
      <c r="C146" s="1" t="s">
        <v>23</v>
      </c>
      <c r="D146" s="1">
        <v>651.0</v>
      </c>
      <c r="E146" s="1">
        <v>1.20454835E8</v>
      </c>
      <c r="F146" s="1" t="s">
        <v>488</v>
      </c>
      <c r="G146" s="1" t="s">
        <v>166</v>
      </c>
      <c r="H146" s="1" t="s">
        <v>166</v>
      </c>
      <c r="I146" s="1" t="s">
        <v>166</v>
      </c>
      <c r="J146" s="1" t="s">
        <v>166</v>
      </c>
      <c r="K146" s="1" t="s">
        <v>166</v>
      </c>
      <c r="L146" s="1" t="s">
        <v>166</v>
      </c>
      <c r="M146" s="1" t="s">
        <v>166</v>
      </c>
      <c r="N146" s="1" t="s">
        <v>166</v>
      </c>
      <c r="O146" s="1" t="s">
        <v>166</v>
      </c>
      <c r="P146" s="1" t="s">
        <v>166</v>
      </c>
      <c r="Q146" s="2" t="b">
        <f>IFERROR(__xludf.DUMMYFUNCTION("IF(REGEXMATCH(B146, ""DEPRECATED""), true, false)
"),TRUE)</f>
        <v>1</v>
      </c>
      <c r="R146" s="2" t="str">
        <f t="shared" si="1"/>
        <v>sentry - 651</v>
      </c>
      <c r="S146" s="3" t="str">
        <f t="shared" si="2"/>
        <v>sentry - 120454835</v>
      </c>
      <c r="T146" s="2" t="b">
        <f t="shared" ref="T146:T153" si="4">if(eq(G146,"undefined"),true,false)</f>
        <v>1</v>
      </c>
    </row>
    <row r="147">
      <c r="A147" s="1" t="s">
        <v>458</v>
      </c>
      <c r="B147" s="1" t="s">
        <v>459</v>
      </c>
      <c r="C147" s="1" t="s">
        <v>23</v>
      </c>
      <c r="D147" s="1">
        <v>369.0</v>
      </c>
      <c r="E147" s="1">
        <v>9.6249585E7</v>
      </c>
      <c r="F147" s="1" t="s">
        <v>460</v>
      </c>
      <c r="G147" s="1">
        <v>45.0</v>
      </c>
      <c r="H147" s="1">
        <v>10.0</v>
      </c>
      <c r="I147" s="1">
        <v>67.0</v>
      </c>
      <c r="J147" s="1">
        <v>2.0</v>
      </c>
      <c r="K147" s="1">
        <v>5.0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2" t="b">
        <f>IFERROR(__xludf.DUMMYFUNCTION("IF(REGEXMATCH(B147, ""DEPRECATED""), true, false)
"),TRUE)</f>
        <v>1</v>
      </c>
      <c r="R147" s="2" t="str">
        <f t="shared" si="1"/>
        <v>adoptopenjdk - 369</v>
      </c>
      <c r="S147" s="3" t="str">
        <f t="shared" si="2"/>
        <v>adoptopenjdk - 96249585</v>
      </c>
      <c r="T147" s="2" t="b">
        <f t="shared" si="4"/>
        <v>0</v>
      </c>
      <c r="AC147" s="5" t="s">
        <v>458</v>
      </c>
      <c r="AD147" s="5" t="s">
        <v>459</v>
      </c>
      <c r="AE147" s="5" t="s">
        <v>23</v>
      </c>
      <c r="AF147" s="6">
        <v>369.0</v>
      </c>
      <c r="AG147" s="6">
        <v>9.6249585E7</v>
      </c>
      <c r="AH147" s="5" t="s">
        <v>460</v>
      </c>
      <c r="AI147" s="6">
        <v>45.0</v>
      </c>
      <c r="AJ147" s="6">
        <v>10.0</v>
      </c>
      <c r="AK147" s="6">
        <v>67.0</v>
      </c>
      <c r="AL147" s="6">
        <v>2.0</v>
      </c>
      <c r="AM147" s="6">
        <v>5.0</v>
      </c>
      <c r="AN147" s="6">
        <v>0.0</v>
      </c>
      <c r="AO147" s="6">
        <v>0.0</v>
      </c>
      <c r="AP147" s="6">
        <v>0.0</v>
      </c>
      <c r="AQ147" s="6">
        <v>0.0</v>
      </c>
      <c r="AR147" s="6">
        <v>0.0</v>
      </c>
      <c r="AS147" s="9" t="b">
        <f>IFERROR(__xludf.DUMMYFUNCTION("IF(REGEXMATCH(AD147, ""DEPRECATED""), true, false)
"),TRUE)</f>
        <v>1</v>
      </c>
      <c r="AT147" s="5" t="str">
        <f t="shared" ref="AT147:AT148" si="5">CONCAT(AC147, CONCAT(" - ", AF147))</f>
        <v>adoptopenjdk - 369</v>
      </c>
      <c r="AU147" s="10" t="str">
        <f t="shared" ref="AU147:AU148" si="6">CONCAT(AC147, CONCAT(" - ", AG147))</f>
        <v>adoptopenjdk - 96249585</v>
      </c>
      <c r="AV147" s="9" t="b">
        <f t="shared" ref="AV147:AV148" si="7">if(eq(AI147,"undefined"),true,false)</f>
        <v>0</v>
      </c>
    </row>
    <row r="148">
      <c r="A148" s="1" t="s">
        <v>191</v>
      </c>
      <c r="B148" s="1" t="s">
        <v>192</v>
      </c>
      <c r="C148" s="1" t="s">
        <v>23</v>
      </c>
      <c r="D148" s="1">
        <v>164.0</v>
      </c>
      <c r="E148" s="1">
        <v>9.49231E7</v>
      </c>
      <c r="F148" s="1" t="s">
        <v>193</v>
      </c>
      <c r="G148" s="1">
        <v>0.0</v>
      </c>
      <c r="H148" s="1">
        <v>0.0</v>
      </c>
      <c r="I148" s="1">
        <v>4.0</v>
      </c>
      <c r="J148" s="1">
        <v>0.0</v>
      </c>
      <c r="K148" s="1">
        <v>2.0</v>
      </c>
      <c r="L148" s="1">
        <v>0.0</v>
      </c>
      <c r="M148" s="1">
        <v>0.0</v>
      </c>
      <c r="N148" s="1">
        <v>0.0</v>
      </c>
      <c r="O148" s="1">
        <v>1.0</v>
      </c>
      <c r="P148" s="1">
        <v>0.0</v>
      </c>
      <c r="Q148" s="2" t="b">
        <f>IFERROR(__xludf.DUMMYFUNCTION("IF(REGEXMATCH(B148, ""DEPRECATED""), true, false)
"),TRUE)</f>
        <v>1</v>
      </c>
      <c r="R148" s="2" t="str">
        <f t="shared" si="1"/>
        <v>nats-streaming - 164</v>
      </c>
      <c r="S148" s="3" t="str">
        <f t="shared" si="2"/>
        <v>nats-streaming - 94923100</v>
      </c>
      <c r="T148" s="2" t="b">
        <f t="shared" si="4"/>
        <v>0</v>
      </c>
      <c r="AC148" s="5" t="s">
        <v>191</v>
      </c>
      <c r="AD148" s="5" t="s">
        <v>192</v>
      </c>
      <c r="AE148" s="5" t="s">
        <v>23</v>
      </c>
      <c r="AF148" s="6">
        <v>164.0</v>
      </c>
      <c r="AG148" s="6">
        <v>9.49231E7</v>
      </c>
      <c r="AH148" s="5" t="s">
        <v>193</v>
      </c>
      <c r="AI148" s="6">
        <v>0.0</v>
      </c>
      <c r="AJ148" s="6">
        <v>0.0</v>
      </c>
      <c r="AK148" s="6">
        <v>4.0</v>
      </c>
      <c r="AL148" s="6">
        <v>0.0</v>
      </c>
      <c r="AM148" s="6">
        <v>2.0</v>
      </c>
      <c r="AN148" s="6">
        <v>0.0</v>
      </c>
      <c r="AO148" s="6">
        <v>0.0</v>
      </c>
      <c r="AP148" s="6">
        <v>0.0</v>
      </c>
      <c r="AQ148" s="6">
        <v>1.0</v>
      </c>
      <c r="AR148" s="6">
        <v>0.0</v>
      </c>
      <c r="AS148" s="9" t="b">
        <f>IFERROR(__xludf.DUMMYFUNCTION("IF(REGEXMATCH(AD148, ""DEPRECATED""), true, false)
"),TRUE)</f>
        <v>1</v>
      </c>
      <c r="AT148" s="5" t="str">
        <f t="shared" si="5"/>
        <v>nats-streaming - 164</v>
      </c>
      <c r="AU148" s="10" t="str">
        <f t="shared" si="6"/>
        <v>nats-streaming - 94923100</v>
      </c>
      <c r="AV148" s="9" t="b">
        <f t="shared" si="7"/>
        <v>0</v>
      </c>
    </row>
    <row r="149" hidden="1">
      <c r="A149" s="1" t="s">
        <v>479</v>
      </c>
      <c r="B149" s="1" t="s">
        <v>480</v>
      </c>
      <c r="C149" s="1" t="s">
        <v>23</v>
      </c>
      <c r="D149" s="1">
        <v>1126.0</v>
      </c>
      <c r="E149" s="1">
        <v>8.2687845E7</v>
      </c>
      <c r="F149" s="1" t="s">
        <v>481</v>
      </c>
      <c r="G149" s="1" t="s">
        <v>166</v>
      </c>
      <c r="H149" s="1" t="s">
        <v>166</v>
      </c>
      <c r="I149" s="1" t="s">
        <v>166</v>
      </c>
      <c r="J149" s="1" t="s">
        <v>166</v>
      </c>
      <c r="K149" s="1" t="s">
        <v>166</v>
      </c>
      <c r="L149" s="1" t="s">
        <v>166</v>
      </c>
      <c r="M149" s="1" t="s">
        <v>166</v>
      </c>
      <c r="N149" s="1" t="s">
        <v>166</v>
      </c>
      <c r="O149" s="1" t="s">
        <v>166</v>
      </c>
      <c r="P149" s="1" t="s">
        <v>166</v>
      </c>
      <c r="Q149" s="2" t="b">
        <f>IFERROR(__xludf.DUMMYFUNCTION("IF(REGEXMATCH(B149, ""DEPRECATED""), true, false)
"),TRUE)</f>
        <v>1</v>
      </c>
      <c r="R149" s="2" t="str">
        <f t="shared" si="1"/>
        <v>swarm - 1126</v>
      </c>
      <c r="S149" s="3" t="str">
        <f t="shared" si="2"/>
        <v>swarm - 82687845</v>
      </c>
      <c r="T149" s="2" t="b">
        <f t="shared" si="4"/>
        <v>1</v>
      </c>
    </row>
    <row r="150">
      <c r="A150" s="1" t="s">
        <v>500</v>
      </c>
      <c r="B150" s="1" t="s">
        <v>501</v>
      </c>
      <c r="C150" s="1" t="s">
        <v>23</v>
      </c>
      <c r="D150" s="1">
        <v>1386.0</v>
      </c>
      <c r="E150" s="1">
        <v>5.6652293E7</v>
      </c>
      <c r="F150" s="1" t="s">
        <v>502</v>
      </c>
      <c r="G150" s="1">
        <v>1.0</v>
      </c>
      <c r="H150" s="1">
        <v>0.0</v>
      </c>
      <c r="I150" s="1">
        <v>16.0</v>
      </c>
      <c r="J150" s="1">
        <v>0.0</v>
      </c>
      <c r="K150" s="1">
        <v>29.0</v>
      </c>
      <c r="L150" s="1">
        <v>0.0</v>
      </c>
      <c r="M150" s="1">
        <v>17.0</v>
      </c>
      <c r="N150" s="1">
        <v>0.0</v>
      </c>
      <c r="O150" s="1">
        <v>2.0</v>
      </c>
      <c r="P150" s="1">
        <v>0.0</v>
      </c>
      <c r="Q150" s="2" t="b">
        <f>IFERROR(__xludf.DUMMYFUNCTION("IF(REGEXMATCH(B150, ""DEPRECATED""), true, false)
"),TRUE)</f>
        <v>1</v>
      </c>
      <c r="R150" s="2" t="str">
        <f t="shared" si="1"/>
        <v>owncloud - 1386</v>
      </c>
      <c r="S150" s="3" t="str">
        <f t="shared" si="2"/>
        <v>owncloud - 56652293</v>
      </c>
      <c r="T150" s="2" t="b">
        <f t="shared" si="4"/>
        <v>0</v>
      </c>
      <c r="AC150" s="5" t="s">
        <v>500</v>
      </c>
      <c r="AD150" s="5" t="s">
        <v>501</v>
      </c>
      <c r="AE150" s="5" t="s">
        <v>23</v>
      </c>
      <c r="AF150" s="6">
        <v>1386.0</v>
      </c>
      <c r="AG150" s="6">
        <v>5.6652293E7</v>
      </c>
      <c r="AH150" s="5" t="s">
        <v>502</v>
      </c>
      <c r="AI150" s="6">
        <v>1.0</v>
      </c>
      <c r="AJ150" s="6">
        <v>0.0</v>
      </c>
      <c r="AK150" s="6">
        <v>16.0</v>
      </c>
      <c r="AL150" s="6">
        <v>0.0</v>
      </c>
      <c r="AM150" s="6">
        <v>29.0</v>
      </c>
      <c r="AN150" s="6">
        <v>0.0</v>
      </c>
      <c r="AO150" s="6">
        <v>17.0</v>
      </c>
      <c r="AP150" s="6">
        <v>0.0</v>
      </c>
      <c r="AQ150" s="6">
        <v>2.0</v>
      </c>
      <c r="AR150" s="6">
        <v>0.0</v>
      </c>
      <c r="AS150" s="9" t="b">
        <f>IFERROR(__xludf.DUMMYFUNCTION("IF(REGEXMATCH(AD150, ""DEPRECATED""), true, false)
"),TRUE)</f>
        <v>1</v>
      </c>
      <c r="AT150" s="5" t="str">
        <f t="shared" ref="AT150:AT153" si="8">CONCAT(AC150, CONCAT(" - ", AF150))</f>
        <v>owncloud - 1386</v>
      </c>
      <c r="AU150" s="10" t="str">
        <f t="shared" ref="AU150:AU153" si="9">CONCAT(AC150, CONCAT(" - ", AG150))</f>
        <v>owncloud - 56652293</v>
      </c>
      <c r="AV150" s="9" t="b">
        <f t="shared" ref="AV150:AV153" si="10">if(eq(AI150,"undefined"),true,false)</f>
        <v>0</v>
      </c>
    </row>
    <row r="151">
      <c r="A151" s="1" t="s">
        <v>521</v>
      </c>
      <c r="B151" s="1" t="s">
        <v>510</v>
      </c>
      <c r="C151" s="1" t="s">
        <v>23</v>
      </c>
      <c r="D151" s="1">
        <v>1203.0</v>
      </c>
      <c r="E151" s="1">
        <v>2.2663834E7</v>
      </c>
      <c r="F151" s="1" t="s">
        <v>522</v>
      </c>
      <c r="G151" s="1">
        <v>0.0</v>
      </c>
      <c r="H151" s="1">
        <v>0.0</v>
      </c>
      <c r="I151" s="1">
        <v>6.0</v>
      </c>
      <c r="J151" s="1">
        <v>0.0</v>
      </c>
      <c r="K151" s="1">
        <v>5.0</v>
      </c>
      <c r="L151" s="1">
        <v>0.0</v>
      </c>
      <c r="M151" s="1">
        <v>2.0</v>
      </c>
      <c r="N151" s="1">
        <v>0.0</v>
      </c>
      <c r="O151" s="1">
        <v>0.0</v>
      </c>
      <c r="P151" s="1">
        <v>0.0</v>
      </c>
      <c r="Q151" s="2" t="b">
        <f>IFERROR(__xludf.DUMMYFUNCTION("IF(REGEXMATCH(B151, ""DEPRECATED""), true, false)
"),TRUE)</f>
        <v>1</v>
      </c>
      <c r="R151" s="2" t="str">
        <f t="shared" si="1"/>
        <v>django - 1203</v>
      </c>
      <c r="S151" s="3" t="str">
        <f t="shared" si="2"/>
        <v>django - 22663834</v>
      </c>
      <c r="T151" s="2" t="b">
        <f t="shared" si="4"/>
        <v>0</v>
      </c>
      <c r="AC151" s="5" t="s">
        <v>521</v>
      </c>
      <c r="AD151" s="5" t="s">
        <v>510</v>
      </c>
      <c r="AE151" s="5" t="s">
        <v>23</v>
      </c>
      <c r="AF151" s="6">
        <v>1203.0</v>
      </c>
      <c r="AG151" s="6">
        <v>2.2663834E7</v>
      </c>
      <c r="AH151" s="5" t="s">
        <v>522</v>
      </c>
      <c r="AI151" s="6">
        <v>0.0</v>
      </c>
      <c r="AJ151" s="6">
        <v>0.0</v>
      </c>
      <c r="AK151" s="6">
        <v>6.0</v>
      </c>
      <c r="AL151" s="6">
        <v>0.0</v>
      </c>
      <c r="AM151" s="6">
        <v>5.0</v>
      </c>
      <c r="AN151" s="6">
        <v>0.0</v>
      </c>
      <c r="AO151" s="6">
        <v>2.0</v>
      </c>
      <c r="AP151" s="6">
        <v>0.0</v>
      </c>
      <c r="AQ151" s="6">
        <v>0.0</v>
      </c>
      <c r="AR151" s="6">
        <v>0.0</v>
      </c>
      <c r="AS151" s="9" t="b">
        <f>IFERROR(__xludf.DUMMYFUNCTION("IF(REGEXMATCH(AD151, ""DEPRECATED""), true, false)
"),TRUE)</f>
        <v>1</v>
      </c>
      <c r="AT151" s="5" t="str">
        <f t="shared" si="8"/>
        <v>django - 1203</v>
      </c>
      <c r="AU151" s="10" t="str">
        <f t="shared" si="9"/>
        <v>django - 22663834</v>
      </c>
      <c r="AV151" s="9" t="b">
        <f t="shared" si="10"/>
        <v>0</v>
      </c>
    </row>
    <row r="152">
      <c r="A152" s="1" t="s">
        <v>503</v>
      </c>
      <c r="B152" s="1" t="s">
        <v>504</v>
      </c>
      <c r="C152" s="1" t="s">
        <v>23</v>
      </c>
      <c r="D152" s="1">
        <v>195.0</v>
      </c>
      <c r="E152" s="1">
        <v>2.0236587E7</v>
      </c>
      <c r="F152" s="1" t="s">
        <v>505</v>
      </c>
      <c r="G152" s="1">
        <v>2.0</v>
      </c>
      <c r="H152" s="1">
        <v>0.0</v>
      </c>
      <c r="I152" s="1">
        <v>29.0</v>
      </c>
      <c r="J152" s="1">
        <v>4.0</v>
      </c>
      <c r="K152" s="1">
        <v>37.0</v>
      </c>
      <c r="L152" s="1">
        <v>0.0</v>
      </c>
      <c r="M152" s="1">
        <v>19.0</v>
      </c>
      <c r="N152" s="1">
        <v>0.0</v>
      </c>
      <c r="O152" s="1">
        <v>5.0</v>
      </c>
      <c r="P152" s="1">
        <v>0.0</v>
      </c>
      <c r="Q152" s="2" t="b">
        <f>IFERROR(__xludf.DUMMYFUNCTION("IF(REGEXMATCH(B152, ""DEPRECATED""), true, false)
"),TRUE)</f>
        <v>1</v>
      </c>
      <c r="R152" s="2" t="str">
        <f t="shared" si="1"/>
        <v>piwik - 195</v>
      </c>
      <c r="S152" s="3" t="str">
        <f t="shared" si="2"/>
        <v>piwik - 20236587</v>
      </c>
      <c r="T152" s="2" t="b">
        <f t="shared" si="4"/>
        <v>0</v>
      </c>
      <c r="AC152" s="5" t="s">
        <v>503</v>
      </c>
      <c r="AD152" s="5" t="s">
        <v>504</v>
      </c>
      <c r="AE152" s="5" t="s">
        <v>23</v>
      </c>
      <c r="AF152" s="6">
        <v>195.0</v>
      </c>
      <c r="AG152" s="6">
        <v>2.0236587E7</v>
      </c>
      <c r="AH152" s="5" t="s">
        <v>505</v>
      </c>
      <c r="AI152" s="6">
        <v>2.0</v>
      </c>
      <c r="AJ152" s="6">
        <v>0.0</v>
      </c>
      <c r="AK152" s="6">
        <v>29.0</v>
      </c>
      <c r="AL152" s="6">
        <v>4.0</v>
      </c>
      <c r="AM152" s="6">
        <v>37.0</v>
      </c>
      <c r="AN152" s="6">
        <v>0.0</v>
      </c>
      <c r="AO152" s="6">
        <v>19.0</v>
      </c>
      <c r="AP152" s="6">
        <v>0.0</v>
      </c>
      <c r="AQ152" s="6">
        <v>5.0</v>
      </c>
      <c r="AR152" s="6">
        <v>0.0</v>
      </c>
      <c r="AS152" s="9" t="b">
        <f>IFERROR(__xludf.DUMMYFUNCTION("IF(REGEXMATCH(AD152, ""DEPRECATED""), true, false)
"),TRUE)</f>
        <v>1</v>
      </c>
      <c r="AT152" s="5" t="str">
        <f t="shared" si="8"/>
        <v>piwik - 195</v>
      </c>
      <c r="AU152" s="10" t="str">
        <f t="shared" si="9"/>
        <v>piwik - 20236587</v>
      </c>
      <c r="AV152" s="9" t="b">
        <f t="shared" si="10"/>
        <v>0</v>
      </c>
    </row>
    <row r="153">
      <c r="A153" s="1" t="s">
        <v>512</v>
      </c>
      <c r="B153" s="1" t="s">
        <v>513</v>
      </c>
      <c r="C153" s="1" t="s">
        <v>23</v>
      </c>
      <c r="D153" s="1">
        <v>143.0</v>
      </c>
      <c r="E153" s="1">
        <v>1.732776E7</v>
      </c>
      <c r="F153" s="1" t="s">
        <v>514</v>
      </c>
      <c r="G153" s="1">
        <v>2.0</v>
      </c>
      <c r="H153" s="1">
        <v>1.0</v>
      </c>
      <c r="I153" s="1">
        <v>18.0</v>
      </c>
      <c r="J153" s="1">
        <v>1.0</v>
      </c>
      <c r="K153" s="1">
        <v>37.0</v>
      </c>
      <c r="L153" s="1">
        <v>0.0</v>
      </c>
      <c r="M153" s="1">
        <v>8.0</v>
      </c>
      <c r="N153" s="1">
        <v>0.0</v>
      </c>
      <c r="O153" s="1">
        <v>10.0</v>
      </c>
      <c r="P153" s="1">
        <v>0.0</v>
      </c>
      <c r="Q153" s="2" t="b">
        <f>IFERROR(__xludf.DUMMYFUNCTION("IF(REGEXMATCH(B153, ""DEPRECATED""), true, false)
"),TRUE)</f>
        <v>1</v>
      </c>
      <c r="R153" s="2" t="str">
        <f t="shared" si="1"/>
        <v>iojs - 143</v>
      </c>
      <c r="S153" s="3" t="str">
        <f t="shared" si="2"/>
        <v>iojs - 17327760</v>
      </c>
      <c r="T153" s="2" t="b">
        <f t="shared" si="4"/>
        <v>0</v>
      </c>
      <c r="AC153" s="5" t="s">
        <v>512</v>
      </c>
      <c r="AD153" s="5" t="s">
        <v>513</v>
      </c>
      <c r="AE153" s="5" t="s">
        <v>23</v>
      </c>
      <c r="AF153" s="6">
        <v>143.0</v>
      </c>
      <c r="AG153" s="6">
        <v>1.732776E7</v>
      </c>
      <c r="AH153" s="5" t="s">
        <v>514</v>
      </c>
      <c r="AI153" s="6">
        <v>2.0</v>
      </c>
      <c r="AJ153" s="6">
        <v>1.0</v>
      </c>
      <c r="AK153" s="6">
        <v>18.0</v>
      </c>
      <c r="AL153" s="6">
        <v>1.0</v>
      </c>
      <c r="AM153" s="6">
        <v>37.0</v>
      </c>
      <c r="AN153" s="6">
        <v>0.0</v>
      </c>
      <c r="AO153" s="6">
        <v>8.0</v>
      </c>
      <c r="AP153" s="6">
        <v>0.0</v>
      </c>
      <c r="AQ153" s="6">
        <v>10.0</v>
      </c>
      <c r="AR153" s="6">
        <v>0.0</v>
      </c>
      <c r="AS153" s="9" t="b">
        <f>IFERROR(__xludf.DUMMYFUNCTION("IF(REGEXMATCH(AD153, ""DEPRECATED""), true, false)
"),TRUE)</f>
        <v>1</v>
      </c>
      <c r="AT153" s="5" t="str">
        <f t="shared" si="8"/>
        <v>iojs - 143</v>
      </c>
      <c r="AU153" s="10" t="str">
        <f t="shared" si="9"/>
        <v>iojs - 17327760</v>
      </c>
      <c r="AV153" s="9" t="b">
        <f t="shared" si="10"/>
        <v>0</v>
      </c>
    </row>
    <row r="154" hidden="1">
      <c r="A154" s="1" t="s">
        <v>476</v>
      </c>
      <c r="B154" s="1" t="s">
        <v>477</v>
      </c>
      <c r="C154" s="1" t="s">
        <v>23</v>
      </c>
      <c r="D154" s="1">
        <v>44.0</v>
      </c>
      <c r="E154" s="1">
        <v>1606033.0</v>
      </c>
      <c r="F154" s="1" t="s">
        <v>478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2" t="b">
        <f>IFERROR(__xludf.DUMMYFUNCTION("IF(REGEXMATCH(B154, ""DEPRECATED""), true, false)
"),FALSE)</f>
        <v>0</v>
      </c>
      <c r="R154" s="2" t="str">
        <f t="shared" si="1"/>
        <v>mageia - 44</v>
      </c>
      <c r="S154" s="3" t="str">
        <f t="shared" si="2"/>
        <v>mageia - 1606033</v>
      </c>
    </row>
    <row r="155" hidden="1">
      <c r="A155" s="1" t="s">
        <v>491</v>
      </c>
      <c r="B155" s="1" t="s">
        <v>492</v>
      </c>
      <c r="C155" s="1" t="s">
        <v>23</v>
      </c>
      <c r="D155" s="1">
        <v>336.0</v>
      </c>
      <c r="E155" s="1">
        <v>9409707.0</v>
      </c>
      <c r="F155" s="1" t="s">
        <v>493</v>
      </c>
      <c r="G155" s="1" t="s">
        <v>166</v>
      </c>
      <c r="H155" s="1" t="s">
        <v>166</v>
      </c>
      <c r="I155" s="1" t="s">
        <v>166</v>
      </c>
      <c r="J155" s="1" t="s">
        <v>166</v>
      </c>
      <c r="K155" s="1" t="s">
        <v>166</v>
      </c>
      <c r="L155" s="1" t="s">
        <v>166</v>
      </c>
      <c r="M155" s="1" t="s">
        <v>166</v>
      </c>
      <c r="N155" s="1" t="s">
        <v>166</v>
      </c>
      <c r="O155" s="1" t="s">
        <v>166</v>
      </c>
      <c r="P155" s="1" t="s">
        <v>166</v>
      </c>
      <c r="Q155" s="2" t="b">
        <f>IFERROR(__xludf.DUMMYFUNCTION("IF(REGEXMATCH(B155, ""DEPRECATED""), true, false)
"),TRUE)</f>
        <v>1</v>
      </c>
      <c r="R155" s="2" t="str">
        <f t="shared" si="1"/>
        <v>opensuse - 336</v>
      </c>
      <c r="S155" s="3" t="str">
        <f t="shared" si="2"/>
        <v>opensuse - 9409707</v>
      </c>
      <c r="T155" s="2" t="b">
        <f t="shared" ref="T155:T160" si="11">if(eq(G155,"undefined"),true,false)</f>
        <v>1</v>
      </c>
    </row>
    <row r="156">
      <c r="A156" s="1" t="s">
        <v>518</v>
      </c>
      <c r="B156" s="1" t="s">
        <v>519</v>
      </c>
      <c r="C156" s="1" t="s">
        <v>23</v>
      </c>
      <c r="D156" s="1">
        <v>908.0</v>
      </c>
      <c r="E156" s="1">
        <v>8901139.0</v>
      </c>
      <c r="F156" s="1" t="s">
        <v>520</v>
      </c>
      <c r="G156" s="1">
        <v>7.0</v>
      </c>
      <c r="H156" s="1">
        <v>1.0</v>
      </c>
      <c r="I156" s="1">
        <v>40.0</v>
      </c>
      <c r="J156" s="1">
        <v>0.0</v>
      </c>
      <c r="K156" s="1">
        <v>69.0</v>
      </c>
      <c r="L156" s="1">
        <v>0.0</v>
      </c>
      <c r="M156" s="1">
        <v>16.0</v>
      </c>
      <c r="N156" s="1">
        <v>0.0</v>
      </c>
      <c r="O156" s="1">
        <v>13.0</v>
      </c>
      <c r="P156" s="1">
        <v>0.0</v>
      </c>
      <c r="Q156" s="2" t="b">
        <f>IFERROR(__xludf.DUMMYFUNCTION("IF(REGEXMATCH(B156, ""DEPRECATED""), true, false)
"),TRUE)</f>
        <v>1</v>
      </c>
      <c r="R156" s="2" t="str">
        <f t="shared" si="1"/>
        <v>rails - 908</v>
      </c>
      <c r="S156" s="3" t="str">
        <f t="shared" si="2"/>
        <v>rails - 8901139</v>
      </c>
      <c r="T156" s="2" t="b">
        <f t="shared" si="11"/>
        <v>0</v>
      </c>
      <c r="AC156" s="5" t="s">
        <v>518</v>
      </c>
      <c r="AD156" s="5" t="s">
        <v>519</v>
      </c>
      <c r="AE156" s="5" t="s">
        <v>23</v>
      </c>
      <c r="AF156" s="6">
        <v>908.0</v>
      </c>
      <c r="AG156" s="6">
        <v>8901139.0</v>
      </c>
      <c r="AH156" s="5" t="s">
        <v>520</v>
      </c>
      <c r="AI156" s="6">
        <v>7.0</v>
      </c>
      <c r="AJ156" s="6">
        <v>1.0</v>
      </c>
      <c r="AK156" s="6">
        <v>40.0</v>
      </c>
      <c r="AL156" s="6">
        <v>0.0</v>
      </c>
      <c r="AM156" s="6">
        <v>69.0</v>
      </c>
      <c r="AN156" s="6">
        <v>0.0</v>
      </c>
      <c r="AO156" s="6">
        <v>16.0</v>
      </c>
      <c r="AP156" s="6">
        <v>0.0</v>
      </c>
      <c r="AQ156" s="6">
        <v>13.0</v>
      </c>
      <c r="AR156" s="6">
        <v>0.0</v>
      </c>
      <c r="AS156" s="9" t="b">
        <f>IFERROR(__xludf.DUMMYFUNCTION("IF(REGEXMATCH(AD156, ""DEPRECATED""), true, false)
"),TRUE)</f>
        <v>1</v>
      </c>
      <c r="AT156" s="5" t="str">
        <f t="shared" ref="AT156:AT157" si="12">CONCAT(AC156, CONCAT(" - ", AF156))</f>
        <v>rails - 908</v>
      </c>
      <c r="AU156" s="10" t="str">
        <f t="shared" ref="AU156:AU157" si="13">CONCAT(AC156, CONCAT(" - ", AG156))</f>
        <v>rails - 8901139</v>
      </c>
      <c r="AV156" s="9" t="b">
        <f t="shared" ref="AV156:AV157" si="14">if(eq(AI156,"undefined"),true,false)</f>
        <v>0</v>
      </c>
    </row>
    <row r="157">
      <c r="A157" s="1" t="s">
        <v>532</v>
      </c>
      <c r="B157" s="1" t="s">
        <v>533</v>
      </c>
      <c r="C157" s="1" t="s">
        <v>23</v>
      </c>
      <c r="D157" s="1">
        <v>52.0</v>
      </c>
      <c r="E157" s="1">
        <v>8877716.0</v>
      </c>
      <c r="F157" s="1" t="s">
        <v>534</v>
      </c>
      <c r="G157" s="1">
        <v>80.0</v>
      </c>
      <c r="H157" s="1">
        <v>43.0</v>
      </c>
      <c r="I157" s="1">
        <v>66.0</v>
      </c>
      <c r="J157" s="1">
        <v>7.0</v>
      </c>
      <c r="K157" s="1">
        <v>5.0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2" t="b">
        <f>IFERROR(__xludf.DUMMYFUNCTION("IF(REGEXMATCH(B157, ""DEPRECATED""), true, false)
"),TRUE)</f>
        <v>1</v>
      </c>
      <c r="R157" s="2" t="str">
        <f t="shared" si="1"/>
        <v>ubuntu-debootstrap - 52</v>
      </c>
      <c r="S157" s="3" t="str">
        <f t="shared" si="2"/>
        <v>ubuntu-debootstrap - 8877716</v>
      </c>
      <c r="T157" s="2" t="b">
        <f t="shared" si="11"/>
        <v>0</v>
      </c>
      <c r="AC157" s="5" t="s">
        <v>532</v>
      </c>
      <c r="AD157" s="5" t="s">
        <v>533</v>
      </c>
      <c r="AE157" s="5" t="s">
        <v>23</v>
      </c>
      <c r="AF157" s="6">
        <v>52.0</v>
      </c>
      <c r="AG157" s="6">
        <v>8877716.0</v>
      </c>
      <c r="AH157" s="5" t="s">
        <v>534</v>
      </c>
      <c r="AI157" s="6">
        <v>80.0</v>
      </c>
      <c r="AJ157" s="6">
        <v>43.0</v>
      </c>
      <c r="AK157" s="6">
        <v>66.0</v>
      </c>
      <c r="AL157" s="6">
        <v>7.0</v>
      </c>
      <c r="AM157" s="6">
        <v>5.0</v>
      </c>
      <c r="AN157" s="6">
        <v>0.0</v>
      </c>
      <c r="AO157" s="6">
        <v>0.0</v>
      </c>
      <c r="AP157" s="6">
        <v>0.0</v>
      </c>
      <c r="AQ157" s="6">
        <v>0.0</v>
      </c>
      <c r="AR157" s="6">
        <v>0.0</v>
      </c>
      <c r="AS157" s="9" t="b">
        <f>IFERROR(__xludf.DUMMYFUNCTION("IF(REGEXMATCH(AD157, ""DEPRECATED""), true, false)
"),TRUE)</f>
        <v>1</v>
      </c>
      <c r="AT157" s="5" t="str">
        <f t="shared" si="12"/>
        <v>ubuntu-debootstrap - 52</v>
      </c>
      <c r="AU157" s="10" t="str">
        <f t="shared" si="13"/>
        <v>ubuntu-debootstrap - 8877716</v>
      </c>
      <c r="AV157" s="9" t="b">
        <f t="shared" si="14"/>
        <v>0</v>
      </c>
    </row>
    <row r="158" hidden="1">
      <c r="A158" s="1" t="s">
        <v>468</v>
      </c>
      <c r="B158" s="1" t="s">
        <v>469</v>
      </c>
      <c r="C158" s="1" t="s">
        <v>23</v>
      </c>
      <c r="D158" s="1">
        <v>95.0</v>
      </c>
      <c r="E158" s="1">
        <v>4998408.0</v>
      </c>
      <c r="F158" s="1" t="s">
        <v>470</v>
      </c>
      <c r="G158" s="1" t="s">
        <v>166</v>
      </c>
      <c r="H158" s="1" t="s">
        <v>166</v>
      </c>
      <c r="I158" s="1" t="s">
        <v>166</v>
      </c>
      <c r="J158" s="1" t="s">
        <v>166</v>
      </c>
      <c r="K158" s="1" t="s">
        <v>166</v>
      </c>
      <c r="L158" s="1" t="s">
        <v>166</v>
      </c>
      <c r="M158" s="1" t="s">
        <v>166</v>
      </c>
      <c r="N158" s="1" t="s">
        <v>166</v>
      </c>
      <c r="O158" s="1" t="s">
        <v>166</v>
      </c>
      <c r="P158" s="1" t="s">
        <v>166</v>
      </c>
      <c r="Q158" s="2" t="b">
        <f>IFERROR(__xludf.DUMMYFUNCTION("IF(REGEXMATCH(B158, ""DEPRECATED""), true, false)
"),TRUE)</f>
        <v>1</v>
      </c>
      <c r="R158" s="2" t="str">
        <f t="shared" si="1"/>
        <v>nuxeo - 95</v>
      </c>
      <c r="S158" s="3" t="str">
        <f t="shared" si="2"/>
        <v>nuxeo - 4998408</v>
      </c>
      <c r="T158" s="2" t="b">
        <f t="shared" si="11"/>
        <v>1</v>
      </c>
    </row>
    <row r="159">
      <c r="A159" s="1" t="s">
        <v>509</v>
      </c>
      <c r="B159" s="1" t="s">
        <v>510</v>
      </c>
      <c r="C159" s="1" t="s">
        <v>23</v>
      </c>
      <c r="D159" s="1">
        <v>315.0</v>
      </c>
      <c r="E159" s="1">
        <v>3422846.0</v>
      </c>
      <c r="F159" s="1" t="s">
        <v>511</v>
      </c>
      <c r="G159" s="1">
        <v>1.0</v>
      </c>
      <c r="H159" s="1">
        <v>0.0</v>
      </c>
      <c r="I159" s="1">
        <v>2.0</v>
      </c>
      <c r="J159" s="1">
        <v>0.0</v>
      </c>
      <c r="K159" s="1">
        <v>4.0</v>
      </c>
      <c r="L159" s="1">
        <v>1.0</v>
      </c>
      <c r="M159" s="1">
        <v>0.0</v>
      </c>
      <c r="N159" s="1">
        <v>0.0</v>
      </c>
      <c r="O159" s="1">
        <v>0.0</v>
      </c>
      <c r="P159" s="1">
        <v>0.0</v>
      </c>
      <c r="Q159" s="2" t="b">
        <f>IFERROR(__xludf.DUMMYFUNCTION("IF(REGEXMATCH(B159, ""DEPRECATED""), true, false)
"),TRUE)</f>
        <v>1</v>
      </c>
      <c r="R159" s="2" t="str">
        <f t="shared" si="1"/>
        <v>celery - 315</v>
      </c>
      <c r="S159" s="3" t="str">
        <f t="shared" si="2"/>
        <v>celery - 3422846</v>
      </c>
      <c r="T159" s="2" t="b">
        <f t="shared" si="11"/>
        <v>0</v>
      </c>
      <c r="AC159" s="5" t="s">
        <v>509</v>
      </c>
      <c r="AD159" s="5" t="s">
        <v>510</v>
      </c>
      <c r="AE159" s="5" t="s">
        <v>23</v>
      </c>
      <c r="AF159" s="6">
        <v>315.0</v>
      </c>
      <c r="AG159" s="6">
        <v>3422846.0</v>
      </c>
      <c r="AH159" s="5" t="s">
        <v>511</v>
      </c>
      <c r="AI159" s="6">
        <v>1.0</v>
      </c>
      <c r="AJ159" s="6">
        <v>0.0</v>
      </c>
      <c r="AK159" s="6">
        <v>2.0</v>
      </c>
      <c r="AL159" s="6">
        <v>0.0</v>
      </c>
      <c r="AM159" s="6">
        <v>4.0</v>
      </c>
      <c r="AN159" s="6">
        <v>1.0</v>
      </c>
      <c r="AO159" s="6">
        <v>0.0</v>
      </c>
      <c r="AP159" s="6">
        <v>0.0</v>
      </c>
      <c r="AQ159" s="6">
        <v>0.0</v>
      </c>
      <c r="AR159" s="6">
        <v>0.0</v>
      </c>
      <c r="AS159" s="9" t="b">
        <f>IFERROR(__xludf.DUMMYFUNCTION("IF(REGEXMATCH(AD159, ""DEPRECATED""), true, false)
"),TRUE)</f>
        <v>1</v>
      </c>
      <c r="AT159" s="5" t="str">
        <f>CONCAT(AC159, CONCAT(" - ", AF159))</f>
        <v>celery - 315</v>
      </c>
      <c r="AU159" s="10" t="str">
        <f>CONCAT(AC159, CONCAT(" - ", AG159))</f>
        <v>celery - 3422846</v>
      </c>
      <c r="AV159" s="9" t="b">
        <f>if(eq(AI159,"undefined"),true,false)</f>
        <v>0</v>
      </c>
    </row>
    <row r="160" hidden="1">
      <c r="A160" s="1" t="s">
        <v>461</v>
      </c>
      <c r="B160" s="1" t="s">
        <v>462</v>
      </c>
      <c r="C160" s="1" t="s">
        <v>23</v>
      </c>
      <c r="D160" s="1">
        <v>123.0</v>
      </c>
      <c r="E160" s="1">
        <v>2978015.0</v>
      </c>
      <c r="F160" s="1" t="s">
        <v>463</v>
      </c>
      <c r="G160" s="1" t="s">
        <v>166</v>
      </c>
      <c r="H160" s="1" t="s">
        <v>166</v>
      </c>
      <c r="I160" s="1" t="s">
        <v>166</v>
      </c>
      <c r="J160" s="1" t="s">
        <v>166</v>
      </c>
      <c r="K160" s="1" t="s">
        <v>166</v>
      </c>
      <c r="L160" s="1" t="s">
        <v>166</v>
      </c>
      <c r="M160" s="1" t="s">
        <v>166</v>
      </c>
      <c r="N160" s="1" t="s">
        <v>166</v>
      </c>
      <c r="O160" s="1" t="s">
        <v>166</v>
      </c>
      <c r="P160" s="1" t="s">
        <v>166</v>
      </c>
      <c r="Q160" s="2" t="b">
        <f>IFERROR(__xludf.DUMMYFUNCTION("IF(REGEXMATCH(B160, ""DEPRECATED""), true, false)
"),TRUE)</f>
        <v>1</v>
      </c>
      <c r="R160" s="2" t="str">
        <f t="shared" si="1"/>
        <v>thrift - 123</v>
      </c>
      <c r="S160" s="3" t="str">
        <f t="shared" si="2"/>
        <v>thrift - 2978015</v>
      </c>
      <c r="T160" s="2" t="b">
        <f t="shared" si="11"/>
        <v>1</v>
      </c>
    </row>
    <row r="161" hidden="1">
      <c r="A161" s="1" t="s">
        <v>494</v>
      </c>
      <c r="B161" s="1" t="s">
        <v>495</v>
      </c>
      <c r="C161" s="1" t="s">
        <v>23</v>
      </c>
      <c r="D161" s="1">
        <v>11.0</v>
      </c>
      <c r="E161" s="1">
        <v>1453884.0</v>
      </c>
      <c r="F161" s="1" t="s">
        <v>496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2" t="b">
        <f>IFERROR(__xludf.DUMMYFUNCTION("IF(REGEXMATCH(B161, ""DEPRECATED""), true, false)
"),FALSE)</f>
        <v>0</v>
      </c>
      <c r="R161" s="2" t="str">
        <f t="shared" si="1"/>
        <v>hola-mundo - 11</v>
      </c>
      <c r="S161" s="3" t="str">
        <f t="shared" si="2"/>
        <v>hola-mundo - 1453884</v>
      </c>
    </row>
    <row r="162" hidden="1">
      <c r="A162" s="1" t="s">
        <v>497</v>
      </c>
      <c r="B162" s="1" t="s">
        <v>498</v>
      </c>
      <c r="C162" s="1" t="s">
        <v>23</v>
      </c>
      <c r="D162" s="1">
        <v>14.0</v>
      </c>
      <c r="E162" s="1">
        <v>4226609.0</v>
      </c>
      <c r="F162" s="1" t="s">
        <v>499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2" t="b">
        <f>IFERROR(__xludf.DUMMYFUNCTION("IF(REGEXMATCH(B162, ""DEPRECATED""), true, false)
"),FALSE)</f>
        <v>0</v>
      </c>
      <c r="R162" s="2" t="str">
        <f t="shared" si="1"/>
        <v>hello-seattle - 14</v>
      </c>
      <c r="S162" s="3" t="str">
        <f t="shared" si="2"/>
        <v>hello-seattle - 4226609</v>
      </c>
    </row>
    <row r="163">
      <c r="A163" s="1" t="s">
        <v>471</v>
      </c>
      <c r="B163" s="1" t="s">
        <v>472</v>
      </c>
      <c r="C163" s="1" t="s">
        <v>23</v>
      </c>
      <c r="D163" s="1">
        <v>85.0</v>
      </c>
      <c r="E163" s="1">
        <v>2888315.0</v>
      </c>
      <c r="F163" s="1" t="s">
        <v>473</v>
      </c>
      <c r="G163" s="1">
        <v>7.0</v>
      </c>
      <c r="H163" s="1">
        <v>129.0</v>
      </c>
      <c r="I163" s="1">
        <v>78.0</v>
      </c>
      <c r="J163" s="1">
        <v>0.0</v>
      </c>
      <c r="K163" s="1">
        <v>42.0</v>
      </c>
      <c r="L163" s="1">
        <v>0.0</v>
      </c>
      <c r="M163" s="1">
        <v>21.0</v>
      </c>
      <c r="N163" s="1">
        <v>0.0</v>
      </c>
      <c r="O163" s="1">
        <v>0.0</v>
      </c>
      <c r="P163" s="1">
        <v>0.0</v>
      </c>
      <c r="Q163" s="2" t="b">
        <f>IFERROR(__xludf.DUMMYFUNCTION("IF(REGEXMATCH(B163, ""DEPRECATED""), true, false)
"),TRUE)</f>
        <v>1</v>
      </c>
      <c r="R163" s="2" t="str">
        <f t="shared" si="1"/>
        <v>fsharp - 85</v>
      </c>
      <c r="S163" s="3" t="str">
        <f t="shared" si="2"/>
        <v>fsharp - 2888315</v>
      </c>
      <c r="T163" s="2" t="b">
        <f t="shared" ref="T163:T175" si="15">if(eq(G163,"undefined"),true,false)</f>
        <v>0</v>
      </c>
      <c r="AC163" s="5" t="s">
        <v>471</v>
      </c>
      <c r="AD163" s="5" t="s">
        <v>472</v>
      </c>
      <c r="AE163" s="5" t="s">
        <v>23</v>
      </c>
      <c r="AF163" s="6">
        <v>85.0</v>
      </c>
      <c r="AG163" s="6">
        <v>2888315.0</v>
      </c>
      <c r="AH163" s="5" t="s">
        <v>473</v>
      </c>
      <c r="AI163" s="6">
        <v>7.0</v>
      </c>
      <c r="AJ163" s="6">
        <v>129.0</v>
      </c>
      <c r="AK163" s="6">
        <v>78.0</v>
      </c>
      <c r="AL163" s="6">
        <v>0.0</v>
      </c>
      <c r="AM163" s="6">
        <v>42.0</v>
      </c>
      <c r="AN163" s="6">
        <v>0.0</v>
      </c>
      <c r="AO163" s="6">
        <v>21.0</v>
      </c>
      <c r="AP163" s="6">
        <v>0.0</v>
      </c>
      <c r="AQ163" s="6">
        <v>0.0</v>
      </c>
      <c r="AR163" s="6">
        <v>0.0</v>
      </c>
      <c r="AS163" s="9" t="b">
        <f>IFERROR(__xludf.DUMMYFUNCTION("IF(REGEXMATCH(AD163, ""DEPRECATED""), true, false)
"),TRUE)</f>
        <v>1</v>
      </c>
      <c r="AT163" s="5" t="str">
        <f t="shared" ref="AT163:AT164" si="16">CONCAT(AC163, CONCAT(" - ", AF163))</f>
        <v>fsharp - 85</v>
      </c>
      <c r="AU163" s="10" t="str">
        <f t="shared" ref="AU163:AU164" si="17">CONCAT(AC163, CONCAT(" - ", AG163))</f>
        <v>fsharp - 2888315</v>
      </c>
      <c r="AV163" s="9" t="b">
        <f t="shared" ref="AV163:AV164" si="18">if(eq(AI163,"undefined"),true,false)</f>
        <v>0</v>
      </c>
    </row>
    <row r="164">
      <c r="A164" s="1" t="s">
        <v>464</v>
      </c>
      <c r="B164" s="1" t="s">
        <v>462</v>
      </c>
      <c r="C164" s="1" t="s">
        <v>23</v>
      </c>
      <c r="D164" s="1">
        <v>27.0</v>
      </c>
      <c r="E164" s="1">
        <v>2693662.0</v>
      </c>
      <c r="F164" s="1" t="s">
        <v>465</v>
      </c>
      <c r="G164" s="1">
        <v>12.0</v>
      </c>
      <c r="H164" s="1">
        <v>15.0</v>
      </c>
      <c r="I164" s="1">
        <v>37.0</v>
      </c>
      <c r="J164" s="1">
        <v>0.0</v>
      </c>
      <c r="K164" s="1">
        <v>61.0</v>
      </c>
      <c r="L164" s="1">
        <v>1.0</v>
      </c>
      <c r="M164" s="1">
        <v>38.0</v>
      </c>
      <c r="N164" s="1">
        <v>0.0</v>
      </c>
      <c r="O164" s="1">
        <v>5.0</v>
      </c>
      <c r="P164" s="1">
        <v>0.0</v>
      </c>
      <c r="Q164" s="2" t="b">
        <f>IFERROR(__xludf.DUMMYFUNCTION("IF(REGEXMATCH(B164, ""DEPRECATED""), true, false)
"),TRUE)</f>
        <v>1</v>
      </c>
      <c r="R164" s="2" t="str">
        <f t="shared" si="1"/>
        <v>rapidoid - 27</v>
      </c>
      <c r="S164" s="3" t="str">
        <f t="shared" si="2"/>
        <v>rapidoid - 2693662</v>
      </c>
      <c r="T164" s="2" t="b">
        <f t="shared" si="15"/>
        <v>0</v>
      </c>
      <c r="AC164" s="5" t="s">
        <v>464</v>
      </c>
      <c r="AD164" s="5" t="s">
        <v>462</v>
      </c>
      <c r="AE164" s="5" t="s">
        <v>23</v>
      </c>
      <c r="AF164" s="6">
        <v>27.0</v>
      </c>
      <c r="AG164" s="6">
        <v>2693662.0</v>
      </c>
      <c r="AH164" s="5" t="s">
        <v>465</v>
      </c>
      <c r="AI164" s="6">
        <v>12.0</v>
      </c>
      <c r="AJ164" s="6">
        <v>15.0</v>
      </c>
      <c r="AK164" s="6">
        <v>37.0</v>
      </c>
      <c r="AL164" s="6">
        <v>0.0</v>
      </c>
      <c r="AM164" s="6">
        <v>61.0</v>
      </c>
      <c r="AN164" s="6">
        <v>1.0</v>
      </c>
      <c r="AO164" s="6">
        <v>38.0</v>
      </c>
      <c r="AP164" s="6">
        <v>0.0</v>
      </c>
      <c r="AQ164" s="6">
        <v>5.0</v>
      </c>
      <c r="AR164" s="6">
        <v>0.0</v>
      </c>
      <c r="AS164" s="9" t="b">
        <f>IFERROR(__xludf.DUMMYFUNCTION("IF(REGEXMATCH(AD164, ""DEPRECATED""), true, false)
"),TRUE)</f>
        <v>1</v>
      </c>
      <c r="AT164" s="5" t="str">
        <f t="shared" si="16"/>
        <v>rapidoid - 27</v>
      </c>
      <c r="AU164" s="10" t="str">
        <f t="shared" si="17"/>
        <v>rapidoid - 2693662</v>
      </c>
      <c r="AV164" s="9" t="b">
        <f t="shared" si="18"/>
        <v>0</v>
      </c>
    </row>
    <row r="165" hidden="1">
      <c r="A165" s="1" t="s">
        <v>535</v>
      </c>
      <c r="B165" s="1" t="s">
        <v>536</v>
      </c>
      <c r="C165" s="1" t="s">
        <v>23</v>
      </c>
      <c r="D165" s="1">
        <v>103.0</v>
      </c>
      <c r="E165" s="1">
        <v>2573604.0</v>
      </c>
      <c r="F165" s="1" t="s">
        <v>537</v>
      </c>
      <c r="G165" s="1" t="s">
        <v>166</v>
      </c>
      <c r="H165" s="1" t="s">
        <v>166</v>
      </c>
      <c r="I165" s="1" t="s">
        <v>166</v>
      </c>
      <c r="J165" s="1" t="s">
        <v>166</v>
      </c>
      <c r="K165" s="1" t="s">
        <v>166</v>
      </c>
      <c r="L165" s="1" t="s">
        <v>166</v>
      </c>
      <c r="M165" s="1" t="s">
        <v>166</v>
      </c>
      <c r="N165" s="1" t="s">
        <v>166</v>
      </c>
      <c r="O165" s="1" t="s">
        <v>166</v>
      </c>
      <c r="P165" s="1" t="s">
        <v>166</v>
      </c>
      <c r="Q165" s="2" t="b">
        <f>IFERROR(__xludf.DUMMYFUNCTION("IF(REGEXMATCH(B165, ""DEPRECATED""), true, false)
"),TRUE)</f>
        <v>1</v>
      </c>
      <c r="R165" s="2" t="str">
        <f t="shared" si="1"/>
        <v>docker-dev - 103</v>
      </c>
      <c r="S165" s="3" t="str">
        <f t="shared" si="2"/>
        <v>docker-dev - 2573604</v>
      </c>
      <c r="T165" s="2" t="b">
        <f t="shared" si="15"/>
        <v>1</v>
      </c>
    </row>
    <row r="166">
      <c r="A166" s="1" t="s">
        <v>449</v>
      </c>
      <c r="B166" s="1" t="s">
        <v>450</v>
      </c>
      <c r="C166" s="1" t="s">
        <v>23</v>
      </c>
      <c r="D166" s="1">
        <v>74.0</v>
      </c>
      <c r="E166" s="1">
        <v>2371296.0</v>
      </c>
      <c r="F166" s="1" t="s">
        <v>451</v>
      </c>
      <c r="G166" s="1">
        <v>0.0</v>
      </c>
      <c r="H166" s="1">
        <v>0.0</v>
      </c>
      <c r="I166" s="1">
        <v>18.0</v>
      </c>
      <c r="J166" s="1">
        <v>1.0</v>
      </c>
      <c r="K166" s="1">
        <v>11.0</v>
      </c>
      <c r="L166" s="1">
        <v>0.0</v>
      </c>
      <c r="M166" s="1">
        <v>4.0</v>
      </c>
      <c r="N166" s="1">
        <v>0.0</v>
      </c>
      <c r="O166" s="1">
        <v>0.0</v>
      </c>
      <c r="P166" s="1">
        <v>0.0</v>
      </c>
      <c r="Q166" s="2" t="b">
        <f>IFERROR(__xludf.DUMMYFUNCTION("IF(REGEXMATCH(B166, ""DEPRECATED""), true, false)
"),TRUE)</f>
        <v>1</v>
      </c>
      <c r="R166" s="2" t="str">
        <f t="shared" si="1"/>
        <v>express-gateway - 74</v>
      </c>
      <c r="S166" s="3" t="str">
        <f t="shared" si="2"/>
        <v>express-gateway - 2371296</v>
      </c>
      <c r="T166" s="2" t="b">
        <f t="shared" si="15"/>
        <v>0</v>
      </c>
      <c r="AC166" s="5" t="s">
        <v>449</v>
      </c>
      <c r="AD166" s="5" t="s">
        <v>450</v>
      </c>
      <c r="AE166" s="5" t="s">
        <v>23</v>
      </c>
      <c r="AF166" s="6">
        <v>74.0</v>
      </c>
      <c r="AG166" s="6">
        <v>2371296.0</v>
      </c>
      <c r="AH166" s="5" t="s">
        <v>451</v>
      </c>
      <c r="AI166" s="6">
        <v>0.0</v>
      </c>
      <c r="AJ166" s="6">
        <v>0.0</v>
      </c>
      <c r="AK166" s="6">
        <v>18.0</v>
      </c>
      <c r="AL166" s="6">
        <v>1.0</v>
      </c>
      <c r="AM166" s="6">
        <v>11.0</v>
      </c>
      <c r="AN166" s="6">
        <v>0.0</v>
      </c>
      <c r="AO166" s="6">
        <v>4.0</v>
      </c>
      <c r="AP166" s="6">
        <v>0.0</v>
      </c>
      <c r="AQ166" s="6">
        <v>0.0</v>
      </c>
      <c r="AR166" s="6">
        <v>0.0</v>
      </c>
      <c r="AS166" s="9" t="b">
        <f>IFERROR(__xludf.DUMMYFUNCTION("IF(REGEXMATCH(AD166, ""DEPRECATED""), true, false)
"),TRUE)</f>
        <v>1</v>
      </c>
      <c r="AT166" s="5" t="str">
        <f t="shared" ref="AT166:AT172" si="19">CONCAT(AC166, CONCAT(" - ", AF166))</f>
        <v>express-gateway - 74</v>
      </c>
      <c r="AU166" s="10" t="str">
        <f t="shared" ref="AU166:AU172" si="20">CONCAT(AC166, CONCAT(" - ", AG166))</f>
        <v>express-gateway - 2371296</v>
      </c>
      <c r="AV166" s="9" t="b">
        <f t="shared" ref="AV166:AV172" si="21">if(eq(AI166,"undefined"),true,false)</f>
        <v>0</v>
      </c>
    </row>
    <row r="167">
      <c r="A167" s="1" t="s">
        <v>466</v>
      </c>
      <c r="B167" s="1" t="s">
        <v>462</v>
      </c>
      <c r="C167" s="1" t="s">
        <v>23</v>
      </c>
      <c r="D167" s="1">
        <v>65.0</v>
      </c>
      <c r="E167" s="1">
        <v>2019728.0</v>
      </c>
      <c r="F167" s="1" t="s">
        <v>467</v>
      </c>
      <c r="G167" s="1">
        <v>13.0</v>
      </c>
      <c r="H167" s="1">
        <v>16.0</v>
      </c>
      <c r="I167" s="1">
        <v>32.0</v>
      </c>
      <c r="J167" s="1">
        <v>5.0</v>
      </c>
      <c r="K167" s="1">
        <v>34.0</v>
      </c>
      <c r="L167" s="1">
        <v>5.0</v>
      </c>
      <c r="M167" s="1">
        <v>26.0</v>
      </c>
      <c r="N167" s="1">
        <v>4.0</v>
      </c>
      <c r="O167" s="1">
        <v>1.0</v>
      </c>
      <c r="P167" s="1">
        <v>0.0</v>
      </c>
      <c r="Q167" s="2" t="b">
        <f>IFERROR(__xludf.DUMMYFUNCTION("IF(REGEXMATCH(B167, ""DEPRECATED""), true, false)
"),TRUE)</f>
        <v>1</v>
      </c>
      <c r="R167" s="2" t="str">
        <f t="shared" si="1"/>
        <v>kaazing-gateway - 65</v>
      </c>
      <c r="S167" s="3" t="str">
        <f t="shared" si="2"/>
        <v>kaazing-gateway - 2019728</v>
      </c>
      <c r="T167" s="2" t="b">
        <f t="shared" si="15"/>
        <v>0</v>
      </c>
      <c r="AC167" s="5" t="s">
        <v>466</v>
      </c>
      <c r="AD167" s="5" t="s">
        <v>462</v>
      </c>
      <c r="AE167" s="5" t="s">
        <v>23</v>
      </c>
      <c r="AF167" s="6">
        <v>65.0</v>
      </c>
      <c r="AG167" s="6">
        <v>2019728.0</v>
      </c>
      <c r="AH167" s="5" t="s">
        <v>467</v>
      </c>
      <c r="AI167" s="6">
        <v>13.0</v>
      </c>
      <c r="AJ167" s="6">
        <v>16.0</v>
      </c>
      <c r="AK167" s="6">
        <v>32.0</v>
      </c>
      <c r="AL167" s="6">
        <v>5.0</v>
      </c>
      <c r="AM167" s="6">
        <v>34.0</v>
      </c>
      <c r="AN167" s="6">
        <v>5.0</v>
      </c>
      <c r="AO167" s="6">
        <v>26.0</v>
      </c>
      <c r="AP167" s="6">
        <v>4.0</v>
      </c>
      <c r="AQ167" s="6">
        <v>1.0</v>
      </c>
      <c r="AR167" s="6">
        <v>0.0</v>
      </c>
      <c r="AS167" s="9" t="b">
        <f>IFERROR(__xludf.DUMMYFUNCTION("IF(REGEXMATCH(AD167, ""DEPRECATED""), true, false)
"),TRUE)</f>
        <v>1</v>
      </c>
      <c r="AT167" s="5" t="str">
        <f t="shared" si="19"/>
        <v>kaazing-gateway - 65</v>
      </c>
      <c r="AU167" s="10" t="str">
        <f t="shared" si="20"/>
        <v>kaazing-gateway - 2019728</v>
      </c>
      <c r="AV167" s="9" t="b">
        <f t="shared" si="21"/>
        <v>0</v>
      </c>
    </row>
    <row r="168">
      <c r="A168" s="1" t="s">
        <v>529</v>
      </c>
      <c r="B168" s="1" t="s">
        <v>530</v>
      </c>
      <c r="C168" s="1" t="s">
        <v>23</v>
      </c>
      <c r="D168" s="1">
        <v>115.0</v>
      </c>
      <c r="E168" s="1">
        <v>1754812.0</v>
      </c>
      <c r="F168" s="1" t="s">
        <v>531</v>
      </c>
      <c r="G168" s="1">
        <v>204.0</v>
      </c>
      <c r="H168" s="1">
        <v>60.0</v>
      </c>
      <c r="I168" s="1">
        <v>226.0</v>
      </c>
      <c r="J168" s="1">
        <v>18.0</v>
      </c>
      <c r="K168" s="1">
        <v>17.0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2" t="b">
        <f>IFERROR(__xludf.DUMMYFUNCTION("IF(REGEXMATCH(B168, ""DEPRECATED""), true, false)
"),TRUE)</f>
        <v>1</v>
      </c>
      <c r="R168" s="2" t="str">
        <f t="shared" si="1"/>
        <v>ubuntu-upstart - 115</v>
      </c>
      <c r="S168" s="3" t="str">
        <f t="shared" si="2"/>
        <v>ubuntu-upstart - 1754812</v>
      </c>
      <c r="T168" s="2" t="b">
        <f t="shared" si="15"/>
        <v>0</v>
      </c>
      <c r="AC168" s="5" t="s">
        <v>529</v>
      </c>
      <c r="AD168" s="5" t="s">
        <v>530</v>
      </c>
      <c r="AE168" s="5" t="s">
        <v>23</v>
      </c>
      <c r="AF168" s="6">
        <v>115.0</v>
      </c>
      <c r="AG168" s="6">
        <v>1754812.0</v>
      </c>
      <c r="AH168" s="5" t="s">
        <v>531</v>
      </c>
      <c r="AI168" s="6">
        <v>204.0</v>
      </c>
      <c r="AJ168" s="6">
        <v>60.0</v>
      </c>
      <c r="AK168" s="6">
        <v>226.0</v>
      </c>
      <c r="AL168" s="6">
        <v>18.0</v>
      </c>
      <c r="AM168" s="6">
        <v>17.0</v>
      </c>
      <c r="AN168" s="6">
        <v>0.0</v>
      </c>
      <c r="AO168" s="6">
        <v>0.0</v>
      </c>
      <c r="AP168" s="6">
        <v>0.0</v>
      </c>
      <c r="AQ168" s="6">
        <v>0.0</v>
      </c>
      <c r="AR168" s="6">
        <v>0.0</v>
      </c>
      <c r="AS168" s="9" t="b">
        <f>IFERROR(__xludf.DUMMYFUNCTION("IF(REGEXMATCH(AD168, ""DEPRECATED""), true, false)
"),TRUE)</f>
        <v>1</v>
      </c>
      <c r="AT168" s="5" t="str">
        <f t="shared" si="19"/>
        <v>ubuntu-upstart - 115</v>
      </c>
      <c r="AU168" s="10" t="str">
        <f t="shared" si="20"/>
        <v>ubuntu-upstart - 1754812</v>
      </c>
      <c r="AV168" s="9" t="b">
        <f t="shared" si="21"/>
        <v>0</v>
      </c>
    </row>
    <row r="169">
      <c r="A169" s="1" t="s">
        <v>489</v>
      </c>
      <c r="B169" s="1" t="s">
        <v>462</v>
      </c>
      <c r="C169" s="1" t="s">
        <v>23</v>
      </c>
      <c r="D169" s="1">
        <v>47.0</v>
      </c>
      <c r="E169" s="1">
        <v>1292421.0</v>
      </c>
      <c r="F169" s="1" t="s">
        <v>490</v>
      </c>
      <c r="G169" s="1">
        <v>0.0</v>
      </c>
      <c r="H169" s="1">
        <v>0.0</v>
      </c>
      <c r="I169" s="1">
        <v>1.0</v>
      </c>
      <c r="J169" s="1">
        <v>0.0</v>
      </c>
      <c r="K169" s="1">
        <v>4.0</v>
      </c>
      <c r="L169" s="1">
        <v>0.0</v>
      </c>
      <c r="M169" s="1">
        <v>0.0</v>
      </c>
      <c r="N169" s="1">
        <v>0.0</v>
      </c>
      <c r="O169" s="1">
        <v>0.0</v>
      </c>
      <c r="P169" s="1">
        <v>0.0</v>
      </c>
      <c r="Q169" s="2" t="b">
        <f>IFERROR(__xludf.DUMMYFUNCTION("IF(REGEXMATCH(B169, ""DEPRECATED""), true, false)
"),TRUE)</f>
        <v>1</v>
      </c>
      <c r="R169" s="2" t="str">
        <f t="shared" si="1"/>
        <v>known - 47</v>
      </c>
      <c r="S169" s="3" t="str">
        <f t="shared" si="2"/>
        <v>known - 1292421</v>
      </c>
      <c r="T169" s="2" t="b">
        <f t="shared" si="15"/>
        <v>0</v>
      </c>
      <c r="AC169" s="5" t="s">
        <v>489</v>
      </c>
      <c r="AD169" s="5" t="s">
        <v>462</v>
      </c>
      <c r="AE169" s="5" t="s">
        <v>23</v>
      </c>
      <c r="AF169" s="6">
        <v>47.0</v>
      </c>
      <c r="AG169" s="6">
        <v>1292421.0</v>
      </c>
      <c r="AH169" s="5" t="s">
        <v>490</v>
      </c>
      <c r="AI169" s="6">
        <v>0.0</v>
      </c>
      <c r="AJ169" s="6">
        <v>0.0</v>
      </c>
      <c r="AK169" s="6">
        <v>1.0</v>
      </c>
      <c r="AL169" s="6">
        <v>0.0</v>
      </c>
      <c r="AM169" s="6">
        <v>4.0</v>
      </c>
      <c r="AN169" s="6">
        <v>0.0</v>
      </c>
      <c r="AO169" s="6">
        <v>0.0</v>
      </c>
      <c r="AP169" s="6">
        <v>0.0</v>
      </c>
      <c r="AQ169" s="6">
        <v>0.0</v>
      </c>
      <c r="AR169" s="6">
        <v>0.0</v>
      </c>
      <c r="AS169" s="9" t="b">
        <f>IFERROR(__xludf.DUMMYFUNCTION("IF(REGEXMATCH(AD169, ""DEPRECATED""), true, false)
"),TRUE)</f>
        <v>1</v>
      </c>
      <c r="AT169" s="5" t="str">
        <f t="shared" si="19"/>
        <v>known - 47</v>
      </c>
      <c r="AU169" s="10" t="str">
        <f t="shared" si="20"/>
        <v>known - 1292421</v>
      </c>
      <c r="AV169" s="9" t="b">
        <f t="shared" si="21"/>
        <v>0</v>
      </c>
    </row>
    <row r="170">
      <c r="A170" s="1" t="s">
        <v>523</v>
      </c>
      <c r="B170" s="1" t="s">
        <v>524</v>
      </c>
      <c r="C170" s="1" t="s">
        <v>23</v>
      </c>
      <c r="D170" s="1">
        <v>159.0</v>
      </c>
      <c r="E170" s="1">
        <v>1255501.0</v>
      </c>
      <c r="F170" s="1" t="s">
        <v>525</v>
      </c>
      <c r="G170" s="1">
        <v>2.0</v>
      </c>
      <c r="H170" s="1">
        <v>1.0</v>
      </c>
      <c r="I170" s="1">
        <v>13.0</v>
      </c>
      <c r="J170" s="1">
        <v>0.0</v>
      </c>
      <c r="K170" s="1">
        <v>43.0</v>
      </c>
      <c r="L170" s="1">
        <v>1.0</v>
      </c>
      <c r="M170" s="1">
        <v>26.0</v>
      </c>
      <c r="N170" s="1">
        <v>0.0</v>
      </c>
      <c r="O170" s="1">
        <v>1.0</v>
      </c>
      <c r="P170" s="1">
        <v>0.0</v>
      </c>
      <c r="Q170" s="2" t="b">
        <f>IFERROR(__xludf.DUMMYFUNCTION("IF(REGEXMATCH(B170, ""DEPRECATED""), true, false)
"),TRUE)</f>
        <v>1</v>
      </c>
      <c r="R170" s="2" t="str">
        <f t="shared" si="1"/>
        <v>glassfish - 159</v>
      </c>
      <c r="S170" s="3" t="str">
        <f t="shared" si="2"/>
        <v>glassfish - 1255501</v>
      </c>
      <c r="T170" s="2" t="b">
        <f t="shared" si="15"/>
        <v>0</v>
      </c>
      <c r="AC170" s="5" t="s">
        <v>523</v>
      </c>
      <c r="AD170" s="5" t="s">
        <v>524</v>
      </c>
      <c r="AE170" s="5" t="s">
        <v>23</v>
      </c>
      <c r="AF170" s="6">
        <v>159.0</v>
      </c>
      <c r="AG170" s="6">
        <v>1255501.0</v>
      </c>
      <c r="AH170" s="5" t="s">
        <v>525</v>
      </c>
      <c r="AI170" s="6">
        <v>2.0</v>
      </c>
      <c r="AJ170" s="6">
        <v>1.0</v>
      </c>
      <c r="AK170" s="6">
        <v>13.0</v>
      </c>
      <c r="AL170" s="6">
        <v>0.0</v>
      </c>
      <c r="AM170" s="6">
        <v>43.0</v>
      </c>
      <c r="AN170" s="6">
        <v>1.0</v>
      </c>
      <c r="AO170" s="6">
        <v>26.0</v>
      </c>
      <c r="AP170" s="6">
        <v>0.0</v>
      </c>
      <c r="AQ170" s="6">
        <v>1.0</v>
      </c>
      <c r="AR170" s="6">
        <v>0.0</v>
      </c>
      <c r="AS170" s="9" t="b">
        <f>IFERROR(__xludf.DUMMYFUNCTION("IF(REGEXMATCH(AD170, ""DEPRECATED""), true, false)
"),TRUE)</f>
        <v>1</v>
      </c>
      <c r="AT170" s="5" t="str">
        <f t="shared" si="19"/>
        <v>glassfish - 159</v>
      </c>
      <c r="AU170" s="10" t="str">
        <f t="shared" si="20"/>
        <v>glassfish - 1255501</v>
      </c>
      <c r="AV170" s="9" t="b">
        <f t="shared" si="21"/>
        <v>0</v>
      </c>
    </row>
    <row r="171">
      <c r="A171" s="1" t="s">
        <v>484</v>
      </c>
      <c r="B171" s="1" t="s">
        <v>462</v>
      </c>
      <c r="C171" s="1" t="s">
        <v>23</v>
      </c>
      <c r="D171" s="1">
        <v>40.0</v>
      </c>
      <c r="E171" s="1">
        <v>867447.0</v>
      </c>
      <c r="F171" s="1" t="s">
        <v>485</v>
      </c>
      <c r="G171" s="1">
        <v>0.0</v>
      </c>
      <c r="H171" s="1">
        <v>0.0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0.0</v>
      </c>
      <c r="O171" s="1">
        <v>0.0</v>
      </c>
      <c r="P171" s="1">
        <v>0.0</v>
      </c>
      <c r="Q171" s="2" t="b">
        <f>IFERROR(__xludf.DUMMYFUNCTION("IF(REGEXMATCH(B171, ""DEPRECATED""), true, false)
"),TRUE)</f>
        <v>1</v>
      </c>
      <c r="R171" s="2" t="str">
        <f t="shared" si="1"/>
        <v>crux - 40</v>
      </c>
      <c r="S171" s="3" t="str">
        <f t="shared" si="2"/>
        <v>crux - 867447</v>
      </c>
      <c r="T171" s="2" t="b">
        <f t="shared" si="15"/>
        <v>0</v>
      </c>
      <c r="AC171" s="5" t="s">
        <v>484</v>
      </c>
      <c r="AD171" s="5" t="s">
        <v>462</v>
      </c>
      <c r="AE171" s="5" t="s">
        <v>23</v>
      </c>
      <c r="AF171" s="6">
        <v>40.0</v>
      </c>
      <c r="AG171" s="6">
        <v>867447.0</v>
      </c>
      <c r="AH171" s="5" t="s">
        <v>485</v>
      </c>
      <c r="AI171" s="6">
        <v>0.0</v>
      </c>
      <c r="AJ171" s="6">
        <v>0.0</v>
      </c>
      <c r="AK171" s="6">
        <v>0.0</v>
      </c>
      <c r="AL171" s="6">
        <v>0.0</v>
      </c>
      <c r="AM171" s="6">
        <v>0.0</v>
      </c>
      <c r="AN171" s="6">
        <v>0.0</v>
      </c>
      <c r="AO171" s="6">
        <v>0.0</v>
      </c>
      <c r="AP171" s="6">
        <v>0.0</v>
      </c>
      <c r="AQ171" s="6">
        <v>0.0</v>
      </c>
      <c r="AR171" s="6">
        <v>0.0</v>
      </c>
      <c r="AS171" s="9" t="b">
        <f>IFERROR(__xludf.DUMMYFUNCTION("IF(REGEXMATCH(AD171, ""DEPRECATED""), true, false)
"),TRUE)</f>
        <v>1</v>
      </c>
      <c r="AT171" s="5" t="str">
        <f t="shared" si="19"/>
        <v>crux - 40</v>
      </c>
      <c r="AU171" s="10" t="str">
        <f t="shared" si="20"/>
        <v>crux - 867447</v>
      </c>
      <c r="AV171" s="9" t="b">
        <f t="shared" si="21"/>
        <v>0</v>
      </c>
    </row>
    <row r="172">
      <c r="A172" s="1" t="s">
        <v>482</v>
      </c>
      <c r="B172" s="1" t="s">
        <v>462</v>
      </c>
      <c r="C172" s="1" t="s">
        <v>23</v>
      </c>
      <c r="D172" s="1">
        <v>33.0</v>
      </c>
      <c r="E172" s="1">
        <v>705379.0</v>
      </c>
      <c r="F172" s="1" t="s">
        <v>483</v>
      </c>
      <c r="G172" s="1">
        <v>0.0</v>
      </c>
      <c r="H172" s="1">
        <v>0.0</v>
      </c>
      <c r="I172" s="1">
        <v>0.0</v>
      </c>
      <c r="J172" s="1">
        <v>0.0</v>
      </c>
      <c r="K172" s="1">
        <v>0.0</v>
      </c>
      <c r="L172" s="1">
        <v>0.0</v>
      </c>
      <c r="M172" s="1">
        <v>0.0</v>
      </c>
      <c r="N172" s="1">
        <v>0.0</v>
      </c>
      <c r="O172" s="1">
        <v>0.0</v>
      </c>
      <c r="P172" s="1">
        <v>0.0</v>
      </c>
      <c r="Q172" s="2" t="b">
        <f>IFERROR(__xludf.DUMMYFUNCTION("IF(REGEXMATCH(B172, ""DEPRECATED""), true, false)
"),TRUE)</f>
        <v>1</v>
      </c>
      <c r="R172" s="2" t="str">
        <f t="shared" si="1"/>
        <v>euleros - 33</v>
      </c>
      <c r="S172" s="3" t="str">
        <f t="shared" si="2"/>
        <v>euleros - 705379</v>
      </c>
      <c r="T172" s="2" t="b">
        <f t="shared" si="15"/>
        <v>0</v>
      </c>
      <c r="AC172" s="5" t="s">
        <v>482</v>
      </c>
      <c r="AD172" s="5" t="s">
        <v>462</v>
      </c>
      <c r="AE172" s="5" t="s">
        <v>23</v>
      </c>
      <c r="AF172" s="6">
        <v>33.0</v>
      </c>
      <c r="AG172" s="6">
        <v>705379.0</v>
      </c>
      <c r="AH172" s="5" t="s">
        <v>483</v>
      </c>
      <c r="AI172" s="6">
        <v>0.0</v>
      </c>
      <c r="AJ172" s="6">
        <v>0.0</v>
      </c>
      <c r="AK172" s="6">
        <v>0.0</v>
      </c>
      <c r="AL172" s="6">
        <v>0.0</v>
      </c>
      <c r="AM172" s="6">
        <v>0.0</v>
      </c>
      <c r="AN172" s="6">
        <v>0.0</v>
      </c>
      <c r="AO172" s="6">
        <v>0.0</v>
      </c>
      <c r="AP172" s="6">
        <v>0.0</v>
      </c>
      <c r="AQ172" s="6">
        <v>0.0</v>
      </c>
      <c r="AR172" s="6">
        <v>0.0</v>
      </c>
      <c r="AS172" s="9" t="b">
        <f>IFERROR(__xludf.DUMMYFUNCTION("IF(REGEXMATCH(AD172, ""DEPRECATED""), true, false)
"),TRUE)</f>
        <v>1</v>
      </c>
      <c r="AT172" s="5" t="str">
        <f t="shared" si="19"/>
        <v>euleros - 33</v>
      </c>
      <c r="AU172" s="10" t="str">
        <f t="shared" si="20"/>
        <v>euleros - 705379</v>
      </c>
      <c r="AV172" s="9" t="b">
        <f t="shared" si="21"/>
        <v>0</v>
      </c>
    </row>
    <row r="173" hidden="1">
      <c r="A173" s="1" t="s">
        <v>455</v>
      </c>
      <c r="B173" s="1" t="s">
        <v>456</v>
      </c>
      <c r="C173" s="1" t="s">
        <v>23</v>
      </c>
      <c r="D173" s="1">
        <v>48.0</v>
      </c>
      <c r="E173" s="1">
        <v>672998.0</v>
      </c>
      <c r="F173" s="1" t="s">
        <v>457</v>
      </c>
      <c r="G173" s="1" t="s">
        <v>166</v>
      </c>
      <c r="H173" s="1" t="s">
        <v>166</v>
      </c>
      <c r="I173" s="1" t="s">
        <v>166</v>
      </c>
      <c r="J173" s="1" t="s">
        <v>166</v>
      </c>
      <c r="K173" s="1" t="s">
        <v>166</v>
      </c>
      <c r="L173" s="1" t="s">
        <v>166</v>
      </c>
      <c r="M173" s="1" t="s">
        <v>166</v>
      </c>
      <c r="N173" s="1" t="s">
        <v>166</v>
      </c>
      <c r="O173" s="1" t="s">
        <v>166</v>
      </c>
      <c r="P173" s="1" t="s">
        <v>166</v>
      </c>
      <c r="Q173" s="2" t="b">
        <f>IFERROR(__xludf.DUMMYFUNCTION("IF(REGEXMATCH(B173, ""DEPRECATED""), true, false)
"),TRUE)</f>
        <v>1</v>
      </c>
      <c r="R173" s="2" t="str">
        <f t="shared" si="1"/>
        <v>jobber - 48</v>
      </c>
      <c r="S173" s="3" t="str">
        <f t="shared" si="2"/>
        <v>jobber - 672998</v>
      </c>
      <c r="T173" s="2" t="b">
        <f t="shared" si="15"/>
        <v>1</v>
      </c>
    </row>
    <row r="174" hidden="1">
      <c r="A174" s="1" t="s">
        <v>474</v>
      </c>
      <c r="B174" s="1" t="s">
        <v>462</v>
      </c>
      <c r="C174" s="1" t="s">
        <v>23</v>
      </c>
      <c r="D174" s="1">
        <v>47.0</v>
      </c>
      <c r="E174" s="1">
        <v>647268.0</v>
      </c>
      <c r="F174" s="1" t="s">
        <v>475</v>
      </c>
      <c r="G174" s="1" t="s">
        <v>166</v>
      </c>
      <c r="H174" s="1" t="s">
        <v>166</v>
      </c>
      <c r="I174" s="1" t="s">
        <v>166</v>
      </c>
      <c r="J174" s="1" t="s">
        <v>166</v>
      </c>
      <c r="K174" s="1" t="s">
        <v>166</v>
      </c>
      <c r="L174" s="1" t="s">
        <v>166</v>
      </c>
      <c r="M174" s="1" t="s">
        <v>166</v>
      </c>
      <c r="N174" s="1" t="s">
        <v>166</v>
      </c>
      <c r="O174" s="1" t="s">
        <v>166</v>
      </c>
      <c r="P174" s="1" t="s">
        <v>166</v>
      </c>
      <c r="Q174" s="2" t="b">
        <f>IFERROR(__xludf.DUMMYFUNCTION("IF(REGEXMATCH(B174, ""DEPRECATED""), true, false)
"),TRUE)</f>
        <v>1</v>
      </c>
      <c r="R174" s="2" t="str">
        <f t="shared" si="1"/>
        <v>sourcemage - 47</v>
      </c>
      <c r="S174" s="3" t="str">
        <f t="shared" si="2"/>
        <v>sourcemage - 647268</v>
      </c>
      <c r="T174" s="2" t="b">
        <f t="shared" si="15"/>
        <v>1</v>
      </c>
    </row>
    <row r="175">
      <c r="A175" s="1" t="s">
        <v>526</v>
      </c>
      <c r="B175" s="1" t="s">
        <v>527</v>
      </c>
      <c r="C175" s="1" t="s">
        <v>23</v>
      </c>
      <c r="D175" s="1">
        <v>85.0</v>
      </c>
      <c r="E175" s="1">
        <v>433214.0</v>
      </c>
      <c r="F175" s="1" t="s">
        <v>528</v>
      </c>
      <c r="G175" s="1">
        <v>254.0</v>
      </c>
      <c r="H175" s="1">
        <v>206.0</v>
      </c>
      <c r="I175" s="1">
        <v>432.0</v>
      </c>
      <c r="J175" s="1">
        <v>34.0</v>
      </c>
      <c r="K175" s="1">
        <v>73.0</v>
      </c>
      <c r="L175" s="1">
        <v>17.0</v>
      </c>
      <c r="M175" s="1">
        <v>2.0</v>
      </c>
      <c r="N175" s="1">
        <v>0.0</v>
      </c>
      <c r="O175" s="1">
        <v>4.0</v>
      </c>
      <c r="P175" s="1">
        <v>0.0</v>
      </c>
      <c r="Q175" s="2" t="b">
        <f>IFERROR(__xludf.DUMMYFUNCTION("IF(REGEXMATCH(B175, ""DEPRECATED""), true, false)
"),TRUE)</f>
        <v>1</v>
      </c>
      <c r="R175" s="2" t="str">
        <f t="shared" si="1"/>
        <v>hipache - 85</v>
      </c>
      <c r="S175" s="3" t="str">
        <f t="shared" si="2"/>
        <v>hipache - 433214</v>
      </c>
      <c r="T175" s="2" t="b">
        <f t="shared" si="15"/>
        <v>0</v>
      </c>
      <c r="AC175" s="5" t="s">
        <v>526</v>
      </c>
      <c r="AD175" s="5" t="s">
        <v>527</v>
      </c>
      <c r="AE175" s="5" t="s">
        <v>23</v>
      </c>
      <c r="AF175" s="6">
        <v>85.0</v>
      </c>
      <c r="AG175" s="6">
        <v>433214.0</v>
      </c>
      <c r="AH175" s="5" t="s">
        <v>528</v>
      </c>
      <c r="AI175" s="6">
        <v>254.0</v>
      </c>
      <c r="AJ175" s="6">
        <v>206.0</v>
      </c>
      <c r="AK175" s="6">
        <v>432.0</v>
      </c>
      <c r="AL175" s="6">
        <v>34.0</v>
      </c>
      <c r="AM175" s="6">
        <v>73.0</v>
      </c>
      <c r="AN175" s="6">
        <v>17.0</v>
      </c>
      <c r="AO175" s="6">
        <v>2.0</v>
      </c>
      <c r="AP175" s="6">
        <v>0.0</v>
      </c>
      <c r="AQ175" s="6">
        <v>4.0</v>
      </c>
      <c r="AR175" s="6">
        <v>0.0</v>
      </c>
      <c r="AS175" s="9" t="b">
        <f>IFERROR(__xludf.DUMMYFUNCTION("IF(REGEXMATCH(AD175, ""DEPRECATED""), true, false)
"),TRUE)</f>
        <v>1</v>
      </c>
      <c r="AT175" s="5" t="str">
        <f>CONCAT(AC175, CONCAT(" - ", AF175))</f>
        <v>hipache - 85</v>
      </c>
      <c r="AU175" s="10" t="str">
        <f>CONCAT(AC175, CONCAT(" - ", AG175))</f>
        <v>hipache - 433214</v>
      </c>
      <c r="AV175" s="9" t="b">
        <f>if(eq(AI175,"undefined"),true,false)</f>
        <v>0</v>
      </c>
    </row>
    <row r="176" hidden="1">
      <c r="A176" s="1" t="s">
        <v>538</v>
      </c>
      <c r="B176" s="1" t="s">
        <v>539</v>
      </c>
      <c r="C176" s="1" t="s">
        <v>23</v>
      </c>
      <c r="D176" s="1">
        <v>948.0</v>
      </c>
      <c r="E176" s="1">
        <v>268577.0</v>
      </c>
      <c r="F176" s="1" t="s">
        <v>540</v>
      </c>
      <c r="G176" s="1" t="s">
        <v>166</v>
      </c>
      <c r="H176" s="1" t="s">
        <v>166</v>
      </c>
      <c r="I176" s="1" t="s">
        <v>166</v>
      </c>
      <c r="J176" s="1" t="s">
        <v>166</v>
      </c>
      <c r="K176" s="1" t="s">
        <v>166</v>
      </c>
      <c r="L176" s="1" t="s">
        <v>166</v>
      </c>
      <c r="M176" s="1" t="s">
        <v>166</v>
      </c>
      <c r="N176" s="1" t="s">
        <v>166</v>
      </c>
      <c r="O176" s="1" t="s">
        <v>166</v>
      </c>
      <c r="P176" s="1" t="s">
        <v>166</v>
      </c>
      <c r="Q176" s="2" t="b">
        <f>IFERROR(__xludf.DUMMYFUNCTION("IF(REGEXMATCH(B176, ""DEPRECATED""), true, false)
"),FALSE)</f>
        <v>0</v>
      </c>
      <c r="R176" s="2" t="str">
        <f t="shared" si="1"/>
        <v>scratch - 948</v>
      </c>
      <c r="S176" s="3" t="str">
        <f t="shared" si="2"/>
        <v>scratch - 268577</v>
      </c>
    </row>
    <row r="177">
      <c r="AH177" s="1" t="s">
        <v>546</v>
      </c>
      <c r="AI177" s="2">
        <f t="shared" ref="AI177:AR177" si="22">countif(AI58:AI175, "&gt;0")</f>
        <v>14</v>
      </c>
      <c r="AJ177" s="2">
        <f t="shared" si="22"/>
        <v>11</v>
      </c>
      <c r="AK177" s="2">
        <f t="shared" si="22"/>
        <v>18</v>
      </c>
      <c r="AL177" s="2">
        <f t="shared" si="22"/>
        <v>9</v>
      </c>
      <c r="AM177" s="2">
        <f t="shared" si="22"/>
        <v>18</v>
      </c>
      <c r="AN177" s="2">
        <f t="shared" si="22"/>
        <v>6</v>
      </c>
      <c r="AO177" s="2">
        <f t="shared" si="22"/>
        <v>11</v>
      </c>
      <c r="AP177" s="2">
        <f t="shared" si="22"/>
        <v>1</v>
      </c>
      <c r="AQ177" s="2">
        <f t="shared" si="22"/>
        <v>9</v>
      </c>
      <c r="AR177" s="2">
        <f t="shared" si="22"/>
        <v>0</v>
      </c>
    </row>
    <row r="178">
      <c r="AH178" s="1" t="s">
        <v>19</v>
      </c>
      <c r="AI178" s="2">
        <f t="shared" ref="AI178:AR178" si="23">sum(AI58:AI175)</f>
        <v>650</v>
      </c>
      <c r="AJ178" s="2">
        <f t="shared" si="23"/>
        <v>492</v>
      </c>
      <c r="AK178" s="2">
        <f t="shared" si="23"/>
        <v>1221</v>
      </c>
      <c r="AL178" s="2">
        <f t="shared" si="23"/>
        <v>95</v>
      </c>
      <c r="AM178" s="2">
        <f t="shared" si="23"/>
        <v>499</v>
      </c>
      <c r="AN178" s="2">
        <f t="shared" si="23"/>
        <v>29</v>
      </c>
      <c r="AO178" s="2">
        <f t="shared" si="23"/>
        <v>179</v>
      </c>
      <c r="AP178" s="2">
        <f t="shared" si="23"/>
        <v>4</v>
      </c>
      <c r="AQ178" s="2">
        <f t="shared" si="23"/>
        <v>42</v>
      </c>
      <c r="AR178" s="2">
        <f t="shared" si="23"/>
        <v>0</v>
      </c>
    </row>
    <row r="186">
      <c r="AL186" s="1" t="s">
        <v>546</v>
      </c>
      <c r="AO186" s="1" t="s">
        <v>547</v>
      </c>
    </row>
    <row r="187">
      <c r="AL187" s="1" t="s">
        <v>6</v>
      </c>
      <c r="AM187" s="1">
        <v>14.0</v>
      </c>
      <c r="AO187" s="1" t="s">
        <v>6</v>
      </c>
      <c r="AP187" s="1">
        <v>650.0</v>
      </c>
    </row>
    <row r="188">
      <c r="AL188" s="1" t="s">
        <v>7</v>
      </c>
      <c r="AM188" s="1">
        <v>11.0</v>
      </c>
      <c r="AO188" s="1" t="s">
        <v>7</v>
      </c>
      <c r="AP188" s="1">
        <v>492.0</v>
      </c>
    </row>
    <row r="189">
      <c r="AL189" s="1" t="s">
        <v>8</v>
      </c>
      <c r="AM189" s="1">
        <v>18.0</v>
      </c>
      <c r="AO189" s="1" t="s">
        <v>8</v>
      </c>
      <c r="AP189" s="1">
        <v>1221.0</v>
      </c>
    </row>
    <row r="190">
      <c r="AL190" s="1" t="s">
        <v>9</v>
      </c>
      <c r="AM190" s="1">
        <v>9.0</v>
      </c>
      <c r="AO190" s="1" t="s">
        <v>9</v>
      </c>
      <c r="AP190" s="1">
        <v>95.0</v>
      </c>
    </row>
    <row r="191">
      <c r="AL191" s="1" t="s">
        <v>10</v>
      </c>
      <c r="AM191" s="1">
        <v>18.0</v>
      </c>
      <c r="AO191" s="1" t="s">
        <v>10</v>
      </c>
      <c r="AP191" s="1">
        <v>499.0</v>
      </c>
    </row>
    <row r="192"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1" t="s">
        <v>11</v>
      </c>
      <c r="AM192" s="1">
        <v>6.0</v>
      </c>
      <c r="AO192" s="1" t="s">
        <v>11</v>
      </c>
      <c r="AP192" s="1">
        <v>29.0</v>
      </c>
      <c r="AQ192" s="4"/>
      <c r="AR192" s="4"/>
      <c r="AS192" s="4"/>
      <c r="AT192" s="4"/>
      <c r="AU192" s="4"/>
      <c r="AV192" s="4"/>
    </row>
    <row r="193">
      <c r="Y193" s="5"/>
      <c r="Z193" s="5"/>
      <c r="AA193" s="5"/>
      <c r="AB193" s="6"/>
      <c r="AC193" s="6"/>
      <c r="AD193" s="5"/>
      <c r="AE193" s="6"/>
      <c r="AF193" s="6"/>
      <c r="AG193" s="6"/>
      <c r="AH193" s="6"/>
      <c r="AI193" s="6"/>
      <c r="AJ193" s="6"/>
      <c r="AK193" s="6"/>
      <c r="AL193" s="1" t="s">
        <v>12</v>
      </c>
      <c r="AM193" s="1">
        <v>11.0</v>
      </c>
      <c r="AO193" s="1" t="s">
        <v>12</v>
      </c>
      <c r="AP193" s="1">
        <v>179.0</v>
      </c>
      <c r="AQ193" s="10"/>
      <c r="AR193" s="9"/>
      <c r="AS193" s="9"/>
      <c r="AT193" s="9"/>
      <c r="AU193" s="9"/>
      <c r="AV193" s="9"/>
    </row>
    <row r="194">
      <c r="Y194" s="5"/>
      <c r="Z194" s="5"/>
      <c r="AA194" s="5"/>
      <c r="AB194" s="6"/>
      <c r="AC194" s="6"/>
      <c r="AD194" s="5"/>
      <c r="AE194" s="6"/>
      <c r="AF194" s="6"/>
      <c r="AG194" s="6"/>
      <c r="AH194" s="6"/>
      <c r="AI194" s="6"/>
      <c r="AJ194" s="6"/>
      <c r="AK194" s="6"/>
      <c r="AL194" s="1" t="s">
        <v>13</v>
      </c>
      <c r="AM194" s="1">
        <v>1.0</v>
      </c>
      <c r="AO194" s="1" t="s">
        <v>13</v>
      </c>
      <c r="AP194" s="1">
        <v>4.0</v>
      </c>
      <c r="AQ194" s="10"/>
      <c r="AR194" s="9"/>
      <c r="AS194" s="9"/>
      <c r="AT194" s="9"/>
      <c r="AU194" s="9"/>
      <c r="AV194" s="9"/>
    </row>
    <row r="195">
      <c r="Y195" s="5"/>
      <c r="Z195" s="5"/>
      <c r="AA195" s="5"/>
      <c r="AB195" s="6"/>
      <c r="AC195" s="6"/>
      <c r="AD195" s="5"/>
      <c r="AE195" s="6"/>
      <c r="AF195" s="6"/>
      <c r="AG195" s="6"/>
      <c r="AH195" s="6"/>
      <c r="AI195" s="6"/>
      <c r="AJ195" s="6"/>
      <c r="AK195" s="6"/>
      <c r="AL195" s="1" t="s">
        <v>14</v>
      </c>
      <c r="AM195" s="1">
        <v>9.0</v>
      </c>
      <c r="AO195" s="1" t="s">
        <v>14</v>
      </c>
      <c r="AP195" s="1">
        <v>42.0</v>
      </c>
      <c r="AQ195" s="10"/>
      <c r="AR195" s="9"/>
      <c r="AS195" s="9"/>
      <c r="AT195" s="9"/>
      <c r="AU195" s="9"/>
      <c r="AV195" s="9"/>
    </row>
    <row r="196">
      <c r="Y196" s="5"/>
      <c r="Z196" s="5"/>
      <c r="AA196" s="5"/>
      <c r="AB196" s="6"/>
      <c r="AC196" s="6"/>
      <c r="AD196" s="5"/>
      <c r="AE196" s="6"/>
      <c r="AF196" s="6"/>
      <c r="AG196" s="6"/>
      <c r="AH196" s="6"/>
      <c r="AI196" s="6"/>
      <c r="AJ196" s="6"/>
      <c r="AK196" s="6"/>
      <c r="AL196" s="1" t="s">
        <v>15</v>
      </c>
      <c r="AM196" s="1">
        <v>0.0</v>
      </c>
      <c r="AO196" s="1" t="s">
        <v>15</v>
      </c>
      <c r="AP196" s="1">
        <v>0.0</v>
      </c>
      <c r="AQ196" s="10"/>
      <c r="AR196" s="9"/>
      <c r="AS196" s="9"/>
      <c r="AT196" s="9"/>
      <c r="AU196" s="9"/>
      <c r="AV196" s="9"/>
    </row>
    <row r="197">
      <c r="Y197" s="5"/>
      <c r="Z197" s="5"/>
      <c r="AA197" s="5"/>
      <c r="AB197" s="6"/>
      <c r="AC197" s="6"/>
      <c r="AD197" s="5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9"/>
      <c r="AP197" s="5"/>
      <c r="AQ197" s="10"/>
      <c r="AR197" s="9"/>
      <c r="AS197" s="9"/>
      <c r="AT197" s="9"/>
      <c r="AU197" s="9"/>
      <c r="AV197" s="9"/>
    </row>
    <row r="198">
      <c r="Y198" s="5"/>
      <c r="Z198" s="5"/>
      <c r="AA198" s="5"/>
      <c r="AB198" s="6"/>
      <c r="AC198" s="6"/>
      <c r="AD198" s="5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9"/>
      <c r="AP198" s="5"/>
      <c r="AQ198" s="10"/>
      <c r="AR198" s="9"/>
      <c r="AS198" s="9"/>
      <c r="AT198" s="9"/>
      <c r="AU198" s="9"/>
      <c r="AV198" s="9"/>
    </row>
    <row r="199">
      <c r="Y199" s="5"/>
      <c r="Z199" s="5"/>
      <c r="AA199" s="5"/>
      <c r="AB199" s="6"/>
      <c r="AC199" s="6"/>
      <c r="AD199" s="5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9"/>
      <c r="AP199" s="5"/>
      <c r="AQ199" s="10"/>
      <c r="AR199" s="9"/>
      <c r="AS199" s="9"/>
      <c r="AT199" s="9"/>
      <c r="AU199" s="9"/>
      <c r="AV199" s="9"/>
    </row>
    <row r="200">
      <c r="Y200" s="5"/>
      <c r="Z200" s="5"/>
      <c r="AA200" s="5"/>
      <c r="AB200" s="6"/>
      <c r="AC200" s="6"/>
      <c r="AD200" s="5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9"/>
      <c r="AP200" s="5"/>
      <c r="AQ200" s="10"/>
      <c r="AR200" s="9"/>
      <c r="AS200" s="9"/>
      <c r="AT200" s="9"/>
      <c r="AU200" s="9"/>
      <c r="AV200" s="9"/>
    </row>
    <row r="201">
      <c r="Y201" s="5"/>
      <c r="Z201" s="5"/>
      <c r="AA201" s="5"/>
      <c r="AB201" s="6"/>
      <c r="AC201" s="6"/>
      <c r="AD201" s="5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9"/>
      <c r="AP201" s="5"/>
      <c r="AQ201" s="10"/>
      <c r="AR201" s="9"/>
      <c r="AS201" s="9"/>
      <c r="AT201" s="9"/>
      <c r="AU201" s="9"/>
      <c r="AV201" s="9"/>
    </row>
    <row r="202">
      <c r="Y202" s="5"/>
      <c r="Z202" s="5"/>
      <c r="AA202" s="5"/>
      <c r="AB202" s="6"/>
      <c r="AC202" s="6"/>
      <c r="AD202" s="5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9"/>
      <c r="AP202" s="5"/>
      <c r="AQ202" s="10"/>
      <c r="AR202" s="9"/>
      <c r="AS202" s="9"/>
      <c r="AT202" s="9"/>
      <c r="AU202" s="9"/>
      <c r="AV202" s="9"/>
    </row>
    <row r="203">
      <c r="Y203" s="5"/>
      <c r="Z203" s="5"/>
      <c r="AA203" s="5"/>
      <c r="AB203" s="6"/>
      <c r="AC203" s="6"/>
      <c r="AD203" s="5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9"/>
      <c r="AP203" s="5"/>
      <c r="AQ203" s="10"/>
      <c r="AR203" s="9"/>
      <c r="AS203" s="9"/>
      <c r="AT203" s="9"/>
      <c r="AU203" s="9"/>
      <c r="AV203" s="9"/>
    </row>
    <row r="204">
      <c r="Y204" s="5"/>
      <c r="Z204" s="5"/>
      <c r="AA204" s="5"/>
      <c r="AB204" s="6"/>
      <c r="AC204" s="6"/>
      <c r="AD204" s="5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9"/>
      <c r="AP204" s="5"/>
      <c r="AQ204" s="10"/>
      <c r="AR204" s="9"/>
      <c r="AS204" s="9"/>
      <c r="AT204" s="9"/>
      <c r="AU204" s="9"/>
      <c r="AV204" s="9"/>
    </row>
    <row r="205">
      <c r="Y205" s="5"/>
      <c r="Z205" s="5"/>
      <c r="AA205" s="5"/>
      <c r="AB205" s="6"/>
      <c r="AC205" s="6"/>
      <c r="AD205" s="5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9"/>
      <c r="AP205" s="5"/>
      <c r="AQ205" s="10"/>
      <c r="AR205" s="9"/>
      <c r="AS205" s="9"/>
      <c r="AT205" s="9"/>
      <c r="AU205" s="9"/>
      <c r="AV205" s="9"/>
    </row>
    <row r="206">
      <c r="Y206" s="5"/>
      <c r="Z206" s="5"/>
      <c r="AA206" s="5"/>
      <c r="AB206" s="6"/>
      <c r="AC206" s="6"/>
      <c r="AD206" s="5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9"/>
      <c r="AP206" s="5"/>
      <c r="AQ206" s="10"/>
      <c r="AR206" s="9"/>
      <c r="AS206" s="9"/>
      <c r="AT206" s="9"/>
      <c r="AU206" s="9"/>
      <c r="AV206" s="9"/>
    </row>
    <row r="207">
      <c r="Y207" s="5"/>
      <c r="Z207" s="5"/>
      <c r="AA207" s="5"/>
      <c r="AB207" s="6"/>
      <c r="AC207" s="6"/>
      <c r="AD207" s="5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9"/>
      <c r="AP207" s="5"/>
      <c r="AQ207" s="10"/>
      <c r="AR207" s="9"/>
      <c r="AS207" s="9"/>
      <c r="AT207" s="9"/>
      <c r="AU207" s="9"/>
      <c r="AV207" s="9"/>
    </row>
    <row r="208">
      <c r="Y208" s="5"/>
      <c r="Z208" s="5"/>
      <c r="AA208" s="5"/>
      <c r="AB208" s="6"/>
      <c r="AC208" s="6"/>
      <c r="AD208" s="5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9"/>
      <c r="AP208" s="5"/>
      <c r="AQ208" s="10"/>
      <c r="AR208" s="9"/>
      <c r="AS208" s="9"/>
      <c r="AT208" s="9"/>
      <c r="AU208" s="9"/>
      <c r="AV208" s="9"/>
    </row>
    <row r="209">
      <c r="Y209" s="5"/>
      <c r="Z209" s="5"/>
      <c r="AA209" s="5"/>
      <c r="AB209" s="6"/>
      <c r="AC209" s="6"/>
      <c r="AD209" s="5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9"/>
      <c r="AP209" s="5"/>
      <c r="AQ209" s="10"/>
      <c r="AR209" s="9"/>
      <c r="AS209" s="9"/>
      <c r="AT209" s="9"/>
      <c r="AU209" s="9"/>
      <c r="AV209" s="9"/>
    </row>
    <row r="210">
      <c r="Y210" s="5"/>
      <c r="Z210" s="5"/>
      <c r="AA210" s="5"/>
      <c r="AB210" s="6"/>
      <c r="AC210" s="6"/>
      <c r="AD210" s="5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9"/>
      <c r="AP210" s="5"/>
      <c r="AQ210" s="10"/>
      <c r="AR210" s="9"/>
      <c r="AS210" s="9"/>
      <c r="AT210" s="9"/>
      <c r="AU210" s="9"/>
      <c r="AV210" s="9"/>
    </row>
    <row r="211">
      <c r="Y211" s="5"/>
      <c r="Z211" s="5"/>
      <c r="AA211" s="5"/>
      <c r="AB211" s="6"/>
      <c r="AC211" s="6"/>
      <c r="AD211" s="5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9"/>
      <c r="AP211" s="5"/>
      <c r="AQ211" s="10"/>
      <c r="AR211" s="9"/>
      <c r="AS211" s="9"/>
      <c r="AT211" s="9"/>
      <c r="AU211" s="9"/>
      <c r="AV211" s="9"/>
    </row>
    <row r="212">
      <c r="Y212" s="5"/>
      <c r="Z212" s="5"/>
      <c r="AA212" s="5"/>
      <c r="AB212" s="6"/>
      <c r="AC212" s="6"/>
      <c r="AD212" s="5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9"/>
      <c r="AP212" s="5"/>
      <c r="AQ212" s="10"/>
      <c r="AR212" s="9"/>
      <c r="AS212" s="9"/>
      <c r="AT212" s="9"/>
      <c r="AU212" s="9"/>
      <c r="AV212" s="9"/>
    </row>
  </sheetData>
  <autoFilter ref="$A$1:$Z$176">
    <filterColumn colId="16">
      <filters>
        <filter val="TRUE"/>
      </filters>
    </filterColumn>
    <filterColumn colId="19">
      <filters blank="1">
        <filter val="FALSE"/>
      </filters>
    </filterColumn>
    <sortState ref="A1:Z176">
      <sortCondition descending="1" ref="E1:E176"/>
      <sortCondition descending="1" ref="F1:F176"/>
    </sortState>
  </autoFilter>
  <mergeCells count="2">
    <mergeCell ref="AL186:AM186"/>
    <mergeCell ref="AO186:AP186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544</v>
      </c>
      <c r="AB1" s="4" t="s">
        <v>0</v>
      </c>
      <c r="AC1" s="4" t="s">
        <v>1</v>
      </c>
      <c r="AD1" s="4" t="s">
        <v>2</v>
      </c>
      <c r="AE1" s="4" t="s">
        <v>3</v>
      </c>
      <c r="AF1" s="4" t="s">
        <v>4</v>
      </c>
      <c r="AG1" s="4" t="s">
        <v>5</v>
      </c>
      <c r="AH1" s="4" t="s">
        <v>6</v>
      </c>
      <c r="AI1" s="4" t="s">
        <v>7</v>
      </c>
      <c r="AJ1" s="4" t="s">
        <v>8</v>
      </c>
      <c r="AK1" s="4" t="s">
        <v>9</v>
      </c>
      <c r="AL1" s="4" t="s">
        <v>10</v>
      </c>
      <c r="AM1" s="4" t="s">
        <v>11</v>
      </c>
      <c r="AN1" s="4" t="s">
        <v>12</v>
      </c>
      <c r="AO1" s="4" t="s">
        <v>13</v>
      </c>
      <c r="AP1" s="4" t="s">
        <v>14</v>
      </c>
      <c r="AQ1" s="4" t="s">
        <v>15</v>
      </c>
      <c r="AR1" s="4" t="s">
        <v>16</v>
      </c>
      <c r="AS1" s="4" t="s">
        <v>17</v>
      </c>
      <c r="AT1" s="4" t="s">
        <v>18</v>
      </c>
      <c r="AU1" s="4" t="s">
        <v>544</v>
      </c>
    </row>
    <row r="2">
      <c r="A2" s="1" t="s">
        <v>413</v>
      </c>
      <c r="B2" s="1" t="s">
        <v>414</v>
      </c>
      <c r="C2" s="1" t="s">
        <v>23</v>
      </c>
      <c r="D2" s="1">
        <v>10379.0</v>
      </c>
      <c r="E2" s="1">
        <v>1.0047153788E10</v>
      </c>
      <c r="F2" s="1" t="s">
        <v>415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1.0</v>
      </c>
      <c r="P2" s="1">
        <v>0.0</v>
      </c>
      <c r="Q2" s="2" t="b">
        <f>IFERROR(__xludf.DUMMYFUNCTION("IF(REGEXMATCH(B2, ""DEPRECATED""), true, false)
"),FALSE)</f>
        <v>0</v>
      </c>
      <c r="R2" s="2" t="str">
        <f t="shared" ref="R2:R176" si="1">CONCAT(A2, CONCAT(" - ", D2))</f>
        <v>alpine - 10379</v>
      </c>
      <c r="S2" s="3" t="str">
        <f t="shared" ref="S2:S176" si="2">CONCAT(A2, CONCAT(" - ", E2))</f>
        <v>alpine - 10047153788</v>
      </c>
      <c r="T2" s="2" t="b">
        <f t="shared" ref="T2:T57" si="3">iF(eq(G2,"undefined"),true,false)</f>
        <v>0</v>
      </c>
      <c r="AB2" s="5" t="s">
        <v>413</v>
      </c>
      <c r="AC2" s="5" t="s">
        <v>414</v>
      </c>
      <c r="AD2" s="5" t="s">
        <v>23</v>
      </c>
      <c r="AE2" s="6">
        <v>10379.0</v>
      </c>
      <c r="AF2" s="6">
        <v>1.0047153788E10</v>
      </c>
      <c r="AG2" s="5" t="s">
        <v>415</v>
      </c>
      <c r="AH2" s="6">
        <v>0.0</v>
      </c>
      <c r="AI2" s="6">
        <v>0.0</v>
      </c>
      <c r="AJ2" s="6">
        <v>0.0</v>
      </c>
      <c r="AK2" s="6">
        <v>0.0</v>
      </c>
      <c r="AL2" s="6">
        <v>0.0</v>
      </c>
      <c r="AM2" s="6">
        <v>0.0</v>
      </c>
      <c r="AN2" s="6">
        <v>0.0</v>
      </c>
      <c r="AO2" s="6">
        <v>0.0</v>
      </c>
      <c r="AP2" s="6">
        <v>1.0</v>
      </c>
      <c r="AQ2" s="6">
        <v>0.0</v>
      </c>
      <c r="AR2" s="9" t="b">
        <f>IFERROR(__xludf.DUMMYFUNCTION("IF(REGEXMATCH(AC2, ""DEPRECATED""), true, false)
"),FALSE)</f>
        <v>0</v>
      </c>
      <c r="AS2" s="5" t="str">
        <f t="shared" ref="AS2:AS24" si="4">CONCAT(AB2, CONCAT(" - ", AE2))</f>
        <v>alpine - 10379</v>
      </c>
      <c r="AT2" s="10" t="str">
        <f t="shared" ref="AT2:AT24" si="5">CONCAT(AB2, CONCAT(" - ", AF2))</f>
        <v>alpine - 10047153788</v>
      </c>
      <c r="AU2" s="9" t="b">
        <f t="shared" ref="AU2:AU24" si="6">iF(eq(AH2,"undefined"),true,false)</f>
        <v>0</v>
      </c>
    </row>
    <row r="3">
      <c r="A3" s="1" t="s">
        <v>88</v>
      </c>
      <c r="B3" s="1" t="s">
        <v>89</v>
      </c>
      <c r="C3" s="1" t="s">
        <v>23</v>
      </c>
      <c r="D3" s="1">
        <v>19159.0</v>
      </c>
      <c r="E3" s="1">
        <v>8.573723816E9</v>
      </c>
      <c r="F3" s="1" t="s">
        <v>90</v>
      </c>
      <c r="G3" s="1">
        <v>0.0</v>
      </c>
      <c r="H3" s="1">
        <v>34.0</v>
      </c>
      <c r="I3" s="1">
        <v>0.0</v>
      </c>
      <c r="J3" s="1">
        <v>3.0</v>
      </c>
      <c r="K3" s="1">
        <v>0.0</v>
      </c>
      <c r="L3" s="1">
        <v>0.0</v>
      </c>
      <c r="M3" s="1">
        <v>0.0</v>
      </c>
      <c r="N3" s="1">
        <v>1.0</v>
      </c>
      <c r="O3" s="1">
        <v>0.0</v>
      </c>
      <c r="P3" s="1">
        <v>0.0</v>
      </c>
      <c r="Q3" s="2" t="b">
        <f>IFERROR(__xludf.DUMMYFUNCTION("IF(REGEXMATCH(B3, ""DEPRECATED""), true, false)
"),FALSE)</f>
        <v>0</v>
      </c>
      <c r="R3" s="2" t="str">
        <f t="shared" si="1"/>
        <v>nginx - 19159</v>
      </c>
      <c r="S3" s="3" t="str">
        <f t="shared" si="2"/>
        <v>nginx - 8573723816</v>
      </c>
      <c r="T3" s="2" t="b">
        <f t="shared" si="3"/>
        <v>0</v>
      </c>
      <c r="AB3" s="5" t="s">
        <v>88</v>
      </c>
      <c r="AC3" s="5" t="s">
        <v>89</v>
      </c>
      <c r="AD3" s="5" t="s">
        <v>23</v>
      </c>
      <c r="AE3" s="6">
        <v>19159.0</v>
      </c>
      <c r="AF3" s="6">
        <v>8.573723816E9</v>
      </c>
      <c r="AG3" s="5" t="s">
        <v>90</v>
      </c>
      <c r="AH3" s="6">
        <v>0.0</v>
      </c>
      <c r="AI3" s="6">
        <v>34.0</v>
      </c>
      <c r="AJ3" s="6">
        <v>0.0</v>
      </c>
      <c r="AK3" s="6">
        <v>3.0</v>
      </c>
      <c r="AL3" s="6">
        <v>0.0</v>
      </c>
      <c r="AM3" s="6">
        <v>0.0</v>
      </c>
      <c r="AN3" s="6">
        <v>0.0</v>
      </c>
      <c r="AO3" s="6">
        <v>1.0</v>
      </c>
      <c r="AP3" s="6">
        <v>0.0</v>
      </c>
      <c r="AQ3" s="6">
        <v>0.0</v>
      </c>
      <c r="AR3" s="9" t="b">
        <f>IFERROR(__xludf.DUMMYFUNCTION("IF(REGEXMATCH(AC3, ""DEPRECATED""), true, false)
"),FALSE)</f>
        <v>0</v>
      </c>
      <c r="AS3" s="5" t="str">
        <f t="shared" si="4"/>
        <v>nginx - 19159</v>
      </c>
      <c r="AT3" s="10" t="str">
        <f t="shared" si="5"/>
        <v>nginx - 8573723816</v>
      </c>
      <c r="AU3" s="9" t="b">
        <f t="shared" si="6"/>
        <v>0</v>
      </c>
    </row>
    <row r="4">
      <c r="A4" s="1" t="s">
        <v>431</v>
      </c>
      <c r="B4" s="1" t="s">
        <v>432</v>
      </c>
      <c r="C4" s="1" t="s">
        <v>23</v>
      </c>
      <c r="D4" s="1">
        <v>3118.0</v>
      </c>
      <c r="E4" s="1">
        <v>8.27672497E9</v>
      </c>
      <c r="F4" s="1" t="s">
        <v>433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si="1"/>
        <v>busybox - 3118</v>
      </c>
      <c r="S4" s="3" t="str">
        <f t="shared" si="2"/>
        <v>busybox - 8276724970</v>
      </c>
      <c r="T4" s="2" t="b">
        <f t="shared" si="3"/>
        <v>0</v>
      </c>
      <c r="AB4" s="5" t="s">
        <v>431</v>
      </c>
      <c r="AC4" s="5" t="s">
        <v>432</v>
      </c>
      <c r="AD4" s="5" t="s">
        <v>23</v>
      </c>
      <c r="AE4" s="6">
        <v>3118.0</v>
      </c>
      <c r="AF4" s="6">
        <v>8.27672497E9</v>
      </c>
      <c r="AG4" s="5" t="s">
        <v>433</v>
      </c>
      <c r="AH4" s="6">
        <v>0.0</v>
      </c>
      <c r="AI4" s="6">
        <v>0.0</v>
      </c>
      <c r="AJ4" s="6">
        <v>0.0</v>
      </c>
      <c r="AK4" s="6">
        <v>0.0</v>
      </c>
      <c r="AL4" s="6">
        <v>0.0</v>
      </c>
      <c r="AM4" s="6">
        <v>0.0</v>
      </c>
      <c r="AN4" s="6">
        <v>0.0</v>
      </c>
      <c r="AO4" s="6">
        <v>0.0</v>
      </c>
      <c r="AP4" s="6">
        <v>0.0</v>
      </c>
      <c r="AQ4" s="6">
        <v>0.0</v>
      </c>
      <c r="AR4" s="9" t="b">
        <f>IFERROR(__xludf.DUMMYFUNCTION("IF(REGEXMATCH(AC4, ""DEPRECATED""), true, false)
"),FALSE)</f>
        <v>0</v>
      </c>
      <c r="AS4" s="5" t="str">
        <f t="shared" si="4"/>
        <v>busybox - 3118</v>
      </c>
      <c r="AT4" s="10" t="str">
        <f t="shared" si="5"/>
        <v>busybox - 8276724970</v>
      </c>
      <c r="AU4" s="9" t="b">
        <f t="shared" si="6"/>
        <v>0</v>
      </c>
    </row>
    <row r="5">
      <c r="A5" s="1" t="s">
        <v>359</v>
      </c>
      <c r="B5" s="1" t="s">
        <v>360</v>
      </c>
      <c r="C5" s="1" t="s">
        <v>23</v>
      </c>
      <c r="D5" s="1">
        <v>16519.0</v>
      </c>
      <c r="E5" s="1">
        <v>8.136854258E9</v>
      </c>
      <c r="F5" s="1" t="s">
        <v>361</v>
      </c>
      <c r="G5" s="1">
        <v>3.0</v>
      </c>
      <c r="H5" s="1">
        <v>9.0</v>
      </c>
      <c r="I5" s="1">
        <v>1.0</v>
      </c>
      <c r="J5" s="1">
        <v>3.0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2" t="b">
        <f>IFERROR(__xludf.DUMMYFUNCTION("IF(REGEXMATCH(B5, ""DEPRECATED""), true, false)
"),FALSE)</f>
        <v>0</v>
      </c>
      <c r="R5" s="2" t="str">
        <f t="shared" si="1"/>
        <v>ubuntu - 16519</v>
      </c>
      <c r="S5" s="3" t="str">
        <f t="shared" si="2"/>
        <v>ubuntu - 8136854258</v>
      </c>
      <c r="T5" s="2" t="b">
        <f t="shared" si="3"/>
        <v>0</v>
      </c>
      <c r="AB5" s="5" t="s">
        <v>359</v>
      </c>
      <c r="AC5" s="5" t="s">
        <v>360</v>
      </c>
      <c r="AD5" s="5" t="s">
        <v>23</v>
      </c>
      <c r="AE5" s="6">
        <v>16519.0</v>
      </c>
      <c r="AF5" s="6">
        <v>8.136854258E9</v>
      </c>
      <c r="AG5" s="5" t="s">
        <v>361</v>
      </c>
      <c r="AH5" s="6">
        <v>3.0</v>
      </c>
      <c r="AI5" s="6">
        <v>9.0</v>
      </c>
      <c r="AJ5" s="6">
        <v>1.0</v>
      </c>
      <c r="AK5" s="6">
        <v>3.0</v>
      </c>
      <c r="AL5" s="6">
        <v>0.0</v>
      </c>
      <c r="AM5" s="6">
        <v>0.0</v>
      </c>
      <c r="AN5" s="6">
        <v>0.0</v>
      </c>
      <c r="AO5" s="6">
        <v>0.0</v>
      </c>
      <c r="AP5" s="6">
        <v>0.0</v>
      </c>
      <c r="AQ5" s="6">
        <v>0.0</v>
      </c>
      <c r="AR5" s="9" t="b">
        <f>IFERROR(__xludf.DUMMYFUNCTION("IF(REGEXMATCH(AC5, ""DEPRECATED""), true, false)
"),FALSE)</f>
        <v>0</v>
      </c>
      <c r="AS5" s="5" t="str">
        <f t="shared" si="4"/>
        <v>ubuntu - 16519</v>
      </c>
      <c r="AT5" s="10" t="str">
        <f t="shared" si="5"/>
        <v>ubuntu - 8136854258</v>
      </c>
      <c r="AU5" s="9" t="b">
        <f t="shared" si="6"/>
        <v>0</v>
      </c>
    </row>
    <row r="6">
      <c r="A6" s="1" t="s">
        <v>254</v>
      </c>
      <c r="B6" s="1" t="s">
        <v>255</v>
      </c>
      <c r="C6" s="1" t="s">
        <v>23</v>
      </c>
      <c r="D6" s="1">
        <v>9131.0</v>
      </c>
      <c r="E6" s="1">
        <v>7.040684374E9</v>
      </c>
      <c r="F6" s="1" t="s">
        <v>256</v>
      </c>
      <c r="G6" s="1">
        <v>1.0</v>
      </c>
      <c r="H6" s="1">
        <v>92.0</v>
      </c>
      <c r="I6" s="1">
        <v>0.0</v>
      </c>
      <c r="J6" s="1">
        <v>7.0</v>
      </c>
      <c r="K6" s="1">
        <v>0.0</v>
      </c>
      <c r="L6" s="1">
        <v>0.0</v>
      </c>
      <c r="M6" s="1">
        <v>0.0</v>
      </c>
      <c r="N6" s="1">
        <v>1.0</v>
      </c>
      <c r="O6" s="1">
        <v>0.0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1"/>
        <v>python - 9131</v>
      </c>
      <c r="S6" s="3" t="str">
        <f t="shared" si="2"/>
        <v>python - 7040684374</v>
      </c>
      <c r="T6" s="2" t="b">
        <f t="shared" si="3"/>
        <v>0</v>
      </c>
      <c r="AB6" s="5" t="s">
        <v>254</v>
      </c>
      <c r="AC6" s="5" t="s">
        <v>255</v>
      </c>
      <c r="AD6" s="5" t="s">
        <v>23</v>
      </c>
      <c r="AE6" s="6">
        <v>9131.0</v>
      </c>
      <c r="AF6" s="6">
        <v>7.040684374E9</v>
      </c>
      <c r="AG6" s="5" t="s">
        <v>256</v>
      </c>
      <c r="AH6" s="6">
        <v>1.0</v>
      </c>
      <c r="AI6" s="6">
        <v>92.0</v>
      </c>
      <c r="AJ6" s="6">
        <v>0.0</v>
      </c>
      <c r="AK6" s="6">
        <v>7.0</v>
      </c>
      <c r="AL6" s="6">
        <v>0.0</v>
      </c>
      <c r="AM6" s="6">
        <v>0.0</v>
      </c>
      <c r="AN6" s="6">
        <v>0.0</v>
      </c>
      <c r="AO6" s="6">
        <v>1.0</v>
      </c>
      <c r="AP6" s="6">
        <v>0.0</v>
      </c>
      <c r="AQ6" s="6">
        <v>0.0</v>
      </c>
      <c r="AR6" s="9" t="b">
        <f>IFERROR(__xludf.DUMMYFUNCTION("IF(REGEXMATCH(AC6, ""DEPRECATED""), true, false)
"),FALSE)</f>
        <v>0</v>
      </c>
      <c r="AS6" s="5" t="str">
        <f t="shared" si="4"/>
        <v>python - 9131</v>
      </c>
      <c r="AT6" s="10" t="str">
        <f t="shared" si="5"/>
        <v>python - 7040684374</v>
      </c>
      <c r="AU6" s="9" t="b">
        <f t="shared" si="6"/>
        <v>0</v>
      </c>
    </row>
    <row r="7">
      <c r="A7" s="1" t="s">
        <v>245</v>
      </c>
      <c r="B7" s="1" t="s">
        <v>246</v>
      </c>
      <c r="C7" s="1" t="s">
        <v>23</v>
      </c>
      <c r="D7" s="1">
        <v>12437.0</v>
      </c>
      <c r="E7" s="1">
        <v>5.994034865E9</v>
      </c>
      <c r="F7" s="1" t="s">
        <v>247</v>
      </c>
      <c r="G7" s="1">
        <v>3.0</v>
      </c>
      <c r="H7" s="1">
        <v>19.0</v>
      </c>
      <c r="I7" s="1">
        <v>11.0</v>
      </c>
      <c r="J7" s="1">
        <v>0.0</v>
      </c>
      <c r="K7" s="1">
        <v>28.0</v>
      </c>
      <c r="L7" s="1">
        <v>0.0</v>
      </c>
      <c r="M7" s="1">
        <v>2.0</v>
      </c>
      <c r="N7" s="1">
        <v>1.0</v>
      </c>
      <c r="O7" s="1">
        <v>1.0</v>
      </c>
      <c r="P7" s="1">
        <v>0.0</v>
      </c>
      <c r="Q7" s="2" t="b">
        <f>IFERROR(__xludf.DUMMYFUNCTION("IF(REGEXMATCH(B7, ""DEPRECATED""), true, false)
"),FALSE)</f>
        <v>0</v>
      </c>
      <c r="R7" s="2" t="str">
        <f t="shared" si="1"/>
        <v>redis - 12437</v>
      </c>
      <c r="S7" s="3" t="str">
        <f t="shared" si="2"/>
        <v>redis - 5994034865</v>
      </c>
      <c r="T7" s="2" t="b">
        <f t="shared" si="3"/>
        <v>0</v>
      </c>
      <c r="AB7" s="5" t="s">
        <v>245</v>
      </c>
      <c r="AC7" s="5" t="s">
        <v>246</v>
      </c>
      <c r="AD7" s="5" t="s">
        <v>23</v>
      </c>
      <c r="AE7" s="6">
        <v>12437.0</v>
      </c>
      <c r="AF7" s="6">
        <v>5.994034865E9</v>
      </c>
      <c r="AG7" s="5" t="s">
        <v>247</v>
      </c>
      <c r="AH7" s="6">
        <v>3.0</v>
      </c>
      <c r="AI7" s="6">
        <v>19.0</v>
      </c>
      <c r="AJ7" s="6">
        <v>11.0</v>
      </c>
      <c r="AK7" s="6">
        <v>0.0</v>
      </c>
      <c r="AL7" s="6">
        <v>28.0</v>
      </c>
      <c r="AM7" s="6">
        <v>0.0</v>
      </c>
      <c r="AN7" s="6">
        <v>2.0</v>
      </c>
      <c r="AO7" s="6">
        <v>1.0</v>
      </c>
      <c r="AP7" s="6">
        <v>1.0</v>
      </c>
      <c r="AQ7" s="6">
        <v>0.0</v>
      </c>
      <c r="AR7" s="9" t="b">
        <f>IFERROR(__xludf.DUMMYFUNCTION("IF(REGEXMATCH(AC7, ""DEPRECATED""), true, false)
"),FALSE)</f>
        <v>0</v>
      </c>
      <c r="AS7" s="5" t="str">
        <f t="shared" si="4"/>
        <v>redis - 12437</v>
      </c>
      <c r="AT7" s="10" t="str">
        <f t="shared" si="5"/>
        <v>redis - 5994034865</v>
      </c>
      <c r="AU7" s="9" t="b">
        <f t="shared" si="6"/>
        <v>0</v>
      </c>
    </row>
    <row r="8">
      <c r="A8" s="1" t="s">
        <v>290</v>
      </c>
      <c r="B8" s="1" t="s">
        <v>291</v>
      </c>
      <c r="C8" s="1" t="s">
        <v>23</v>
      </c>
      <c r="D8" s="1">
        <v>12734.0</v>
      </c>
      <c r="E8" s="1">
        <v>5.925679194E9</v>
      </c>
      <c r="F8" s="1" t="s">
        <v>292</v>
      </c>
      <c r="G8" s="1">
        <v>3.0</v>
      </c>
      <c r="H8" s="1">
        <v>32.0</v>
      </c>
      <c r="I8" s="1">
        <v>11.0</v>
      </c>
      <c r="J8" s="1">
        <v>0.0</v>
      </c>
      <c r="K8" s="1">
        <v>28.0</v>
      </c>
      <c r="L8" s="1">
        <v>0.0</v>
      </c>
      <c r="M8" s="1">
        <v>2.0</v>
      </c>
      <c r="N8" s="1">
        <v>1.0</v>
      </c>
      <c r="O8" s="1">
        <v>1.0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1"/>
        <v>postgres - 12734</v>
      </c>
      <c r="S8" s="3" t="str">
        <f t="shared" si="2"/>
        <v>postgres - 5925679194</v>
      </c>
      <c r="T8" s="2" t="b">
        <f t="shared" si="3"/>
        <v>0</v>
      </c>
      <c r="AB8" s="5" t="s">
        <v>290</v>
      </c>
      <c r="AC8" s="5" t="s">
        <v>291</v>
      </c>
      <c r="AD8" s="5" t="s">
        <v>23</v>
      </c>
      <c r="AE8" s="6">
        <v>12734.0</v>
      </c>
      <c r="AF8" s="6">
        <v>5.925679194E9</v>
      </c>
      <c r="AG8" s="5" t="s">
        <v>292</v>
      </c>
      <c r="AH8" s="6">
        <v>3.0</v>
      </c>
      <c r="AI8" s="6">
        <v>32.0</v>
      </c>
      <c r="AJ8" s="6">
        <v>11.0</v>
      </c>
      <c r="AK8" s="6">
        <v>0.0</v>
      </c>
      <c r="AL8" s="6">
        <v>28.0</v>
      </c>
      <c r="AM8" s="6">
        <v>0.0</v>
      </c>
      <c r="AN8" s="6">
        <v>2.0</v>
      </c>
      <c r="AO8" s="6">
        <v>1.0</v>
      </c>
      <c r="AP8" s="6">
        <v>1.0</v>
      </c>
      <c r="AQ8" s="6">
        <v>0.0</v>
      </c>
      <c r="AR8" s="9" t="b">
        <f>IFERROR(__xludf.DUMMYFUNCTION("IF(REGEXMATCH(AC8, ""DEPRECATED""), true, false)
"),FALSE)</f>
        <v>0</v>
      </c>
      <c r="AS8" s="5" t="str">
        <f t="shared" si="4"/>
        <v>postgres - 12734</v>
      </c>
      <c r="AT8" s="10" t="str">
        <f t="shared" si="5"/>
        <v>postgres - 5925679194</v>
      </c>
      <c r="AU8" s="9" t="b">
        <f t="shared" si="6"/>
        <v>0</v>
      </c>
    </row>
    <row r="9">
      <c r="A9" s="1" t="s">
        <v>61</v>
      </c>
      <c r="B9" s="1" t="s">
        <v>62</v>
      </c>
      <c r="C9" s="1" t="s">
        <v>23</v>
      </c>
      <c r="D9" s="1">
        <v>13004.0</v>
      </c>
      <c r="E9" s="1">
        <v>4.665428867E9</v>
      </c>
      <c r="F9" s="1" t="s">
        <v>63</v>
      </c>
      <c r="G9" s="1">
        <v>1.0</v>
      </c>
      <c r="H9" s="1">
        <v>82.0</v>
      </c>
      <c r="I9" s="1">
        <v>0.0</v>
      </c>
      <c r="J9" s="1">
        <v>7.0</v>
      </c>
      <c r="K9" s="1">
        <v>0.0</v>
      </c>
      <c r="L9" s="1">
        <v>0.0</v>
      </c>
      <c r="M9" s="1">
        <v>0.0</v>
      </c>
      <c r="N9" s="1">
        <v>1.0</v>
      </c>
      <c r="O9" s="1">
        <v>0.0</v>
      </c>
      <c r="P9" s="1">
        <v>0.0</v>
      </c>
      <c r="Q9" s="2" t="b">
        <f>IFERROR(__xludf.DUMMYFUNCTION("IF(REGEXMATCH(B9, ""DEPRECATED""), true, false)
"),FALSE)</f>
        <v>0</v>
      </c>
      <c r="R9" s="2" t="str">
        <f t="shared" si="1"/>
        <v>node - 13004</v>
      </c>
      <c r="S9" s="3" t="str">
        <f t="shared" si="2"/>
        <v>node - 4665428867</v>
      </c>
      <c r="T9" s="2" t="b">
        <f t="shared" si="3"/>
        <v>0</v>
      </c>
      <c r="AB9" s="5" t="s">
        <v>61</v>
      </c>
      <c r="AC9" s="5" t="s">
        <v>62</v>
      </c>
      <c r="AD9" s="5" t="s">
        <v>23</v>
      </c>
      <c r="AE9" s="6">
        <v>13004.0</v>
      </c>
      <c r="AF9" s="6">
        <v>4.665428867E9</v>
      </c>
      <c r="AG9" s="5" t="s">
        <v>63</v>
      </c>
      <c r="AH9" s="6">
        <v>1.0</v>
      </c>
      <c r="AI9" s="6">
        <v>82.0</v>
      </c>
      <c r="AJ9" s="6">
        <v>0.0</v>
      </c>
      <c r="AK9" s="6">
        <v>7.0</v>
      </c>
      <c r="AL9" s="6">
        <v>0.0</v>
      </c>
      <c r="AM9" s="6">
        <v>0.0</v>
      </c>
      <c r="AN9" s="6">
        <v>0.0</v>
      </c>
      <c r="AO9" s="6">
        <v>1.0</v>
      </c>
      <c r="AP9" s="6">
        <v>0.0</v>
      </c>
      <c r="AQ9" s="6">
        <v>0.0</v>
      </c>
      <c r="AR9" s="9" t="b">
        <f>IFERROR(__xludf.DUMMYFUNCTION("IF(REGEXMATCH(AC9, ""DEPRECATED""), true, false)
"),FALSE)</f>
        <v>0</v>
      </c>
      <c r="AS9" s="5" t="str">
        <f t="shared" si="4"/>
        <v>node - 13004</v>
      </c>
      <c r="AT9" s="10" t="str">
        <f t="shared" si="5"/>
        <v>node - 4665428867</v>
      </c>
      <c r="AU9" s="9" t="b">
        <f t="shared" si="6"/>
        <v>0</v>
      </c>
    </row>
    <row r="10">
      <c r="A10" s="1" t="s">
        <v>275</v>
      </c>
      <c r="B10" s="1" t="s">
        <v>276</v>
      </c>
      <c r="C10" s="1" t="s">
        <v>23</v>
      </c>
      <c r="D10" s="1">
        <v>2098.0</v>
      </c>
      <c r="E10" s="1">
        <v>4.402857683E9</v>
      </c>
      <c r="F10" s="1" t="s">
        <v>277</v>
      </c>
      <c r="G10" s="1">
        <v>1.0</v>
      </c>
      <c r="H10" s="1">
        <v>19.0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memcached - 2098</v>
      </c>
      <c r="S10" s="3" t="str">
        <f t="shared" si="2"/>
        <v>memcached - 4402857683</v>
      </c>
      <c r="T10" s="2" t="b">
        <f t="shared" si="3"/>
        <v>0</v>
      </c>
      <c r="AB10" s="5" t="s">
        <v>275</v>
      </c>
      <c r="AC10" s="5" t="s">
        <v>276</v>
      </c>
      <c r="AD10" s="5" t="s">
        <v>23</v>
      </c>
      <c r="AE10" s="6">
        <v>2098.0</v>
      </c>
      <c r="AF10" s="6">
        <v>4.402857683E9</v>
      </c>
      <c r="AG10" s="5" t="s">
        <v>277</v>
      </c>
      <c r="AH10" s="6">
        <v>1.0</v>
      </c>
      <c r="AI10" s="6">
        <v>19.0</v>
      </c>
      <c r="AJ10" s="6">
        <v>0.0</v>
      </c>
      <c r="AK10" s="6">
        <v>0.0</v>
      </c>
      <c r="AL10" s="6">
        <v>0.0</v>
      </c>
      <c r="AM10" s="6">
        <v>0.0</v>
      </c>
      <c r="AN10" s="6">
        <v>0.0</v>
      </c>
      <c r="AO10" s="6">
        <v>1.0</v>
      </c>
      <c r="AP10" s="6">
        <v>0.0</v>
      </c>
      <c r="AQ10" s="6">
        <v>0.0</v>
      </c>
      <c r="AR10" s="9" t="b">
        <f>IFERROR(__xludf.DUMMYFUNCTION("IF(REGEXMATCH(AC10, ""DEPRECATED""), true, false)
"),FALSE)</f>
        <v>0</v>
      </c>
      <c r="AS10" s="5" t="str">
        <f t="shared" si="4"/>
        <v>memcached - 2098</v>
      </c>
      <c r="AT10" s="10" t="str">
        <f t="shared" si="5"/>
        <v>memcached - 4402857683</v>
      </c>
      <c r="AU10" s="9" t="b">
        <f t="shared" si="6"/>
        <v>0</v>
      </c>
    </row>
    <row r="11">
      <c r="A11" s="1" t="s">
        <v>242</v>
      </c>
      <c r="B11" s="1" t="s">
        <v>243</v>
      </c>
      <c r="C11" s="1" t="s">
        <v>23</v>
      </c>
      <c r="D11" s="1">
        <v>4579.0</v>
      </c>
      <c r="E11" s="1">
        <v>4.357117408E9</v>
      </c>
      <c r="F11" s="1" t="s">
        <v>244</v>
      </c>
      <c r="G11" s="1">
        <v>1.0</v>
      </c>
      <c r="H11" s="1">
        <v>28.0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1.0</v>
      </c>
      <c r="O11" s="1">
        <v>0.0</v>
      </c>
      <c r="P11" s="1">
        <v>0.0</v>
      </c>
      <c r="Q11" s="2" t="b">
        <f>IFERROR(__xludf.DUMMYFUNCTION("IF(REGEXMATCH(B11, ""DEPRECATED""), true, false)
"),FALSE)</f>
        <v>0</v>
      </c>
      <c r="R11" s="2" t="str">
        <f t="shared" si="1"/>
        <v>httpd - 4579</v>
      </c>
      <c r="S11" s="3" t="str">
        <f t="shared" si="2"/>
        <v>httpd - 4357117408</v>
      </c>
      <c r="T11" s="2" t="b">
        <f t="shared" si="3"/>
        <v>0</v>
      </c>
      <c r="AB11" s="5" t="s">
        <v>242</v>
      </c>
      <c r="AC11" s="5" t="s">
        <v>243</v>
      </c>
      <c r="AD11" s="5" t="s">
        <v>23</v>
      </c>
      <c r="AE11" s="6">
        <v>4579.0</v>
      </c>
      <c r="AF11" s="6">
        <v>4.357117408E9</v>
      </c>
      <c r="AG11" s="5" t="s">
        <v>244</v>
      </c>
      <c r="AH11" s="6">
        <v>1.0</v>
      </c>
      <c r="AI11" s="6">
        <v>28.0</v>
      </c>
      <c r="AJ11" s="6">
        <v>0.0</v>
      </c>
      <c r="AK11" s="6">
        <v>0.0</v>
      </c>
      <c r="AL11" s="6">
        <v>0.0</v>
      </c>
      <c r="AM11" s="6">
        <v>0.0</v>
      </c>
      <c r="AN11" s="6">
        <v>0.0</v>
      </c>
      <c r="AO11" s="6">
        <v>1.0</v>
      </c>
      <c r="AP11" s="6">
        <v>0.0</v>
      </c>
      <c r="AQ11" s="6">
        <v>0.0</v>
      </c>
      <c r="AR11" s="9" t="b">
        <f>IFERROR(__xludf.DUMMYFUNCTION("IF(REGEXMATCH(AC11, ""DEPRECATED""), true, false)
"),FALSE)</f>
        <v>0</v>
      </c>
      <c r="AS11" s="5" t="str">
        <f t="shared" si="4"/>
        <v>httpd - 4579</v>
      </c>
      <c r="AT11" s="10" t="str">
        <f t="shared" si="5"/>
        <v>httpd - 4357117408</v>
      </c>
      <c r="AU11" s="9" t="b">
        <f t="shared" si="6"/>
        <v>0</v>
      </c>
    </row>
    <row r="12">
      <c r="A12" s="1" t="s">
        <v>37</v>
      </c>
      <c r="B12" s="1" t="s">
        <v>38</v>
      </c>
      <c r="C12" s="1" t="s">
        <v>23</v>
      </c>
      <c r="D12" s="1">
        <v>9906.0</v>
      </c>
      <c r="E12" s="1">
        <v>3.928672726E9</v>
      </c>
      <c r="F12" s="1" t="s">
        <v>39</v>
      </c>
      <c r="G12" s="1">
        <v>5.0</v>
      </c>
      <c r="H12" s="1">
        <v>11.0</v>
      </c>
      <c r="I12" s="1">
        <v>12.0</v>
      </c>
      <c r="J12" s="1">
        <v>3.0</v>
      </c>
      <c r="K12" s="1">
        <v>28.0</v>
      </c>
      <c r="L12" s="1">
        <v>0.0</v>
      </c>
      <c r="M12" s="1">
        <v>2.0</v>
      </c>
      <c r="N12" s="1">
        <v>0.0</v>
      </c>
      <c r="O12" s="1">
        <v>1.0</v>
      </c>
      <c r="P12" s="1">
        <v>0.0</v>
      </c>
      <c r="Q12" s="2" t="b">
        <f>IFERROR(__xludf.DUMMYFUNCTION("IF(REGEXMATCH(B12, ""DEPRECATED""), true, false)
"),FALSE)</f>
        <v>0</v>
      </c>
      <c r="R12" s="2" t="str">
        <f t="shared" si="1"/>
        <v>mongo - 9906</v>
      </c>
      <c r="S12" s="3" t="str">
        <f t="shared" si="2"/>
        <v>mongo - 3928672726</v>
      </c>
      <c r="T12" s="2" t="b">
        <f t="shared" si="3"/>
        <v>0</v>
      </c>
      <c r="AB12" s="5" t="s">
        <v>37</v>
      </c>
      <c r="AC12" s="5" t="s">
        <v>38</v>
      </c>
      <c r="AD12" s="5" t="s">
        <v>23</v>
      </c>
      <c r="AE12" s="6">
        <v>9906.0</v>
      </c>
      <c r="AF12" s="6">
        <v>3.928672726E9</v>
      </c>
      <c r="AG12" s="5" t="s">
        <v>39</v>
      </c>
      <c r="AH12" s="6">
        <v>5.0</v>
      </c>
      <c r="AI12" s="6">
        <v>11.0</v>
      </c>
      <c r="AJ12" s="6">
        <v>12.0</v>
      </c>
      <c r="AK12" s="6">
        <v>3.0</v>
      </c>
      <c r="AL12" s="6">
        <v>28.0</v>
      </c>
      <c r="AM12" s="6">
        <v>0.0</v>
      </c>
      <c r="AN12" s="6">
        <v>2.0</v>
      </c>
      <c r="AO12" s="6">
        <v>0.0</v>
      </c>
      <c r="AP12" s="6">
        <v>1.0</v>
      </c>
      <c r="AQ12" s="6">
        <v>0.0</v>
      </c>
      <c r="AR12" s="9" t="b">
        <f>IFERROR(__xludf.DUMMYFUNCTION("IF(REGEXMATCH(AC12, ""DEPRECATED""), true, false)
"),FALSE)</f>
        <v>0</v>
      </c>
      <c r="AS12" s="5" t="str">
        <f t="shared" si="4"/>
        <v>mongo - 9906</v>
      </c>
      <c r="AT12" s="10" t="str">
        <f t="shared" si="5"/>
        <v>mongo - 3928672726</v>
      </c>
      <c r="AU12" s="9" t="b">
        <f t="shared" si="6"/>
        <v>0</v>
      </c>
    </row>
    <row r="13">
      <c r="A13" s="1" t="s">
        <v>34</v>
      </c>
      <c r="B13" s="1" t="s">
        <v>35</v>
      </c>
      <c r="C13" s="1" t="s">
        <v>23</v>
      </c>
      <c r="D13" s="1">
        <v>14552.0</v>
      </c>
      <c r="E13" s="1">
        <v>3.864873871E9</v>
      </c>
      <c r="F13" s="1" t="s">
        <v>36</v>
      </c>
      <c r="G13" s="1">
        <v>5.0</v>
      </c>
      <c r="H13" s="1">
        <v>0.0</v>
      </c>
      <c r="I13" s="1">
        <v>28.0</v>
      </c>
      <c r="J13" s="1">
        <v>0.0</v>
      </c>
      <c r="K13" s="1">
        <v>50.0</v>
      </c>
      <c r="L13" s="1">
        <v>0.0</v>
      </c>
      <c r="M13" s="1">
        <v>2.0</v>
      </c>
      <c r="N13" s="1">
        <v>0.0</v>
      </c>
      <c r="O13" s="1">
        <v>4.0</v>
      </c>
      <c r="P13" s="1">
        <v>0.0</v>
      </c>
      <c r="Q13" s="2" t="b">
        <f>IFERROR(__xludf.DUMMYFUNCTION("IF(REGEXMATCH(B13, ""DEPRECATED""), true, false)
"),FALSE)</f>
        <v>0</v>
      </c>
      <c r="R13" s="2" t="str">
        <f t="shared" si="1"/>
        <v>mysql - 14552</v>
      </c>
      <c r="S13" s="3" t="str">
        <f t="shared" si="2"/>
        <v>mysql - 3864873871</v>
      </c>
      <c r="T13" s="2" t="b">
        <f t="shared" si="3"/>
        <v>0</v>
      </c>
      <c r="AB13" s="5" t="s">
        <v>34</v>
      </c>
      <c r="AC13" s="5" t="s">
        <v>35</v>
      </c>
      <c r="AD13" s="5" t="s">
        <v>23</v>
      </c>
      <c r="AE13" s="6">
        <v>14552.0</v>
      </c>
      <c r="AF13" s="6">
        <v>3.864873871E9</v>
      </c>
      <c r="AG13" s="5" t="s">
        <v>36</v>
      </c>
      <c r="AH13" s="6">
        <v>5.0</v>
      </c>
      <c r="AI13" s="6">
        <v>0.0</v>
      </c>
      <c r="AJ13" s="6">
        <v>28.0</v>
      </c>
      <c r="AK13" s="6">
        <v>0.0</v>
      </c>
      <c r="AL13" s="6">
        <v>50.0</v>
      </c>
      <c r="AM13" s="6">
        <v>0.0</v>
      </c>
      <c r="AN13" s="6">
        <v>2.0</v>
      </c>
      <c r="AO13" s="6">
        <v>0.0</v>
      </c>
      <c r="AP13" s="6">
        <v>4.0</v>
      </c>
      <c r="AQ13" s="6">
        <v>0.0</v>
      </c>
      <c r="AR13" s="9" t="b">
        <f>IFERROR(__xludf.DUMMYFUNCTION("IF(REGEXMATCH(AC13, ""DEPRECATED""), true, false)
"),FALSE)</f>
        <v>0</v>
      </c>
      <c r="AS13" s="5" t="str">
        <f t="shared" si="4"/>
        <v>mysql - 14552</v>
      </c>
      <c r="AT13" s="10" t="str">
        <f t="shared" si="5"/>
        <v>mysql - 3864873871</v>
      </c>
      <c r="AU13" s="9" t="b">
        <f t="shared" si="6"/>
        <v>0</v>
      </c>
    </row>
    <row r="14">
      <c r="A14" s="1" t="s">
        <v>356</v>
      </c>
      <c r="B14" s="1" t="s">
        <v>357</v>
      </c>
      <c r="C14" s="1" t="s">
        <v>23</v>
      </c>
      <c r="D14" s="1">
        <v>3052.0</v>
      </c>
      <c r="E14" s="1">
        <v>3.21639236E9</v>
      </c>
      <c r="F14" s="1" t="s">
        <v>358</v>
      </c>
      <c r="G14" s="1">
        <v>0.0</v>
      </c>
      <c r="H14" s="1">
        <v>1.0</v>
      </c>
      <c r="I14" s="1">
        <v>5.0</v>
      </c>
      <c r="J14" s="1">
        <v>1.0</v>
      </c>
      <c r="K14" s="1">
        <v>2.0</v>
      </c>
      <c r="L14" s="1">
        <v>0.0</v>
      </c>
      <c r="M14" s="1">
        <v>0.0</v>
      </c>
      <c r="N14" s="1">
        <v>0.0</v>
      </c>
      <c r="O14" s="1">
        <v>1.0</v>
      </c>
      <c r="P14" s="1">
        <v>0.0</v>
      </c>
      <c r="Q14" s="2" t="b">
        <f>IFERROR(__xludf.DUMMYFUNCTION("IF(REGEXMATCH(B14, ""DEPRECATED""), true, false)
"),FALSE)</f>
        <v>0</v>
      </c>
      <c r="R14" s="2" t="str">
        <f t="shared" si="1"/>
        <v>traefik - 3052</v>
      </c>
      <c r="S14" s="3" t="str">
        <f t="shared" si="2"/>
        <v>traefik - 3216392360</v>
      </c>
      <c r="T14" s="2" t="b">
        <f t="shared" si="3"/>
        <v>0</v>
      </c>
      <c r="AB14" s="5" t="s">
        <v>356</v>
      </c>
      <c r="AC14" s="5" t="s">
        <v>357</v>
      </c>
      <c r="AD14" s="5" t="s">
        <v>23</v>
      </c>
      <c r="AE14" s="6">
        <v>3052.0</v>
      </c>
      <c r="AF14" s="6">
        <v>3.21639236E9</v>
      </c>
      <c r="AG14" s="5" t="s">
        <v>358</v>
      </c>
      <c r="AH14" s="6">
        <v>0.0</v>
      </c>
      <c r="AI14" s="6">
        <v>1.0</v>
      </c>
      <c r="AJ14" s="6">
        <v>5.0</v>
      </c>
      <c r="AK14" s="6">
        <v>1.0</v>
      </c>
      <c r="AL14" s="6">
        <v>2.0</v>
      </c>
      <c r="AM14" s="6">
        <v>0.0</v>
      </c>
      <c r="AN14" s="6">
        <v>0.0</v>
      </c>
      <c r="AO14" s="6">
        <v>0.0</v>
      </c>
      <c r="AP14" s="6">
        <v>1.0</v>
      </c>
      <c r="AQ14" s="6">
        <v>0.0</v>
      </c>
      <c r="AR14" s="9" t="b">
        <f>IFERROR(__xludf.DUMMYFUNCTION("IF(REGEXMATCH(AC14, ""DEPRECATED""), true, false)
"),FALSE)</f>
        <v>0</v>
      </c>
      <c r="AS14" s="5" t="str">
        <f t="shared" si="4"/>
        <v>traefik - 3052</v>
      </c>
      <c r="AT14" s="10" t="str">
        <f t="shared" si="5"/>
        <v>traefik - 3216392360</v>
      </c>
      <c r="AU14" s="9" t="b">
        <f t="shared" si="6"/>
        <v>0</v>
      </c>
    </row>
    <row r="15">
      <c r="A15" s="1" t="s">
        <v>28</v>
      </c>
      <c r="B15" s="1" t="s">
        <v>29</v>
      </c>
      <c r="C15" s="1" t="s">
        <v>23</v>
      </c>
      <c r="D15" s="1">
        <v>4912.0</v>
      </c>
      <c r="E15" s="1">
        <v>2.644473077E9</v>
      </c>
      <c r="F15" s="1" t="s">
        <v>30</v>
      </c>
      <c r="G15" s="1">
        <v>3.0</v>
      </c>
      <c r="H15" s="1">
        <v>9.0</v>
      </c>
      <c r="I15" s="1">
        <v>1.0</v>
      </c>
      <c r="J15" s="1">
        <v>3.0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1"/>
        <v>rabbitmq - 4912</v>
      </c>
      <c r="S15" s="3" t="str">
        <f t="shared" si="2"/>
        <v>rabbitmq - 2644473077</v>
      </c>
      <c r="T15" s="2" t="b">
        <f t="shared" si="3"/>
        <v>0</v>
      </c>
      <c r="AB15" s="5" t="s">
        <v>28</v>
      </c>
      <c r="AC15" s="5" t="s">
        <v>29</v>
      </c>
      <c r="AD15" s="5" t="s">
        <v>23</v>
      </c>
      <c r="AE15" s="6">
        <v>4912.0</v>
      </c>
      <c r="AF15" s="6">
        <v>2.644473077E9</v>
      </c>
      <c r="AG15" s="5" t="s">
        <v>30</v>
      </c>
      <c r="AH15" s="6">
        <v>3.0</v>
      </c>
      <c r="AI15" s="6">
        <v>9.0</v>
      </c>
      <c r="AJ15" s="6">
        <v>1.0</v>
      </c>
      <c r="AK15" s="6">
        <v>3.0</v>
      </c>
      <c r="AL15" s="6">
        <v>0.0</v>
      </c>
      <c r="AM15" s="6">
        <v>0.0</v>
      </c>
      <c r="AN15" s="6">
        <v>0.0</v>
      </c>
      <c r="AO15" s="6">
        <v>0.0</v>
      </c>
      <c r="AP15" s="6">
        <v>0.0</v>
      </c>
      <c r="AQ15" s="6">
        <v>0.0</v>
      </c>
      <c r="AR15" s="9" t="b">
        <f>IFERROR(__xludf.DUMMYFUNCTION("IF(REGEXMATCH(AC15, ""DEPRECATED""), true, false)
"),FALSE)</f>
        <v>0</v>
      </c>
      <c r="AS15" s="5" t="str">
        <f t="shared" si="4"/>
        <v>rabbitmq - 4912</v>
      </c>
      <c r="AT15" s="10" t="str">
        <f t="shared" si="5"/>
        <v>rabbitmq - 2644473077</v>
      </c>
      <c r="AU15" s="9" t="b">
        <f t="shared" si="6"/>
        <v>0</v>
      </c>
    </row>
    <row r="16">
      <c r="A16" s="1" t="s">
        <v>332</v>
      </c>
      <c r="B16" s="1" t="s">
        <v>333</v>
      </c>
      <c r="C16" s="1" t="s">
        <v>23</v>
      </c>
      <c r="D16" s="1">
        <v>5558.0</v>
      </c>
      <c r="E16" s="1">
        <v>2.628305413E9</v>
      </c>
      <c r="F16" s="1" t="s">
        <v>334</v>
      </c>
      <c r="G16" s="1">
        <v>5.0</v>
      </c>
      <c r="H16" s="1">
        <v>10.0</v>
      </c>
      <c r="I16" s="1">
        <v>15.0</v>
      </c>
      <c r="J16" s="1">
        <v>3.0</v>
      </c>
      <c r="K16" s="1">
        <v>36.0</v>
      </c>
      <c r="L16" s="1">
        <v>0.0</v>
      </c>
      <c r="M16" s="1">
        <v>3.0</v>
      </c>
      <c r="N16" s="1">
        <v>0.0</v>
      </c>
      <c r="O16" s="1">
        <v>1.0</v>
      </c>
      <c r="P16" s="1">
        <v>0.0</v>
      </c>
      <c r="Q16" s="2" t="b">
        <f>IFERROR(__xludf.DUMMYFUNCTION("IF(REGEXMATCH(B16, ""DEPRECATED""), true, false)
"),FALSE)</f>
        <v>0</v>
      </c>
      <c r="R16" s="2" t="str">
        <f t="shared" si="1"/>
        <v>mariadb - 5558</v>
      </c>
      <c r="S16" s="3" t="str">
        <f t="shared" si="2"/>
        <v>mariadb - 2628305413</v>
      </c>
      <c r="T16" s="2" t="b">
        <f t="shared" si="3"/>
        <v>0</v>
      </c>
      <c r="AB16" s="5" t="s">
        <v>332</v>
      </c>
      <c r="AC16" s="5" t="s">
        <v>333</v>
      </c>
      <c r="AD16" s="5" t="s">
        <v>23</v>
      </c>
      <c r="AE16" s="6">
        <v>5558.0</v>
      </c>
      <c r="AF16" s="6">
        <v>2.628305413E9</v>
      </c>
      <c r="AG16" s="5" t="s">
        <v>334</v>
      </c>
      <c r="AH16" s="6">
        <v>5.0</v>
      </c>
      <c r="AI16" s="6">
        <v>10.0</v>
      </c>
      <c r="AJ16" s="6">
        <v>15.0</v>
      </c>
      <c r="AK16" s="6">
        <v>3.0</v>
      </c>
      <c r="AL16" s="6">
        <v>36.0</v>
      </c>
      <c r="AM16" s="6">
        <v>0.0</v>
      </c>
      <c r="AN16" s="6">
        <v>3.0</v>
      </c>
      <c r="AO16" s="6">
        <v>0.0</v>
      </c>
      <c r="AP16" s="6">
        <v>1.0</v>
      </c>
      <c r="AQ16" s="6">
        <v>0.0</v>
      </c>
      <c r="AR16" s="9" t="b">
        <f>IFERROR(__xludf.DUMMYFUNCTION("IF(REGEXMATCH(AC16, ""DEPRECATED""), true, false)
"),FALSE)</f>
        <v>0</v>
      </c>
      <c r="AS16" s="5" t="str">
        <f t="shared" si="4"/>
        <v>mariadb - 5558</v>
      </c>
      <c r="AT16" s="10" t="str">
        <f t="shared" si="5"/>
        <v>mariadb - 2628305413</v>
      </c>
      <c r="AU16" s="9" t="b">
        <f t="shared" si="6"/>
        <v>0</v>
      </c>
    </row>
    <row r="17">
      <c r="A17" s="1" t="s">
        <v>25</v>
      </c>
      <c r="B17" s="1" t="s">
        <v>26</v>
      </c>
      <c r="C17" s="1" t="s">
        <v>23</v>
      </c>
      <c r="D17" s="1">
        <v>2450.0</v>
      </c>
      <c r="E17" s="1">
        <v>2.616536732E9</v>
      </c>
      <c r="F17" s="1" t="s">
        <v>27</v>
      </c>
      <c r="G17" s="1">
        <v>0.0</v>
      </c>
      <c r="H17" s="1">
        <v>0.0</v>
      </c>
      <c r="I17" s="1">
        <v>7.0</v>
      </c>
      <c r="J17" s="1">
        <v>0.0</v>
      </c>
      <c r="K17" s="1">
        <v>2.0</v>
      </c>
      <c r="L17" s="1">
        <v>0.0</v>
      </c>
      <c r="M17" s="1">
        <v>0.0</v>
      </c>
      <c r="N17" s="1">
        <v>0.0</v>
      </c>
      <c r="O17" s="1">
        <v>3.0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docker - 2450</v>
      </c>
      <c r="S17" s="3" t="str">
        <f t="shared" si="2"/>
        <v>docker - 2616536732</v>
      </c>
      <c r="T17" s="2" t="b">
        <f t="shared" si="3"/>
        <v>0</v>
      </c>
      <c r="AB17" s="5" t="s">
        <v>25</v>
      </c>
      <c r="AC17" s="5" t="s">
        <v>26</v>
      </c>
      <c r="AD17" s="5" t="s">
        <v>23</v>
      </c>
      <c r="AE17" s="6">
        <v>2450.0</v>
      </c>
      <c r="AF17" s="6">
        <v>2.616536732E9</v>
      </c>
      <c r="AG17" s="5" t="s">
        <v>27</v>
      </c>
      <c r="AH17" s="6">
        <v>0.0</v>
      </c>
      <c r="AI17" s="6">
        <v>0.0</v>
      </c>
      <c r="AJ17" s="6">
        <v>7.0</v>
      </c>
      <c r="AK17" s="6">
        <v>0.0</v>
      </c>
      <c r="AL17" s="6">
        <v>2.0</v>
      </c>
      <c r="AM17" s="6">
        <v>0.0</v>
      </c>
      <c r="AN17" s="6">
        <v>0.0</v>
      </c>
      <c r="AO17" s="6">
        <v>0.0</v>
      </c>
      <c r="AP17" s="6">
        <v>3.0</v>
      </c>
      <c r="AQ17" s="6">
        <v>0.0</v>
      </c>
      <c r="AR17" s="9" t="b">
        <f>IFERROR(__xludf.DUMMYFUNCTION("IF(REGEXMATCH(AC17, ""DEPRECATED""), true, false)
"),FALSE)</f>
        <v>0</v>
      </c>
      <c r="AS17" s="5" t="str">
        <f t="shared" si="4"/>
        <v>docker - 2450</v>
      </c>
      <c r="AT17" s="10" t="str">
        <f t="shared" si="5"/>
        <v>docker - 2616536732</v>
      </c>
      <c r="AU17" s="9" t="b">
        <f t="shared" si="6"/>
        <v>0</v>
      </c>
    </row>
    <row r="18">
      <c r="A18" s="1" t="s">
        <v>401</v>
      </c>
      <c r="B18" s="1" t="s">
        <v>402</v>
      </c>
      <c r="C18" s="1" t="s">
        <v>23</v>
      </c>
      <c r="D18" s="1">
        <v>2122.0</v>
      </c>
      <c r="E18" s="1">
        <v>2.284422182E9</v>
      </c>
      <c r="F18" s="1" t="s">
        <v>403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hello-world - 2122</v>
      </c>
      <c r="S18" s="3" t="str">
        <f t="shared" si="2"/>
        <v>hello-world - 2284422182</v>
      </c>
      <c r="T18" s="2" t="b">
        <f t="shared" si="3"/>
        <v>0</v>
      </c>
      <c r="AB18" s="5" t="s">
        <v>401</v>
      </c>
      <c r="AC18" s="5" t="s">
        <v>402</v>
      </c>
      <c r="AD18" s="5" t="s">
        <v>23</v>
      </c>
      <c r="AE18" s="6">
        <v>2122.0</v>
      </c>
      <c r="AF18" s="6">
        <v>2.284422182E9</v>
      </c>
      <c r="AG18" s="5" t="s">
        <v>403</v>
      </c>
      <c r="AH18" s="6">
        <v>0.0</v>
      </c>
      <c r="AI18" s="6">
        <v>0.0</v>
      </c>
      <c r="AJ18" s="6">
        <v>0.0</v>
      </c>
      <c r="AK18" s="6">
        <v>0.0</v>
      </c>
      <c r="AL18" s="6">
        <v>0.0</v>
      </c>
      <c r="AM18" s="6">
        <v>0.0</v>
      </c>
      <c r="AN18" s="6">
        <v>0.0</v>
      </c>
      <c r="AO18" s="6">
        <v>0.0</v>
      </c>
      <c r="AP18" s="6">
        <v>0.0</v>
      </c>
      <c r="AQ18" s="6">
        <v>0.0</v>
      </c>
      <c r="AR18" s="9" t="b">
        <f>IFERROR(__xludf.DUMMYFUNCTION("IF(REGEXMATCH(AC18, ""DEPRECATED""), true, false)
"),FALSE)</f>
        <v>0</v>
      </c>
      <c r="AS18" s="5" t="str">
        <f t="shared" si="4"/>
        <v>hello-world - 2122</v>
      </c>
      <c r="AT18" s="10" t="str">
        <f t="shared" si="5"/>
        <v>hello-world - 2284422182</v>
      </c>
      <c r="AU18" s="9" t="b">
        <f t="shared" si="6"/>
        <v>0</v>
      </c>
    </row>
    <row r="19">
      <c r="A19" s="1" t="s">
        <v>160</v>
      </c>
      <c r="B19" s="1" t="s">
        <v>161</v>
      </c>
      <c r="C19" s="1" t="s">
        <v>23</v>
      </c>
      <c r="D19" s="1">
        <v>3761.0</v>
      </c>
      <c r="E19" s="1">
        <v>2.108317531E9</v>
      </c>
      <c r="F19" s="1" t="s">
        <v>162</v>
      </c>
      <c r="G19" s="1">
        <v>5.0</v>
      </c>
      <c r="H19" s="1">
        <v>0.0</v>
      </c>
      <c r="I19" s="1">
        <v>32.0</v>
      </c>
      <c r="J19" s="1">
        <v>0.0</v>
      </c>
      <c r="K19" s="1">
        <v>20.0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1"/>
        <v>openjdk - 3761</v>
      </c>
      <c r="S19" s="3" t="str">
        <f t="shared" si="2"/>
        <v>openjdk - 2108317531</v>
      </c>
      <c r="T19" s="2" t="b">
        <f t="shared" si="3"/>
        <v>0</v>
      </c>
      <c r="AB19" s="5" t="s">
        <v>160</v>
      </c>
      <c r="AC19" s="5" t="s">
        <v>161</v>
      </c>
      <c r="AD19" s="5" t="s">
        <v>23</v>
      </c>
      <c r="AE19" s="6">
        <v>3761.0</v>
      </c>
      <c r="AF19" s="6">
        <v>2.108317531E9</v>
      </c>
      <c r="AG19" s="5" t="s">
        <v>162</v>
      </c>
      <c r="AH19" s="6">
        <v>5.0</v>
      </c>
      <c r="AI19" s="6">
        <v>0.0</v>
      </c>
      <c r="AJ19" s="6">
        <v>32.0</v>
      </c>
      <c r="AK19" s="6">
        <v>0.0</v>
      </c>
      <c r="AL19" s="6">
        <v>20.0</v>
      </c>
      <c r="AM19" s="6">
        <v>0.0</v>
      </c>
      <c r="AN19" s="6">
        <v>0.0</v>
      </c>
      <c r="AO19" s="6">
        <v>0.0</v>
      </c>
      <c r="AP19" s="6">
        <v>0.0</v>
      </c>
      <c r="AQ19" s="6">
        <v>0.0</v>
      </c>
      <c r="AR19" s="9" t="b">
        <f>IFERROR(__xludf.DUMMYFUNCTION("IF(REGEXMATCH(AC19, ""DEPRECATED""), true, false)
"),FALSE)</f>
        <v>0</v>
      </c>
      <c r="AS19" s="5" t="str">
        <f t="shared" si="4"/>
        <v>openjdk - 3761</v>
      </c>
      <c r="AT19" s="10" t="str">
        <f t="shared" si="5"/>
        <v>openjdk - 2108317531</v>
      </c>
      <c r="AU19" s="9" t="b">
        <f t="shared" si="6"/>
        <v>0</v>
      </c>
    </row>
    <row r="20">
      <c r="A20" s="1" t="s">
        <v>317</v>
      </c>
      <c r="B20" s="1" t="s">
        <v>318</v>
      </c>
      <c r="C20" s="1" t="s">
        <v>23</v>
      </c>
      <c r="D20" s="1">
        <v>4671.0</v>
      </c>
      <c r="E20" s="1">
        <v>1.975444587E9</v>
      </c>
      <c r="F20" s="1" t="s">
        <v>319</v>
      </c>
      <c r="G20" s="1">
        <v>1.0</v>
      </c>
      <c r="H20" s="1">
        <v>41.0</v>
      </c>
      <c r="I20" s="1">
        <v>0.0</v>
      </c>
      <c r="J20" s="1">
        <v>1.0</v>
      </c>
      <c r="K20" s="1">
        <v>0.0</v>
      </c>
      <c r="L20" s="1">
        <v>0.0</v>
      </c>
      <c r="M20" s="1">
        <v>0.0</v>
      </c>
      <c r="N20" s="1">
        <v>1.0</v>
      </c>
      <c r="O20" s="1">
        <v>0.0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1"/>
        <v>golang - 4671</v>
      </c>
      <c r="S20" s="3" t="str">
        <f t="shared" si="2"/>
        <v>golang - 1975444587</v>
      </c>
      <c r="T20" s="2" t="b">
        <f t="shared" si="3"/>
        <v>0</v>
      </c>
      <c r="AB20" s="5" t="s">
        <v>317</v>
      </c>
      <c r="AC20" s="5" t="s">
        <v>318</v>
      </c>
      <c r="AD20" s="5" t="s">
        <v>23</v>
      </c>
      <c r="AE20" s="6">
        <v>4671.0</v>
      </c>
      <c r="AF20" s="6">
        <v>1.975444587E9</v>
      </c>
      <c r="AG20" s="5" t="s">
        <v>319</v>
      </c>
      <c r="AH20" s="6">
        <v>1.0</v>
      </c>
      <c r="AI20" s="6">
        <v>41.0</v>
      </c>
      <c r="AJ20" s="6">
        <v>0.0</v>
      </c>
      <c r="AK20" s="6">
        <v>1.0</v>
      </c>
      <c r="AL20" s="6">
        <v>0.0</v>
      </c>
      <c r="AM20" s="6">
        <v>0.0</v>
      </c>
      <c r="AN20" s="6">
        <v>0.0</v>
      </c>
      <c r="AO20" s="6">
        <v>1.0</v>
      </c>
      <c r="AP20" s="6">
        <v>0.0</v>
      </c>
      <c r="AQ20" s="6">
        <v>0.0</v>
      </c>
      <c r="AR20" s="9" t="b">
        <f>IFERROR(__xludf.DUMMYFUNCTION("IF(REGEXMATCH(AC20, ""DEPRECATED""), true, false)
"),FALSE)</f>
        <v>0</v>
      </c>
      <c r="AS20" s="5" t="str">
        <f t="shared" si="4"/>
        <v>golang - 4671</v>
      </c>
      <c r="AT20" s="10" t="str">
        <f t="shared" si="5"/>
        <v>golang - 1975444587</v>
      </c>
      <c r="AU20" s="9" t="b">
        <f t="shared" si="6"/>
        <v>0</v>
      </c>
    </row>
    <row r="21">
      <c r="A21" s="1" t="s">
        <v>185</v>
      </c>
      <c r="B21" s="1" t="s">
        <v>186</v>
      </c>
      <c r="C21" s="1" t="s">
        <v>23</v>
      </c>
      <c r="D21" s="1">
        <v>3903.0</v>
      </c>
      <c r="E21" s="1">
        <v>1.616002589E9</v>
      </c>
      <c r="F21" s="1" t="s">
        <v>187</v>
      </c>
      <c r="G21" s="1">
        <v>0.0</v>
      </c>
      <c r="H21" s="1">
        <v>0.0</v>
      </c>
      <c r="I21" s="1">
        <v>0.0</v>
      </c>
      <c r="J21" s="1">
        <v>0.0</v>
      </c>
      <c r="K21" s="1">
        <v>1.0</v>
      </c>
      <c r="L21" s="1">
        <v>0.0</v>
      </c>
      <c r="M21" s="1">
        <v>0.0</v>
      </c>
      <c r="N21" s="1">
        <v>0.0</v>
      </c>
      <c r="O21" s="1">
        <v>2.0</v>
      </c>
      <c r="P21" s="1">
        <v>0.0</v>
      </c>
      <c r="Q21" s="2" t="b">
        <f>IFERROR(__xludf.DUMMYFUNCTION("IF(REGEXMATCH(B21, ""DEPRECATED""), true, false)
"),FALSE)</f>
        <v>0</v>
      </c>
      <c r="R21" s="2" t="str">
        <f t="shared" si="1"/>
        <v>registry - 3903</v>
      </c>
      <c r="S21" s="3" t="str">
        <f t="shared" si="2"/>
        <v>registry - 1616002589</v>
      </c>
      <c r="T21" s="2" t="b">
        <f t="shared" si="3"/>
        <v>0</v>
      </c>
      <c r="AB21" s="5" t="s">
        <v>185</v>
      </c>
      <c r="AC21" s="5" t="s">
        <v>186</v>
      </c>
      <c r="AD21" s="5" t="s">
        <v>23</v>
      </c>
      <c r="AE21" s="6">
        <v>3903.0</v>
      </c>
      <c r="AF21" s="6">
        <v>1.616002589E9</v>
      </c>
      <c r="AG21" s="5" t="s">
        <v>187</v>
      </c>
      <c r="AH21" s="6">
        <v>0.0</v>
      </c>
      <c r="AI21" s="6">
        <v>0.0</v>
      </c>
      <c r="AJ21" s="6">
        <v>0.0</v>
      </c>
      <c r="AK21" s="6">
        <v>0.0</v>
      </c>
      <c r="AL21" s="6">
        <v>1.0</v>
      </c>
      <c r="AM21" s="6">
        <v>0.0</v>
      </c>
      <c r="AN21" s="6">
        <v>0.0</v>
      </c>
      <c r="AO21" s="6">
        <v>0.0</v>
      </c>
      <c r="AP21" s="6">
        <v>2.0</v>
      </c>
      <c r="AQ21" s="6">
        <v>0.0</v>
      </c>
      <c r="AR21" s="9" t="b">
        <f>IFERROR(__xludf.DUMMYFUNCTION("IF(REGEXMATCH(AC21, ""DEPRECATED""), true, false)
"),FALSE)</f>
        <v>0</v>
      </c>
      <c r="AS21" s="5" t="str">
        <f t="shared" si="4"/>
        <v>registry - 3903</v>
      </c>
      <c r="AT21" s="10" t="str">
        <f t="shared" si="5"/>
        <v>registry - 1616002589</v>
      </c>
      <c r="AU21" s="9" t="b">
        <f t="shared" si="6"/>
        <v>0</v>
      </c>
    </row>
    <row r="22">
      <c r="A22" s="1" t="s">
        <v>43</v>
      </c>
      <c r="B22" s="1" t="s">
        <v>44</v>
      </c>
      <c r="C22" s="1" t="s">
        <v>23</v>
      </c>
      <c r="D22" s="1">
        <v>5382.0</v>
      </c>
      <c r="E22" s="1">
        <v>1.230555325E9</v>
      </c>
      <c r="F22" s="1" t="s">
        <v>45</v>
      </c>
      <c r="G22" s="1">
        <v>0.0</v>
      </c>
      <c r="H22" s="1">
        <v>123.0</v>
      </c>
      <c r="I22" s="1">
        <v>0.0</v>
      </c>
      <c r="J22" s="1">
        <v>5.0</v>
      </c>
      <c r="K22" s="1">
        <v>0.0</v>
      </c>
      <c r="L22" s="1">
        <v>0.0</v>
      </c>
      <c r="M22" s="1">
        <v>0.0</v>
      </c>
      <c r="N22" s="1">
        <v>1.0</v>
      </c>
      <c r="O22" s="1">
        <v>0.0</v>
      </c>
      <c r="P22" s="1">
        <v>3.0</v>
      </c>
      <c r="Q22" s="2" t="b">
        <f>IFERROR(__xludf.DUMMYFUNCTION("IF(REGEXMATCH(B22, ""DEPRECATED""), true, false)
"),FALSE)</f>
        <v>0</v>
      </c>
      <c r="R22" s="2" t="str">
        <f t="shared" si="1"/>
        <v>wordpress - 5382</v>
      </c>
      <c r="S22" s="3" t="str">
        <f t="shared" si="2"/>
        <v>wordpress - 1230555325</v>
      </c>
      <c r="T22" s="2" t="b">
        <f t="shared" si="3"/>
        <v>0</v>
      </c>
      <c r="AB22" s="5" t="s">
        <v>43</v>
      </c>
      <c r="AC22" s="5" t="s">
        <v>44</v>
      </c>
      <c r="AD22" s="5" t="s">
        <v>23</v>
      </c>
      <c r="AE22" s="6">
        <v>5382.0</v>
      </c>
      <c r="AF22" s="6">
        <v>1.230555325E9</v>
      </c>
      <c r="AG22" s="5" t="s">
        <v>45</v>
      </c>
      <c r="AH22" s="6">
        <v>0.0</v>
      </c>
      <c r="AI22" s="6">
        <v>123.0</v>
      </c>
      <c r="AJ22" s="6">
        <v>0.0</v>
      </c>
      <c r="AK22" s="6">
        <v>5.0</v>
      </c>
      <c r="AL22" s="6">
        <v>0.0</v>
      </c>
      <c r="AM22" s="6">
        <v>0.0</v>
      </c>
      <c r="AN22" s="6">
        <v>0.0</v>
      </c>
      <c r="AO22" s="6">
        <v>1.0</v>
      </c>
      <c r="AP22" s="6">
        <v>0.0</v>
      </c>
      <c r="AQ22" s="6">
        <v>3.0</v>
      </c>
      <c r="AR22" s="9" t="b">
        <f>IFERROR(__xludf.DUMMYFUNCTION("IF(REGEXMATCH(AC22, ""DEPRECATED""), true, false)
"),FALSE)</f>
        <v>0</v>
      </c>
      <c r="AS22" s="5" t="str">
        <f t="shared" si="4"/>
        <v>wordpress - 5382</v>
      </c>
      <c r="AT22" s="10" t="str">
        <f t="shared" si="5"/>
        <v>wordpress - 1230555325</v>
      </c>
      <c r="AU22" s="9" t="b">
        <f t="shared" si="6"/>
        <v>0</v>
      </c>
    </row>
    <row r="23">
      <c r="A23" s="1" t="s">
        <v>398</v>
      </c>
      <c r="B23" s="1" t="s">
        <v>399</v>
      </c>
      <c r="C23" s="1" t="s">
        <v>23</v>
      </c>
      <c r="D23" s="1">
        <v>4822.0</v>
      </c>
      <c r="E23" s="1">
        <v>1.130823288E9</v>
      </c>
      <c r="F23" s="1" t="s">
        <v>400</v>
      </c>
      <c r="G23" s="1">
        <v>0.0</v>
      </c>
      <c r="H23" s="1">
        <v>16.0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1.0</v>
      </c>
      <c r="O23" s="1">
        <v>0.0</v>
      </c>
      <c r="P23" s="1">
        <v>0.0</v>
      </c>
      <c r="Q23" s="2" t="b">
        <f>IFERROR(__xludf.DUMMYFUNCTION("IF(REGEXMATCH(B23, ""DEPRECATED""), true, false)
"),FALSE)</f>
        <v>0</v>
      </c>
      <c r="R23" s="2" t="str">
        <f t="shared" si="1"/>
        <v>debian - 4822</v>
      </c>
      <c r="S23" s="3" t="str">
        <f t="shared" si="2"/>
        <v>debian - 1130823288</v>
      </c>
      <c r="T23" s="2" t="b">
        <f t="shared" si="3"/>
        <v>0</v>
      </c>
      <c r="AB23" s="5" t="s">
        <v>398</v>
      </c>
      <c r="AC23" s="5" t="s">
        <v>399</v>
      </c>
      <c r="AD23" s="5" t="s">
        <v>23</v>
      </c>
      <c r="AE23" s="6">
        <v>4822.0</v>
      </c>
      <c r="AF23" s="6">
        <v>1.130823288E9</v>
      </c>
      <c r="AG23" s="5" t="s">
        <v>400</v>
      </c>
      <c r="AH23" s="6">
        <v>0.0</v>
      </c>
      <c r="AI23" s="6">
        <v>16.0</v>
      </c>
      <c r="AJ23" s="6">
        <v>0.0</v>
      </c>
      <c r="AK23" s="6">
        <v>0.0</v>
      </c>
      <c r="AL23" s="6">
        <v>0.0</v>
      </c>
      <c r="AM23" s="6">
        <v>0.0</v>
      </c>
      <c r="AN23" s="6">
        <v>0.0</v>
      </c>
      <c r="AO23" s="6">
        <v>1.0</v>
      </c>
      <c r="AP23" s="6">
        <v>0.0</v>
      </c>
      <c r="AQ23" s="6">
        <v>0.0</v>
      </c>
      <c r="AR23" s="9" t="b">
        <f>IFERROR(__xludf.DUMMYFUNCTION("IF(REGEXMATCH(AC23, ""DEPRECATED""), true, false)
"),FALSE)</f>
        <v>0</v>
      </c>
      <c r="AS23" s="5" t="str">
        <f t="shared" si="4"/>
        <v>debian - 4822</v>
      </c>
      <c r="AT23" s="10" t="str">
        <f t="shared" si="5"/>
        <v>debian - 1130823288</v>
      </c>
      <c r="AU23" s="9" t="b">
        <f t="shared" si="6"/>
        <v>0</v>
      </c>
    </row>
    <row r="24">
      <c r="A24" s="1" t="s">
        <v>157</v>
      </c>
      <c r="B24" s="1" t="s">
        <v>158</v>
      </c>
      <c r="C24" s="1" t="s">
        <v>23</v>
      </c>
      <c r="D24" s="1">
        <v>7290.0</v>
      </c>
      <c r="E24" s="1">
        <v>1.088627465E9</v>
      </c>
      <c r="F24" s="1" t="s">
        <v>159</v>
      </c>
      <c r="G24" s="1">
        <v>1.0</v>
      </c>
      <c r="H24" s="1">
        <v>39.0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1.0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1"/>
        <v>php - 7290</v>
      </c>
      <c r="S24" s="3" t="str">
        <f t="shared" si="2"/>
        <v>php - 1088627465</v>
      </c>
      <c r="T24" s="2" t="b">
        <f t="shared" si="3"/>
        <v>0</v>
      </c>
      <c r="AB24" s="5" t="s">
        <v>157</v>
      </c>
      <c r="AC24" s="5" t="s">
        <v>158</v>
      </c>
      <c r="AD24" s="5" t="s">
        <v>23</v>
      </c>
      <c r="AE24" s="6">
        <v>7290.0</v>
      </c>
      <c r="AF24" s="6">
        <v>1.088627465E9</v>
      </c>
      <c r="AG24" s="5" t="s">
        <v>159</v>
      </c>
      <c r="AH24" s="6">
        <v>1.0</v>
      </c>
      <c r="AI24" s="6">
        <v>39.0</v>
      </c>
      <c r="AJ24" s="6">
        <v>0.0</v>
      </c>
      <c r="AK24" s="6">
        <v>0.0</v>
      </c>
      <c r="AL24" s="6">
        <v>0.0</v>
      </c>
      <c r="AM24" s="6">
        <v>0.0</v>
      </c>
      <c r="AN24" s="6">
        <v>0.0</v>
      </c>
      <c r="AO24" s="6">
        <v>1.0</v>
      </c>
      <c r="AP24" s="6">
        <v>0.0</v>
      </c>
      <c r="AQ24" s="6">
        <v>0.0</v>
      </c>
      <c r="AR24" s="9" t="b">
        <f>IFERROR(__xludf.DUMMYFUNCTION("IF(REGEXMATCH(AC24, ""DEPRECATED""), true, false)
"),FALSE)</f>
        <v>0</v>
      </c>
      <c r="AS24" s="5" t="str">
        <f t="shared" si="4"/>
        <v>php - 7290</v>
      </c>
      <c r="AT24" s="10" t="str">
        <f t="shared" si="5"/>
        <v>php - 1088627465</v>
      </c>
      <c r="AU24" s="9" t="b">
        <f t="shared" si="6"/>
        <v>0</v>
      </c>
    </row>
    <row r="25" hidden="1">
      <c r="A25" s="1" t="s">
        <v>428</v>
      </c>
      <c r="B25" s="1" t="s">
        <v>429</v>
      </c>
      <c r="C25" s="1" t="s">
        <v>23</v>
      </c>
      <c r="D25" s="1">
        <v>1428.0</v>
      </c>
      <c r="E25" s="1">
        <v>1.021144456E9</v>
      </c>
      <c r="F25" s="1" t="s">
        <v>430</v>
      </c>
      <c r="G25" s="1" t="s">
        <v>166</v>
      </c>
      <c r="H25" s="1" t="s">
        <v>166</v>
      </c>
      <c r="I25" s="1" t="s">
        <v>166</v>
      </c>
      <c r="J25" s="1" t="s">
        <v>166</v>
      </c>
      <c r="K25" s="1" t="s">
        <v>166</v>
      </c>
      <c r="L25" s="1" t="s">
        <v>166</v>
      </c>
      <c r="M25" s="1" t="s">
        <v>166</v>
      </c>
      <c r="N25" s="1" t="s">
        <v>166</v>
      </c>
      <c r="O25" s="1" t="s">
        <v>166</v>
      </c>
      <c r="P25" s="1" t="s">
        <v>166</v>
      </c>
      <c r="Q25" s="2" t="b">
        <f>IFERROR(__xludf.DUMMYFUNCTION("IF(REGEXMATCH(B25, ""DEPRECATED""), true, false)
"),FALSE)</f>
        <v>0</v>
      </c>
      <c r="R25" s="2" t="str">
        <f t="shared" si="1"/>
        <v>consul - 1428</v>
      </c>
      <c r="S25" s="3" t="str">
        <f t="shared" si="2"/>
        <v>consul - 1021144456</v>
      </c>
      <c r="T25" s="2" t="b">
        <f t="shared" si="3"/>
        <v>1</v>
      </c>
    </row>
    <row r="26">
      <c r="A26" s="1" t="s">
        <v>272</v>
      </c>
      <c r="B26" s="1" t="s">
        <v>273</v>
      </c>
      <c r="C26" s="1" t="s">
        <v>23</v>
      </c>
      <c r="D26" s="1">
        <v>1808.0</v>
      </c>
      <c r="E26" s="1">
        <v>1.017648772E9</v>
      </c>
      <c r="F26" s="1" t="s">
        <v>274</v>
      </c>
      <c r="G26" s="1">
        <v>1.0</v>
      </c>
      <c r="H26" s="1">
        <v>26.0</v>
      </c>
      <c r="I26" s="1">
        <v>4.0</v>
      </c>
      <c r="J26" s="1">
        <v>1.0</v>
      </c>
      <c r="K26" s="1">
        <v>9.0</v>
      </c>
      <c r="L26" s="1">
        <v>0.0</v>
      </c>
      <c r="M26" s="1">
        <v>2.0</v>
      </c>
      <c r="N26" s="1">
        <v>1.0</v>
      </c>
      <c r="O26" s="1">
        <v>1.0</v>
      </c>
      <c r="P26" s="1">
        <v>0.0</v>
      </c>
      <c r="Q26" s="2" t="b">
        <f>IFERROR(__xludf.DUMMYFUNCTION("IF(REGEXMATCH(B26, ""DEPRECATED""), true, false)
"),FALSE)</f>
        <v>0</v>
      </c>
      <c r="R26" s="2" t="str">
        <f t="shared" si="1"/>
        <v>influxdb - 1808</v>
      </c>
      <c r="S26" s="3" t="str">
        <f t="shared" si="2"/>
        <v>influxdb - 1017648772</v>
      </c>
      <c r="T26" s="2" t="b">
        <f t="shared" si="3"/>
        <v>0</v>
      </c>
      <c r="AB26" s="5" t="s">
        <v>272</v>
      </c>
      <c r="AC26" s="5" t="s">
        <v>273</v>
      </c>
      <c r="AD26" s="5" t="s">
        <v>23</v>
      </c>
      <c r="AE26" s="6">
        <v>1808.0</v>
      </c>
      <c r="AF26" s="6">
        <v>1.017648772E9</v>
      </c>
      <c r="AG26" s="5" t="s">
        <v>274</v>
      </c>
      <c r="AH26" s="6">
        <v>1.0</v>
      </c>
      <c r="AI26" s="6">
        <v>26.0</v>
      </c>
      <c r="AJ26" s="6">
        <v>4.0</v>
      </c>
      <c r="AK26" s="6">
        <v>1.0</v>
      </c>
      <c r="AL26" s="6">
        <v>9.0</v>
      </c>
      <c r="AM26" s="6">
        <v>0.0</v>
      </c>
      <c r="AN26" s="6">
        <v>2.0</v>
      </c>
      <c r="AO26" s="6">
        <v>1.0</v>
      </c>
      <c r="AP26" s="6">
        <v>1.0</v>
      </c>
      <c r="AQ26" s="6">
        <v>0.0</v>
      </c>
      <c r="AR26" s="9" t="b">
        <f>IFERROR(__xludf.DUMMYFUNCTION("IF(REGEXMATCH(AC26, ""DEPRECATED""), true, false)
"),FALSE)</f>
        <v>0</v>
      </c>
      <c r="AS26" s="5" t="str">
        <f t="shared" ref="AS26:AS31" si="7">CONCAT(AB26, CONCAT(" - ", AE26))</f>
        <v>influxdb - 1808</v>
      </c>
      <c r="AT26" s="10" t="str">
        <f t="shared" ref="AT26:AT31" si="8">CONCAT(AB26, CONCAT(" - ", AF26))</f>
        <v>influxdb - 1017648772</v>
      </c>
      <c r="AU26" s="9" t="b">
        <f t="shared" ref="AU26:AU31" si="9">iF(eq(AH26,"undefined"),true,false)</f>
        <v>0</v>
      </c>
    </row>
    <row r="27">
      <c r="A27" s="1" t="s">
        <v>31</v>
      </c>
      <c r="B27" s="1" t="s">
        <v>32</v>
      </c>
      <c r="C27" s="1" t="s">
        <v>23</v>
      </c>
      <c r="D27" s="1">
        <v>3906.0</v>
      </c>
      <c r="E27" s="1">
        <v>9.16243366E8</v>
      </c>
      <c r="F27" s="1" t="s">
        <v>33</v>
      </c>
      <c r="G27" s="1">
        <v>1.0</v>
      </c>
      <c r="H27" s="1">
        <v>75.0</v>
      </c>
      <c r="I27" s="1">
        <v>0.0</v>
      </c>
      <c r="J27" s="1">
        <v>7.0</v>
      </c>
      <c r="K27" s="1">
        <v>0.0</v>
      </c>
      <c r="L27" s="1">
        <v>0.0</v>
      </c>
      <c r="M27" s="1">
        <v>0.0</v>
      </c>
      <c r="N27" s="1">
        <v>1.0</v>
      </c>
      <c r="O27" s="1">
        <v>0.0</v>
      </c>
      <c r="P27" s="1">
        <v>3.0</v>
      </c>
      <c r="Q27" s="2" t="b">
        <f>IFERROR(__xludf.DUMMYFUNCTION("IF(REGEXMATCH(B27, ""DEPRECATED""), true, false)
"),FALSE)</f>
        <v>0</v>
      </c>
      <c r="R27" s="2" t="str">
        <f t="shared" si="1"/>
        <v>nextcloud - 3906</v>
      </c>
      <c r="S27" s="3" t="str">
        <f t="shared" si="2"/>
        <v>nextcloud - 916243366</v>
      </c>
      <c r="T27" s="2" t="b">
        <f t="shared" si="3"/>
        <v>0</v>
      </c>
      <c r="AB27" s="5" t="s">
        <v>31</v>
      </c>
      <c r="AC27" s="5" t="s">
        <v>32</v>
      </c>
      <c r="AD27" s="5" t="s">
        <v>23</v>
      </c>
      <c r="AE27" s="6">
        <v>3906.0</v>
      </c>
      <c r="AF27" s="6">
        <v>9.16243366E8</v>
      </c>
      <c r="AG27" s="5" t="s">
        <v>33</v>
      </c>
      <c r="AH27" s="6">
        <v>1.0</v>
      </c>
      <c r="AI27" s="6">
        <v>75.0</v>
      </c>
      <c r="AJ27" s="6">
        <v>0.0</v>
      </c>
      <c r="AK27" s="6">
        <v>7.0</v>
      </c>
      <c r="AL27" s="6">
        <v>0.0</v>
      </c>
      <c r="AM27" s="6">
        <v>0.0</v>
      </c>
      <c r="AN27" s="6">
        <v>0.0</v>
      </c>
      <c r="AO27" s="6">
        <v>1.0</v>
      </c>
      <c r="AP27" s="6">
        <v>0.0</v>
      </c>
      <c r="AQ27" s="6">
        <v>3.0</v>
      </c>
      <c r="AR27" s="9" t="b">
        <f>IFERROR(__xludf.DUMMYFUNCTION("IF(REGEXMATCH(AC27, ""DEPRECATED""), true, false)
"),FALSE)</f>
        <v>0</v>
      </c>
      <c r="AS27" s="5" t="str">
        <f t="shared" si="7"/>
        <v>nextcloud - 3906</v>
      </c>
      <c r="AT27" s="10" t="str">
        <f t="shared" si="8"/>
        <v>nextcloud - 916243366</v>
      </c>
      <c r="AU27" s="9" t="b">
        <f t="shared" si="9"/>
        <v>0</v>
      </c>
    </row>
    <row r="28">
      <c r="A28" s="1" t="s">
        <v>344</v>
      </c>
      <c r="B28" s="1" t="s">
        <v>345</v>
      </c>
      <c r="C28" s="1" t="s">
        <v>23</v>
      </c>
      <c r="D28" s="1">
        <v>2330.0</v>
      </c>
      <c r="E28" s="1">
        <v>8.90226334E8</v>
      </c>
      <c r="F28" s="1" t="s">
        <v>346</v>
      </c>
      <c r="G28" s="1">
        <v>5.0</v>
      </c>
      <c r="H28" s="1">
        <v>17.0</v>
      </c>
      <c r="I28" s="1">
        <v>7.0</v>
      </c>
      <c r="J28" s="1">
        <v>16.0</v>
      </c>
      <c r="K28" s="1">
        <v>7.0</v>
      </c>
      <c r="L28" s="1">
        <v>0.0</v>
      </c>
      <c r="M28" s="1">
        <v>0.0</v>
      </c>
      <c r="N28" s="1">
        <v>0.0</v>
      </c>
      <c r="O28" s="1">
        <v>0.0</v>
      </c>
      <c r="P28" s="1">
        <v>0.0</v>
      </c>
      <c r="Q28" s="2" t="b">
        <f>IFERROR(__xludf.DUMMYFUNCTION("IF(REGEXMATCH(B28, ""DEPRECATED""), true, false)
"),FALSE)</f>
        <v>0</v>
      </c>
      <c r="R28" s="2" t="str">
        <f t="shared" si="1"/>
        <v>sonarqube - 2330</v>
      </c>
      <c r="S28" s="3" t="str">
        <f t="shared" si="2"/>
        <v>sonarqube - 890226334</v>
      </c>
      <c r="T28" s="2" t="b">
        <f t="shared" si="3"/>
        <v>0</v>
      </c>
      <c r="AB28" s="5" t="s">
        <v>344</v>
      </c>
      <c r="AC28" s="5" t="s">
        <v>345</v>
      </c>
      <c r="AD28" s="5" t="s">
        <v>23</v>
      </c>
      <c r="AE28" s="6">
        <v>2330.0</v>
      </c>
      <c r="AF28" s="6">
        <v>8.90226334E8</v>
      </c>
      <c r="AG28" s="5" t="s">
        <v>346</v>
      </c>
      <c r="AH28" s="6">
        <v>5.0</v>
      </c>
      <c r="AI28" s="6">
        <v>17.0</v>
      </c>
      <c r="AJ28" s="6">
        <v>7.0</v>
      </c>
      <c r="AK28" s="6">
        <v>16.0</v>
      </c>
      <c r="AL28" s="6">
        <v>7.0</v>
      </c>
      <c r="AM28" s="6">
        <v>0.0</v>
      </c>
      <c r="AN28" s="6">
        <v>0.0</v>
      </c>
      <c r="AO28" s="6">
        <v>0.0</v>
      </c>
      <c r="AP28" s="6">
        <v>0.0</v>
      </c>
      <c r="AQ28" s="6">
        <v>0.0</v>
      </c>
      <c r="AR28" s="9" t="b">
        <f>IFERROR(__xludf.DUMMYFUNCTION("IF(REGEXMATCH(AC28, ""DEPRECATED""), true, false)
"),FALSE)</f>
        <v>0</v>
      </c>
      <c r="AS28" s="5" t="str">
        <f t="shared" si="7"/>
        <v>sonarqube - 2330</v>
      </c>
      <c r="AT28" s="10" t="str">
        <f t="shared" si="8"/>
        <v>sonarqube - 890226334</v>
      </c>
      <c r="AU28" s="9" t="b">
        <f t="shared" si="9"/>
        <v>0</v>
      </c>
    </row>
    <row r="29">
      <c r="A29" s="1" t="s">
        <v>182</v>
      </c>
      <c r="B29" s="1" t="s">
        <v>183</v>
      </c>
      <c r="C29" s="1" t="s">
        <v>23</v>
      </c>
      <c r="D29" s="1">
        <v>2283.0</v>
      </c>
      <c r="E29" s="1">
        <v>8.65448039E8</v>
      </c>
      <c r="F29" s="1" t="s">
        <v>184</v>
      </c>
      <c r="G29" s="1">
        <v>1.0</v>
      </c>
      <c r="H29" s="1">
        <v>82.0</v>
      </c>
      <c r="I29" s="1">
        <v>1.0</v>
      </c>
      <c r="J29" s="1">
        <v>7.0</v>
      </c>
      <c r="K29" s="1">
        <v>0.0</v>
      </c>
      <c r="L29" s="1">
        <v>0.0</v>
      </c>
      <c r="M29" s="1">
        <v>0.0</v>
      </c>
      <c r="N29" s="1">
        <v>1.0</v>
      </c>
      <c r="O29" s="1">
        <v>0.0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1"/>
        <v>ruby - 2283</v>
      </c>
      <c r="S29" s="3" t="str">
        <f t="shared" si="2"/>
        <v>ruby - 865448039</v>
      </c>
      <c r="T29" s="2" t="b">
        <f t="shared" si="3"/>
        <v>0</v>
      </c>
      <c r="AB29" s="5" t="s">
        <v>182</v>
      </c>
      <c r="AC29" s="5" t="s">
        <v>183</v>
      </c>
      <c r="AD29" s="5" t="s">
        <v>23</v>
      </c>
      <c r="AE29" s="6">
        <v>2283.0</v>
      </c>
      <c r="AF29" s="6">
        <v>8.65448039E8</v>
      </c>
      <c r="AG29" s="5" t="s">
        <v>184</v>
      </c>
      <c r="AH29" s="6">
        <v>1.0</v>
      </c>
      <c r="AI29" s="6">
        <v>82.0</v>
      </c>
      <c r="AJ29" s="6">
        <v>1.0</v>
      </c>
      <c r="AK29" s="6">
        <v>7.0</v>
      </c>
      <c r="AL29" s="6">
        <v>0.0</v>
      </c>
      <c r="AM29" s="6">
        <v>0.0</v>
      </c>
      <c r="AN29" s="6">
        <v>0.0</v>
      </c>
      <c r="AO29" s="6">
        <v>1.0</v>
      </c>
      <c r="AP29" s="6">
        <v>0.0</v>
      </c>
      <c r="AQ29" s="6">
        <v>0.0</v>
      </c>
      <c r="AR29" s="9" t="b">
        <f>IFERROR(__xludf.DUMMYFUNCTION("IF(REGEXMATCH(AC29, ""DEPRECATED""), true, false)
"),FALSE)</f>
        <v>0</v>
      </c>
      <c r="AS29" s="5" t="str">
        <f t="shared" si="7"/>
        <v>ruby - 2283</v>
      </c>
      <c r="AT29" s="10" t="str">
        <f t="shared" si="8"/>
        <v>ruby - 865448039</v>
      </c>
      <c r="AU29" s="9" t="b">
        <f t="shared" si="9"/>
        <v>0</v>
      </c>
    </row>
    <row r="30">
      <c r="A30" s="1" t="s">
        <v>100</v>
      </c>
      <c r="B30" s="1" t="s">
        <v>101</v>
      </c>
      <c r="C30" s="1" t="s">
        <v>23</v>
      </c>
      <c r="D30" s="1">
        <v>1878.0</v>
      </c>
      <c r="E30" s="1">
        <v>8.60210756E8</v>
      </c>
      <c r="F30" s="1" t="s">
        <v>102</v>
      </c>
      <c r="G30" s="1">
        <v>0.0</v>
      </c>
      <c r="H30" s="1">
        <v>25.0</v>
      </c>
      <c r="I30" s="1">
        <v>0.0</v>
      </c>
      <c r="J30" s="1">
        <v>0.0</v>
      </c>
      <c r="K30" s="1">
        <v>0.0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1"/>
        <v>haproxy - 1878</v>
      </c>
      <c r="S30" s="3" t="str">
        <f t="shared" si="2"/>
        <v>haproxy - 860210756</v>
      </c>
      <c r="T30" s="2" t="b">
        <f t="shared" si="3"/>
        <v>0</v>
      </c>
      <c r="AB30" s="5" t="s">
        <v>100</v>
      </c>
      <c r="AC30" s="5" t="s">
        <v>101</v>
      </c>
      <c r="AD30" s="5" t="s">
        <v>23</v>
      </c>
      <c r="AE30" s="6">
        <v>1878.0</v>
      </c>
      <c r="AF30" s="6">
        <v>8.60210756E8</v>
      </c>
      <c r="AG30" s="5" t="s">
        <v>102</v>
      </c>
      <c r="AH30" s="6">
        <v>0.0</v>
      </c>
      <c r="AI30" s="6">
        <v>25.0</v>
      </c>
      <c r="AJ30" s="6">
        <v>0.0</v>
      </c>
      <c r="AK30" s="6">
        <v>0.0</v>
      </c>
      <c r="AL30" s="6">
        <v>0.0</v>
      </c>
      <c r="AM30" s="6">
        <v>0.0</v>
      </c>
      <c r="AN30" s="6">
        <v>0.0</v>
      </c>
      <c r="AO30" s="6">
        <v>1.0</v>
      </c>
      <c r="AP30" s="6">
        <v>0.0</v>
      </c>
      <c r="AQ30" s="6">
        <v>0.0</v>
      </c>
      <c r="AR30" s="9" t="b">
        <f>IFERROR(__xludf.DUMMYFUNCTION("IF(REGEXMATCH(AC30, ""DEPRECATED""), true, false)
"),FALSE)</f>
        <v>0</v>
      </c>
      <c r="AS30" s="5" t="str">
        <f t="shared" si="7"/>
        <v>haproxy - 1878</v>
      </c>
      <c r="AT30" s="10" t="str">
        <f t="shared" si="8"/>
        <v>haproxy - 860210756</v>
      </c>
      <c r="AU30" s="9" t="b">
        <f t="shared" si="9"/>
        <v>0</v>
      </c>
    </row>
    <row r="31">
      <c r="A31" s="1" t="s">
        <v>91</v>
      </c>
      <c r="B31" s="1" t="s">
        <v>92</v>
      </c>
      <c r="C31" s="1" t="s">
        <v>23</v>
      </c>
      <c r="D31" s="1">
        <v>1347.0</v>
      </c>
      <c r="E31" s="1">
        <v>8.21791277E8</v>
      </c>
      <c r="F31" s="1" t="s">
        <v>93</v>
      </c>
      <c r="G31" s="1">
        <v>0.0</v>
      </c>
      <c r="H31" s="1">
        <v>0.0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2" t="b">
        <f>IFERROR(__xludf.DUMMYFUNCTION("IF(REGEXMATCH(B31, ""DEPRECATED""), true, false)
"),FALSE)</f>
        <v>0</v>
      </c>
      <c r="R31" s="2" t="str">
        <f t="shared" si="1"/>
        <v>amazonlinux - 1347</v>
      </c>
      <c r="S31" s="3" t="str">
        <f t="shared" si="2"/>
        <v>amazonlinux - 821791277</v>
      </c>
      <c r="T31" s="2" t="b">
        <f t="shared" si="3"/>
        <v>0</v>
      </c>
      <c r="AB31" s="5" t="s">
        <v>91</v>
      </c>
      <c r="AC31" s="5" t="s">
        <v>92</v>
      </c>
      <c r="AD31" s="5" t="s">
        <v>23</v>
      </c>
      <c r="AE31" s="6">
        <v>1347.0</v>
      </c>
      <c r="AF31" s="6">
        <v>8.21791277E8</v>
      </c>
      <c r="AG31" s="5" t="s">
        <v>93</v>
      </c>
      <c r="AH31" s="6">
        <v>0.0</v>
      </c>
      <c r="AI31" s="6">
        <v>0.0</v>
      </c>
      <c r="AJ31" s="6">
        <v>0.0</v>
      </c>
      <c r="AK31" s="6">
        <v>0.0</v>
      </c>
      <c r="AL31" s="6">
        <v>0.0</v>
      </c>
      <c r="AM31" s="6">
        <v>0.0</v>
      </c>
      <c r="AN31" s="6">
        <v>0.0</v>
      </c>
      <c r="AO31" s="6">
        <v>0.0</v>
      </c>
      <c r="AP31" s="6">
        <v>0.0</v>
      </c>
      <c r="AQ31" s="6">
        <v>0.0</v>
      </c>
      <c r="AR31" s="9" t="b">
        <f>IFERROR(__xludf.DUMMYFUNCTION("IF(REGEXMATCH(AC31, ""DEPRECATED""), true, false)
"),FALSE)</f>
        <v>0</v>
      </c>
      <c r="AS31" s="5" t="str">
        <f t="shared" si="7"/>
        <v>amazonlinux - 1347</v>
      </c>
      <c r="AT31" s="10" t="str">
        <f t="shared" si="8"/>
        <v>amazonlinux - 821791277</v>
      </c>
      <c r="AU31" s="9" t="b">
        <f t="shared" si="9"/>
        <v>0</v>
      </c>
    </row>
    <row r="32" hidden="1">
      <c r="A32" s="1" t="s">
        <v>425</v>
      </c>
      <c r="B32" s="1" t="s">
        <v>426</v>
      </c>
      <c r="C32" s="1" t="s">
        <v>23</v>
      </c>
      <c r="D32" s="1">
        <v>6201.0</v>
      </c>
      <c r="E32" s="1">
        <v>8.00679612E8</v>
      </c>
      <c r="F32" s="1" t="s">
        <v>427</v>
      </c>
      <c r="G32" s="1" t="s">
        <v>166</v>
      </c>
      <c r="H32" s="1" t="s">
        <v>166</v>
      </c>
      <c r="I32" s="1" t="s">
        <v>166</v>
      </c>
      <c r="J32" s="1" t="s">
        <v>166</v>
      </c>
      <c r="K32" s="1" t="s">
        <v>166</v>
      </c>
      <c r="L32" s="1" t="s">
        <v>166</v>
      </c>
      <c r="M32" s="1" t="s">
        <v>166</v>
      </c>
      <c r="N32" s="1" t="s">
        <v>166</v>
      </c>
      <c r="O32" s="1" t="s">
        <v>166</v>
      </c>
      <c r="P32" s="1" t="s">
        <v>166</v>
      </c>
      <c r="Q32" s="2" t="b">
        <f>IFERROR(__xludf.DUMMYFUNCTION("IF(REGEXMATCH(B32, ""DEPRECATED""), true, false)
"),FALSE)</f>
        <v>0</v>
      </c>
      <c r="R32" s="2" t="str">
        <f t="shared" si="1"/>
        <v>elasticsearch - 6201</v>
      </c>
      <c r="S32" s="3" t="str">
        <f t="shared" si="2"/>
        <v>elasticsearch - 800679612</v>
      </c>
      <c r="T32" s="2" t="b">
        <f t="shared" si="3"/>
        <v>1</v>
      </c>
    </row>
    <row r="33">
      <c r="A33" s="1" t="s">
        <v>73</v>
      </c>
      <c r="B33" s="1" t="s">
        <v>74</v>
      </c>
      <c r="C33" s="1" t="s">
        <v>23</v>
      </c>
      <c r="D33" s="1">
        <v>3596.0</v>
      </c>
      <c r="E33" s="1">
        <v>7.06297294E8</v>
      </c>
      <c r="F33" s="1" t="s">
        <v>75</v>
      </c>
      <c r="G33" s="1">
        <v>3.0</v>
      </c>
      <c r="H33" s="1">
        <v>16.0</v>
      </c>
      <c r="I33" s="1">
        <v>1.0</v>
      </c>
      <c r="J33" s="1">
        <v>15.0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2" t="b">
        <f>IFERROR(__xludf.DUMMYFUNCTION("IF(REGEXMATCH(B33, ""DEPRECATED""), true, false)
"),FALSE)</f>
        <v>0</v>
      </c>
      <c r="R33" s="2" t="str">
        <f t="shared" si="1"/>
        <v>tomcat - 3596</v>
      </c>
      <c r="S33" s="3" t="str">
        <f t="shared" si="2"/>
        <v>tomcat - 706297294</v>
      </c>
      <c r="T33" s="2" t="b">
        <f t="shared" si="3"/>
        <v>0</v>
      </c>
      <c r="AB33" s="5" t="s">
        <v>73</v>
      </c>
      <c r="AC33" s="5" t="s">
        <v>74</v>
      </c>
      <c r="AD33" s="5" t="s">
        <v>23</v>
      </c>
      <c r="AE33" s="6">
        <v>3596.0</v>
      </c>
      <c r="AF33" s="6">
        <v>7.06297294E8</v>
      </c>
      <c r="AG33" s="5" t="s">
        <v>75</v>
      </c>
      <c r="AH33" s="6">
        <v>3.0</v>
      </c>
      <c r="AI33" s="6">
        <v>16.0</v>
      </c>
      <c r="AJ33" s="6">
        <v>1.0</v>
      </c>
      <c r="AK33" s="6">
        <v>15.0</v>
      </c>
      <c r="AL33" s="6">
        <v>0.0</v>
      </c>
      <c r="AM33" s="6">
        <v>0.0</v>
      </c>
      <c r="AN33" s="6">
        <v>0.0</v>
      </c>
      <c r="AO33" s="6">
        <v>0.0</v>
      </c>
      <c r="AP33" s="6">
        <v>0.0</v>
      </c>
      <c r="AQ33" s="6">
        <v>0.0</v>
      </c>
      <c r="AR33" s="9" t="b">
        <f>IFERROR(__xludf.DUMMYFUNCTION("IF(REGEXMATCH(AC33, ""DEPRECATED""), true, false)
"),FALSE)</f>
        <v>0</v>
      </c>
      <c r="AS33" s="5" t="str">
        <f t="shared" ref="AS33:AS37" si="10">CONCAT(AB33, CONCAT(" - ", AE33))</f>
        <v>tomcat - 3596</v>
      </c>
      <c r="AT33" s="10" t="str">
        <f t="shared" ref="AT33:AT37" si="11">CONCAT(AB33, CONCAT(" - ", AF33))</f>
        <v>tomcat - 706297294</v>
      </c>
      <c r="AU33" s="9" t="b">
        <f t="shared" ref="AU33:AU37" si="12">iF(eq(AH33,"undefined"),true,false)</f>
        <v>0</v>
      </c>
    </row>
    <row r="34">
      <c r="A34" s="1" t="s">
        <v>76</v>
      </c>
      <c r="B34" s="1" t="s">
        <v>77</v>
      </c>
      <c r="C34" s="1" t="s">
        <v>23</v>
      </c>
      <c r="D34" s="1">
        <v>1527.0</v>
      </c>
      <c r="E34" s="1">
        <v>6.20129893E8</v>
      </c>
      <c r="F34" s="1" t="s">
        <v>78</v>
      </c>
      <c r="G34" s="1">
        <v>3.0</v>
      </c>
      <c r="H34" s="1">
        <v>17.0</v>
      </c>
      <c r="I34" s="1">
        <v>1.0</v>
      </c>
      <c r="J34" s="1">
        <v>15.0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2" t="b">
        <f>IFERROR(__xludf.DUMMYFUNCTION("IF(REGEXMATCH(B34, ""DEPRECATED""), true, false)
"),FALSE)</f>
        <v>0</v>
      </c>
      <c r="R34" s="2" t="str">
        <f t="shared" si="1"/>
        <v>maven - 1527</v>
      </c>
      <c r="S34" s="3" t="str">
        <f t="shared" si="2"/>
        <v>maven - 620129893</v>
      </c>
      <c r="T34" s="2" t="b">
        <f t="shared" si="3"/>
        <v>0</v>
      </c>
      <c r="AB34" s="5" t="s">
        <v>76</v>
      </c>
      <c r="AC34" s="5" t="s">
        <v>77</v>
      </c>
      <c r="AD34" s="5" t="s">
        <v>23</v>
      </c>
      <c r="AE34" s="6">
        <v>1527.0</v>
      </c>
      <c r="AF34" s="6">
        <v>6.20129893E8</v>
      </c>
      <c r="AG34" s="5" t="s">
        <v>78</v>
      </c>
      <c r="AH34" s="6">
        <v>3.0</v>
      </c>
      <c r="AI34" s="6">
        <v>17.0</v>
      </c>
      <c r="AJ34" s="6">
        <v>1.0</v>
      </c>
      <c r="AK34" s="6">
        <v>15.0</v>
      </c>
      <c r="AL34" s="6">
        <v>0.0</v>
      </c>
      <c r="AM34" s="6">
        <v>0.0</v>
      </c>
      <c r="AN34" s="6">
        <v>0.0</v>
      </c>
      <c r="AO34" s="6">
        <v>0.0</v>
      </c>
      <c r="AP34" s="6">
        <v>0.0</v>
      </c>
      <c r="AQ34" s="6">
        <v>0.0</v>
      </c>
      <c r="AR34" s="9" t="b">
        <f>IFERROR(__xludf.DUMMYFUNCTION("IF(REGEXMATCH(AC34, ""DEPRECATED""), true, false)
"),FALSE)</f>
        <v>0</v>
      </c>
      <c r="AS34" s="5" t="str">
        <f t="shared" si="10"/>
        <v>maven - 1527</v>
      </c>
      <c r="AT34" s="10" t="str">
        <f t="shared" si="11"/>
        <v>maven - 620129893</v>
      </c>
      <c r="AU34" s="9" t="b">
        <f t="shared" si="12"/>
        <v>0</v>
      </c>
    </row>
    <row r="35">
      <c r="A35" s="1" t="s">
        <v>215</v>
      </c>
      <c r="B35" s="1" t="s">
        <v>216</v>
      </c>
      <c r="C35" s="1" t="s">
        <v>23</v>
      </c>
      <c r="D35" s="1">
        <v>1175.0</v>
      </c>
      <c r="E35" s="1">
        <v>6.00200966E8</v>
      </c>
      <c r="F35" s="1" t="s">
        <v>217</v>
      </c>
      <c r="G35" s="1">
        <v>0.0</v>
      </c>
      <c r="H35" s="1">
        <v>0.0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0.0</v>
      </c>
      <c r="O35" s="1">
        <v>1.0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1"/>
        <v>eclipse-mosquitto - 1175</v>
      </c>
      <c r="S35" s="3" t="str">
        <f t="shared" si="2"/>
        <v>eclipse-mosquitto - 600200966</v>
      </c>
      <c r="T35" s="2" t="b">
        <f t="shared" si="3"/>
        <v>0</v>
      </c>
      <c r="AB35" s="5" t="s">
        <v>215</v>
      </c>
      <c r="AC35" s="5" t="s">
        <v>216</v>
      </c>
      <c r="AD35" s="5" t="s">
        <v>23</v>
      </c>
      <c r="AE35" s="6">
        <v>1175.0</v>
      </c>
      <c r="AF35" s="6">
        <v>6.00200966E8</v>
      </c>
      <c r="AG35" s="5" t="s">
        <v>217</v>
      </c>
      <c r="AH35" s="6">
        <v>0.0</v>
      </c>
      <c r="AI35" s="6">
        <v>0.0</v>
      </c>
      <c r="AJ35" s="6">
        <v>0.0</v>
      </c>
      <c r="AK35" s="6">
        <v>0.0</v>
      </c>
      <c r="AL35" s="6">
        <v>0.0</v>
      </c>
      <c r="AM35" s="6">
        <v>0.0</v>
      </c>
      <c r="AN35" s="6">
        <v>0.0</v>
      </c>
      <c r="AO35" s="6">
        <v>0.0</v>
      </c>
      <c r="AP35" s="6">
        <v>1.0</v>
      </c>
      <c r="AQ35" s="6">
        <v>0.0</v>
      </c>
      <c r="AR35" s="9" t="b">
        <f>IFERROR(__xludf.DUMMYFUNCTION("IF(REGEXMATCH(AC35, ""DEPRECATED""), true, false)
"),FALSE)</f>
        <v>0</v>
      </c>
      <c r="AS35" s="5" t="str">
        <f t="shared" si="10"/>
        <v>eclipse-mosquitto - 1175</v>
      </c>
      <c r="AT35" s="10" t="str">
        <f t="shared" si="11"/>
        <v>eclipse-mosquitto - 600200966</v>
      </c>
      <c r="AU35" s="9" t="b">
        <f t="shared" si="12"/>
        <v>0</v>
      </c>
    </row>
    <row r="36">
      <c r="A36" s="1" t="s">
        <v>106</v>
      </c>
      <c r="B36" s="1" t="s">
        <v>107</v>
      </c>
      <c r="C36" s="1" t="s">
        <v>23</v>
      </c>
      <c r="D36" s="1">
        <v>637.0</v>
      </c>
      <c r="E36" s="1">
        <v>5.77118697E8</v>
      </c>
      <c r="F36" s="1" t="s">
        <v>108</v>
      </c>
      <c r="G36" s="1">
        <v>1.0</v>
      </c>
      <c r="H36" s="1">
        <v>25.0</v>
      </c>
      <c r="I36" s="1">
        <v>1.0</v>
      </c>
      <c r="J36" s="1">
        <v>0.0</v>
      </c>
      <c r="K36" s="1">
        <v>1.0</v>
      </c>
      <c r="L36" s="1">
        <v>0.0</v>
      </c>
      <c r="M36" s="1">
        <v>0.0</v>
      </c>
      <c r="N36" s="1">
        <v>1.0</v>
      </c>
      <c r="O36" s="1">
        <v>0.0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1"/>
        <v>telegraf - 637</v>
      </c>
      <c r="S36" s="3" t="str">
        <f t="shared" si="2"/>
        <v>telegraf - 577118697</v>
      </c>
      <c r="T36" s="2" t="b">
        <f t="shared" si="3"/>
        <v>0</v>
      </c>
      <c r="AB36" s="5" t="s">
        <v>106</v>
      </c>
      <c r="AC36" s="5" t="s">
        <v>107</v>
      </c>
      <c r="AD36" s="5" t="s">
        <v>23</v>
      </c>
      <c r="AE36" s="6">
        <v>637.0</v>
      </c>
      <c r="AF36" s="6">
        <v>5.77118697E8</v>
      </c>
      <c r="AG36" s="5" t="s">
        <v>108</v>
      </c>
      <c r="AH36" s="6">
        <v>1.0</v>
      </c>
      <c r="AI36" s="6">
        <v>25.0</v>
      </c>
      <c r="AJ36" s="6">
        <v>1.0</v>
      </c>
      <c r="AK36" s="6">
        <v>0.0</v>
      </c>
      <c r="AL36" s="6">
        <v>1.0</v>
      </c>
      <c r="AM36" s="6">
        <v>0.0</v>
      </c>
      <c r="AN36" s="6">
        <v>0.0</v>
      </c>
      <c r="AO36" s="6">
        <v>1.0</v>
      </c>
      <c r="AP36" s="6">
        <v>0.0</v>
      </c>
      <c r="AQ36" s="6">
        <v>0.0</v>
      </c>
      <c r="AR36" s="9" t="b">
        <f>IFERROR(__xludf.DUMMYFUNCTION("IF(REGEXMATCH(AC36, ""DEPRECATED""), true, false)
"),FALSE)</f>
        <v>0</v>
      </c>
      <c r="AS36" s="5" t="str">
        <f t="shared" si="10"/>
        <v>telegraf - 637</v>
      </c>
      <c r="AT36" s="10" t="str">
        <f t="shared" si="11"/>
        <v>telegraf - 577118697</v>
      </c>
      <c r="AU36" s="9" t="b">
        <f t="shared" si="12"/>
        <v>0</v>
      </c>
    </row>
    <row r="37">
      <c r="A37" s="1" t="s">
        <v>218</v>
      </c>
      <c r="B37" s="1" t="s">
        <v>219</v>
      </c>
      <c r="C37" s="1" t="s">
        <v>23</v>
      </c>
      <c r="D37" s="1">
        <v>638.0</v>
      </c>
      <c r="E37" s="1">
        <v>5.40742282E8</v>
      </c>
      <c r="F37" s="1" t="s">
        <v>220</v>
      </c>
      <c r="G37" s="1">
        <v>0.0</v>
      </c>
      <c r="H37" s="1">
        <v>0.0</v>
      </c>
      <c r="I37" s="1">
        <v>0.0</v>
      </c>
      <c r="J37" s="1">
        <v>0.0</v>
      </c>
      <c r="K37" s="1">
        <v>2.0</v>
      </c>
      <c r="L37" s="1">
        <v>0.0</v>
      </c>
      <c r="M37" s="1">
        <v>0.0</v>
      </c>
      <c r="N37" s="1">
        <v>0.0</v>
      </c>
      <c r="O37" s="1">
        <v>1.0</v>
      </c>
      <c r="P37" s="1">
        <v>0.0</v>
      </c>
      <c r="Q37" s="2" t="b">
        <f>IFERROR(__xludf.DUMMYFUNCTION("IF(REGEXMATCH(B37, ""DEPRECATED""), true, false)
"),FALSE)</f>
        <v>0</v>
      </c>
      <c r="R37" s="2" t="str">
        <f t="shared" si="1"/>
        <v>caddy - 638</v>
      </c>
      <c r="S37" s="3" t="str">
        <f t="shared" si="2"/>
        <v>caddy - 540742282</v>
      </c>
      <c r="T37" s="2" t="b">
        <f t="shared" si="3"/>
        <v>0</v>
      </c>
      <c r="AB37" s="5" t="s">
        <v>218</v>
      </c>
      <c r="AC37" s="5" t="s">
        <v>219</v>
      </c>
      <c r="AD37" s="5" t="s">
        <v>23</v>
      </c>
      <c r="AE37" s="6">
        <v>638.0</v>
      </c>
      <c r="AF37" s="6">
        <v>5.40742282E8</v>
      </c>
      <c r="AG37" s="5" t="s">
        <v>220</v>
      </c>
      <c r="AH37" s="6">
        <v>0.0</v>
      </c>
      <c r="AI37" s="6">
        <v>0.0</v>
      </c>
      <c r="AJ37" s="6">
        <v>0.0</v>
      </c>
      <c r="AK37" s="6">
        <v>0.0</v>
      </c>
      <c r="AL37" s="6">
        <v>2.0</v>
      </c>
      <c r="AM37" s="6">
        <v>0.0</v>
      </c>
      <c r="AN37" s="6">
        <v>0.0</v>
      </c>
      <c r="AO37" s="6">
        <v>0.0</v>
      </c>
      <c r="AP37" s="6">
        <v>1.0</v>
      </c>
      <c r="AQ37" s="6">
        <v>0.0</v>
      </c>
      <c r="AR37" s="9" t="b">
        <f>IFERROR(__xludf.DUMMYFUNCTION("IF(REGEXMATCH(AC37, ""DEPRECATED""), true, false)
"),FALSE)</f>
        <v>0</v>
      </c>
      <c r="AS37" s="5" t="str">
        <f t="shared" si="10"/>
        <v>caddy - 638</v>
      </c>
      <c r="AT37" s="10" t="str">
        <f t="shared" si="11"/>
        <v>caddy - 540742282</v>
      </c>
      <c r="AU37" s="9" t="b">
        <f t="shared" si="12"/>
        <v>0</v>
      </c>
    </row>
    <row r="38" hidden="1">
      <c r="A38" s="1" t="s">
        <v>410</v>
      </c>
      <c r="B38" s="1" t="s">
        <v>411</v>
      </c>
      <c r="C38" s="1" t="s">
        <v>23</v>
      </c>
      <c r="D38" s="1">
        <v>1077.0</v>
      </c>
      <c r="E38" s="1">
        <v>5.28634191E8</v>
      </c>
      <c r="F38" s="1" t="s">
        <v>412</v>
      </c>
      <c r="G38" s="1" t="s">
        <v>166</v>
      </c>
      <c r="H38" s="1" t="s">
        <v>166</v>
      </c>
      <c r="I38" s="1" t="s">
        <v>166</v>
      </c>
      <c r="J38" s="1" t="s">
        <v>166</v>
      </c>
      <c r="K38" s="1" t="s">
        <v>166</v>
      </c>
      <c r="L38" s="1" t="s">
        <v>166</v>
      </c>
      <c r="M38" s="1" t="s">
        <v>166</v>
      </c>
      <c r="N38" s="1" t="s">
        <v>166</v>
      </c>
      <c r="O38" s="1" t="s">
        <v>166</v>
      </c>
      <c r="P38" s="1" t="s">
        <v>166</v>
      </c>
      <c r="Q38" s="2" t="b">
        <f>IFERROR(__xludf.DUMMYFUNCTION("IF(REGEXMATCH(B38, ""DEPRECATED""), true, false)
"),FALSE)</f>
        <v>0</v>
      </c>
      <c r="R38" s="2" t="str">
        <f t="shared" si="1"/>
        <v>vault - 1077</v>
      </c>
      <c r="S38" s="3" t="str">
        <f t="shared" si="2"/>
        <v>vault - 528634191</v>
      </c>
      <c r="T38" s="2" t="b">
        <f t="shared" si="3"/>
        <v>1</v>
      </c>
    </row>
    <row r="39">
      <c r="A39" s="1" t="s">
        <v>49</v>
      </c>
      <c r="B39" s="1" t="s">
        <v>50</v>
      </c>
      <c r="C39" s="1" t="s">
        <v>23</v>
      </c>
      <c r="D39" s="1">
        <v>597.0</v>
      </c>
      <c r="E39" s="1">
        <v>3.82041761E8</v>
      </c>
      <c r="F39" s="1" t="s">
        <v>51</v>
      </c>
      <c r="G39" s="1">
        <v>0.0</v>
      </c>
      <c r="H39" s="1">
        <v>0.0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0.0</v>
      </c>
      <c r="O39" s="1">
        <v>1.0</v>
      </c>
      <c r="P39" s="1">
        <v>0.0</v>
      </c>
      <c r="Q39" s="2" t="b">
        <f>IFERROR(__xludf.DUMMYFUNCTION("IF(REGEXMATCH(B39, ""DEPRECATED""), true, false)
"),FALSE)</f>
        <v>0</v>
      </c>
      <c r="R39" s="2" t="str">
        <f t="shared" si="1"/>
        <v>bash - 597</v>
      </c>
      <c r="S39" s="3" t="str">
        <f t="shared" si="2"/>
        <v>bash - 382041761</v>
      </c>
      <c r="T39" s="2" t="b">
        <f t="shared" si="3"/>
        <v>0</v>
      </c>
      <c r="AB39" s="5" t="s">
        <v>49</v>
      </c>
      <c r="AC39" s="5" t="s">
        <v>50</v>
      </c>
      <c r="AD39" s="5" t="s">
        <v>23</v>
      </c>
      <c r="AE39" s="6">
        <v>597.0</v>
      </c>
      <c r="AF39" s="6">
        <v>3.82041761E8</v>
      </c>
      <c r="AG39" s="5" t="s">
        <v>51</v>
      </c>
      <c r="AH39" s="6">
        <v>0.0</v>
      </c>
      <c r="AI39" s="6">
        <v>0.0</v>
      </c>
      <c r="AJ39" s="6">
        <v>0.0</v>
      </c>
      <c r="AK39" s="6">
        <v>0.0</v>
      </c>
      <c r="AL39" s="6">
        <v>0.0</v>
      </c>
      <c r="AM39" s="6">
        <v>0.0</v>
      </c>
      <c r="AN39" s="6">
        <v>0.0</v>
      </c>
      <c r="AO39" s="6">
        <v>0.0</v>
      </c>
      <c r="AP39" s="6">
        <v>1.0</v>
      </c>
      <c r="AQ39" s="6">
        <v>0.0</v>
      </c>
      <c r="AR39" s="9" t="b">
        <f>IFERROR(__xludf.DUMMYFUNCTION("IF(REGEXMATCH(AC39, ""DEPRECATED""), true, false)
"),FALSE)</f>
        <v>0</v>
      </c>
      <c r="AS39" s="5" t="str">
        <f t="shared" ref="AS39:AS49" si="13">CONCAT(AB39, CONCAT(" - ", AE39))</f>
        <v>bash - 597</v>
      </c>
      <c r="AT39" s="10" t="str">
        <f t="shared" ref="AT39:AT49" si="14">CONCAT(AB39, CONCAT(" - ", AF39))</f>
        <v>bash - 382041761</v>
      </c>
      <c r="AU39" s="9" t="b">
        <f t="shared" ref="AU39:AU49" si="15">iF(eq(AH39,"undefined"),true,false)</f>
        <v>0</v>
      </c>
    </row>
    <row r="40">
      <c r="A40" s="1" t="s">
        <v>383</v>
      </c>
      <c r="B40" s="1" t="s">
        <v>384</v>
      </c>
      <c r="C40" s="1" t="s">
        <v>23</v>
      </c>
      <c r="D40" s="1">
        <v>875.0</v>
      </c>
      <c r="E40" s="1">
        <v>3.64233352E8</v>
      </c>
      <c r="F40" s="1" t="s">
        <v>385</v>
      </c>
      <c r="G40" s="1">
        <v>0.0</v>
      </c>
      <c r="H40" s="1">
        <v>32.0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1.0</v>
      </c>
      <c r="O40" s="1">
        <v>0.0</v>
      </c>
      <c r="P40" s="1">
        <v>0.0</v>
      </c>
      <c r="Q40" s="2" t="b">
        <f>IFERROR(__xludf.DUMMYFUNCTION("IF(REGEXMATCH(B40, ""DEPRECATED""), true, false)
"),FALSE)</f>
        <v>0</v>
      </c>
      <c r="R40" s="2" t="str">
        <f t="shared" si="1"/>
        <v>adminer - 875</v>
      </c>
      <c r="S40" s="3" t="str">
        <f t="shared" si="2"/>
        <v>adminer - 364233352</v>
      </c>
      <c r="T40" s="2" t="b">
        <f t="shared" si="3"/>
        <v>0</v>
      </c>
      <c r="AB40" s="5" t="s">
        <v>383</v>
      </c>
      <c r="AC40" s="5" t="s">
        <v>384</v>
      </c>
      <c r="AD40" s="5" t="s">
        <v>23</v>
      </c>
      <c r="AE40" s="6">
        <v>875.0</v>
      </c>
      <c r="AF40" s="6">
        <v>3.64233352E8</v>
      </c>
      <c r="AG40" s="5" t="s">
        <v>385</v>
      </c>
      <c r="AH40" s="6">
        <v>0.0</v>
      </c>
      <c r="AI40" s="6">
        <v>32.0</v>
      </c>
      <c r="AJ40" s="6">
        <v>0.0</v>
      </c>
      <c r="AK40" s="6">
        <v>0.0</v>
      </c>
      <c r="AL40" s="6">
        <v>0.0</v>
      </c>
      <c r="AM40" s="6">
        <v>0.0</v>
      </c>
      <c r="AN40" s="6">
        <v>0.0</v>
      </c>
      <c r="AO40" s="6">
        <v>1.0</v>
      </c>
      <c r="AP40" s="6">
        <v>0.0</v>
      </c>
      <c r="AQ40" s="6">
        <v>0.0</v>
      </c>
      <c r="AR40" s="9" t="b">
        <f>IFERROR(__xludf.DUMMYFUNCTION("IF(REGEXMATCH(AC40, ""DEPRECATED""), true, false)
"),FALSE)</f>
        <v>0</v>
      </c>
      <c r="AS40" s="5" t="str">
        <f t="shared" si="13"/>
        <v>adminer - 875</v>
      </c>
      <c r="AT40" s="10" t="str">
        <f t="shared" si="14"/>
        <v>adminer - 364233352</v>
      </c>
      <c r="AU40" s="9" t="b">
        <f t="shared" si="15"/>
        <v>0</v>
      </c>
    </row>
    <row r="41">
      <c r="A41" s="1" t="s">
        <v>52</v>
      </c>
      <c r="B41" s="1" t="s">
        <v>53</v>
      </c>
      <c r="C41" s="1" t="s">
        <v>23</v>
      </c>
      <c r="D41" s="1">
        <v>1665.0</v>
      </c>
      <c r="E41" s="1">
        <v>3.53990789E8</v>
      </c>
      <c r="F41" s="1" t="s">
        <v>54</v>
      </c>
      <c r="G41" s="1">
        <v>4.0</v>
      </c>
      <c r="H41" s="1">
        <v>25.0</v>
      </c>
      <c r="I41" s="1">
        <v>24.0</v>
      </c>
      <c r="J41" s="1">
        <v>3.0</v>
      </c>
      <c r="K41" s="1">
        <v>39.0</v>
      </c>
      <c r="L41" s="1">
        <v>3.0</v>
      </c>
      <c r="M41" s="1">
        <v>4.0</v>
      </c>
      <c r="N41" s="1">
        <v>1.0</v>
      </c>
      <c r="O41" s="1">
        <v>4.0</v>
      </c>
      <c r="P41" s="1">
        <v>1.0</v>
      </c>
      <c r="Q41" s="2" t="b">
        <f>IFERROR(__xludf.DUMMYFUNCTION("IF(REGEXMATCH(B41, ""DEPRECATED""), true, false)
"),FALSE)</f>
        <v>0</v>
      </c>
      <c r="R41" s="2" t="str">
        <f t="shared" si="1"/>
        <v>ghost - 1665</v>
      </c>
      <c r="S41" s="3" t="str">
        <f t="shared" si="2"/>
        <v>ghost - 353990789</v>
      </c>
      <c r="T41" s="2" t="b">
        <f t="shared" si="3"/>
        <v>0</v>
      </c>
      <c r="AB41" s="5" t="s">
        <v>52</v>
      </c>
      <c r="AC41" s="5" t="s">
        <v>53</v>
      </c>
      <c r="AD41" s="5" t="s">
        <v>23</v>
      </c>
      <c r="AE41" s="6">
        <v>1665.0</v>
      </c>
      <c r="AF41" s="6">
        <v>3.53990789E8</v>
      </c>
      <c r="AG41" s="5" t="s">
        <v>54</v>
      </c>
      <c r="AH41" s="6">
        <v>4.0</v>
      </c>
      <c r="AI41" s="6">
        <v>25.0</v>
      </c>
      <c r="AJ41" s="6">
        <v>24.0</v>
      </c>
      <c r="AK41" s="6">
        <v>3.0</v>
      </c>
      <c r="AL41" s="6">
        <v>39.0</v>
      </c>
      <c r="AM41" s="6">
        <v>3.0</v>
      </c>
      <c r="AN41" s="6">
        <v>4.0</v>
      </c>
      <c r="AO41" s="6">
        <v>1.0</v>
      </c>
      <c r="AP41" s="6">
        <v>4.0</v>
      </c>
      <c r="AQ41" s="6">
        <v>1.0</v>
      </c>
      <c r="AR41" s="9" t="b">
        <f>IFERROR(__xludf.DUMMYFUNCTION("IF(REGEXMATCH(AC41, ""DEPRECATED""), true, false)
"),FALSE)</f>
        <v>0</v>
      </c>
      <c r="AS41" s="5" t="str">
        <f t="shared" si="13"/>
        <v>ghost - 1665</v>
      </c>
      <c r="AT41" s="10" t="str">
        <f t="shared" si="14"/>
        <v>ghost - 353990789</v>
      </c>
      <c r="AU41" s="9" t="b">
        <f t="shared" si="15"/>
        <v>0</v>
      </c>
    </row>
    <row r="42">
      <c r="A42" s="1" t="s">
        <v>197</v>
      </c>
      <c r="B42" s="1" t="s">
        <v>198</v>
      </c>
      <c r="C42" s="1" t="s">
        <v>23</v>
      </c>
      <c r="D42" s="1">
        <v>755.0</v>
      </c>
      <c r="E42" s="1">
        <v>3.16767707E8</v>
      </c>
      <c r="F42" s="1" t="s">
        <v>199</v>
      </c>
      <c r="G42" s="1">
        <v>3.0</v>
      </c>
      <c r="H42" s="1">
        <v>37.0</v>
      </c>
      <c r="I42" s="1">
        <v>3.0</v>
      </c>
      <c r="J42" s="1">
        <v>51.0</v>
      </c>
      <c r="K42" s="1">
        <v>9.0</v>
      </c>
      <c r="L42" s="1">
        <v>1.0</v>
      </c>
      <c r="M42" s="1">
        <v>0.0</v>
      </c>
      <c r="N42" s="1">
        <v>0.0</v>
      </c>
      <c r="O42" s="1">
        <v>0.0</v>
      </c>
      <c r="P42" s="1">
        <v>0.0</v>
      </c>
      <c r="Q42" s="2" t="b">
        <f>IFERROR(__xludf.DUMMYFUNCTION("IF(REGEXMATCH(B42, ""DEPRECATED""), true, false)
"),FALSE)</f>
        <v>0</v>
      </c>
      <c r="R42" s="2" t="str">
        <f t="shared" si="1"/>
        <v>kong - 755</v>
      </c>
      <c r="S42" s="3" t="str">
        <f t="shared" si="2"/>
        <v>kong - 316767707</v>
      </c>
      <c r="T42" s="2" t="b">
        <f t="shared" si="3"/>
        <v>0</v>
      </c>
      <c r="AB42" s="5" t="s">
        <v>197</v>
      </c>
      <c r="AC42" s="5" t="s">
        <v>198</v>
      </c>
      <c r="AD42" s="5" t="s">
        <v>23</v>
      </c>
      <c r="AE42" s="6">
        <v>755.0</v>
      </c>
      <c r="AF42" s="6">
        <v>3.16767707E8</v>
      </c>
      <c r="AG42" s="5" t="s">
        <v>199</v>
      </c>
      <c r="AH42" s="6">
        <v>3.0</v>
      </c>
      <c r="AI42" s="6">
        <v>37.0</v>
      </c>
      <c r="AJ42" s="6">
        <v>3.0</v>
      </c>
      <c r="AK42" s="6">
        <v>51.0</v>
      </c>
      <c r="AL42" s="6">
        <v>9.0</v>
      </c>
      <c r="AM42" s="6">
        <v>1.0</v>
      </c>
      <c r="AN42" s="6">
        <v>0.0</v>
      </c>
      <c r="AO42" s="6">
        <v>0.0</v>
      </c>
      <c r="AP42" s="6">
        <v>0.0</v>
      </c>
      <c r="AQ42" s="6">
        <v>0.0</v>
      </c>
      <c r="AR42" s="9" t="b">
        <f>IFERROR(__xludf.DUMMYFUNCTION("IF(REGEXMATCH(AC42, ""DEPRECATED""), true, false)
"),FALSE)</f>
        <v>0</v>
      </c>
      <c r="AS42" s="5" t="str">
        <f t="shared" si="13"/>
        <v>kong - 755</v>
      </c>
      <c r="AT42" s="10" t="str">
        <f t="shared" si="14"/>
        <v>kong - 316767707</v>
      </c>
      <c r="AU42" s="9" t="b">
        <f t="shared" si="15"/>
        <v>0</v>
      </c>
    </row>
    <row r="43">
      <c r="A43" s="1" t="s">
        <v>302</v>
      </c>
      <c r="B43" s="1" t="s">
        <v>303</v>
      </c>
      <c r="C43" s="1" t="s">
        <v>23</v>
      </c>
      <c r="D43" s="1">
        <v>1390.0</v>
      </c>
      <c r="E43" s="1">
        <v>2.53211556E8</v>
      </c>
      <c r="F43" s="1" t="s">
        <v>304</v>
      </c>
      <c r="G43" s="1">
        <v>3.0</v>
      </c>
      <c r="H43" s="1">
        <v>17.0</v>
      </c>
      <c r="I43" s="1">
        <v>1.0</v>
      </c>
      <c r="J43" s="1">
        <v>16.0</v>
      </c>
      <c r="K43" s="1">
        <v>0.0</v>
      </c>
      <c r="L43" s="1">
        <v>0.0</v>
      </c>
      <c r="M43" s="1">
        <v>0.0</v>
      </c>
      <c r="N43" s="1">
        <v>0.0</v>
      </c>
      <c r="O43" s="1">
        <v>0.0</v>
      </c>
      <c r="P43" s="1">
        <v>0.0</v>
      </c>
      <c r="Q43" s="2" t="b">
        <f>IFERROR(__xludf.DUMMYFUNCTION("IF(REGEXMATCH(B43, ""DEPRECATED""), true, false)
"),FALSE)</f>
        <v>0</v>
      </c>
      <c r="R43" s="2" t="str">
        <f t="shared" si="1"/>
        <v>zookeeper - 1390</v>
      </c>
      <c r="S43" s="3" t="str">
        <f t="shared" si="2"/>
        <v>zookeeper - 253211556</v>
      </c>
      <c r="T43" s="2" t="b">
        <f t="shared" si="3"/>
        <v>0</v>
      </c>
      <c r="AB43" s="5" t="s">
        <v>302</v>
      </c>
      <c r="AC43" s="5" t="s">
        <v>303</v>
      </c>
      <c r="AD43" s="5" t="s">
        <v>23</v>
      </c>
      <c r="AE43" s="6">
        <v>1390.0</v>
      </c>
      <c r="AF43" s="6">
        <v>2.53211556E8</v>
      </c>
      <c r="AG43" s="5" t="s">
        <v>304</v>
      </c>
      <c r="AH43" s="6">
        <v>3.0</v>
      </c>
      <c r="AI43" s="6">
        <v>17.0</v>
      </c>
      <c r="AJ43" s="6">
        <v>1.0</v>
      </c>
      <c r="AK43" s="6">
        <v>16.0</v>
      </c>
      <c r="AL43" s="6">
        <v>0.0</v>
      </c>
      <c r="AM43" s="6">
        <v>0.0</v>
      </c>
      <c r="AN43" s="6">
        <v>0.0</v>
      </c>
      <c r="AO43" s="6">
        <v>0.0</v>
      </c>
      <c r="AP43" s="6">
        <v>0.0</v>
      </c>
      <c r="AQ43" s="6">
        <v>0.0</v>
      </c>
      <c r="AR43" s="9" t="b">
        <f>IFERROR(__xludf.DUMMYFUNCTION("IF(REGEXMATCH(AC43, ""DEPRECATED""), true, false)
"),FALSE)</f>
        <v>0</v>
      </c>
      <c r="AS43" s="5" t="str">
        <f t="shared" si="13"/>
        <v>zookeeper - 1390</v>
      </c>
      <c r="AT43" s="10" t="str">
        <f t="shared" si="14"/>
        <v>zookeeper - 253211556</v>
      </c>
      <c r="AU43" s="9" t="b">
        <f t="shared" si="15"/>
        <v>0</v>
      </c>
    </row>
    <row r="44">
      <c r="A44" s="1" t="s">
        <v>112</v>
      </c>
      <c r="B44" s="1" t="s">
        <v>113</v>
      </c>
      <c r="C44" s="1" t="s">
        <v>23</v>
      </c>
      <c r="D44" s="1">
        <v>1170.0</v>
      </c>
      <c r="E44" s="1">
        <v>2.39584364E8</v>
      </c>
      <c r="F44" s="1" t="s">
        <v>114</v>
      </c>
      <c r="G44" s="1">
        <v>0.0</v>
      </c>
      <c r="H44" s="1">
        <v>25.0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1.0</v>
      </c>
      <c r="O44" s="1">
        <v>0.0</v>
      </c>
      <c r="P44" s="1">
        <v>0.0</v>
      </c>
      <c r="Q44" s="2" t="b">
        <f>IFERROR(__xludf.DUMMYFUNCTION("IF(REGEXMATCH(B44, ""DEPRECATED""), true, false)
"),FALSE)</f>
        <v>0</v>
      </c>
      <c r="R44" s="2" t="str">
        <f t="shared" si="1"/>
        <v>neo4j - 1170</v>
      </c>
      <c r="S44" s="3" t="str">
        <f t="shared" si="2"/>
        <v>neo4j - 239584364</v>
      </c>
      <c r="T44" s="2" t="b">
        <f t="shared" si="3"/>
        <v>0</v>
      </c>
      <c r="AB44" s="5" t="s">
        <v>112</v>
      </c>
      <c r="AC44" s="5" t="s">
        <v>113</v>
      </c>
      <c r="AD44" s="5" t="s">
        <v>23</v>
      </c>
      <c r="AE44" s="6">
        <v>1170.0</v>
      </c>
      <c r="AF44" s="6">
        <v>2.39584364E8</v>
      </c>
      <c r="AG44" s="5" t="s">
        <v>114</v>
      </c>
      <c r="AH44" s="6">
        <v>0.0</v>
      </c>
      <c r="AI44" s="6">
        <v>25.0</v>
      </c>
      <c r="AJ44" s="6">
        <v>0.0</v>
      </c>
      <c r="AK44" s="6">
        <v>0.0</v>
      </c>
      <c r="AL44" s="6">
        <v>0.0</v>
      </c>
      <c r="AM44" s="6">
        <v>0.0</v>
      </c>
      <c r="AN44" s="6">
        <v>0.0</v>
      </c>
      <c r="AO44" s="6">
        <v>1.0</v>
      </c>
      <c r="AP44" s="6">
        <v>0.0</v>
      </c>
      <c r="AQ44" s="6">
        <v>0.0</v>
      </c>
      <c r="AR44" s="9" t="b">
        <f>IFERROR(__xludf.DUMMYFUNCTION("IF(REGEXMATCH(AC44, ""DEPRECATED""), true, false)
"),FALSE)</f>
        <v>0</v>
      </c>
      <c r="AS44" s="5" t="str">
        <f t="shared" si="13"/>
        <v>neo4j - 1170</v>
      </c>
      <c r="AT44" s="10" t="str">
        <f t="shared" si="14"/>
        <v>neo4j - 239584364</v>
      </c>
      <c r="AU44" s="9" t="b">
        <f t="shared" si="15"/>
        <v>0</v>
      </c>
    </row>
    <row r="45">
      <c r="A45" s="1" t="s">
        <v>371</v>
      </c>
      <c r="B45" s="1" t="s">
        <v>372</v>
      </c>
      <c r="C45" s="1" t="s">
        <v>23</v>
      </c>
      <c r="D45" s="1">
        <v>450.0</v>
      </c>
      <c r="E45" s="1">
        <v>2.32737118E8</v>
      </c>
      <c r="F45" s="1" t="s">
        <v>373</v>
      </c>
      <c r="G45" s="1">
        <v>1.0</v>
      </c>
      <c r="H45" s="1">
        <v>82.0</v>
      </c>
      <c r="I45" s="1">
        <v>0.0</v>
      </c>
      <c r="J45" s="1">
        <v>7.0</v>
      </c>
      <c r="K45" s="1">
        <v>0.0</v>
      </c>
      <c r="L45" s="1">
        <v>0.0</v>
      </c>
      <c r="M45" s="1">
        <v>0.0</v>
      </c>
      <c r="N45" s="1">
        <v>1.0</v>
      </c>
      <c r="O45" s="1">
        <v>0.0</v>
      </c>
      <c r="P45" s="1">
        <v>0.0</v>
      </c>
      <c r="Q45" s="2" t="b">
        <f>IFERROR(__xludf.DUMMYFUNCTION("IF(REGEXMATCH(B45, ""DEPRECATED""), true, false)
"),FALSE)</f>
        <v>0</v>
      </c>
      <c r="R45" s="2" t="str">
        <f t="shared" si="1"/>
        <v>perl - 450</v>
      </c>
      <c r="S45" s="3" t="str">
        <f t="shared" si="2"/>
        <v>perl - 232737118</v>
      </c>
      <c r="T45" s="2" t="b">
        <f t="shared" si="3"/>
        <v>0</v>
      </c>
      <c r="AB45" s="5" t="s">
        <v>371</v>
      </c>
      <c r="AC45" s="5" t="s">
        <v>372</v>
      </c>
      <c r="AD45" s="5" t="s">
        <v>23</v>
      </c>
      <c r="AE45" s="6">
        <v>450.0</v>
      </c>
      <c r="AF45" s="6">
        <v>2.32737118E8</v>
      </c>
      <c r="AG45" s="5" t="s">
        <v>373</v>
      </c>
      <c r="AH45" s="6">
        <v>1.0</v>
      </c>
      <c r="AI45" s="6">
        <v>82.0</v>
      </c>
      <c r="AJ45" s="6">
        <v>0.0</v>
      </c>
      <c r="AK45" s="6">
        <v>7.0</v>
      </c>
      <c r="AL45" s="6">
        <v>0.0</v>
      </c>
      <c r="AM45" s="6">
        <v>0.0</v>
      </c>
      <c r="AN45" s="6">
        <v>0.0</v>
      </c>
      <c r="AO45" s="6">
        <v>1.0</v>
      </c>
      <c r="AP45" s="6">
        <v>0.0</v>
      </c>
      <c r="AQ45" s="6">
        <v>0.0</v>
      </c>
      <c r="AR45" s="9" t="b">
        <f>IFERROR(__xludf.DUMMYFUNCTION("IF(REGEXMATCH(AC45, ""DEPRECATED""), true, false)
"),FALSE)</f>
        <v>0</v>
      </c>
      <c r="AS45" s="5" t="str">
        <f t="shared" si="13"/>
        <v>perl - 450</v>
      </c>
      <c r="AT45" s="10" t="str">
        <f t="shared" si="14"/>
        <v>perl - 232737118</v>
      </c>
      <c r="AU45" s="9" t="b">
        <f t="shared" si="15"/>
        <v>0</v>
      </c>
    </row>
    <row r="46">
      <c r="A46" s="1" t="s">
        <v>347</v>
      </c>
      <c r="B46" s="1" t="s">
        <v>348</v>
      </c>
      <c r="C46" s="1" t="s">
        <v>23</v>
      </c>
      <c r="D46" s="1">
        <v>660.0</v>
      </c>
      <c r="E46" s="1">
        <v>2.23169767E8</v>
      </c>
      <c r="F46" s="1" t="s">
        <v>349</v>
      </c>
      <c r="G46" s="1">
        <v>1.0</v>
      </c>
      <c r="H46" s="1">
        <v>82.0</v>
      </c>
      <c r="I46" s="1">
        <v>0.0</v>
      </c>
      <c r="J46" s="1">
        <v>7.0</v>
      </c>
      <c r="K46" s="1">
        <v>0.0</v>
      </c>
      <c r="L46" s="1">
        <v>0.0</v>
      </c>
      <c r="M46" s="1">
        <v>0.0</v>
      </c>
      <c r="N46" s="1">
        <v>1.0</v>
      </c>
      <c r="O46" s="1">
        <v>0.0</v>
      </c>
      <c r="P46" s="1">
        <v>0.0</v>
      </c>
      <c r="Q46" s="2" t="b">
        <f>IFERROR(__xludf.DUMMYFUNCTION("IF(REGEXMATCH(B46, ""DEPRECATED""), true, false)
"),FALSE)</f>
        <v>0</v>
      </c>
      <c r="R46" s="2" t="str">
        <f t="shared" si="1"/>
        <v>buildpack-deps - 660</v>
      </c>
      <c r="S46" s="3" t="str">
        <f t="shared" si="2"/>
        <v>buildpack-deps - 223169767</v>
      </c>
      <c r="T46" s="2" t="b">
        <f t="shared" si="3"/>
        <v>0</v>
      </c>
      <c r="AB46" s="5" t="s">
        <v>347</v>
      </c>
      <c r="AC46" s="5" t="s">
        <v>348</v>
      </c>
      <c r="AD46" s="5" t="s">
        <v>23</v>
      </c>
      <c r="AE46" s="6">
        <v>660.0</v>
      </c>
      <c r="AF46" s="6">
        <v>2.23169767E8</v>
      </c>
      <c r="AG46" s="5" t="s">
        <v>349</v>
      </c>
      <c r="AH46" s="6">
        <v>1.0</v>
      </c>
      <c r="AI46" s="6">
        <v>82.0</v>
      </c>
      <c r="AJ46" s="6">
        <v>0.0</v>
      </c>
      <c r="AK46" s="6">
        <v>7.0</v>
      </c>
      <c r="AL46" s="6">
        <v>0.0</v>
      </c>
      <c r="AM46" s="6">
        <v>0.0</v>
      </c>
      <c r="AN46" s="6">
        <v>0.0</v>
      </c>
      <c r="AO46" s="6">
        <v>1.0</v>
      </c>
      <c r="AP46" s="6">
        <v>0.0</v>
      </c>
      <c r="AQ46" s="6">
        <v>0.0</v>
      </c>
      <c r="AR46" s="9" t="b">
        <f>IFERROR(__xludf.DUMMYFUNCTION("IF(REGEXMATCH(AC46, ""DEPRECATED""), true, false)
"),FALSE)</f>
        <v>0</v>
      </c>
      <c r="AS46" s="5" t="str">
        <f t="shared" si="13"/>
        <v>buildpack-deps - 660</v>
      </c>
      <c r="AT46" s="10" t="str">
        <f t="shared" si="14"/>
        <v>buildpack-deps - 223169767</v>
      </c>
      <c r="AU46" s="9" t="b">
        <f t="shared" si="15"/>
        <v>0</v>
      </c>
    </row>
    <row r="47">
      <c r="A47" s="1" t="s">
        <v>70</v>
      </c>
      <c r="B47" s="1" t="s">
        <v>71</v>
      </c>
      <c r="C47" s="1" t="s">
        <v>23</v>
      </c>
      <c r="D47" s="1">
        <v>1371.0</v>
      </c>
      <c r="E47" s="1">
        <v>2.21653592E8</v>
      </c>
      <c r="F47" s="1" t="s">
        <v>72</v>
      </c>
      <c r="G47" s="1">
        <v>0.0</v>
      </c>
      <c r="H47" s="1">
        <v>0.0</v>
      </c>
      <c r="I47" s="1">
        <v>1.0</v>
      </c>
      <c r="J47" s="1">
        <v>1.0</v>
      </c>
      <c r="K47" s="1">
        <v>2.0</v>
      </c>
      <c r="L47" s="1">
        <v>1.0</v>
      </c>
      <c r="M47" s="1">
        <v>2.0</v>
      </c>
      <c r="N47" s="1">
        <v>0.0</v>
      </c>
      <c r="O47" s="1">
        <v>1.0</v>
      </c>
      <c r="P47" s="1">
        <v>0.0</v>
      </c>
      <c r="Q47" s="2" t="b">
        <f>IFERROR(__xludf.DUMMYFUNCTION("IF(REGEXMATCH(B47, ""DEPRECATED""), true, false)
"),FALSE)</f>
        <v>0</v>
      </c>
      <c r="R47" s="2" t="str">
        <f t="shared" si="1"/>
        <v>mongo-express - 1371</v>
      </c>
      <c r="S47" s="3" t="str">
        <f t="shared" si="2"/>
        <v>mongo-express - 221653592</v>
      </c>
      <c r="T47" s="2" t="b">
        <f t="shared" si="3"/>
        <v>0</v>
      </c>
      <c r="AB47" s="5" t="s">
        <v>70</v>
      </c>
      <c r="AC47" s="5" t="s">
        <v>71</v>
      </c>
      <c r="AD47" s="5" t="s">
        <v>23</v>
      </c>
      <c r="AE47" s="6">
        <v>1371.0</v>
      </c>
      <c r="AF47" s="6">
        <v>2.21653592E8</v>
      </c>
      <c r="AG47" s="5" t="s">
        <v>72</v>
      </c>
      <c r="AH47" s="6">
        <v>0.0</v>
      </c>
      <c r="AI47" s="6">
        <v>0.0</v>
      </c>
      <c r="AJ47" s="6">
        <v>1.0</v>
      </c>
      <c r="AK47" s="6">
        <v>1.0</v>
      </c>
      <c r="AL47" s="6">
        <v>2.0</v>
      </c>
      <c r="AM47" s="6">
        <v>1.0</v>
      </c>
      <c r="AN47" s="6">
        <v>2.0</v>
      </c>
      <c r="AO47" s="6">
        <v>0.0</v>
      </c>
      <c r="AP47" s="6">
        <v>1.0</v>
      </c>
      <c r="AQ47" s="6">
        <v>0.0</v>
      </c>
      <c r="AR47" s="9" t="b">
        <f>IFERROR(__xludf.DUMMYFUNCTION("IF(REGEXMATCH(AC47, ""DEPRECATED""), true, false)
"),FALSE)</f>
        <v>0</v>
      </c>
      <c r="AS47" s="5" t="str">
        <f t="shared" si="13"/>
        <v>mongo-express - 1371</v>
      </c>
      <c r="AT47" s="10" t="str">
        <f t="shared" si="14"/>
        <v>mongo-express - 221653592</v>
      </c>
      <c r="AU47" s="9" t="b">
        <f t="shared" si="15"/>
        <v>0</v>
      </c>
    </row>
    <row r="48">
      <c r="A48" s="1" t="s">
        <v>94</v>
      </c>
      <c r="B48" s="1" t="s">
        <v>95</v>
      </c>
      <c r="C48" s="1" t="s">
        <v>23</v>
      </c>
      <c r="D48" s="1">
        <v>553.0</v>
      </c>
      <c r="E48" s="1">
        <v>2.18588385E8</v>
      </c>
      <c r="F48" s="1" t="s">
        <v>96</v>
      </c>
      <c r="G48" s="1">
        <v>4.0</v>
      </c>
      <c r="H48" s="1">
        <v>20.0</v>
      </c>
      <c r="I48" s="1">
        <v>14.0</v>
      </c>
      <c r="J48" s="1">
        <v>16.0</v>
      </c>
      <c r="K48" s="1">
        <v>29.0</v>
      </c>
      <c r="L48" s="1">
        <v>0.0</v>
      </c>
      <c r="M48" s="1">
        <v>2.0</v>
      </c>
      <c r="N48" s="1">
        <v>0.0</v>
      </c>
      <c r="O48" s="1">
        <v>1.0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1"/>
        <v>gradle - 553</v>
      </c>
      <c r="S48" s="3" t="str">
        <f t="shared" si="2"/>
        <v>gradle - 218588385</v>
      </c>
      <c r="T48" s="2" t="b">
        <f t="shared" si="3"/>
        <v>0</v>
      </c>
      <c r="AB48" s="5" t="s">
        <v>94</v>
      </c>
      <c r="AC48" s="5" t="s">
        <v>95</v>
      </c>
      <c r="AD48" s="5" t="s">
        <v>23</v>
      </c>
      <c r="AE48" s="6">
        <v>553.0</v>
      </c>
      <c r="AF48" s="6">
        <v>2.18588385E8</v>
      </c>
      <c r="AG48" s="5" t="s">
        <v>96</v>
      </c>
      <c r="AH48" s="6">
        <v>4.0</v>
      </c>
      <c r="AI48" s="6">
        <v>20.0</v>
      </c>
      <c r="AJ48" s="6">
        <v>14.0</v>
      </c>
      <c r="AK48" s="6">
        <v>16.0</v>
      </c>
      <c r="AL48" s="6">
        <v>29.0</v>
      </c>
      <c r="AM48" s="6">
        <v>0.0</v>
      </c>
      <c r="AN48" s="6">
        <v>2.0</v>
      </c>
      <c r="AO48" s="6">
        <v>0.0</v>
      </c>
      <c r="AP48" s="6">
        <v>1.0</v>
      </c>
      <c r="AQ48" s="6">
        <v>0.0</v>
      </c>
      <c r="AR48" s="9" t="b">
        <f>IFERROR(__xludf.DUMMYFUNCTION("IF(REGEXMATCH(AC48, ""DEPRECATED""), true, false)
"),FALSE)</f>
        <v>0</v>
      </c>
      <c r="AS48" s="5" t="str">
        <f t="shared" si="13"/>
        <v>gradle - 553</v>
      </c>
      <c r="AT48" s="10" t="str">
        <f t="shared" si="14"/>
        <v>gradle - 218588385</v>
      </c>
      <c r="AU48" s="9" t="b">
        <f t="shared" si="15"/>
        <v>0</v>
      </c>
    </row>
    <row r="49">
      <c r="A49" s="1" t="s">
        <v>323</v>
      </c>
      <c r="B49" s="1" t="s">
        <v>324</v>
      </c>
      <c r="C49" s="1" t="s">
        <v>23</v>
      </c>
      <c r="D49" s="1">
        <v>1500.0</v>
      </c>
      <c r="E49" s="1">
        <v>1.92702338E8</v>
      </c>
      <c r="F49" s="1" t="s">
        <v>325</v>
      </c>
      <c r="G49" s="1">
        <v>5.0</v>
      </c>
      <c r="H49" s="1">
        <v>10.0</v>
      </c>
      <c r="I49" s="1">
        <v>19.0</v>
      </c>
      <c r="J49" s="1">
        <v>4.0</v>
      </c>
      <c r="K49" s="1">
        <v>34.0</v>
      </c>
      <c r="L49" s="1">
        <v>0.0</v>
      </c>
      <c r="M49" s="1">
        <v>2.0</v>
      </c>
      <c r="N49" s="1">
        <v>0.0</v>
      </c>
      <c r="O49" s="1">
        <v>1.0</v>
      </c>
      <c r="P49" s="1">
        <v>0.0</v>
      </c>
      <c r="Q49" s="2" t="b">
        <f>IFERROR(__xludf.DUMMYFUNCTION("IF(REGEXMATCH(B49, ""DEPRECATED""), true, false)
"),FALSE)</f>
        <v>0</v>
      </c>
      <c r="R49" s="2" t="str">
        <f t="shared" si="1"/>
        <v>cassandra - 1500</v>
      </c>
      <c r="S49" s="3" t="str">
        <f t="shared" si="2"/>
        <v>cassandra - 192702338</v>
      </c>
      <c r="T49" s="2" t="b">
        <f t="shared" si="3"/>
        <v>0</v>
      </c>
      <c r="AB49" s="5" t="s">
        <v>323</v>
      </c>
      <c r="AC49" s="5" t="s">
        <v>324</v>
      </c>
      <c r="AD49" s="5" t="s">
        <v>23</v>
      </c>
      <c r="AE49" s="6">
        <v>1500.0</v>
      </c>
      <c r="AF49" s="6">
        <v>1.92702338E8</v>
      </c>
      <c r="AG49" s="5" t="s">
        <v>325</v>
      </c>
      <c r="AH49" s="6">
        <v>5.0</v>
      </c>
      <c r="AI49" s="6">
        <v>10.0</v>
      </c>
      <c r="AJ49" s="6">
        <v>19.0</v>
      </c>
      <c r="AK49" s="6">
        <v>4.0</v>
      </c>
      <c r="AL49" s="6">
        <v>34.0</v>
      </c>
      <c r="AM49" s="6">
        <v>0.0</v>
      </c>
      <c r="AN49" s="6">
        <v>2.0</v>
      </c>
      <c r="AO49" s="6">
        <v>0.0</v>
      </c>
      <c r="AP49" s="6">
        <v>1.0</v>
      </c>
      <c r="AQ49" s="6">
        <v>0.0</v>
      </c>
      <c r="AR49" s="9" t="b">
        <f>IFERROR(__xludf.DUMMYFUNCTION("IF(REGEXMATCH(AC49, ""DEPRECATED""), true, false)
"),FALSE)</f>
        <v>0</v>
      </c>
      <c r="AS49" s="5" t="str">
        <f t="shared" si="13"/>
        <v>cassandra - 1500</v>
      </c>
      <c r="AT49" s="10" t="str">
        <f t="shared" si="14"/>
        <v>cassandra - 192702338</v>
      </c>
      <c r="AU49" s="9" t="b">
        <f t="shared" si="15"/>
        <v>0</v>
      </c>
    </row>
    <row r="50" hidden="1">
      <c r="A50" s="1" t="s">
        <v>419</v>
      </c>
      <c r="B50" s="1" t="s">
        <v>420</v>
      </c>
      <c r="C50" s="1" t="s">
        <v>23</v>
      </c>
      <c r="D50" s="1">
        <v>2157.0</v>
      </c>
      <c r="E50" s="1">
        <v>1.87260109E8</v>
      </c>
      <c r="F50" s="1" t="s">
        <v>421</v>
      </c>
      <c r="G50" s="1" t="s">
        <v>166</v>
      </c>
      <c r="H50" s="1" t="s">
        <v>166</v>
      </c>
      <c r="I50" s="1" t="s">
        <v>166</v>
      </c>
      <c r="J50" s="1" t="s">
        <v>166</v>
      </c>
      <c r="K50" s="1" t="s">
        <v>166</v>
      </c>
      <c r="L50" s="1" t="s">
        <v>166</v>
      </c>
      <c r="M50" s="1" t="s">
        <v>166</v>
      </c>
      <c r="N50" s="1" t="s">
        <v>166</v>
      </c>
      <c r="O50" s="1" t="s">
        <v>166</v>
      </c>
      <c r="P50" s="1" t="s">
        <v>166</v>
      </c>
      <c r="Q50" s="2" t="b">
        <f>IFERROR(__xludf.DUMMYFUNCTION("IF(REGEXMATCH(B50, ""DEPRECATED""), true, false)
"),FALSE)</f>
        <v>0</v>
      </c>
      <c r="R50" s="2" t="str">
        <f t="shared" si="1"/>
        <v>logstash - 2157</v>
      </c>
      <c r="S50" s="3" t="str">
        <f t="shared" si="2"/>
        <v>logstash - 187260109</v>
      </c>
      <c r="T50" s="2" t="b">
        <f t="shared" si="3"/>
        <v>1</v>
      </c>
    </row>
    <row r="51">
      <c r="A51" s="1" t="s">
        <v>21</v>
      </c>
      <c r="B51" s="1" t="s">
        <v>22</v>
      </c>
      <c r="C51" s="1" t="s">
        <v>23</v>
      </c>
      <c r="D51" s="1">
        <v>462.0</v>
      </c>
      <c r="E51" s="1">
        <v>1.85507204E8</v>
      </c>
      <c r="F51" s="1" t="s">
        <v>24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2" t="b">
        <f>IFERROR(__xludf.DUMMYFUNCTION("IF(REGEXMATCH(B51, ""DEPRECATED""), true, false)
"),FALSE)</f>
        <v>0</v>
      </c>
      <c r="R51" s="2" t="str">
        <f t="shared" si="1"/>
        <v>nats - 462</v>
      </c>
      <c r="S51" s="3" t="str">
        <f t="shared" si="2"/>
        <v>nats - 185507204</v>
      </c>
      <c r="T51" s="2" t="b">
        <f t="shared" si="3"/>
        <v>0</v>
      </c>
      <c r="AB51" s="5" t="s">
        <v>21</v>
      </c>
      <c r="AC51" s="5" t="s">
        <v>22</v>
      </c>
      <c r="AD51" s="5" t="s">
        <v>23</v>
      </c>
      <c r="AE51" s="6">
        <v>462.0</v>
      </c>
      <c r="AF51" s="6">
        <v>1.85507204E8</v>
      </c>
      <c r="AG51" s="5" t="s">
        <v>24</v>
      </c>
      <c r="AH51" s="6">
        <v>0.0</v>
      </c>
      <c r="AI51" s="6">
        <v>0.0</v>
      </c>
      <c r="AJ51" s="6">
        <v>0.0</v>
      </c>
      <c r="AK51" s="6">
        <v>0.0</v>
      </c>
      <c r="AL51" s="6">
        <v>0.0</v>
      </c>
      <c r="AM51" s="6">
        <v>0.0</v>
      </c>
      <c r="AN51" s="6">
        <v>0.0</v>
      </c>
      <c r="AO51" s="6">
        <v>0.0</v>
      </c>
      <c r="AP51" s="6">
        <v>0.0</v>
      </c>
      <c r="AQ51" s="6">
        <v>0.0</v>
      </c>
      <c r="AR51" s="9" t="b">
        <f>IFERROR(__xludf.DUMMYFUNCTION("IF(REGEXMATCH(AC51, ""DEPRECATED""), true, false)
"),FALSE)</f>
        <v>0</v>
      </c>
      <c r="AS51" s="5" t="str">
        <f t="shared" ref="AS51:AS52" si="16">CONCAT(AB51, CONCAT(" - ", AE51))</f>
        <v>nats - 462</v>
      </c>
      <c r="AT51" s="10" t="str">
        <f t="shared" ref="AT51:AT52" si="17">CONCAT(AB51, CONCAT(" - ", AF51))</f>
        <v>nats - 185507204</v>
      </c>
      <c r="AU51" s="9" t="b">
        <f t="shared" ref="AU51:AU52" si="18">iF(eq(AH51,"undefined"),true,false)</f>
        <v>0</v>
      </c>
    </row>
    <row r="52">
      <c r="A52" s="1" t="s">
        <v>395</v>
      </c>
      <c r="B52" s="1" t="s">
        <v>396</v>
      </c>
      <c r="C52" s="1" t="s">
        <v>23</v>
      </c>
      <c r="D52" s="1">
        <v>542.0</v>
      </c>
      <c r="E52" s="1">
        <v>1.83749073E8</v>
      </c>
      <c r="F52" s="1" t="s">
        <v>397</v>
      </c>
      <c r="G52" s="1">
        <v>0.0</v>
      </c>
      <c r="H52" s="1">
        <v>35.0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1.0</v>
      </c>
      <c r="O52" s="1">
        <v>0.0</v>
      </c>
      <c r="P52" s="1">
        <v>0.0</v>
      </c>
      <c r="Q52" s="2" t="b">
        <f>IFERROR(__xludf.DUMMYFUNCTION("IF(REGEXMATCH(B52, ""DEPRECATED""), true, false)
"),FALSE)</f>
        <v>0</v>
      </c>
      <c r="R52" s="2" t="str">
        <f t="shared" si="1"/>
        <v>couchdb - 542</v>
      </c>
      <c r="S52" s="3" t="str">
        <f t="shared" si="2"/>
        <v>couchdb - 183749073</v>
      </c>
      <c r="T52" s="2" t="b">
        <f t="shared" si="3"/>
        <v>0</v>
      </c>
      <c r="AB52" s="5" t="s">
        <v>395</v>
      </c>
      <c r="AC52" s="5" t="s">
        <v>396</v>
      </c>
      <c r="AD52" s="5" t="s">
        <v>23</v>
      </c>
      <c r="AE52" s="6">
        <v>542.0</v>
      </c>
      <c r="AF52" s="6">
        <v>1.83749073E8</v>
      </c>
      <c r="AG52" s="5" t="s">
        <v>397</v>
      </c>
      <c r="AH52" s="6">
        <v>0.0</v>
      </c>
      <c r="AI52" s="6">
        <v>35.0</v>
      </c>
      <c r="AJ52" s="6">
        <v>0.0</v>
      </c>
      <c r="AK52" s="6">
        <v>0.0</v>
      </c>
      <c r="AL52" s="6">
        <v>0.0</v>
      </c>
      <c r="AM52" s="6">
        <v>0.0</v>
      </c>
      <c r="AN52" s="6">
        <v>0.0</v>
      </c>
      <c r="AO52" s="6">
        <v>1.0</v>
      </c>
      <c r="AP52" s="6">
        <v>0.0</v>
      </c>
      <c r="AQ52" s="6">
        <v>0.0</v>
      </c>
      <c r="AR52" s="9" t="b">
        <f>IFERROR(__xludf.DUMMYFUNCTION("IF(REGEXMATCH(AC52, ""DEPRECATED""), true, false)
"),FALSE)</f>
        <v>0</v>
      </c>
      <c r="AS52" s="5" t="str">
        <f t="shared" si="16"/>
        <v>couchdb - 542</v>
      </c>
      <c r="AT52" s="10" t="str">
        <f t="shared" si="17"/>
        <v>couchdb - 183749073</v>
      </c>
      <c r="AU52" s="9" t="b">
        <f t="shared" si="18"/>
        <v>0</v>
      </c>
    </row>
    <row r="53" hidden="1">
      <c r="A53" s="1" t="s">
        <v>227</v>
      </c>
      <c r="B53" s="1" t="s">
        <v>228</v>
      </c>
      <c r="C53" s="1" t="s">
        <v>23</v>
      </c>
      <c r="D53" s="1">
        <v>620.0</v>
      </c>
      <c r="E53" s="1">
        <v>1.65021189E8</v>
      </c>
      <c r="F53" s="1" t="s">
        <v>229</v>
      </c>
      <c r="G53" s="1" t="s">
        <v>166</v>
      </c>
      <c r="H53" s="1" t="s">
        <v>166</v>
      </c>
      <c r="I53" s="1" t="s">
        <v>166</v>
      </c>
      <c r="J53" s="1" t="s">
        <v>166</v>
      </c>
      <c r="K53" s="1" t="s">
        <v>166</v>
      </c>
      <c r="L53" s="1" t="s">
        <v>166</v>
      </c>
      <c r="M53" s="1" t="s">
        <v>166</v>
      </c>
      <c r="N53" s="1" t="s">
        <v>166</v>
      </c>
      <c r="O53" s="1" t="s">
        <v>166</v>
      </c>
      <c r="P53" s="1" t="s">
        <v>166</v>
      </c>
      <c r="Q53" s="2" t="b">
        <f>IFERROR(__xludf.DUMMYFUNCTION("IF(REGEXMATCH(B53, ""DEPRECATED""), true, false)
"),FALSE)</f>
        <v>0</v>
      </c>
      <c r="R53" s="2" t="str">
        <f t="shared" si="1"/>
        <v>percona - 620</v>
      </c>
      <c r="S53" s="3" t="str">
        <f t="shared" si="2"/>
        <v>percona - 165021189</v>
      </c>
      <c r="T53" s="2" t="b">
        <f t="shared" si="3"/>
        <v>1</v>
      </c>
    </row>
    <row r="54">
      <c r="A54" s="1" t="s">
        <v>103</v>
      </c>
      <c r="B54" s="1" t="s">
        <v>104</v>
      </c>
      <c r="C54" s="1" t="s">
        <v>23</v>
      </c>
      <c r="D54" s="1">
        <v>352.0</v>
      </c>
      <c r="E54" s="1">
        <v>1.53000017E8</v>
      </c>
      <c r="F54" s="1" t="s">
        <v>105</v>
      </c>
      <c r="G54" s="1">
        <v>1.0</v>
      </c>
      <c r="H54" s="1">
        <v>25.0</v>
      </c>
      <c r="I54" s="1">
        <v>0.0</v>
      </c>
      <c r="J54" s="1">
        <v>0.0</v>
      </c>
      <c r="K54" s="1">
        <v>1.0</v>
      </c>
      <c r="L54" s="1">
        <v>0.0</v>
      </c>
      <c r="M54" s="1">
        <v>1.0</v>
      </c>
      <c r="N54" s="1">
        <v>1.0</v>
      </c>
      <c r="O54" s="1">
        <v>0.0</v>
      </c>
      <c r="P54" s="1">
        <v>0.0</v>
      </c>
      <c r="Q54" s="2" t="b">
        <f>IFERROR(__xludf.DUMMYFUNCTION("IF(REGEXMATCH(B54, ""DEPRECATED""), true, false)
"),FALSE)</f>
        <v>0</v>
      </c>
      <c r="R54" s="2" t="str">
        <f t="shared" si="1"/>
        <v>chronograf - 352</v>
      </c>
      <c r="S54" s="3" t="str">
        <f t="shared" si="2"/>
        <v>chronograf - 153000017</v>
      </c>
      <c r="T54" s="2" t="b">
        <f t="shared" si="3"/>
        <v>0</v>
      </c>
      <c r="AB54" s="5" t="s">
        <v>103</v>
      </c>
      <c r="AC54" s="5" t="s">
        <v>104</v>
      </c>
      <c r="AD54" s="5" t="s">
        <v>23</v>
      </c>
      <c r="AE54" s="6">
        <v>352.0</v>
      </c>
      <c r="AF54" s="6">
        <v>1.53000017E8</v>
      </c>
      <c r="AG54" s="5" t="s">
        <v>105</v>
      </c>
      <c r="AH54" s="6">
        <v>1.0</v>
      </c>
      <c r="AI54" s="6">
        <v>25.0</v>
      </c>
      <c r="AJ54" s="6">
        <v>0.0</v>
      </c>
      <c r="AK54" s="6">
        <v>0.0</v>
      </c>
      <c r="AL54" s="6">
        <v>1.0</v>
      </c>
      <c r="AM54" s="6">
        <v>0.0</v>
      </c>
      <c r="AN54" s="6">
        <v>1.0</v>
      </c>
      <c r="AO54" s="6">
        <v>1.0</v>
      </c>
      <c r="AP54" s="6">
        <v>0.0</v>
      </c>
      <c r="AQ54" s="6">
        <v>0.0</v>
      </c>
      <c r="AR54" s="9" t="b">
        <f>IFERROR(__xludf.DUMMYFUNCTION("IF(REGEXMATCH(AC54, ""DEPRECATED""), true, false)
"),FALSE)</f>
        <v>0</v>
      </c>
      <c r="AS54" s="5" t="str">
        <f t="shared" ref="AS54:AS55" si="19">CONCAT(AB54, CONCAT(" - ", AE54))</f>
        <v>chronograf - 352</v>
      </c>
      <c r="AT54" s="10" t="str">
        <f t="shared" ref="AT54:AT55" si="20">CONCAT(AB54, CONCAT(" - ", AF54))</f>
        <v>chronograf - 153000017</v>
      </c>
      <c r="AU54" s="9" t="b">
        <f t="shared" ref="AU54:AU55" si="21">iF(eq(AH54,"undefined"),true,false)</f>
        <v>0</v>
      </c>
    </row>
    <row r="55">
      <c r="A55" s="1" t="s">
        <v>148</v>
      </c>
      <c r="B55" s="1" t="s">
        <v>149</v>
      </c>
      <c r="C55" s="1" t="s">
        <v>23</v>
      </c>
      <c r="D55" s="1">
        <v>1006.0</v>
      </c>
      <c r="E55" s="1">
        <v>1.52991286E8</v>
      </c>
      <c r="F55" s="1" t="s">
        <v>150</v>
      </c>
      <c r="G55" s="1">
        <v>1.0</v>
      </c>
      <c r="H55" s="1">
        <v>40.0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3.0</v>
      </c>
      <c r="Q55" s="2" t="b">
        <f>IFERROR(__xludf.DUMMYFUNCTION("IF(REGEXMATCH(B55, ""DEPRECATED""), true, false)
"),FALSE)</f>
        <v>0</v>
      </c>
      <c r="R55" s="2" t="str">
        <f t="shared" si="1"/>
        <v>drupal - 1006</v>
      </c>
      <c r="S55" s="3" t="str">
        <f t="shared" si="2"/>
        <v>drupal - 152991286</v>
      </c>
      <c r="T55" s="2" t="b">
        <f t="shared" si="3"/>
        <v>0</v>
      </c>
      <c r="AB55" s="5" t="s">
        <v>148</v>
      </c>
      <c r="AC55" s="5" t="s">
        <v>149</v>
      </c>
      <c r="AD55" s="5" t="s">
        <v>23</v>
      </c>
      <c r="AE55" s="6">
        <v>1006.0</v>
      </c>
      <c r="AF55" s="6">
        <v>1.52991286E8</v>
      </c>
      <c r="AG55" s="5" t="s">
        <v>150</v>
      </c>
      <c r="AH55" s="6">
        <v>1.0</v>
      </c>
      <c r="AI55" s="6">
        <v>40.0</v>
      </c>
      <c r="AJ55" s="6">
        <v>0.0</v>
      </c>
      <c r="AK55" s="6">
        <v>0.0</v>
      </c>
      <c r="AL55" s="6">
        <v>0.0</v>
      </c>
      <c r="AM55" s="6">
        <v>0.0</v>
      </c>
      <c r="AN55" s="6">
        <v>0.0</v>
      </c>
      <c r="AO55" s="6">
        <v>1.0</v>
      </c>
      <c r="AP55" s="6">
        <v>0.0</v>
      </c>
      <c r="AQ55" s="6">
        <v>3.0</v>
      </c>
      <c r="AR55" s="9" t="b">
        <f>IFERROR(__xludf.DUMMYFUNCTION("IF(REGEXMATCH(AC55, ""DEPRECATED""), true, false)
"),FALSE)</f>
        <v>0</v>
      </c>
      <c r="AS55" s="5" t="str">
        <f t="shared" si="19"/>
        <v>drupal - 1006</v>
      </c>
      <c r="AT55" s="10" t="str">
        <f t="shared" si="20"/>
        <v>drupal - 152991286</v>
      </c>
      <c r="AU55" s="9" t="b">
        <f t="shared" si="21"/>
        <v>0</v>
      </c>
    </row>
    <row r="56" hidden="1">
      <c r="A56" s="1" t="s">
        <v>422</v>
      </c>
      <c r="B56" s="1" t="s">
        <v>423</v>
      </c>
      <c r="C56" s="1" t="s">
        <v>23</v>
      </c>
      <c r="D56" s="1">
        <v>2661.0</v>
      </c>
      <c r="E56" s="1">
        <v>1.51982456E8</v>
      </c>
      <c r="F56" s="1" t="s">
        <v>424</v>
      </c>
      <c r="G56" s="1" t="s">
        <v>166</v>
      </c>
      <c r="H56" s="1" t="s">
        <v>166</v>
      </c>
      <c r="I56" s="1" t="s">
        <v>166</v>
      </c>
      <c r="J56" s="1" t="s">
        <v>166</v>
      </c>
      <c r="K56" s="1" t="s">
        <v>166</v>
      </c>
      <c r="L56" s="1" t="s">
        <v>166</v>
      </c>
      <c r="M56" s="1" t="s">
        <v>166</v>
      </c>
      <c r="N56" s="1" t="s">
        <v>166</v>
      </c>
      <c r="O56" s="1" t="s">
        <v>166</v>
      </c>
      <c r="P56" s="1" t="s">
        <v>166</v>
      </c>
      <c r="Q56" s="2" t="b">
        <f>IFERROR(__xludf.DUMMYFUNCTION("IF(REGEXMATCH(B56, ""DEPRECATED""), true, false)
"),FALSE)</f>
        <v>0</v>
      </c>
      <c r="R56" s="2" t="str">
        <f t="shared" si="1"/>
        <v>kibana - 2661</v>
      </c>
      <c r="S56" s="3" t="str">
        <f t="shared" si="2"/>
        <v>kibana - 151982456</v>
      </c>
      <c r="T56" s="2" t="b">
        <f t="shared" si="3"/>
        <v>1</v>
      </c>
    </row>
    <row r="57">
      <c r="A57" s="1" t="s">
        <v>293</v>
      </c>
      <c r="B57" s="1" t="s">
        <v>294</v>
      </c>
      <c r="C57" s="1" t="s">
        <v>23</v>
      </c>
      <c r="D57" s="1">
        <v>967.0</v>
      </c>
      <c r="E57" s="1">
        <v>1.44318402E8</v>
      </c>
      <c r="F57" s="1" t="s">
        <v>295</v>
      </c>
      <c r="G57" s="1">
        <v>5.0</v>
      </c>
      <c r="H57" s="1">
        <v>16.0</v>
      </c>
      <c r="I57" s="1">
        <v>9.0</v>
      </c>
      <c r="J57" s="1">
        <v>16.0</v>
      </c>
      <c r="K57" s="1">
        <v>7.0</v>
      </c>
      <c r="L57" s="1">
        <v>0.0</v>
      </c>
      <c r="M57" s="1">
        <v>1.0</v>
      </c>
      <c r="N57" s="1">
        <v>0.0</v>
      </c>
      <c r="O57" s="1">
        <v>1.0</v>
      </c>
      <c r="P57" s="1">
        <v>0.0</v>
      </c>
      <c r="Q57" s="2" t="b">
        <f>IFERROR(__xludf.DUMMYFUNCTION("IF(REGEXMATCH(B57, ""DEPRECATED""), true, false)
"),FALSE)</f>
        <v>0</v>
      </c>
      <c r="R57" s="2" t="str">
        <f t="shared" si="1"/>
        <v>solr - 967</v>
      </c>
      <c r="S57" s="3" t="str">
        <f t="shared" si="2"/>
        <v>solr - 144318402</v>
      </c>
      <c r="T57" s="2" t="b">
        <f t="shared" si="3"/>
        <v>0</v>
      </c>
      <c r="AB57" s="5" t="s">
        <v>293</v>
      </c>
      <c r="AC57" s="5" t="s">
        <v>294</v>
      </c>
      <c r="AD57" s="5" t="s">
        <v>23</v>
      </c>
      <c r="AE57" s="6">
        <v>967.0</v>
      </c>
      <c r="AF57" s="6">
        <v>1.44318402E8</v>
      </c>
      <c r="AG57" s="5" t="s">
        <v>295</v>
      </c>
      <c r="AH57" s="6">
        <v>5.0</v>
      </c>
      <c r="AI57" s="6">
        <v>16.0</v>
      </c>
      <c r="AJ57" s="6">
        <v>9.0</v>
      </c>
      <c r="AK57" s="6">
        <v>16.0</v>
      </c>
      <c r="AL57" s="6">
        <v>7.0</v>
      </c>
      <c r="AM57" s="6">
        <v>0.0</v>
      </c>
      <c r="AN57" s="6">
        <v>1.0</v>
      </c>
      <c r="AO57" s="6">
        <v>0.0</v>
      </c>
      <c r="AP57" s="6">
        <v>1.0</v>
      </c>
      <c r="AQ57" s="6">
        <v>0.0</v>
      </c>
      <c r="AR57" s="9" t="b">
        <f>IFERROR(__xludf.DUMMYFUNCTION("IF(REGEXMATCH(AC57, ""DEPRECATED""), true, false)
"),FALSE)</f>
        <v>0</v>
      </c>
      <c r="AS57" s="5" t="str">
        <f>CONCAT(AB57, CONCAT(" - ", AE57))</f>
        <v>solr - 967</v>
      </c>
      <c r="AT57" s="10" t="str">
        <f>CONCAT(AB57, CONCAT(" - ", AF57))</f>
        <v>solr - 144318402</v>
      </c>
      <c r="AU57" s="9" t="b">
        <f>iF(eq(AH57,"undefined"),true,false)</f>
        <v>0</v>
      </c>
    </row>
    <row r="58" hidden="1">
      <c r="A58" s="1" t="s">
        <v>191</v>
      </c>
      <c r="B58" s="1" t="s">
        <v>192</v>
      </c>
      <c r="C58" s="1" t="s">
        <v>23</v>
      </c>
      <c r="D58" s="1">
        <v>164.0</v>
      </c>
      <c r="E58" s="1">
        <v>9.49231E7</v>
      </c>
      <c r="F58" s="1" t="s">
        <v>193</v>
      </c>
      <c r="G58" s="1">
        <v>0.0</v>
      </c>
      <c r="H58" s="1">
        <v>0.0</v>
      </c>
      <c r="I58" s="1">
        <v>4.0</v>
      </c>
      <c r="J58" s="1">
        <v>0.0</v>
      </c>
      <c r="K58" s="1">
        <v>2.0</v>
      </c>
      <c r="L58" s="1">
        <v>0.0</v>
      </c>
      <c r="M58" s="1">
        <v>0.0</v>
      </c>
      <c r="N58" s="1">
        <v>0.0</v>
      </c>
      <c r="O58" s="1">
        <v>1.0</v>
      </c>
      <c r="P58" s="1">
        <v>0.0</v>
      </c>
      <c r="Q58" s="2" t="b">
        <f>IFERROR(__xludf.DUMMYFUNCTION("IF(REGEXMATCH(B58, ""DEPRECATED""), true, false)
"),TRUE)</f>
        <v>1</v>
      </c>
      <c r="R58" s="2" t="str">
        <f t="shared" si="1"/>
        <v>nats-streaming - 164</v>
      </c>
      <c r="S58" s="3" t="str">
        <f t="shared" si="2"/>
        <v>nats-streaming - 94923100</v>
      </c>
    </row>
    <row r="59" hidden="1">
      <c r="A59" s="1" t="s">
        <v>163</v>
      </c>
      <c r="B59" s="1" t="s">
        <v>164</v>
      </c>
      <c r="C59" s="1" t="s">
        <v>23</v>
      </c>
      <c r="D59" s="1">
        <v>500.0</v>
      </c>
      <c r="E59" s="1">
        <v>1.33720928E8</v>
      </c>
      <c r="F59" s="1" t="s">
        <v>165</v>
      </c>
      <c r="G59" s="1" t="s">
        <v>166</v>
      </c>
      <c r="H59" s="1" t="s">
        <v>166</v>
      </c>
      <c r="I59" s="1" t="s">
        <v>166</v>
      </c>
      <c r="J59" s="1" t="s">
        <v>166</v>
      </c>
      <c r="K59" s="1" t="s">
        <v>166</v>
      </c>
      <c r="L59" s="1" t="s">
        <v>166</v>
      </c>
      <c r="M59" s="1" t="s">
        <v>166</v>
      </c>
      <c r="N59" s="1" t="s">
        <v>166</v>
      </c>
      <c r="O59" s="1" t="s">
        <v>166</v>
      </c>
      <c r="P59" s="1" t="s">
        <v>166</v>
      </c>
      <c r="Q59" s="2" t="b">
        <f>IFERROR(__xludf.DUMMYFUNCTION("IF(REGEXMATCH(B59, ""DEPRECATED""), true, false)
"),FALSE)</f>
        <v>0</v>
      </c>
      <c r="R59" s="2" t="str">
        <f t="shared" si="1"/>
        <v>teamspeak - 500</v>
      </c>
      <c r="S59" s="3" t="str">
        <f t="shared" si="2"/>
        <v>teamspeak - 133720928</v>
      </c>
      <c r="T59" s="2" t="b">
        <f t="shared" ref="T59:T142" si="22">iF(eq(G59,"undefined"),true,false)</f>
        <v>1</v>
      </c>
    </row>
    <row r="60">
      <c r="A60" s="1" t="s">
        <v>124</v>
      </c>
      <c r="B60" s="1" t="s">
        <v>125</v>
      </c>
      <c r="C60" s="1" t="s">
        <v>23</v>
      </c>
      <c r="D60" s="1">
        <v>1014.0</v>
      </c>
      <c r="E60" s="1">
        <v>1.28914007E8</v>
      </c>
      <c r="F60" s="1" t="s">
        <v>126</v>
      </c>
      <c r="G60" s="1">
        <v>0.0</v>
      </c>
      <c r="H60" s="1">
        <v>0.0</v>
      </c>
      <c r="I60" s="1">
        <v>0.0</v>
      </c>
      <c r="J60" s="1">
        <v>0.0</v>
      </c>
      <c r="K60" s="1">
        <v>0.0</v>
      </c>
      <c r="L60" s="1">
        <v>0.0</v>
      </c>
      <c r="M60" s="1">
        <v>0.0</v>
      </c>
      <c r="N60" s="1">
        <v>0.0</v>
      </c>
      <c r="O60" s="1">
        <v>1.0</v>
      </c>
      <c r="P60" s="1">
        <v>0.0</v>
      </c>
      <c r="Q60" s="2" t="b">
        <f>IFERROR(__xludf.DUMMYFUNCTION("IF(REGEXMATCH(B60, ""DEPRECATED""), true, false)
"),FALSE)</f>
        <v>0</v>
      </c>
      <c r="R60" s="2" t="str">
        <f t="shared" si="1"/>
        <v>composer - 1014</v>
      </c>
      <c r="S60" s="3" t="str">
        <f t="shared" si="2"/>
        <v>composer - 128914007</v>
      </c>
      <c r="T60" s="2" t="b">
        <f t="shared" si="22"/>
        <v>0</v>
      </c>
      <c r="AB60" s="5" t="s">
        <v>124</v>
      </c>
      <c r="AC60" s="5" t="s">
        <v>125</v>
      </c>
      <c r="AD60" s="5" t="s">
        <v>23</v>
      </c>
      <c r="AE60" s="6">
        <v>1014.0</v>
      </c>
      <c r="AF60" s="6">
        <v>1.28914007E8</v>
      </c>
      <c r="AG60" s="5" t="s">
        <v>126</v>
      </c>
      <c r="AH60" s="6">
        <v>0.0</v>
      </c>
      <c r="AI60" s="6">
        <v>0.0</v>
      </c>
      <c r="AJ60" s="6">
        <v>0.0</v>
      </c>
      <c r="AK60" s="6">
        <v>0.0</v>
      </c>
      <c r="AL60" s="6">
        <v>0.0</v>
      </c>
      <c r="AM60" s="6">
        <v>0.0</v>
      </c>
      <c r="AN60" s="6">
        <v>0.0</v>
      </c>
      <c r="AO60" s="6">
        <v>0.0</v>
      </c>
      <c r="AP60" s="6">
        <v>1.0</v>
      </c>
      <c r="AQ60" s="6">
        <v>0.0</v>
      </c>
      <c r="AR60" s="9" t="b">
        <f>IFERROR(__xludf.DUMMYFUNCTION("IF(REGEXMATCH(AC60, ""DEPRECATED""), true, false)
"),FALSE)</f>
        <v>0</v>
      </c>
      <c r="AS60" s="5" t="str">
        <f t="shared" ref="AS60:AS68" si="23">CONCAT(AB60, CONCAT(" - ", AE60))</f>
        <v>composer - 1014</v>
      </c>
      <c r="AT60" s="10" t="str">
        <f t="shared" ref="AT60:AT68" si="24">CONCAT(AB60, CONCAT(" - ", AF60))</f>
        <v>composer - 128914007</v>
      </c>
      <c r="AU60" s="9" t="b">
        <f t="shared" ref="AU60:AU68" si="25">iF(eq(AH60,"undefined"),true,false)</f>
        <v>0</v>
      </c>
    </row>
    <row r="61">
      <c r="A61" s="1" t="s">
        <v>145</v>
      </c>
      <c r="B61" s="1" t="s">
        <v>146</v>
      </c>
      <c r="C61" s="1" t="s">
        <v>23</v>
      </c>
      <c r="D61" s="1">
        <v>314.0</v>
      </c>
      <c r="E61" s="1">
        <v>1.17763937E8</v>
      </c>
      <c r="F61" s="1" t="s">
        <v>147</v>
      </c>
      <c r="G61" s="1">
        <v>1.0</v>
      </c>
      <c r="H61" s="1">
        <v>40.0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1.0</v>
      </c>
      <c r="O61" s="1">
        <v>0.0</v>
      </c>
      <c r="P61" s="1">
        <v>3.0</v>
      </c>
      <c r="Q61" s="2" t="b">
        <f>IFERROR(__xludf.DUMMYFUNCTION("IF(REGEXMATCH(B61, ""DEPRECATED""), true, false)
"),FALSE)</f>
        <v>0</v>
      </c>
      <c r="R61" s="2" t="str">
        <f t="shared" si="1"/>
        <v>matomo - 314</v>
      </c>
      <c r="S61" s="3" t="str">
        <f t="shared" si="2"/>
        <v>matomo - 117763937</v>
      </c>
      <c r="T61" s="2" t="b">
        <f t="shared" si="22"/>
        <v>0</v>
      </c>
      <c r="AB61" s="5" t="s">
        <v>145</v>
      </c>
      <c r="AC61" s="5" t="s">
        <v>146</v>
      </c>
      <c r="AD61" s="5" t="s">
        <v>23</v>
      </c>
      <c r="AE61" s="6">
        <v>314.0</v>
      </c>
      <c r="AF61" s="6">
        <v>1.17763937E8</v>
      </c>
      <c r="AG61" s="5" t="s">
        <v>147</v>
      </c>
      <c r="AH61" s="6">
        <v>1.0</v>
      </c>
      <c r="AI61" s="6">
        <v>40.0</v>
      </c>
      <c r="AJ61" s="6">
        <v>0.0</v>
      </c>
      <c r="AK61" s="6">
        <v>0.0</v>
      </c>
      <c r="AL61" s="6">
        <v>0.0</v>
      </c>
      <c r="AM61" s="6">
        <v>0.0</v>
      </c>
      <c r="AN61" s="6">
        <v>0.0</v>
      </c>
      <c r="AO61" s="6">
        <v>1.0</v>
      </c>
      <c r="AP61" s="6">
        <v>0.0</v>
      </c>
      <c r="AQ61" s="6">
        <v>3.0</v>
      </c>
      <c r="AR61" s="9" t="b">
        <f>IFERROR(__xludf.DUMMYFUNCTION("IF(REGEXMATCH(AC61, ""DEPRECATED""), true, false)
"),FALSE)</f>
        <v>0</v>
      </c>
      <c r="AS61" s="5" t="str">
        <f t="shared" si="23"/>
        <v>matomo - 314</v>
      </c>
      <c r="AT61" s="10" t="str">
        <f t="shared" si="24"/>
        <v>matomo - 117763937</v>
      </c>
      <c r="AU61" s="9" t="b">
        <f t="shared" si="25"/>
        <v>0</v>
      </c>
    </row>
    <row r="62">
      <c r="A62" s="1" t="s">
        <v>404</v>
      </c>
      <c r="B62" s="1" t="s">
        <v>405</v>
      </c>
      <c r="C62" s="1" t="s">
        <v>23</v>
      </c>
      <c r="D62" s="1">
        <v>1174.0</v>
      </c>
      <c r="E62" s="1">
        <v>1.14530317E8</v>
      </c>
      <c r="F62" s="1" t="s">
        <v>406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0.0</v>
      </c>
      <c r="P62" s="1">
        <v>0.0</v>
      </c>
      <c r="Q62" s="2" t="b">
        <f>IFERROR(__xludf.DUMMYFUNCTION("IF(REGEXMATCH(B62, ""DEPRECATED""), true, false)
"),FALSE)</f>
        <v>0</v>
      </c>
      <c r="R62" s="2" t="str">
        <f t="shared" si="1"/>
        <v>fedora - 1174</v>
      </c>
      <c r="S62" s="3" t="str">
        <f t="shared" si="2"/>
        <v>fedora - 114530317</v>
      </c>
      <c r="T62" s="2" t="b">
        <f t="shared" si="22"/>
        <v>0</v>
      </c>
      <c r="AB62" s="5" t="s">
        <v>404</v>
      </c>
      <c r="AC62" s="5" t="s">
        <v>405</v>
      </c>
      <c r="AD62" s="5" t="s">
        <v>23</v>
      </c>
      <c r="AE62" s="6">
        <v>1174.0</v>
      </c>
      <c r="AF62" s="6">
        <v>1.14530317E8</v>
      </c>
      <c r="AG62" s="5" t="s">
        <v>406</v>
      </c>
      <c r="AH62" s="6">
        <v>0.0</v>
      </c>
      <c r="AI62" s="6">
        <v>0.0</v>
      </c>
      <c r="AJ62" s="6">
        <v>0.0</v>
      </c>
      <c r="AK62" s="6">
        <v>0.0</v>
      </c>
      <c r="AL62" s="6">
        <v>0.0</v>
      </c>
      <c r="AM62" s="6">
        <v>0.0</v>
      </c>
      <c r="AN62" s="6">
        <v>0.0</v>
      </c>
      <c r="AO62" s="6">
        <v>0.0</v>
      </c>
      <c r="AP62" s="6">
        <v>0.0</v>
      </c>
      <c r="AQ62" s="6">
        <v>0.0</v>
      </c>
      <c r="AR62" s="9" t="b">
        <f>IFERROR(__xludf.DUMMYFUNCTION("IF(REGEXMATCH(AC62, ""DEPRECATED""), true, false)
"),FALSE)</f>
        <v>0</v>
      </c>
      <c r="AS62" s="5" t="str">
        <f t="shared" si="23"/>
        <v>fedora - 1174</v>
      </c>
      <c r="AT62" s="10" t="str">
        <f t="shared" si="24"/>
        <v>fedora - 114530317</v>
      </c>
      <c r="AU62" s="9" t="b">
        <f t="shared" si="25"/>
        <v>0</v>
      </c>
    </row>
    <row r="63">
      <c r="A63" s="1" t="s">
        <v>326</v>
      </c>
      <c r="B63" s="1" t="s">
        <v>327</v>
      </c>
      <c r="C63" s="1" t="s">
        <v>23</v>
      </c>
      <c r="D63" s="1">
        <v>404.0</v>
      </c>
      <c r="E63" s="1">
        <v>8.6368409E7</v>
      </c>
      <c r="F63" s="1" t="s">
        <v>328</v>
      </c>
      <c r="G63" s="1">
        <v>3.0</v>
      </c>
      <c r="H63" s="1">
        <v>12.0</v>
      </c>
      <c r="I63" s="1">
        <v>1.0</v>
      </c>
      <c r="J63" s="1">
        <v>4.0</v>
      </c>
      <c r="K63" s="1">
        <v>0.0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2" t="b">
        <f>IFERROR(__xludf.DUMMYFUNCTION("IF(REGEXMATCH(B63, ""DEPRECATED""), true, false)
"),FALSE)</f>
        <v>0</v>
      </c>
      <c r="R63" s="2" t="str">
        <f t="shared" si="1"/>
        <v>flink - 404</v>
      </c>
      <c r="S63" s="3" t="str">
        <f t="shared" si="2"/>
        <v>flink - 86368409</v>
      </c>
      <c r="T63" s="2" t="b">
        <f t="shared" si="22"/>
        <v>0</v>
      </c>
      <c r="AB63" s="5" t="s">
        <v>326</v>
      </c>
      <c r="AC63" s="5" t="s">
        <v>327</v>
      </c>
      <c r="AD63" s="5" t="s">
        <v>23</v>
      </c>
      <c r="AE63" s="6">
        <v>404.0</v>
      </c>
      <c r="AF63" s="6">
        <v>8.6368409E7</v>
      </c>
      <c r="AG63" s="5" t="s">
        <v>328</v>
      </c>
      <c r="AH63" s="6">
        <v>3.0</v>
      </c>
      <c r="AI63" s="6">
        <v>12.0</v>
      </c>
      <c r="AJ63" s="6">
        <v>1.0</v>
      </c>
      <c r="AK63" s="6">
        <v>4.0</v>
      </c>
      <c r="AL63" s="6">
        <v>0.0</v>
      </c>
      <c r="AM63" s="6">
        <v>0.0</v>
      </c>
      <c r="AN63" s="6">
        <v>0.0</v>
      </c>
      <c r="AO63" s="6">
        <v>0.0</v>
      </c>
      <c r="AP63" s="6">
        <v>0.0</v>
      </c>
      <c r="AQ63" s="6">
        <v>0.0</v>
      </c>
      <c r="AR63" s="9" t="b">
        <f>IFERROR(__xludf.DUMMYFUNCTION("IF(REGEXMATCH(AC63, ""DEPRECATED""), true, false)
"),FALSE)</f>
        <v>0</v>
      </c>
      <c r="AS63" s="5" t="str">
        <f t="shared" si="23"/>
        <v>flink - 404</v>
      </c>
      <c r="AT63" s="10" t="str">
        <f t="shared" si="24"/>
        <v>flink - 86368409</v>
      </c>
      <c r="AU63" s="9" t="b">
        <f t="shared" si="25"/>
        <v>0</v>
      </c>
    </row>
    <row r="64">
      <c r="A64" s="1" t="s">
        <v>368</v>
      </c>
      <c r="B64" s="1" t="s">
        <v>369</v>
      </c>
      <c r="C64" s="1" t="s">
        <v>23</v>
      </c>
      <c r="D64" s="1">
        <v>910.0</v>
      </c>
      <c r="E64" s="1">
        <v>8.4731087E7</v>
      </c>
      <c r="F64" s="1" t="s">
        <v>370</v>
      </c>
      <c r="G64" s="1">
        <v>9.0</v>
      </c>
      <c r="H64" s="1">
        <v>9.0</v>
      </c>
      <c r="I64" s="1">
        <v>24.0</v>
      </c>
      <c r="J64" s="1">
        <v>5.0</v>
      </c>
      <c r="K64" s="1">
        <v>13.0</v>
      </c>
      <c r="L64" s="1">
        <v>0.0</v>
      </c>
      <c r="M64" s="1">
        <v>0.0</v>
      </c>
      <c r="N64" s="1">
        <v>0.0</v>
      </c>
      <c r="O64" s="1">
        <v>8.0</v>
      </c>
      <c r="P64" s="1">
        <v>0.0</v>
      </c>
      <c r="Q64" s="2" t="b">
        <f>IFERROR(__xludf.DUMMYFUNCTION("IF(REGEXMATCH(B64, ""DEPRECATED""), true, false)
"),FALSE)</f>
        <v>0</v>
      </c>
      <c r="R64" s="2" t="str">
        <f t="shared" si="1"/>
        <v>couchbase - 910</v>
      </c>
      <c r="S64" s="3" t="str">
        <f t="shared" si="2"/>
        <v>couchbase - 84731087</v>
      </c>
      <c r="T64" s="2" t="b">
        <f t="shared" si="22"/>
        <v>0</v>
      </c>
      <c r="AB64" s="5" t="s">
        <v>368</v>
      </c>
      <c r="AC64" s="5" t="s">
        <v>369</v>
      </c>
      <c r="AD64" s="5" t="s">
        <v>23</v>
      </c>
      <c r="AE64" s="6">
        <v>910.0</v>
      </c>
      <c r="AF64" s="6">
        <v>8.4731087E7</v>
      </c>
      <c r="AG64" s="5" t="s">
        <v>370</v>
      </c>
      <c r="AH64" s="6">
        <v>9.0</v>
      </c>
      <c r="AI64" s="6">
        <v>9.0</v>
      </c>
      <c r="AJ64" s="6">
        <v>24.0</v>
      </c>
      <c r="AK64" s="6">
        <v>5.0</v>
      </c>
      <c r="AL64" s="6">
        <v>13.0</v>
      </c>
      <c r="AM64" s="6">
        <v>0.0</v>
      </c>
      <c r="AN64" s="6">
        <v>0.0</v>
      </c>
      <c r="AO64" s="6">
        <v>0.0</v>
      </c>
      <c r="AP64" s="6">
        <v>8.0</v>
      </c>
      <c r="AQ64" s="6">
        <v>0.0</v>
      </c>
      <c r="AR64" s="9" t="b">
        <f>IFERROR(__xludf.DUMMYFUNCTION("IF(REGEXMATCH(AC64, ""DEPRECATED""), true, false)
"),FALSE)</f>
        <v>0</v>
      </c>
      <c r="AS64" s="5" t="str">
        <f t="shared" si="23"/>
        <v>couchbase - 910</v>
      </c>
      <c r="AT64" s="10" t="str">
        <f t="shared" si="24"/>
        <v>couchbase - 84731087</v>
      </c>
      <c r="AU64" s="9" t="b">
        <f t="shared" si="25"/>
        <v>0</v>
      </c>
    </row>
    <row r="65">
      <c r="A65" s="1" t="s">
        <v>142</v>
      </c>
      <c r="B65" s="1" t="s">
        <v>143</v>
      </c>
      <c r="C65" s="1" t="s">
        <v>23</v>
      </c>
      <c r="D65" s="1">
        <v>424.0</v>
      </c>
      <c r="E65" s="1">
        <v>8.1826557E7</v>
      </c>
      <c r="F65" s="1" t="s">
        <v>144</v>
      </c>
      <c r="G65" s="1">
        <v>1.0</v>
      </c>
      <c r="H65" s="1">
        <v>63.0</v>
      </c>
      <c r="I65" s="1">
        <v>1.0</v>
      </c>
      <c r="J65" s="1">
        <v>3.0</v>
      </c>
      <c r="K65" s="1">
        <v>1.0</v>
      </c>
      <c r="L65" s="1">
        <v>0.0</v>
      </c>
      <c r="M65" s="1">
        <v>0.0</v>
      </c>
      <c r="N65" s="1">
        <v>1.0</v>
      </c>
      <c r="O65" s="1">
        <v>0.0</v>
      </c>
      <c r="P65" s="1">
        <v>3.0</v>
      </c>
      <c r="Q65" s="2" t="b">
        <f>IFERROR(__xludf.DUMMYFUNCTION("IF(REGEXMATCH(B65, ""DEPRECATED""), true, false)
"),FALSE)</f>
        <v>0</v>
      </c>
      <c r="R65" s="2" t="str">
        <f t="shared" si="1"/>
        <v>joomla - 424</v>
      </c>
      <c r="S65" s="3" t="str">
        <f t="shared" si="2"/>
        <v>joomla - 81826557</v>
      </c>
      <c r="T65" s="2" t="b">
        <f t="shared" si="22"/>
        <v>0</v>
      </c>
      <c r="AB65" s="5" t="s">
        <v>142</v>
      </c>
      <c r="AC65" s="5" t="s">
        <v>143</v>
      </c>
      <c r="AD65" s="5" t="s">
        <v>23</v>
      </c>
      <c r="AE65" s="6">
        <v>424.0</v>
      </c>
      <c r="AF65" s="6">
        <v>8.1826557E7</v>
      </c>
      <c r="AG65" s="5" t="s">
        <v>144</v>
      </c>
      <c r="AH65" s="6">
        <v>1.0</v>
      </c>
      <c r="AI65" s="6">
        <v>63.0</v>
      </c>
      <c r="AJ65" s="6">
        <v>1.0</v>
      </c>
      <c r="AK65" s="6">
        <v>3.0</v>
      </c>
      <c r="AL65" s="6">
        <v>1.0</v>
      </c>
      <c r="AM65" s="6">
        <v>0.0</v>
      </c>
      <c r="AN65" s="6">
        <v>0.0</v>
      </c>
      <c r="AO65" s="6">
        <v>1.0</v>
      </c>
      <c r="AP65" s="6">
        <v>0.0</v>
      </c>
      <c r="AQ65" s="6">
        <v>3.0</v>
      </c>
      <c r="AR65" s="9" t="b">
        <f>IFERROR(__xludf.DUMMYFUNCTION("IF(REGEXMATCH(AC65, ""DEPRECATED""), true, false)
"),FALSE)</f>
        <v>0</v>
      </c>
      <c r="AS65" s="5" t="str">
        <f t="shared" si="23"/>
        <v>joomla - 424</v>
      </c>
      <c r="AT65" s="10" t="str">
        <f t="shared" si="24"/>
        <v>joomla - 81826557</v>
      </c>
      <c r="AU65" s="9" t="b">
        <f t="shared" si="25"/>
        <v>0</v>
      </c>
    </row>
    <row r="66">
      <c r="A66" s="1" t="s">
        <v>233</v>
      </c>
      <c r="B66" s="1" t="s">
        <v>234</v>
      </c>
      <c r="C66" s="1" t="s">
        <v>23</v>
      </c>
      <c r="D66" s="1">
        <v>448.0</v>
      </c>
      <c r="E66" s="1">
        <v>7.8640247E7</v>
      </c>
      <c r="F66" s="1" t="s">
        <v>235</v>
      </c>
      <c r="G66" s="1">
        <v>3.0</v>
      </c>
      <c r="H66" s="1">
        <v>16.0</v>
      </c>
      <c r="I66" s="1">
        <v>1.0</v>
      </c>
      <c r="J66" s="1">
        <v>15.0</v>
      </c>
      <c r="K66" s="1">
        <v>0.0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2" t="b">
        <f>IFERROR(__xludf.DUMMYFUNCTION("IF(REGEXMATCH(B66, ""DEPRECATED""), true, false)
"),FALSE)</f>
        <v>0</v>
      </c>
      <c r="R66" s="2" t="str">
        <f t="shared" si="1"/>
        <v>eclipse-temurin - 448</v>
      </c>
      <c r="S66" s="3" t="str">
        <f t="shared" si="2"/>
        <v>eclipse-temurin - 78640247</v>
      </c>
      <c r="T66" s="2" t="b">
        <f t="shared" si="22"/>
        <v>0</v>
      </c>
      <c r="AB66" s="5" t="s">
        <v>233</v>
      </c>
      <c r="AC66" s="5" t="s">
        <v>234</v>
      </c>
      <c r="AD66" s="5" t="s">
        <v>23</v>
      </c>
      <c r="AE66" s="6">
        <v>448.0</v>
      </c>
      <c r="AF66" s="6">
        <v>7.8640247E7</v>
      </c>
      <c r="AG66" s="5" t="s">
        <v>235</v>
      </c>
      <c r="AH66" s="6">
        <v>3.0</v>
      </c>
      <c r="AI66" s="6">
        <v>16.0</v>
      </c>
      <c r="AJ66" s="6">
        <v>1.0</v>
      </c>
      <c r="AK66" s="6">
        <v>15.0</v>
      </c>
      <c r="AL66" s="6">
        <v>0.0</v>
      </c>
      <c r="AM66" s="6">
        <v>0.0</v>
      </c>
      <c r="AN66" s="6">
        <v>0.0</v>
      </c>
      <c r="AO66" s="6">
        <v>0.0</v>
      </c>
      <c r="AP66" s="6">
        <v>0.0</v>
      </c>
      <c r="AQ66" s="6">
        <v>0.0</v>
      </c>
      <c r="AR66" s="9" t="b">
        <f>IFERROR(__xludf.DUMMYFUNCTION("IF(REGEXMATCH(AC66, ""DEPRECATED""), true, false)
"),FALSE)</f>
        <v>0</v>
      </c>
      <c r="AS66" s="5" t="str">
        <f t="shared" si="23"/>
        <v>eclipse-temurin - 448</v>
      </c>
      <c r="AT66" s="10" t="str">
        <f t="shared" si="24"/>
        <v>eclipse-temurin - 78640247</v>
      </c>
      <c r="AU66" s="9" t="b">
        <f t="shared" si="25"/>
        <v>0</v>
      </c>
    </row>
    <row r="67">
      <c r="A67" s="1" t="s">
        <v>257</v>
      </c>
      <c r="B67" s="1" t="s">
        <v>258</v>
      </c>
      <c r="C67" s="1" t="s">
        <v>23</v>
      </c>
      <c r="D67" s="1">
        <v>144.0</v>
      </c>
      <c r="E67" s="1">
        <v>7.5980321E7</v>
      </c>
      <c r="F67" s="1" t="s">
        <v>259</v>
      </c>
      <c r="G67" s="1">
        <v>3.0</v>
      </c>
      <c r="H67" s="1">
        <v>17.0</v>
      </c>
      <c r="I67" s="1">
        <v>1.0</v>
      </c>
      <c r="J67" s="1">
        <v>15.0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2" t="b">
        <f>IFERROR(__xludf.DUMMYFUNCTION("IF(REGEXMATCH(B67, ""DEPRECATED""), true, false)
"),FALSE)</f>
        <v>0</v>
      </c>
      <c r="R67" s="2" t="str">
        <f t="shared" si="1"/>
        <v>groovy - 144</v>
      </c>
      <c r="S67" s="3" t="str">
        <f t="shared" si="2"/>
        <v>groovy - 75980321</v>
      </c>
      <c r="T67" s="2" t="b">
        <f t="shared" si="22"/>
        <v>0</v>
      </c>
      <c r="AB67" s="5" t="s">
        <v>257</v>
      </c>
      <c r="AC67" s="5" t="s">
        <v>258</v>
      </c>
      <c r="AD67" s="5" t="s">
        <v>23</v>
      </c>
      <c r="AE67" s="6">
        <v>144.0</v>
      </c>
      <c r="AF67" s="6">
        <v>7.5980321E7</v>
      </c>
      <c r="AG67" s="5" t="s">
        <v>259</v>
      </c>
      <c r="AH67" s="6">
        <v>3.0</v>
      </c>
      <c r="AI67" s="6">
        <v>17.0</v>
      </c>
      <c r="AJ67" s="6">
        <v>1.0</v>
      </c>
      <c r="AK67" s="6">
        <v>15.0</v>
      </c>
      <c r="AL67" s="6">
        <v>0.0</v>
      </c>
      <c r="AM67" s="6">
        <v>0.0</v>
      </c>
      <c r="AN67" s="6">
        <v>0.0</v>
      </c>
      <c r="AO67" s="6">
        <v>0.0</v>
      </c>
      <c r="AP67" s="6">
        <v>0.0</v>
      </c>
      <c r="AQ67" s="6">
        <v>0.0</v>
      </c>
      <c r="AR67" s="9" t="b">
        <f>IFERROR(__xludf.DUMMYFUNCTION("IF(REGEXMATCH(AC67, ""DEPRECATED""), true, false)
"),FALSE)</f>
        <v>0</v>
      </c>
      <c r="AS67" s="5" t="str">
        <f t="shared" si="23"/>
        <v>groovy - 144</v>
      </c>
      <c r="AT67" s="10" t="str">
        <f t="shared" si="24"/>
        <v>groovy - 75980321</v>
      </c>
      <c r="AU67" s="9" t="b">
        <f t="shared" si="25"/>
        <v>0</v>
      </c>
    </row>
    <row r="68">
      <c r="A68" s="1" t="s">
        <v>374</v>
      </c>
      <c r="B68" s="1" t="s">
        <v>375</v>
      </c>
      <c r="C68" s="1" t="s">
        <v>23</v>
      </c>
      <c r="D68" s="1">
        <v>616.0</v>
      </c>
      <c r="E68" s="1">
        <v>7.4787021E7</v>
      </c>
      <c r="F68" s="1" t="s">
        <v>376</v>
      </c>
      <c r="G68" s="1">
        <v>0.0</v>
      </c>
      <c r="H68" s="1">
        <v>36.0</v>
      </c>
      <c r="I68" s="1">
        <v>0.0</v>
      </c>
      <c r="J68" s="1">
        <v>0.0</v>
      </c>
      <c r="K68" s="1">
        <v>0.0</v>
      </c>
      <c r="L68" s="1">
        <v>0.0</v>
      </c>
      <c r="M68" s="1">
        <v>0.0</v>
      </c>
      <c r="N68" s="1">
        <v>1.0</v>
      </c>
      <c r="O68" s="1">
        <v>0.0</v>
      </c>
      <c r="P68" s="1">
        <v>0.0</v>
      </c>
      <c r="Q68" s="2" t="b">
        <f>IFERROR(__xludf.DUMMYFUNCTION("IF(REGEXMATCH(B68, ""DEPRECATED""), true, false)
"),FALSE)</f>
        <v>0</v>
      </c>
      <c r="R68" s="2" t="str">
        <f t="shared" si="1"/>
        <v>rethinkdb - 616</v>
      </c>
      <c r="S68" s="3" t="str">
        <f t="shared" si="2"/>
        <v>rethinkdb - 74787021</v>
      </c>
      <c r="T68" s="2" t="b">
        <f t="shared" si="22"/>
        <v>0</v>
      </c>
      <c r="AB68" s="5" t="s">
        <v>374</v>
      </c>
      <c r="AC68" s="5" t="s">
        <v>375</v>
      </c>
      <c r="AD68" s="5" t="s">
        <v>23</v>
      </c>
      <c r="AE68" s="6">
        <v>616.0</v>
      </c>
      <c r="AF68" s="6">
        <v>7.4787021E7</v>
      </c>
      <c r="AG68" s="5" t="s">
        <v>376</v>
      </c>
      <c r="AH68" s="6">
        <v>0.0</v>
      </c>
      <c r="AI68" s="6">
        <v>36.0</v>
      </c>
      <c r="AJ68" s="6">
        <v>0.0</v>
      </c>
      <c r="AK68" s="6">
        <v>0.0</v>
      </c>
      <c r="AL68" s="6">
        <v>0.0</v>
      </c>
      <c r="AM68" s="6">
        <v>0.0</v>
      </c>
      <c r="AN68" s="6">
        <v>0.0</v>
      </c>
      <c r="AO68" s="6">
        <v>1.0</v>
      </c>
      <c r="AP68" s="6">
        <v>0.0</v>
      </c>
      <c r="AQ68" s="6">
        <v>0.0</v>
      </c>
      <c r="AR68" s="9" t="b">
        <f>IFERROR(__xludf.DUMMYFUNCTION("IF(REGEXMATCH(AC68, ""DEPRECATED""), true, false)
"),FALSE)</f>
        <v>0</v>
      </c>
      <c r="AS68" s="5" t="str">
        <f t="shared" si="23"/>
        <v>rethinkdb - 616</v>
      </c>
      <c r="AT68" s="10" t="str">
        <f t="shared" si="24"/>
        <v>rethinkdb - 74787021</v>
      </c>
      <c r="AU68" s="9" t="b">
        <f t="shared" si="25"/>
        <v>0</v>
      </c>
    </row>
    <row r="69" hidden="1">
      <c r="A69" s="1" t="s">
        <v>239</v>
      </c>
      <c r="B69" s="1" t="s">
        <v>240</v>
      </c>
      <c r="C69" s="1" t="s">
        <v>23</v>
      </c>
      <c r="D69" s="1">
        <v>786.0</v>
      </c>
      <c r="E69" s="1">
        <v>7.3103813E7</v>
      </c>
      <c r="F69" s="1" t="s">
        <v>241</v>
      </c>
      <c r="G69" s="1" t="s">
        <v>166</v>
      </c>
      <c r="H69" s="1" t="s">
        <v>166</v>
      </c>
      <c r="I69" s="1" t="s">
        <v>166</v>
      </c>
      <c r="J69" s="1" t="s">
        <v>166</v>
      </c>
      <c r="K69" s="1" t="s">
        <v>166</v>
      </c>
      <c r="L69" s="1" t="s">
        <v>166</v>
      </c>
      <c r="M69" s="1" t="s">
        <v>166</v>
      </c>
      <c r="N69" s="1" t="s">
        <v>166</v>
      </c>
      <c r="O69" s="1" t="s">
        <v>166</v>
      </c>
      <c r="P69" s="1" t="s">
        <v>166</v>
      </c>
      <c r="Q69" s="2" t="b">
        <f>IFERROR(__xludf.DUMMYFUNCTION("IF(REGEXMATCH(B69, ""DEPRECATED""), true, false)
"),FALSE)</f>
        <v>0</v>
      </c>
      <c r="R69" s="2" t="str">
        <f t="shared" si="1"/>
        <v>rocket.chat - 786</v>
      </c>
      <c r="S69" s="3" t="str">
        <f t="shared" si="2"/>
        <v>rocket.chat - 73103813</v>
      </c>
      <c r="T69" s="2" t="b">
        <f t="shared" si="22"/>
        <v>1</v>
      </c>
    </row>
    <row r="70">
      <c r="A70" s="1" t="s">
        <v>170</v>
      </c>
      <c r="B70" s="1" t="s">
        <v>171</v>
      </c>
      <c r="C70" s="1" t="s">
        <v>23</v>
      </c>
      <c r="D70" s="1">
        <v>875.0</v>
      </c>
      <c r="E70" s="1">
        <v>7.2986675E7</v>
      </c>
      <c r="F70" s="1" t="s">
        <v>172</v>
      </c>
      <c r="G70" s="1">
        <v>1.0</v>
      </c>
      <c r="H70" s="1">
        <v>82.0</v>
      </c>
      <c r="I70" s="1">
        <v>0.0</v>
      </c>
      <c r="J70" s="1">
        <v>7.0</v>
      </c>
      <c r="K70" s="1">
        <v>0.0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2" t="b">
        <f>IFERROR(__xludf.DUMMYFUNCTION("IF(REGEXMATCH(B70, ""DEPRECATED""), true, false)
"),FALSE)</f>
        <v>0</v>
      </c>
      <c r="R70" s="2" t="str">
        <f t="shared" si="1"/>
        <v>rust - 875</v>
      </c>
      <c r="S70" s="3" t="str">
        <f t="shared" si="2"/>
        <v>rust - 72986675</v>
      </c>
      <c r="T70" s="2" t="b">
        <f t="shared" si="22"/>
        <v>0</v>
      </c>
      <c r="AB70" s="5" t="s">
        <v>170</v>
      </c>
      <c r="AC70" s="5" t="s">
        <v>171</v>
      </c>
      <c r="AD70" s="5" t="s">
        <v>23</v>
      </c>
      <c r="AE70" s="6">
        <v>875.0</v>
      </c>
      <c r="AF70" s="6">
        <v>7.2986675E7</v>
      </c>
      <c r="AG70" s="5" t="s">
        <v>172</v>
      </c>
      <c r="AH70" s="6">
        <v>1.0</v>
      </c>
      <c r="AI70" s="6">
        <v>82.0</v>
      </c>
      <c r="AJ70" s="6">
        <v>0.0</v>
      </c>
      <c r="AK70" s="6">
        <v>7.0</v>
      </c>
      <c r="AL70" s="6">
        <v>0.0</v>
      </c>
      <c r="AM70" s="6">
        <v>0.0</v>
      </c>
      <c r="AN70" s="6">
        <v>0.0</v>
      </c>
      <c r="AO70" s="6">
        <v>1.0</v>
      </c>
      <c r="AP70" s="6">
        <v>0.0</v>
      </c>
      <c r="AQ70" s="6">
        <v>0.0</v>
      </c>
      <c r="AR70" s="9" t="b">
        <f>IFERROR(__xludf.DUMMYFUNCTION("IF(REGEXMATCH(AC70, ""DEPRECATED""), true, false)
"),FALSE)</f>
        <v>0</v>
      </c>
      <c r="AS70" s="5" t="str">
        <f t="shared" ref="AS70:AS81" si="26">CONCAT(AB70, CONCAT(" - ", AE70))</f>
        <v>rust - 875</v>
      </c>
      <c r="AT70" s="10" t="str">
        <f t="shared" ref="AT70:AT81" si="27">CONCAT(AB70, CONCAT(" - ", AF70))</f>
        <v>rust - 72986675</v>
      </c>
      <c r="AU70" s="9" t="b">
        <f t="shared" ref="AU70:AU81" si="28">iF(eq(AH70,"undefined"),true,false)</f>
        <v>0</v>
      </c>
    </row>
    <row r="71">
      <c r="A71" s="1" t="s">
        <v>121</v>
      </c>
      <c r="B71" s="1" t="s">
        <v>122</v>
      </c>
      <c r="C71" s="1" t="s">
        <v>23</v>
      </c>
      <c r="D71" s="1">
        <v>1165.0</v>
      </c>
      <c r="E71" s="1">
        <v>6.5909861E7</v>
      </c>
      <c r="F71" s="1" t="s">
        <v>123</v>
      </c>
      <c r="G71" s="1">
        <v>1.0</v>
      </c>
      <c r="H71" s="1">
        <v>68.0</v>
      </c>
      <c r="I71" s="1">
        <v>7.0</v>
      </c>
      <c r="J71" s="1">
        <v>5.0</v>
      </c>
      <c r="K71" s="1">
        <v>3.0</v>
      </c>
      <c r="L71" s="1">
        <v>0.0</v>
      </c>
      <c r="M71" s="1">
        <v>1.0</v>
      </c>
      <c r="N71" s="1">
        <v>1.0</v>
      </c>
      <c r="O71" s="1">
        <v>1.0</v>
      </c>
      <c r="P71" s="1">
        <v>0.0</v>
      </c>
      <c r="Q71" s="2" t="b">
        <f>IFERROR(__xludf.DUMMYFUNCTION("IF(REGEXMATCH(B71, ""DEPRECATED""), true, false)
"),FALSE)</f>
        <v>0</v>
      </c>
      <c r="R71" s="2" t="str">
        <f t="shared" si="1"/>
        <v>redmine - 1165</v>
      </c>
      <c r="S71" s="3" t="str">
        <f t="shared" si="2"/>
        <v>redmine - 65909861</v>
      </c>
      <c r="T71" s="2" t="b">
        <f t="shared" si="22"/>
        <v>0</v>
      </c>
      <c r="AB71" s="5" t="s">
        <v>121</v>
      </c>
      <c r="AC71" s="5" t="s">
        <v>122</v>
      </c>
      <c r="AD71" s="5" t="s">
        <v>23</v>
      </c>
      <c r="AE71" s="6">
        <v>1165.0</v>
      </c>
      <c r="AF71" s="6">
        <v>6.5909861E7</v>
      </c>
      <c r="AG71" s="5" t="s">
        <v>123</v>
      </c>
      <c r="AH71" s="6">
        <v>1.0</v>
      </c>
      <c r="AI71" s="6">
        <v>68.0</v>
      </c>
      <c r="AJ71" s="6">
        <v>7.0</v>
      </c>
      <c r="AK71" s="6">
        <v>5.0</v>
      </c>
      <c r="AL71" s="6">
        <v>3.0</v>
      </c>
      <c r="AM71" s="6">
        <v>0.0</v>
      </c>
      <c r="AN71" s="6">
        <v>1.0</v>
      </c>
      <c r="AO71" s="6">
        <v>1.0</v>
      </c>
      <c r="AP71" s="6">
        <v>1.0</v>
      </c>
      <c r="AQ71" s="6">
        <v>0.0</v>
      </c>
      <c r="AR71" s="9" t="b">
        <f>IFERROR(__xludf.DUMMYFUNCTION("IF(REGEXMATCH(AC71, ""DEPRECATED""), true, false)
"),FALSE)</f>
        <v>0</v>
      </c>
      <c r="AS71" s="5" t="str">
        <f t="shared" si="26"/>
        <v>redmine - 1165</v>
      </c>
      <c r="AT71" s="10" t="str">
        <f t="shared" si="27"/>
        <v>redmine - 65909861</v>
      </c>
      <c r="AU71" s="9" t="b">
        <f t="shared" si="28"/>
        <v>0</v>
      </c>
    </row>
    <row r="72">
      <c r="A72" s="1" t="s">
        <v>85</v>
      </c>
      <c r="B72" s="1" t="s">
        <v>86</v>
      </c>
      <c r="C72" s="1" t="s">
        <v>23</v>
      </c>
      <c r="D72" s="1">
        <v>345.0</v>
      </c>
      <c r="E72" s="1">
        <v>6.4432051E7</v>
      </c>
      <c r="F72" s="1" t="s">
        <v>87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2" t="b">
        <f>IFERROR(__xludf.DUMMYFUNCTION("IF(REGEXMATCH(B72, ""DEPRECATED""), true, false)
"),FALSE)</f>
        <v>0</v>
      </c>
      <c r="R72" s="2" t="str">
        <f t="shared" si="1"/>
        <v>amazoncorretto - 345</v>
      </c>
      <c r="S72" s="3" t="str">
        <f t="shared" si="2"/>
        <v>amazoncorretto - 64432051</v>
      </c>
      <c r="T72" s="2" t="b">
        <f t="shared" si="22"/>
        <v>0</v>
      </c>
      <c r="AB72" s="5" t="s">
        <v>85</v>
      </c>
      <c r="AC72" s="5" t="s">
        <v>86</v>
      </c>
      <c r="AD72" s="5" t="s">
        <v>23</v>
      </c>
      <c r="AE72" s="6">
        <v>345.0</v>
      </c>
      <c r="AF72" s="6">
        <v>6.4432051E7</v>
      </c>
      <c r="AG72" s="5" t="s">
        <v>87</v>
      </c>
      <c r="AH72" s="6">
        <v>0.0</v>
      </c>
      <c r="AI72" s="6">
        <v>0.0</v>
      </c>
      <c r="AJ72" s="6">
        <v>0.0</v>
      </c>
      <c r="AK72" s="6">
        <v>0.0</v>
      </c>
      <c r="AL72" s="6">
        <v>0.0</v>
      </c>
      <c r="AM72" s="6">
        <v>0.0</v>
      </c>
      <c r="AN72" s="6">
        <v>0.0</v>
      </c>
      <c r="AO72" s="6">
        <v>0.0</v>
      </c>
      <c r="AP72" s="6">
        <v>0.0</v>
      </c>
      <c r="AQ72" s="6">
        <v>0.0</v>
      </c>
      <c r="AR72" s="9" t="b">
        <f>IFERROR(__xludf.DUMMYFUNCTION("IF(REGEXMATCH(AC72, ""DEPRECATED""), true, false)
"),FALSE)</f>
        <v>0</v>
      </c>
      <c r="AS72" s="5" t="str">
        <f t="shared" si="26"/>
        <v>amazoncorretto - 345</v>
      </c>
      <c r="AT72" s="10" t="str">
        <f t="shared" si="27"/>
        <v>amazoncorretto - 64432051</v>
      </c>
      <c r="AU72" s="9" t="b">
        <f t="shared" si="28"/>
        <v>0</v>
      </c>
    </row>
    <row r="73">
      <c r="A73" s="1" t="s">
        <v>136</v>
      </c>
      <c r="B73" s="1" t="s">
        <v>137</v>
      </c>
      <c r="C73" s="1" t="s">
        <v>23</v>
      </c>
      <c r="D73" s="1">
        <v>883.0</v>
      </c>
      <c r="E73" s="1">
        <v>5.7796784E7</v>
      </c>
      <c r="F73" s="1" t="s">
        <v>138</v>
      </c>
      <c r="G73" s="1">
        <v>1.0</v>
      </c>
      <c r="H73" s="1">
        <v>40.0</v>
      </c>
      <c r="I73" s="1">
        <v>1.0</v>
      </c>
      <c r="J73" s="1">
        <v>0.0</v>
      </c>
      <c r="K73" s="1">
        <v>0.0</v>
      </c>
      <c r="L73" s="1">
        <v>0.0</v>
      </c>
      <c r="M73" s="1">
        <v>0.0</v>
      </c>
      <c r="N73" s="1">
        <v>1.0</v>
      </c>
      <c r="O73" s="1">
        <v>0.0</v>
      </c>
      <c r="P73" s="1">
        <v>3.0</v>
      </c>
      <c r="Q73" s="2" t="b">
        <f>IFERROR(__xludf.DUMMYFUNCTION("IF(REGEXMATCH(B73, ""DEPRECATED""), true, false)
"),FALSE)</f>
        <v>0</v>
      </c>
      <c r="R73" s="2" t="str">
        <f t="shared" si="1"/>
        <v>phpmyadmin - 883</v>
      </c>
      <c r="S73" s="3" t="str">
        <f t="shared" si="2"/>
        <v>phpmyadmin - 57796784</v>
      </c>
      <c r="T73" s="2" t="b">
        <f t="shared" si="22"/>
        <v>0</v>
      </c>
      <c r="AB73" s="5" t="s">
        <v>136</v>
      </c>
      <c r="AC73" s="5" t="s">
        <v>137</v>
      </c>
      <c r="AD73" s="5" t="s">
        <v>23</v>
      </c>
      <c r="AE73" s="6">
        <v>883.0</v>
      </c>
      <c r="AF73" s="6">
        <v>5.7796784E7</v>
      </c>
      <c r="AG73" s="5" t="s">
        <v>138</v>
      </c>
      <c r="AH73" s="6">
        <v>1.0</v>
      </c>
      <c r="AI73" s="6">
        <v>40.0</v>
      </c>
      <c r="AJ73" s="6">
        <v>1.0</v>
      </c>
      <c r="AK73" s="6">
        <v>0.0</v>
      </c>
      <c r="AL73" s="6">
        <v>0.0</v>
      </c>
      <c r="AM73" s="6">
        <v>0.0</v>
      </c>
      <c r="AN73" s="6">
        <v>0.0</v>
      </c>
      <c r="AO73" s="6">
        <v>1.0</v>
      </c>
      <c r="AP73" s="6">
        <v>0.0</v>
      </c>
      <c r="AQ73" s="6">
        <v>3.0</v>
      </c>
      <c r="AR73" s="9" t="b">
        <f>IFERROR(__xludf.DUMMYFUNCTION("IF(REGEXMATCH(AC73, ""DEPRECATED""), true, false)
"),FALSE)</f>
        <v>0</v>
      </c>
      <c r="AS73" s="5" t="str">
        <f t="shared" si="26"/>
        <v>phpmyadmin - 883</v>
      </c>
      <c r="AT73" s="10" t="str">
        <f t="shared" si="27"/>
        <v>phpmyadmin - 57796784</v>
      </c>
      <c r="AU73" s="9" t="b">
        <f t="shared" si="28"/>
        <v>0</v>
      </c>
    </row>
    <row r="74">
      <c r="A74" s="1" t="s">
        <v>109</v>
      </c>
      <c r="B74" s="1" t="s">
        <v>110</v>
      </c>
      <c r="C74" s="1" t="s">
        <v>23</v>
      </c>
      <c r="D74" s="1">
        <v>257.0</v>
      </c>
      <c r="E74" s="1">
        <v>5.7192159E7</v>
      </c>
      <c r="F74" s="1" t="s">
        <v>111</v>
      </c>
      <c r="G74" s="1">
        <v>3.0</v>
      </c>
      <c r="H74" s="1">
        <v>12.0</v>
      </c>
      <c r="I74" s="1">
        <v>2.0</v>
      </c>
      <c r="J74" s="1">
        <v>5.0</v>
      </c>
      <c r="K74" s="1">
        <v>2.0</v>
      </c>
      <c r="L74" s="1">
        <v>0.0</v>
      </c>
      <c r="M74" s="1">
        <v>0.0</v>
      </c>
      <c r="N74" s="1">
        <v>0.0</v>
      </c>
      <c r="O74" s="1">
        <v>0.0</v>
      </c>
      <c r="P74" s="1">
        <v>0.0</v>
      </c>
      <c r="Q74" s="2" t="b">
        <f>IFERROR(__xludf.DUMMYFUNCTION("IF(REGEXMATCH(B74, ""DEPRECATED""), true, false)
"),FALSE)</f>
        <v>0</v>
      </c>
      <c r="R74" s="2" t="str">
        <f t="shared" si="1"/>
        <v>kapacitor - 257</v>
      </c>
      <c r="S74" s="3" t="str">
        <f t="shared" si="2"/>
        <v>kapacitor - 57192159</v>
      </c>
      <c r="T74" s="2" t="b">
        <f t="shared" si="22"/>
        <v>0</v>
      </c>
      <c r="AB74" s="5" t="s">
        <v>109</v>
      </c>
      <c r="AC74" s="5" t="s">
        <v>110</v>
      </c>
      <c r="AD74" s="5" t="s">
        <v>23</v>
      </c>
      <c r="AE74" s="6">
        <v>257.0</v>
      </c>
      <c r="AF74" s="6">
        <v>5.7192159E7</v>
      </c>
      <c r="AG74" s="5" t="s">
        <v>111</v>
      </c>
      <c r="AH74" s="6">
        <v>3.0</v>
      </c>
      <c r="AI74" s="6">
        <v>12.0</v>
      </c>
      <c r="AJ74" s="6">
        <v>2.0</v>
      </c>
      <c r="AK74" s="6">
        <v>5.0</v>
      </c>
      <c r="AL74" s="6">
        <v>2.0</v>
      </c>
      <c r="AM74" s="6">
        <v>0.0</v>
      </c>
      <c r="AN74" s="6">
        <v>0.0</v>
      </c>
      <c r="AO74" s="6">
        <v>0.0</v>
      </c>
      <c r="AP74" s="6">
        <v>0.0</v>
      </c>
      <c r="AQ74" s="6">
        <v>0.0</v>
      </c>
      <c r="AR74" s="9" t="b">
        <f>IFERROR(__xludf.DUMMYFUNCTION("IF(REGEXMATCH(AC74, ""DEPRECATED""), true, false)
"),FALSE)</f>
        <v>0</v>
      </c>
      <c r="AS74" s="5" t="str">
        <f t="shared" si="26"/>
        <v>kapacitor - 257</v>
      </c>
      <c r="AT74" s="10" t="str">
        <f t="shared" si="27"/>
        <v>kapacitor - 57192159</v>
      </c>
      <c r="AU74" s="9" t="b">
        <f t="shared" si="28"/>
        <v>0</v>
      </c>
    </row>
    <row r="75">
      <c r="A75" s="1" t="s">
        <v>206</v>
      </c>
      <c r="B75" s="1" t="s">
        <v>207</v>
      </c>
      <c r="C75" s="1" t="s">
        <v>23</v>
      </c>
      <c r="D75" s="1">
        <v>358.0</v>
      </c>
      <c r="E75" s="1">
        <v>5.2871224E7</v>
      </c>
      <c r="F75" s="1" t="s">
        <v>208</v>
      </c>
      <c r="G75" s="1">
        <v>1.0</v>
      </c>
      <c r="H75" s="1">
        <v>138.0</v>
      </c>
      <c r="I75" s="1">
        <v>0.0</v>
      </c>
      <c r="J75" s="1">
        <v>7.0</v>
      </c>
      <c r="K75" s="1">
        <v>2.0</v>
      </c>
      <c r="L75" s="1">
        <v>0.0</v>
      </c>
      <c r="M75" s="1">
        <v>1.0</v>
      </c>
      <c r="N75" s="1">
        <v>1.0</v>
      </c>
      <c r="O75" s="1">
        <v>0.0</v>
      </c>
      <c r="P75" s="1">
        <v>0.0</v>
      </c>
      <c r="Q75" s="2" t="b">
        <f>IFERROR(__xludf.DUMMYFUNCTION("IF(REGEXMATCH(B75, ""DEPRECATED""), true, false)
"),FALSE)</f>
        <v>0</v>
      </c>
      <c r="R75" s="2" t="str">
        <f t="shared" si="1"/>
        <v>erlang - 358</v>
      </c>
      <c r="S75" s="3" t="str">
        <f t="shared" si="2"/>
        <v>erlang - 52871224</v>
      </c>
      <c r="T75" s="2" t="b">
        <f t="shared" si="22"/>
        <v>0</v>
      </c>
      <c r="AB75" s="5" t="s">
        <v>206</v>
      </c>
      <c r="AC75" s="5" t="s">
        <v>207</v>
      </c>
      <c r="AD75" s="5" t="s">
        <v>23</v>
      </c>
      <c r="AE75" s="6">
        <v>358.0</v>
      </c>
      <c r="AF75" s="6">
        <v>5.2871224E7</v>
      </c>
      <c r="AG75" s="5" t="s">
        <v>208</v>
      </c>
      <c r="AH75" s="6">
        <v>1.0</v>
      </c>
      <c r="AI75" s="6">
        <v>138.0</v>
      </c>
      <c r="AJ75" s="6">
        <v>0.0</v>
      </c>
      <c r="AK75" s="6">
        <v>7.0</v>
      </c>
      <c r="AL75" s="6">
        <v>2.0</v>
      </c>
      <c r="AM75" s="6">
        <v>0.0</v>
      </c>
      <c r="AN75" s="6">
        <v>1.0</v>
      </c>
      <c r="AO75" s="6">
        <v>1.0</v>
      </c>
      <c r="AP75" s="6">
        <v>0.0</v>
      </c>
      <c r="AQ75" s="6">
        <v>0.0</v>
      </c>
      <c r="AR75" s="9" t="b">
        <f>IFERROR(__xludf.DUMMYFUNCTION("IF(REGEXMATCH(AC75, ""DEPRECATED""), true, false)
"),FALSE)</f>
        <v>0</v>
      </c>
      <c r="AS75" s="5" t="str">
        <f t="shared" si="26"/>
        <v>erlang - 358</v>
      </c>
      <c r="AT75" s="10" t="str">
        <f t="shared" si="27"/>
        <v>erlang - 52871224</v>
      </c>
      <c r="AU75" s="9" t="b">
        <f t="shared" si="28"/>
        <v>0</v>
      </c>
    </row>
    <row r="76">
      <c r="A76" s="1" t="s">
        <v>154</v>
      </c>
      <c r="B76" s="1" t="s">
        <v>155</v>
      </c>
      <c r="C76" s="1" t="s">
        <v>23</v>
      </c>
      <c r="D76" s="1">
        <v>550.0</v>
      </c>
      <c r="E76" s="1">
        <v>5.1720543E7</v>
      </c>
      <c r="F76" s="1" t="s">
        <v>156</v>
      </c>
      <c r="G76" s="1">
        <v>1.0</v>
      </c>
      <c r="H76" s="1">
        <v>138.0</v>
      </c>
      <c r="I76" s="1">
        <v>0.0</v>
      </c>
      <c r="J76" s="1">
        <v>7.0</v>
      </c>
      <c r="K76" s="1">
        <v>2.0</v>
      </c>
      <c r="L76" s="1">
        <v>0.0</v>
      </c>
      <c r="M76" s="1">
        <v>1.0</v>
      </c>
      <c r="N76" s="1">
        <v>1.0</v>
      </c>
      <c r="O76" s="1">
        <v>0.0</v>
      </c>
      <c r="P76" s="1">
        <v>0.0</v>
      </c>
      <c r="Q76" s="2" t="b">
        <f>IFERROR(__xludf.DUMMYFUNCTION("IF(REGEXMATCH(B76, ""DEPRECATED""), true, false)
"),FALSE)</f>
        <v>0</v>
      </c>
      <c r="R76" s="2" t="str">
        <f t="shared" si="1"/>
        <v>elixir - 550</v>
      </c>
      <c r="S76" s="3" t="str">
        <f t="shared" si="2"/>
        <v>elixir - 51720543</v>
      </c>
      <c r="T76" s="2" t="b">
        <f t="shared" si="22"/>
        <v>0</v>
      </c>
      <c r="AB76" s="5" t="s">
        <v>154</v>
      </c>
      <c r="AC76" s="5" t="s">
        <v>155</v>
      </c>
      <c r="AD76" s="5" t="s">
        <v>23</v>
      </c>
      <c r="AE76" s="6">
        <v>550.0</v>
      </c>
      <c r="AF76" s="6">
        <v>5.1720543E7</v>
      </c>
      <c r="AG76" s="5" t="s">
        <v>156</v>
      </c>
      <c r="AH76" s="6">
        <v>1.0</v>
      </c>
      <c r="AI76" s="6">
        <v>138.0</v>
      </c>
      <c r="AJ76" s="6">
        <v>0.0</v>
      </c>
      <c r="AK76" s="6">
        <v>7.0</v>
      </c>
      <c r="AL76" s="6">
        <v>2.0</v>
      </c>
      <c r="AM76" s="6">
        <v>0.0</v>
      </c>
      <c r="AN76" s="6">
        <v>1.0</v>
      </c>
      <c r="AO76" s="6">
        <v>1.0</v>
      </c>
      <c r="AP76" s="6">
        <v>0.0</v>
      </c>
      <c r="AQ76" s="6">
        <v>0.0</v>
      </c>
      <c r="AR76" s="9" t="b">
        <f>IFERROR(__xludf.DUMMYFUNCTION("IF(REGEXMATCH(AC76, ""DEPRECATED""), true, false)
"),FALSE)</f>
        <v>0</v>
      </c>
      <c r="AS76" s="5" t="str">
        <f t="shared" si="26"/>
        <v>elixir - 550</v>
      </c>
      <c r="AT76" s="10" t="str">
        <f t="shared" si="27"/>
        <v>elixir - 51720543</v>
      </c>
      <c r="AU76" s="9" t="b">
        <f t="shared" si="28"/>
        <v>0</v>
      </c>
    </row>
    <row r="77">
      <c r="A77" s="1" t="s">
        <v>269</v>
      </c>
      <c r="B77" s="1" t="s">
        <v>270</v>
      </c>
      <c r="C77" s="1" t="s">
        <v>23</v>
      </c>
      <c r="D77" s="1">
        <v>116.0</v>
      </c>
      <c r="E77" s="1">
        <v>4.9764946E7</v>
      </c>
      <c r="F77" s="1" t="s">
        <v>271</v>
      </c>
      <c r="G77" s="1">
        <v>2.0</v>
      </c>
      <c r="H77" s="1">
        <v>44.0</v>
      </c>
      <c r="I77" s="1">
        <v>2.0</v>
      </c>
      <c r="J77" s="1">
        <v>45.0</v>
      </c>
      <c r="K77" s="1">
        <v>8.0</v>
      </c>
      <c r="L77" s="1">
        <v>3.0</v>
      </c>
      <c r="M77" s="1">
        <v>0.0</v>
      </c>
      <c r="N77" s="1">
        <v>0.0</v>
      </c>
      <c r="O77" s="1">
        <v>0.0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1"/>
        <v>jruby - 116</v>
      </c>
      <c r="S77" s="3" t="str">
        <f t="shared" si="2"/>
        <v>jruby - 49764946</v>
      </c>
      <c r="T77" s="2" t="b">
        <f t="shared" si="22"/>
        <v>0</v>
      </c>
      <c r="AB77" s="5" t="s">
        <v>269</v>
      </c>
      <c r="AC77" s="5" t="s">
        <v>270</v>
      </c>
      <c r="AD77" s="5" t="s">
        <v>23</v>
      </c>
      <c r="AE77" s="6">
        <v>116.0</v>
      </c>
      <c r="AF77" s="6">
        <v>4.9764946E7</v>
      </c>
      <c r="AG77" s="5" t="s">
        <v>271</v>
      </c>
      <c r="AH77" s="6">
        <v>2.0</v>
      </c>
      <c r="AI77" s="6">
        <v>44.0</v>
      </c>
      <c r="AJ77" s="6">
        <v>2.0</v>
      </c>
      <c r="AK77" s="6">
        <v>45.0</v>
      </c>
      <c r="AL77" s="6">
        <v>8.0</v>
      </c>
      <c r="AM77" s="6">
        <v>3.0</v>
      </c>
      <c r="AN77" s="6">
        <v>0.0</v>
      </c>
      <c r="AO77" s="6">
        <v>0.0</v>
      </c>
      <c r="AP77" s="6">
        <v>0.0</v>
      </c>
      <c r="AQ77" s="6">
        <v>0.0</v>
      </c>
      <c r="AR77" s="9" t="b">
        <f>IFERROR(__xludf.DUMMYFUNCTION("IF(REGEXMATCH(AC77, ""DEPRECATED""), true, false)
"),FALSE)</f>
        <v>0</v>
      </c>
      <c r="AS77" s="5" t="str">
        <f t="shared" si="26"/>
        <v>jruby - 116</v>
      </c>
      <c r="AT77" s="10" t="str">
        <f t="shared" si="27"/>
        <v>jruby - 49764946</v>
      </c>
      <c r="AU77" s="9" t="b">
        <f t="shared" si="28"/>
        <v>0</v>
      </c>
    </row>
    <row r="78">
      <c r="A78" s="1" t="s">
        <v>127</v>
      </c>
      <c r="B78" s="1" t="s">
        <v>128</v>
      </c>
      <c r="C78" s="1" t="s">
        <v>23</v>
      </c>
      <c r="D78" s="1">
        <v>515.0</v>
      </c>
      <c r="E78" s="1">
        <v>4.4305974E7</v>
      </c>
      <c r="F78" s="1" t="s">
        <v>129</v>
      </c>
      <c r="G78" s="1">
        <v>1.0</v>
      </c>
      <c r="H78" s="1">
        <v>72.0</v>
      </c>
      <c r="I78" s="1">
        <v>0.0</v>
      </c>
      <c r="J78" s="1">
        <v>5.0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3.0</v>
      </c>
      <c r="Q78" s="2" t="b">
        <f>IFERROR(__xludf.DUMMYFUNCTION("IF(REGEXMATCH(B78, ""DEPRECATED""), true, false)
"),FALSE)</f>
        <v>0</v>
      </c>
      <c r="R78" s="2" t="str">
        <f t="shared" si="1"/>
        <v>mediawiki - 515</v>
      </c>
      <c r="S78" s="3" t="str">
        <f t="shared" si="2"/>
        <v>mediawiki - 44305974</v>
      </c>
      <c r="T78" s="2" t="b">
        <f t="shared" si="22"/>
        <v>0</v>
      </c>
      <c r="AB78" s="5" t="s">
        <v>127</v>
      </c>
      <c r="AC78" s="5" t="s">
        <v>128</v>
      </c>
      <c r="AD78" s="5" t="s">
        <v>23</v>
      </c>
      <c r="AE78" s="6">
        <v>515.0</v>
      </c>
      <c r="AF78" s="6">
        <v>4.4305974E7</v>
      </c>
      <c r="AG78" s="5" t="s">
        <v>129</v>
      </c>
      <c r="AH78" s="6">
        <v>1.0</v>
      </c>
      <c r="AI78" s="6">
        <v>72.0</v>
      </c>
      <c r="AJ78" s="6">
        <v>0.0</v>
      </c>
      <c r="AK78" s="6">
        <v>5.0</v>
      </c>
      <c r="AL78" s="6">
        <v>0.0</v>
      </c>
      <c r="AM78" s="6">
        <v>0.0</v>
      </c>
      <c r="AN78" s="6">
        <v>0.0</v>
      </c>
      <c r="AO78" s="6">
        <v>1.0</v>
      </c>
      <c r="AP78" s="6">
        <v>0.0</v>
      </c>
      <c r="AQ78" s="6">
        <v>3.0</v>
      </c>
      <c r="AR78" s="9" t="b">
        <f>IFERROR(__xludf.DUMMYFUNCTION("IF(REGEXMATCH(AC78, ""DEPRECATED""), true, false)
"),FALSE)</f>
        <v>0</v>
      </c>
      <c r="AS78" s="5" t="str">
        <f t="shared" si="26"/>
        <v>mediawiki - 515</v>
      </c>
      <c r="AT78" s="10" t="str">
        <f t="shared" si="27"/>
        <v>mediawiki - 44305974</v>
      </c>
      <c r="AU78" s="9" t="b">
        <f t="shared" si="28"/>
        <v>0</v>
      </c>
    </row>
    <row r="79">
      <c r="A79" s="1" t="s">
        <v>380</v>
      </c>
      <c r="B79" s="1" t="s">
        <v>381</v>
      </c>
      <c r="C79" s="1" t="s">
        <v>23</v>
      </c>
      <c r="D79" s="1">
        <v>512.0</v>
      </c>
      <c r="E79" s="1">
        <v>4.2192798E7</v>
      </c>
      <c r="F79" s="1" t="s">
        <v>382</v>
      </c>
      <c r="G79" s="1">
        <v>1.0</v>
      </c>
      <c r="H79" s="1">
        <v>159.0</v>
      </c>
      <c r="I79" s="1">
        <v>6.0</v>
      </c>
      <c r="J79" s="1">
        <v>0.0</v>
      </c>
      <c r="K79" s="1">
        <v>6.0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2" t="b">
        <f>IFERROR(__xludf.DUMMYFUNCTION("IF(REGEXMATCH(B79, ""DEPRECATED""), true, false)
"),FALSE)</f>
        <v>0</v>
      </c>
      <c r="R79" s="2" t="str">
        <f t="shared" si="1"/>
        <v>mono - 512</v>
      </c>
      <c r="S79" s="3" t="str">
        <f t="shared" si="2"/>
        <v>mono - 42192798</v>
      </c>
      <c r="T79" s="2" t="b">
        <f t="shared" si="22"/>
        <v>0</v>
      </c>
      <c r="AB79" s="5" t="s">
        <v>380</v>
      </c>
      <c r="AC79" s="5" t="s">
        <v>381</v>
      </c>
      <c r="AD79" s="5" t="s">
        <v>23</v>
      </c>
      <c r="AE79" s="6">
        <v>512.0</v>
      </c>
      <c r="AF79" s="6">
        <v>4.2192798E7</v>
      </c>
      <c r="AG79" s="5" t="s">
        <v>382</v>
      </c>
      <c r="AH79" s="6">
        <v>1.0</v>
      </c>
      <c r="AI79" s="6">
        <v>159.0</v>
      </c>
      <c r="AJ79" s="6">
        <v>6.0</v>
      </c>
      <c r="AK79" s="6">
        <v>0.0</v>
      </c>
      <c r="AL79" s="6">
        <v>6.0</v>
      </c>
      <c r="AM79" s="6">
        <v>0.0</v>
      </c>
      <c r="AN79" s="6">
        <v>0.0</v>
      </c>
      <c r="AO79" s="6">
        <v>1.0</v>
      </c>
      <c r="AP79" s="6">
        <v>0.0</v>
      </c>
      <c r="AQ79" s="6">
        <v>0.0</v>
      </c>
      <c r="AR79" s="9" t="b">
        <f>IFERROR(__xludf.DUMMYFUNCTION("IF(REGEXMATCH(AC79, ""DEPRECATED""), true, false)
"),FALSE)</f>
        <v>0</v>
      </c>
      <c r="AS79" s="5" t="str">
        <f t="shared" si="26"/>
        <v>mono - 512</v>
      </c>
      <c r="AT79" s="10" t="str">
        <f t="shared" si="27"/>
        <v>mono - 42192798</v>
      </c>
      <c r="AU79" s="9" t="b">
        <f t="shared" si="28"/>
        <v>0</v>
      </c>
    </row>
    <row r="80">
      <c r="A80" s="1" t="s">
        <v>46</v>
      </c>
      <c r="B80" s="1" t="s">
        <v>47</v>
      </c>
      <c r="C80" s="1" t="s">
        <v>23</v>
      </c>
      <c r="D80" s="1">
        <v>379.0</v>
      </c>
      <c r="E80" s="1">
        <v>3.9255566E7</v>
      </c>
      <c r="F80" s="1" t="s">
        <v>48</v>
      </c>
      <c r="G80" s="1">
        <v>0.0</v>
      </c>
      <c r="H80" s="1">
        <v>131.0</v>
      </c>
      <c r="I80" s="1">
        <v>0.0</v>
      </c>
      <c r="J80" s="1">
        <v>7.0</v>
      </c>
      <c r="K80" s="1">
        <v>1.0</v>
      </c>
      <c r="L80" s="1">
        <v>0.0</v>
      </c>
      <c r="M80" s="1">
        <v>0.0</v>
      </c>
      <c r="N80" s="1">
        <v>1.0</v>
      </c>
      <c r="O80" s="1">
        <v>0.0</v>
      </c>
      <c r="P80" s="1">
        <v>0.0</v>
      </c>
      <c r="Q80" s="2" t="b">
        <f>IFERROR(__xludf.DUMMYFUNCTION("IF(REGEXMATCH(B80, ""DEPRECATED""), true, false)
"),FALSE)</f>
        <v>0</v>
      </c>
      <c r="R80" s="2" t="str">
        <f t="shared" si="1"/>
        <v>pypy - 379</v>
      </c>
      <c r="S80" s="3" t="str">
        <f t="shared" si="2"/>
        <v>pypy - 39255566</v>
      </c>
      <c r="T80" s="2" t="b">
        <f t="shared" si="22"/>
        <v>0</v>
      </c>
      <c r="AB80" s="5" t="s">
        <v>46</v>
      </c>
      <c r="AC80" s="5" t="s">
        <v>47</v>
      </c>
      <c r="AD80" s="5" t="s">
        <v>23</v>
      </c>
      <c r="AE80" s="6">
        <v>379.0</v>
      </c>
      <c r="AF80" s="6">
        <v>3.9255566E7</v>
      </c>
      <c r="AG80" s="5" t="s">
        <v>48</v>
      </c>
      <c r="AH80" s="6">
        <v>0.0</v>
      </c>
      <c r="AI80" s="6">
        <v>131.0</v>
      </c>
      <c r="AJ80" s="6">
        <v>0.0</v>
      </c>
      <c r="AK80" s="6">
        <v>7.0</v>
      </c>
      <c r="AL80" s="6">
        <v>1.0</v>
      </c>
      <c r="AM80" s="6">
        <v>0.0</v>
      </c>
      <c r="AN80" s="6">
        <v>0.0</v>
      </c>
      <c r="AO80" s="6">
        <v>1.0</v>
      </c>
      <c r="AP80" s="6">
        <v>0.0</v>
      </c>
      <c r="AQ80" s="6">
        <v>0.0</v>
      </c>
      <c r="AR80" s="9" t="b">
        <f>IFERROR(__xludf.DUMMYFUNCTION("IF(REGEXMATCH(AC80, ""DEPRECATED""), true, false)
"),FALSE)</f>
        <v>0</v>
      </c>
      <c r="AS80" s="5" t="str">
        <f t="shared" si="26"/>
        <v>pypy - 379</v>
      </c>
      <c r="AT80" s="10" t="str">
        <f t="shared" si="27"/>
        <v>pypy - 39255566</v>
      </c>
      <c r="AU80" s="9" t="b">
        <f t="shared" si="28"/>
        <v>0</v>
      </c>
    </row>
    <row r="81">
      <c r="A81" s="1" t="s">
        <v>79</v>
      </c>
      <c r="B81" s="1" t="s">
        <v>80</v>
      </c>
      <c r="C81" s="1" t="s">
        <v>23</v>
      </c>
      <c r="D81" s="1">
        <v>404.0</v>
      </c>
      <c r="E81" s="1">
        <v>3.8682878E7</v>
      </c>
      <c r="F81" s="1" t="s">
        <v>81</v>
      </c>
      <c r="G81" s="1">
        <v>2.0</v>
      </c>
      <c r="H81" s="1">
        <v>14.0</v>
      </c>
      <c r="I81" s="1">
        <v>0.0</v>
      </c>
      <c r="J81" s="1">
        <v>16.0</v>
      </c>
      <c r="K81" s="1">
        <v>0.0</v>
      </c>
      <c r="L81" s="1">
        <v>0.0</v>
      </c>
      <c r="M81" s="1">
        <v>0.0</v>
      </c>
      <c r="N81" s="1">
        <v>0.0</v>
      </c>
      <c r="O81" s="1">
        <v>0.0</v>
      </c>
      <c r="P81" s="1">
        <v>0.0</v>
      </c>
      <c r="Q81" s="2" t="b">
        <f>IFERROR(__xludf.DUMMYFUNCTION("IF(REGEXMATCH(B81, ""DEPRECATED""), true, false)
"),FALSE)</f>
        <v>0</v>
      </c>
      <c r="R81" s="2" t="str">
        <f t="shared" si="1"/>
        <v>jetty - 404</v>
      </c>
      <c r="S81" s="3" t="str">
        <f t="shared" si="2"/>
        <v>jetty - 38682878</v>
      </c>
      <c r="T81" s="2" t="b">
        <f t="shared" si="22"/>
        <v>0</v>
      </c>
      <c r="AB81" s="5" t="s">
        <v>79</v>
      </c>
      <c r="AC81" s="5" t="s">
        <v>80</v>
      </c>
      <c r="AD81" s="5" t="s">
        <v>23</v>
      </c>
      <c r="AE81" s="6">
        <v>404.0</v>
      </c>
      <c r="AF81" s="6">
        <v>3.8682878E7</v>
      </c>
      <c r="AG81" s="5" t="s">
        <v>81</v>
      </c>
      <c r="AH81" s="6">
        <v>2.0</v>
      </c>
      <c r="AI81" s="6">
        <v>14.0</v>
      </c>
      <c r="AJ81" s="6">
        <v>0.0</v>
      </c>
      <c r="AK81" s="6">
        <v>16.0</v>
      </c>
      <c r="AL81" s="6">
        <v>0.0</v>
      </c>
      <c r="AM81" s="6">
        <v>0.0</v>
      </c>
      <c r="AN81" s="6">
        <v>0.0</v>
      </c>
      <c r="AO81" s="6">
        <v>0.0</v>
      </c>
      <c r="AP81" s="6">
        <v>0.0</v>
      </c>
      <c r="AQ81" s="6">
        <v>0.0</v>
      </c>
      <c r="AR81" s="9" t="b">
        <f>IFERROR(__xludf.DUMMYFUNCTION("IF(REGEXMATCH(AC81, ""DEPRECATED""), true, false)
"),FALSE)</f>
        <v>0</v>
      </c>
      <c r="AS81" s="5" t="str">
        <f t="shared" si="26"/>
        <v>jetty - 404</v>
      </c>
      <c r="AT81" s="10" t="str">
        <f t="shared" si="27"/>
        <v>jetty - 38682878</v>
      </c>
      <c r="AU81" s="9" t="b">
        <f t="shared" si="28"/>
        <v>0</v>
      </c>
    </row>
    <row r="82" hidden="1">
      <c r="A82" s="1" t="s">
        <v>386</v>
      </c>
      <c r="B82" s="1" t="s">
        <v>387</v>
      </c>
      <c r="C82" s="1" t="s">
        <v>23</v>
      </c>
      <c r="D82" s="1">
        <v>1267.0</v>
      </c>
      <c r="E82" s="1">
        <v>3.6911883E7</v>
      </c>
      <c r="F82" s="1" t="s">
        <v>388</v>
      </c>
      <c r="G82" s="1" t="s">
        <v>166</v>
      </c>
      <c r="H82" s="1" t="s">
        <v>166</v>
      </c>
      <c r="I82" s="1" t="s">
        <v>166</v>
      </c>
      <c r="J82" s="1" t="s">
        <v>166</v>
      </c>
      <c r="K82" s="1" t="s">
        <v>166</v>
      </c>
      <c r="L82" s="1" t="s">
        <v>166</v>
      </c>
      <c r="M82" s="1" t="s">
        <v>166</v>
      </c>
      <c r="N82" s="1" t="s">
        <v>166</v>
      </c>
      <c r="O82" s="1" t="s">
        <v>166</v>
      </c>
      <c r="P82" s="1" t="s">
        <v>166</v>
      </c>
      <c r="Q82" s="2" t="b">
        <f>IFERROR(__xludf.DUMMYFUNCTION("IF(REGEXMATCH(B82, ""DEPRECATED""), true, false)
"),FALSE)</f>
        <v>0</v>
      </c>
      <c r="R82" s="2" t="str">
        <f t="shared" si="1"/>
        <v>odoo - 1267</v>
      </c>
      <c r="S82" s="3" t="str">
        <f t="shared" si="2"/>
        <v>odoo - 36911883</v>
      </c>
      <c r="T82" s="2" t="b">
        <f t="shared" si="22"/>
        <v>1</v>
      </c>
    </row>
    <row r="83">
      <c r="A83" s="1" t="s">
        <v>97</v>
      </c>
      <c r="B83" s="1" t="s">
        <v>98</v>
      </c>
      <c r="C83" s="1" t="s">
        <v>23</v>
      </c>
      <c r="D83" s="1">
        <v>283.0</v>
      </c>
      <c r="E83" s="1">
        <v>3.585071E7</v>
      </c>
      <c r="F83" s="1" t="s">
        <v>99</v>
      </c>
      <c r="G83" s="1">
        <v>0.0</v>
      </c>
      <c r="H83" s="1">
        <v>0.0</v>
      </c>
      <c r="I83" s="1">
        <v>3.0</v>
      </c>
      <c r="J83" s="1">
        <v>0.0</v>
      </c>
      <c r="K83" s="1">
        <v>1.0</v>
      </c>
      <c r="L83" s="1">
        <v>0.0</v>
      </c>
      <c r="M83" s="1">
        <v>0.0</v>
      </c>
      <c r="N83" s="1">
        <v>0.0</v>
      </c>
      <c r="O83" s="1">
        <v>2.0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1"/>
        <v>arangodb - 283</v>
      </c>
      <c r="S83" s="3" t="str">
        <f t="shared" si="2"/>
        <v>arangodb - 35850710</v>
      </c>
      <c r="T83" s="2" t="b">
        <f t="shared" si="22"/>
        <v>0</v>
      </c>
      <c r="AB83" s="5" t="s">
        <v>97</v>
      </c>
      <c r="AC83" s="5" t="s">
        <v>98</v>
      </c>
      <c r="AD83" s="5" t="s">
        <v>23</v>
      </c>
      <c r="AE83" s="6">
        <v>283.0</v>
      </c>
      <c r="AF83" s="6">
        <v>3.585071E7</v>
      </c>
      <c r="AG83" s="5" t="s">
        <v>99</v>
      </c>
      <c r="AH83" s="6">
        <v>0.0</v>
      </c>
      <c r="AI83" s="6">
        <v>0.0</v>
      </c>
      <c r="AJ83" s="6">
        <v>3.0</v>
      </c>
      <c r="AK83" s="6">
        <v>0.0</v>
      </c>
      <c r="AL83" s="6">
        <v>1.0</v>
      </c>
      <c r="AM83" s="6">
        <v>0.0</v>
      </c>
      <c r="AN83" s="6">
        <v>0.0</v>
      </c>
      <c r="AO83" s="6">
        <v>0.0</v>
      </c>
      <c r="AP83" s="6">
        <v>2.0</v>
      </c>
      <c r="AQ83" s="6">
        <v>0.0</v>
      </c>
      <c r="AR83" s="9" t="b">
        <f>IFERROR(__xludf.DUMMYFUNCTION("IF(REGEXMATCH(AC83, ""DEPRECATED""), true, false)
"),FALSE)</f>
        <v>0</v>
      </c>
      <c r="AS83" s="5" t="str">
        <f t="shared" ref="AS83:AS84" si="29">CONCAT(AB83, CONCAT(" - ", AE83))</f>
        <v>arangodb - 283</v>
      </c>
      <c r="AT83" s="10" t="str">
        <f t="shared" ref="AT83:AT84" si="30">CONCAT(AB83, CONCAT(" - ", AF83))</f>
        <v>arangodb - 35850710</v>
      </c>
      <c r="AU83" s="9" t="b">
        <f t="shared" ref="AU83:AU84" si="31">iF(eq(AH83,"undefined"),true,false)</f>
        <v>0</v>
      </c>
    </row>
    <row r="84">
      <c r="A84" s="1" t="s">
        <v>260</v>
      </c>
      <c r="B84" s="1" t="s">
        <v>261</v>
      </c>
      <c r="C84" s="1" t="s">
        <v>23</v>
      </c>
      <c r="D84" s="1">
        <v>353.0</v>
      </c>
      <c r="E84" s="1">
        <v>3.5296303E7</v>
      </c>
      <c r="F84" s="1" t="s">
        <v>262</v>
      </c>
      <c r="G84" s="1">
        <v>2.0</v>
      </c>
      <c r="H84" s="1">
        <v>38.0</v>
      </c>
      <c r="I84" s="1">
        <v>6.0</v>
      </c>
      <c r="J84" s="1">
        <v>1.0</v>
      </c>
      <c r="K84" s="1">
        <v>0.0</v>
      </c>
      <c r="L84" s="1">
        <v>0.0</v>
      </c>
      <c r="M84" s="1">
        <v>0.0</v>
      </c>
      <c r="N84" s="1">
        <v>1.0</v>
      </c>
      <c r="O84" s="1">
        <v>0.0</v>
      </c>
      <c r="P84" s="1">
        <v>0.0</v>
      </c>
      <c r="Q84" s="2" t="b">
        <f>IFERROR(__xludf.DUMMYFUNCTION("IF(REGEXMATCH(B84, ""DEPRECATED""), true, false)
"),FALSE)</f>
        <v>0</v>
      </c>
      <c r="R84" s="2" t="str">
        <f t="shared" si="1"/>
        <v>clojure - 353</v>
      </c>
      <c r="S84" s="3" t="str">
        <f t="shared" si="2"/>
        <v>clojure - 35296303</v>
      </c>
      <c r="T84" s="2" t="b">
        <f t="shared" si="22"/>
        <v>0</v>
      </c>
      <c r="AB84" s="5" t="s">
        <v>260</v>
      </c>
      <c r="AC84" s="5" t="s">
        <v>261</v>
      </c>
      <c r="AD84" s="5" t="s">
        <v>23</v>
      </c>
      <c r="AE84" s="6">
        <v>353.0</v>
      </c>
      <c r="AF84" s="6">
        <v>3.5296303E7</v>
      </c>
      <c r="AG84" s="5" t="s">
        <v>262</v>
      </c>
      <c r="AH84" s="6">
        <v>2.0</v>
      </c>
      <c r="AI84" s="6">
        <v>38.0</v>
      </c>
      <c r="AJ84" s="6">
        <v>6.0</v>
      </c>
      <c r="AK84" s="6">
        <v>1.0</v>
      </c>
      <c r="AL84" s="6">
        <v>0.0</v>
      </c>
      <c r="AM84" s="6">
        <v>0.0</v>
      </c>
      <c r="AN84" s="6">
        <v>0.0</v>
      </c>
      <c r="AO84" s="6">
        <v>1.0</v>
      </c>
      <c r="AP84" s="6">
        <v>0.0</v>
      </c>
      <c r="AQ84" s="6">
        <v>0.0</v>
      </c>
      <c r="AR84" s="9" t="b">
        <f>IFERROR(__xludf.DUMMYFUNCTION("IF(REGEXMATCH(AC84, ""DEPRECATED""), true, false)
"),FALSE)</f>
        <v>0</v>
      </c>
      <c r="AS84" s="5" t="str">
        <f t="shared" si="29"/>
        <v>clojure - 353</v>
      </c>
      <c r="AT84" s="10" t="str">
        <f t="shared" si="30"/>
        <v>clojure - 35296303</v>
      </c>
      <c r="AU84" s="9" t="b">
        <f t="shared" si="31"/>
        <v>0</v>
      </c>
    </row>
    <row r="85" hidden="1">
      <c r="A85" s="1" t="s">
        <v>230</v>
      </c>
      <c r="B85" s="1" t="s">
        <v>231</v>
      </c>
      <c r="C85" s="1" t="s">
        <v>23</v>
      </c>
      <c r="D85" s="1">
        <v>1026.0</v>
      </c>
      <c r="E85" s="1">
        <v>3.3006734E7</v>
      </c>
      <c r="F85" s="1" t="s">
        <v>232</v>
      </c>
      <c r="G85" s="1" t="s">
        <v>166</v>
      </c>
      <c r="H85" s="1" t="s">
        <v>166</v>
      </c>
      <c r="I85" s="1" t="s">
        <v>166</v>
      </c>
      <c r="J85" s="1" t="s">
        <v>166</v>
      </c>
      <c r="K85" s="1" t="s">
        <v>166</v>
      </c>
      <c r="L85" s="1" t="s">
        <v>166</v>
      </c>
      <c r="M85" s="1" t="s">
        <v>166</v>
      </c>
      <c r="N85" s="1" t="s">
        <v>166</v>
      </c>
      <c r="O85" s="1" t="s">
        <v>166</v>
      </c>
      <c r="P85" s="1" t="s">
        <v>166</v>
      </c>
      <c r="Q85" s="2" t="b">
        <f>IFERROR(__xludf.DUMMYFUNCTION("IF(REGEXMATCH(B85, ""DEPRECATED""), true, false)
"),FALSE)</f>
        <v>0</v>
      </c>
      <c r="R85" s="2" t="str">
        <f t="shared" si="1"/>
        <v>oraclelinux - 1026</v>
      </c>
      <c r="S85" s="3" t="str">
        <f t="shared" si="2"/>
        <v>oraclelinux - 33006734</v>
      </c>
      <c r="T85" s="2" t="b">
        <f t="shared" si="22"/>
        <v>1</v>
      </c>
    </row>
    <row r="86">
      <c r="A86" s="1" t="s">
        <v>311</v>
      </c>
      <c r="B86" s="1" t="s">
        <v>312</v>
      </c>
      <c r="C86" s="1" t="s">
        <v>23</v>
      </c>
      <c r="D86" s="1">
        <v>288.0</v>
      </c>
      <c r="E86" s="1">
        <v>3.1712744E7</v>
      </c>
      <c r="F86" s="1" t="s">
        <v>313</v>
      </c>
      <c r="G86" s="1">
        <v>3.0</v>
      </c>
      <c r="H86" s="1">
        <v>27.0</v>
      </c>
      <c r="I86" s="1">
        <v>5.0</v>
      </c>
      <c r="J86" s="1">
        <v>13.0</v>
      </c>
      <c r="K86" s="1">
        <v>26.0</v>
      </c>
      <c r="L86" s="1">
        <v>3.0</v>
      </c>
      <c r="M86" s="1">
        <v>20.0</v>
      </c>
      <c r="N86" s="1">
        <v>0.0</v>
      </c>
      <c r="O86" s="1">
        <v>2.0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1"/>
        <v>xwiki - 288</v>
      </c>
      <c r="S86" s="3" t="str">
        <f t="shared" si="2"/>
        <v>xwiki - 31712744</v>
      </c>
      <c r="T86" s="2" t="b">
        <f t="shared" si="22"/>
        <v>0</v>
      </c>
      <c r="AB86" s="5" t="s">
        <v>311</v>
      </c>
      <c r="AC86" s="5" t="s">
        <v>312</v>
      </c>
      <c r="AD86" s="5" t="s">
        <v>23</v>
      </c>
      <c r="AE86" s="6">
        <v>288.0</v>
      </c>
      <c r="AF86" s="6">
        <v>3.1712744E7</v>
      </c>
      <c r="AG86" s="5" t="s">
        <v>313</v>
      </c>
      <c r="AH86" s="6">
        <v>3.0</v>
      </c>
      <c r="AI86" s="6">
        <v>27.0</v>
      </c>
      <c r="AJ86" s="6">
        <v>5.0</v>
      </c>
      <c r="AK86" s="6">
        <v>13.0</v>
      </c>
      <c r="AL86" s="6">
        <v>26.0</v>
      </c>
      <c r="AM86" s="6">
        <v>3.0</v>
      </c>
      <c r="AN86" s="6">
        <v>20.0</v>
      </c>
      <c r="AO86" s="6">
        <v>0.0</v>
      </c>
      <c r="AP86" s="6">
        <v>2.0</v>
      </c>
      <c r="AQ86" s="6">
        <v>0.0</v>
      </c>
      <c r="AR86" s="9" t="b">
        <f>IFERROR(__xludf.DUMMYFUNCTION("IF(REGEXMATCH(AC86, ""DEPRECATED""), true, false)
"),FALSE)</f>
        <v>0</v>
      </c>
      <c r="AS86" s="5" t="str">
        <f>CONCAT(AB86, CONCAT(" - ", AE86))</f>
        <v>xwiki - 288</v>
      </c>
      <c r="AT86" s="10" t="str">
        <f>CONCAT(AB86, CONCAT(" - ", AF86))</f>
        <v>xwiki - 31712744</v>
      </c>
      <c r="AU86" s="9" t="b">
        <f>iF(eq(AH86,"undefined"),true,false)</f>
        <v>0</v>
      </c>
    </row>
    <row r="87" hidden="1">
      <c r="A87" s="1" t="s">
        <v>443</v>
      </c>
      <c r="B87" s="1" t="s">
        <v>444</v>
      </c>
      <c r="C87" s="1" t="s">
        <v>23</v>
      </c>
      <c r="D87" s="1">
        <v>188.0</v>
      </c>
      <c r="E87" s="1">
        <v>2.8953263E7</v>
      </c>
      <c r="F87" s="1" t="s">
        <v>445</v>
      </c>
      <c r="G87" s="1" t="s">
        <v>166</v>
      </c>
      <c r="H87" s="1" t="s">
        <v>166</v>
      </c>
      <c r="I87" s="1" t="s">
        <v>166</v>
      </c>
      <c r="J87" s="1" t="s">
        <v>166</v>
      </c>
      <c r="K87" s="1" t="s">
        <v>166</v>
      </c>
      <c r="L87" s="1" t="s">
        <v>166</v>
      </c>
      <c r="M87" s="1" t="s">
        <v>166</v>
      </c>
      <c r="N87" s="1" t="s">
        <v>166</v>
      </c>
      <c r="O87" s="1" t="s">
        <v>166</v>
      </c>
      <c r="P87" s="1" t="s">
        <v>166</v>
      </c>
      <c r="Q87" s="2" t="b">
        <f>IFERROR(__xludf.DUMMYFUNCTION("IF(REGEXMATCH(B87, ""DEPRECATED""), true, false)
"),FALSE)</f>
        <v>0</v>
      </c>
      <c r="R87" s="2" t="str">
        <f t="shared" si="1"/>
        <v>rockylinux - 188</v>
      </c>
      <c r="S87" s="3" t="str">
        <f t="shared" si="2"/>
        <v>rockylinux - 28953263</v>
      </c>
      <c r="T87" s="2" t="b">
        <f t="shared" si="22"/>
        <v>1</v>
      </c>
    </row>
    <row r="88">
      <c r="A88" s="1" t="s">
        <v>167</v>
      </c>
      <c r="B88" s="1" t="s">
        <v>168</v>
      </c>
      <c r="C88" s="1" t="s">
        <v>23</v>
      </c>
      <c r="D88" s="1">
        <v>112.0</v>
      </c>
      <c r="E88" s="1">
        <v>2.8109226E7</v>
      </c>
      <c r="F88" s="1" t="s">
        <v>169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M88" s="1">
        <v>0.0</v>
      </c>
      <c r="N88" s="1">
        <v>0.0</v>
      </c>
      <c r="O88" s="1">
        <v>1.0</v>
      </c>
      <c r="P88" s="1">
        <v>0.0</v>
      </c>
      <c r="Q88" s="2" t="b">
        <f>IFERROR(__xludf.DUMMYFUNCTION("IF(REGEXMATCH(B88, ""DEPRECATED""), true, false)
"),FALSE)</f>
        <v>0</v>
      </c>
      <c r="R88" s="2" t="str">
        <f t="shared" si="1"/>
        <v>znc - 112</v>
      </c>
      <c r="S88" s="3" t="str">
        <f t="shared" si="2"/>
        <v>znc - 28109226</v>
      </c>
      <c r="T88" s="2" t="b">
        <f t="shared" si="22"/>
        <v>0</v>
      </c>
      <c r="AB88" s="5" t="s">
        <v>167</v>
      </c>
      <c r="AC88" s="5" t="s">
        <v>168</v>
      </c>
      <c r="AD88" s="5" t="s">
        <v>23</v>
      </c>
      <c r="AE88" s="6">
        <v>112.0</v>
      </c>
      <c r="AF88" s="6">
        <v>2.8109226E7</v>
      </c>
      <c r="AG88" s="5" t="s">
        <v>169</v>
      </c>
      <c r="AH88" s="6">
        <v>0.0</v>
      </c>
      <c r="AI88" s="6">
        <v>0.0</v>
      </c>
      <c r="AJ88" s="6">
        <v>0.0</v>
      </c>
      <c r="AK88" s="6">
        <v>0.0</v>
      </c>
      <c r="AL88" s="6">
        <v>0.0</v>
      </c>
      <c r="AM88" s="6">
        <v>0.0</v>
      </c>
      <c r="AN88" s="6">
        <v>0.0</v>
      </c>
      <c r="AO88" s="6">
        <v>0.0</v>
      </c>
      <c r="AP88" s="6">
        <v>1.0</v>
      </c>
      <c r="AQ88" s="6">
        <v>0.0</v>
      </c>
      <c r="AR88" s="9" t="b">
        <f>IFERROR(__xludf.DUMMYFUNCTION("IF(REGEXMATCH(AC88, ""DEPRECATED""), true, false)
"),FALSE)</f>
        <v>0</v>
      </c>
      <c r="AS88" s="5" t="str">
        <f t="shared" ref="AS88:AS92" si="32">CONCAT(AB88, CONCAT(" - ", AE88))</f>
        <v>znc - 112</v>
      </c>
      <c r="AT88" s="10" t="str">
        <f t="shared" ref="AT88:AT92" si="33">CONCAT(AB88, CONCAT(" - ", AF88))</f>
        <v>znc - 28109226</v>
      </c>
      <c r="AU88" s="9" t="b">
        <f t="shared" ref="AU88:AU92" si="34">iF(eq(AH88,"undefined"),true,false)</f>
        <v>0</v>
      </c>
    </row>
    <row r="89">
      <c r="A89" s="1" t="s">
        <v>350</v>
      </c>
      <c r="B89" s="1" t="s">
        <v>351</v>
      </c>
      <c r="C89" s="1" t="s">
        <v>23</v>
      </c>
      <c r="D89" s="1">
        <v>610.0</v>
      </c>
      <c r="E89" s="1">
        <v>2.5408593E7</v>
      </c>
      <c r="F89" s="1" t="s">
        <v>352</v>
      </c>
      <c r="G89" s="1">
        <v>6.0</v>
      </c>
      <c r="H89" s="1">
        <v>59.0</v>
      </c>
      <c r="I89" s="1">
        <v>6.0</v>
      </c>
      <c r="J89" s="1">
        <v>65.0</v>
      </c>
      <c r="K89" s="1">
        <v>11.0</v>
      </c>
      <c r="L89" s="1">
        <v>2.0</v>
      </c>
      <c r="M89" s="1">
        <v>0.0</v>
      </c>
      <c r="N89" s="1">
        <v>0.0</v>
      </c>
      <c r="O89" s="1">
        <v>3.0</v>
      </c>
      <c r="P89" s="1">
        <v>0.0</v>
      </c>
      <c r="Q89" s="2" t="b">
        <f>IFERROR(__xludf.DUMMYFUNCTION("IF(REGEXMATCH(B89, ""DEPRECATED""), true, false)
"),FALSE)</f>
        <v>0</v>
      </c>
      <c r="R89" s="2" t="str">
        <f t="shared" si="1"/>
        <v>ros - 610</v>
      </c>
      <c r="S89" s="3" t="str">
        <f t="shared" si="2"/>
        <v>ros - 25408593</v>
      </c>
      <c r="T89" s="2" t="b">
        <f t="shared" si="22"/>
        <v>0</v>
      </c>
      <c r="AB89" s="5" t="s">
        <v>350</v>
      </c>
      <c r="AC89" s="5" t="s">
        <v>351</v>
      </c>
      <c r="AD89" s="5" t="s">
        <v>23</v>
      </c>
      <c r="AE89" s="6">
        <v>610.0</v>
      </c>
      <c r="AF89" s="6">
        <v>2.5408593E7</v>
      </c>
      <c r="AG89" s="5" t="s">
        <v>352</v>
      </c>
      <c r="AH89" s="6">
        <v>6.0</v>
      </c>
      <c r="AI89" s="6">
        <v>59.0</v>
      </c>
      <c r="AJ89" s="6">
        <v>6.0</v>
      </c>
      <c r="AK89" s="6">
        <v>65.0</v>
      </c>
      <c r="AL89" s="6">
        <v>11.0</v>
      </c>
      <c r="AM89" s="6">
        <v>2.0</v>
      </c>
      <c r="AN89" s="6">
        <v>0.0</v>
      </c>
      <c r="AO89" s="6">
        <v>0.0</v>
      </c>
      <c r="AP89" s="6">
        <v>3.0</v>
      </c>
      <c r="AQ89" s="6">
        <v>0.0</v>
      </c>
      <c r="AR89" s="9" t="b">
        <f>IFERROR(__xludf.DUMMYFUNCTION("IF(REGEXMATCH(AC89, ""DEPRECATED""), true, false)
"),FALSE)</f>
        <v>0</v>
      </c>
      <c r="AS89" s="5" t="str">
        <f t="shared" si="32"/>
        <v>ros - 610</v>
      </c>
      <c r="AT89" s="10" t="str">
        <f t="shared" si="33"/>
        <v>ros - 25408593</v>
      </c>
      <c r="AU89" s="9" t="b">
        <f t="shared" si="34"/>
        <v>0</v>
      </c>
    </row>
    <row r="90">
      <c r="A90" s="1" t="s">
        <v>82</v>
      </c>
      <c r="B90" s="1" t="s">
        <v>83</v>
      </c>
      <c r="C90" s="1" t="s">
        <v>23</v>
      </c>
      <c r="D90" s="1">
        <v>667.0</v>
      </c>
      <c r="E90" s="1">
        <v>2.4760756E7</v>
      </c>
      <c r="F90" s="1" t="s">
        <v>84</v>
      </c>
      <c r="G90" s="1">
        <v>3.0</v>
      </c>
      <c r="H90" s="1">
        <v>53.0</v>
      </c>
      <c r="I90" s="1">
        <v>3.0</v>
      </c>
      <c r="J90" s="1">
        <v>63.0</v>
      </c>
      <c r="K90" s="1">
        <v>9.0</v>
      </c>
      <c r="L90" s="1">
        <v>1.0</v>
      </c>
      <c r="M90" s="1">
        <v>0.0</v>
      </c>
      <c r="N90" s="1">
        <v>0.0</v>
      </c>
      <c r="O90" s="1">
        <v>0.0</v>
      </c>
      <c r="P90" s="1">
        <v>0.0</v>
      </c>
      <c r="Q90" s="2" t="b">
        <f>IFERROR(__xludf.DUMMYFUNCTION("IF(REGEXMATCH(B90, ""DEPRECATED""), true, false)
"),FALSE)</f>
        <v>0</v>
      </c>
      <c r="R90" s="2" t="str">
        <f t="shared" si="1"/>
        <v>swift - 667</v>
      </c>
      <c r="S90" s="3" t="str">
        <f t="shared" si="2"/>
        <v>swift - 24760756</v>
      </c>
      <c r="T90" s="2" t="b">
        <f t="shared" si="22"/>
        <v>0</v>
      </c>
      <c r="AB90" s="5" t="s">
        <v>82</v>
      </c>
      <c r="AC90" s="5" t="s">
        <v>83</v>
      </c>
      <c r="AD90" s="5" t="s">
        <v>23</v>
      </c>
      <c r="AE90" s="6">
        <v>667.0</v>
      </c>
      <c r="AF90" s="6">
        <v>2.4760756E7</v>
      </c>
      <c r="AG90" s="5" t="s">
        <v>84</v>
      </c>
      <c r="AH90" s="6">
        <v>3.0</v>
      </c>
      <c r="AI90" s="6">
        <v>53.0</v>
      </c>
      <c r="AJ90" s="6">
        <v>3.0</v>
      </c>
      <c r="AK90" s="6">
        <v>63.0</v>
      </c>
      <c r="AL90" s="6">
        <v>9.0</v>
      </c>
      <c r="AM90" s="6">
        <v>1.0</v>
      </c>
      <c r="AN90" s="6">
        <v>0.0</v>
      </c>
      <c r="AO90" s="6">
        <v>0.0</v>
      </c>
      <c r="AP90" s="6">
        <v>0.0</v>
      </c>
      <c r="AQ90" s="6">
        <v>0.0</v>
      </c>
      <c r="AR90" s="9" t="b">
        <f>IFERROR(__xludf.DUMMYFUNCTION("IF(REGEXMATCH(AC90, ""DEPRECATED""), true, false)
"),FALSE)</f>
        <v>0</v>
      </c>
      <c r="AS90" s="5" t="str">
        <f t="shared" si="32"/>
        <v>swift - 667</v>
      </c>
      <c r="AT90" s="10" t="str">
        <f t="shared" si="33"/>
        <v>swift - 24760756</v>
      </c>
      <c r="AU90" s="9" t="b">
        <f t="shared" si="34"/>
        <v>0</v>
      </c>
    </row>
    <row r="91">
      <c r="A91" s="1" t="s">
        <v>194</v>
      </c>
      <c r="B91" s="1" t="s">
        <v>195</v>
      </c>
      <c r="C91" s="1" t="s">
        <v>23</v>
      </c>
      <c r="D91" s="1">
        <v>61.0</v>
      </c>
      <c r="E91" s="1">
        <v>2.4428513E7</v>
      </c>
      <c r="F91" s="1" t="s">
        <v>196</v>
      </c>
      <c r="G91" s="1">
        <v>0.0</v>
      </c>
      <c r="H91" s="1">
        <v>53.0</v>
      </c>
      <c r="I91" s="1">
        <v>0.0</v>
      </c>
      <c r="J91" s="1">
        <v>1.0</v>
      </c>
      <c r="K91" s="1">
        <v>0.0</v>
      </c>
      <c r="L91" s="1">
        <v>0.0</v>
      </c>
      <c r="M91" s="1">
        <v>0.0</v>
      </c>
      <c r="N91" s="1">
        <v>1.0</v>
      </c>
      <c r="O91" s="1">
        <v>0.0</v>
      </c>
      <c r="P91" s="1">
        <v>0.0</v>
      </c>
      <c r="Q91" s="2" t="b">
        <f>IFERROR(__xludf.DUMMYFUNCTION("IF(REGEXMATCH(B91, ""DEPRECATED""), true, false)
"),FALSE)</f>
        <v>0</v>
      </c>
      <c r="R91" s="2" t="str">
        <f t="shared" si="1"/>
        <v>haxe - 61</v>
      </c>
      <c r="S91" s="3" t="str">
        <f t="shared" si="2"/>
        <v>haxe - 24428513</v>
      </c>
      <c r="T91" s="2" t="b">
        <f t="shared" si="22"/>
        <v>0</v>
      </c>
      <c r="AB91" s="5" t="s">
        <v>194</v>
      </c>
      <c r="AC91" s="5" t="s">
        <v>195</v>
      </c>
      <c r="AD91" s="5" t="s">
        <v>23</v>
      </c>
      <c r="AE91" s="6">
        <v>61.0</v>
      </c>
      <c r="AF91" s="6">
        <v>2.4428513E7</v>
      </c>
      <c r="AG91" s="5" t="s">
        <v>196</v>
      </c>
      <c r="AH91" s="6">
        <v>0.0</v>
      </c>
      <c r="AI91" s="6">
        <v>53.0</v>
      </c>
      <c r="AJ91" s="6">
        <v>0.0</v>
      </c>
      <c r="AK91" s="6">
        <v>1.0</v>
      </c>
      <c r="AL91" s="6">
        <v>0.0</v>
      </c>
      <c r="AM91" s="6">
        <v>0.0</v>
      </c>
      <c r="AN91" s="6">
        <v>0.0</v>
      </c>
      <c r="AO91" s="6">
        <v>1.0</v>
      </c>
      <c r="AP91" s="6">
        <v>0.0</v>
      </c>
      <c r="AQ91" s="6">
        <v>0.0</v>
      </c>
      <c r="AR91" s="9" t="b">
        <f>IFERROR(__xludf.DUMMYFUNCTION("IF(REGEXMATCH(AC91, ""DEPRECATED""), true, false)
"),FALSE)</f>
        <v>0</v>
      </c>
      <c r="AS91" s="5" t="str">
        <f t="shared" si="32"/>
        <v>haxe - 61</v>
      </c>
      <c r="AT91" s="10" t="str">
        <f t="shared" si="33"/>
        <v>haxe - 24428513</v>
      </c>
      <c r="AU91" s="9" t="b">
        <f t="shared" si="34"/>
        <v>0</v>
      </c>
    </row>
    <row r="92">
      <c r="A92" s="1" t="s">
        <v>40</v>
      </c>
      <c r="B92" s="1" t="s">
        <v>41</v>
      </c>
      <c r="C92" s="1" t="s">
        <v>23</v>
      </c>
      <c r="D92" s="1">
        <v>58.0</v>
      </c>
      <c r="E92" s="1">
        <v>2.4262599E7</v>
      </c>
      <c r="F92" s="1" t="s">
        <v>42</v>
      </c>
      <c r="G92" s="1">
        <v>1.0</v>
      </c>
      <c r="H92" s="1">
        <v>20.0</v>
      </c>
      <c r="I92" s="1">
        <v>0.0</v>
      </c>
      <c r="J92" s="1">
        <v>0.0</v>
      </c>
      <c r="K92" s="1">
        <v>0.0</v>
      </c>
      <c r="L92" s="1">
        <v>0.0</v>
      </c>
      <c r="M92" s="1">
        <v>0.0</v>
      </c>
      <c r="N92" s="1">
        <v>1.0</v>
      </c>
      <c r="O92" s="1">
        <v>0.0</v>
      </c>
      <c r="P92" s="1">
        <v>0.0</v>
      </c>
      <c r="Q92" s="2" t="b">
        <f>IFERROR(__xludf.DUMMYFUNCTION("IF(REGEXMATCH(B92, ""DEPRECATED""), true, false)
"),FALSE)</f>
        <v>0</v>
      </c>
      <c r="R92" s="2" t="str">
        <f t="shared" si="1"/>
        <v>hylang - 58</v>
      </c>
      <c r="S92" s="3" t="str">
        <f t="shared" si="2"/>
        <v>hylang - 24262599</v>
      </c>
      <c r="T92" s="2" t="b">
        <f t="shared" si="22"/>
        <v>0</v>
      </c>
      <c r="AB92" s="5" t="s">
        <v>40</v>
      </c>
      <c r="AC92" s="5" t="s">
        <v>41</v>
      </c>
      <c r="AD92" s="5" t="s">
        <v>23</v>
      </c>
      <c r="AE92" s="6">
        <v>58.0</v>
      </c>
      <c r="AF92" s="6">
        <v>2.4262599E7</v>
      </c>
      <c r="AG92" s="5" t="s">
        <v>42</v>
      </c>
      <c r="AH92" s="6">
        <v>1.0</v>
      </c>
      <c r="AI92" s="6">
        <v>20.0</v>
      </c>
      <c r="AJ92" s="6">
        <v>0.0</v>
      </c>
      <c r="AK92" s="6">
        <v>0.0</v>
      </c>
      <c r="AL92" s="6">
        <v>0.0</v>
      </c>
      <c r="AM92" s="6">
        <v>0.0</v>
      </c>
      <c r="AN92" s="6">
        <v>0.0</v>
      </c>
      <c r="AO92" s="6">
        <v>1.0</v>
      </c>
      <c r="AP92" s="6">
        <v>0.0</v>
      </c>
      <c r="AQ92" s="6">
        <v>0.0</v>
      </c>
      <c r="AR92" s="9" t="b">
        <f>IFERROR(__xludf.DUMMYFUNCTION("IF(REGEXMATCH(AC92, ""DEPRECATED""), true, false)
"),FALSE)</f>
        <v>0</v>
      </c>
      <c r="AS92" s="5" t="str">
        <f t="shared" si="32"/>
        <v>hylang - 58</v>
      </c>
      <c r="AT92" s="10" t="str">
        <f t="shared" si="33"/>
        <v>hylang - 24262599</v>
      </c>
      <c r="AU92" s="9" t="b">
        <f t="shared" si="34"/>
        <v>0</v>
      </c>
    </row>
    <row r="93" hidden="1">
      <c r="A93" s="1" t="s">
        <v>308</v>
      </c>
      <c r="B93" s="1" t="s">
        <v>309</v>
      </c>
      <c r="C93" s="1" t="s">
        <v>23</v>
      </c>
      <c r="D93" s="1">
        <v>516.0</v>
      </c>
      <c r="E93" s="1">
        <v>2.394267E7</v>
      </c>
      <c r="F93" s="1" t="s">
        <v>310</v>
      </c>
      <c r="G93" s="1" t="s">
        <v>166</v>
      </c>
      <c r="H93" s="1" t="s">
        <v>166</v>
      </c>
      <c r="I93" s="1" t="s">
        <v>166</v>
      </c>
      <c r="J93" s="1" t="s">
        <v>166</v>
      </c>
      <c r="K93" s="1" t="s">
        <v>166</v>
      </c>
      <c r="L93" s="1" t="s">
        <v>166</v>
      </c>
      <c r="M93" s="1" t="s">
        <v>166</v>
      </c>
      <c r="N93" s="1" t="s">
        <v>166</v>
      </c>
      <c r="O93" s="1" t="s">
        <v>166</v>
      </c>
      <c r="P93" s="1" t="s">
        <v>166</v>
      </c>
      <c r="Q93" s="2" t="b">
        <f>IFERROR(__xludf.DUMMYFUNCTION("IF(REGEXMATCH(B93, ""DEPRECATED""), true, false)
"),FALSE)</f>
        <v>0</v>
      </c>
      <c r="R93" s="2" t="str">
        <f t="shared" si="1"/>
        <v>archlinux - 516</v>
      </c>
      <c r="S93" s="3" t="str">
        <f t="shared" si="2"/>
        <v>archlinux - 23942670</v>
      </c>
      <c r="T93" s="2" t="b">
        <f t="shared" si="22"/>
        <v>1</v>
      </c>
    </row>
    <row r="94" hidden="1">
      <c r="A94" s="1" t="s">
        <v>263</v>
      </c>
      <c r="B94" s="1" t="s">
        <v>264</v>
      </c>
      <c r="C94" s="1" t="s">
        <v>23</v>
      </c>
      <c r="D94" s="1">
        <v>297.0</v>
      </c>
      <c r="E94" s="1">
        <v>2.3350967E7</v>
      </c>
      <c r="F94" s="1" t="s">
        <v>265</v>
      </c>
      <c r="G94" s="1" t="s">
        <v>166</v>
      </c>
      <c r="H94" s="1" t="s">
        <v>166</v>
      </c>
      <c r="I94" s="1" t="s">
        <v>166</v>
      </c>
      <c r="J94" s="1" t="s">
        <v>166</v>
      </c>
      <c r="K94" s="1" t="s">
        <v>166</v>
      </c>
      <c r="L94" s="1" t="s">
        <v>166</v>
      </c>
      <c r="M94" s="1" t="s">
        <v>166</v>
      </c>
      <c r="N94" s="1" t="s">
        <v>166</v>
      </c>
      <c r="O94" s="1" t="s">
        <v>166</v>
      </c>
      <c r="P94" s="1" t="s">
        <v>166</v>
      </c>
      <c r="Q94" s="2" t="b">
        <f>IFERROR(__xludf.DUMMYFUNCTION("IF(REGEXMATCH(B94, ""DEPRECATED""), true, false)
"),FALSE)</f>
        <v>0</v>
      </c>
      <c r="R94" s="2" t="str">
        <f t="shared" si="1"/>
        <v>websphere-liberty - 297</v>
      </c>
      <c r="S94" s="3" t="str">
        <f t="shared" si="2"/>
        <v>websphere-liberty - 23350967</v>
      </c>
      <c r="T94" s="2" t="b">
        <f t="shared" si="22"/>
        <v>1</v>
      </c>
    </row>
    <row r="95">
      <c r="A95" s="1" t="s">
        <v>176</v>
      </c>
      <c r="B95" s="1" t="s">
        <v>177</v>
      </c>
      <c r="C95" s="1" t="s">
        <v>23</v>
      </c>
      <c r="D95" s="1">
        <v>820.0</v>
      </c>
      <c r="E95" s="1">
        <v>2.2592601E7</v>
      </c>
      <c r="F95" s="1" t="s">
        <v>178</v>
      </c>
      <c r="G95" s="1">
        <v>1.0</v>
      </c>
      <c r="H95" s="1">
        <v>82.0</v>
      </c>
      <c r="I95" s="1">
        <v>0.0</v>
      </c>
      <c r="J95" s="1">
        <v>7.0</v>
      </c>
      <c r="K95" s="1">
        <v>0.0</v>
      </c>
      <c r="L95" s="1">
        <v>0.0</v>
      </c>
      <c r="M95" s="1">
        <v>0.0</v>
      </c>
      <c r="N95" s="1">
        <v>1.0</v>
      </c>
      <c r="O95" s="1">
        <v>0.0</v>
      </c>
      <c r="P95" s="1">
        <v>0.0</v>
      </c>
      <c r="Q95" s="2" t="b">
        <f>IFERROR(__xludf.DUMMYFUNCTION("IF(REGEXMATCH(B95, ""DEPRECATED""), true, false)
"),FALSE)</f>
        <v>0</v>
      </c>
      <c r="R95" s="2" t="str">
        <f t="shared" si="1"/>
        <v>gcc - 820</v>
      </c>
      <c r="S95" s="3" t="str">
        <f t="shared" si="2"/>
        <v>gcc - 22592601</v>
      </c>
      <c r="T95" s="2" t="b">
        <f t="shared" si="22"/>
        <v>0</v>
      </c>
      <c r="AB95" s="5" t="s">
        <v>176</v>
      </c>
      <c r="AC95" s="5" t="s">
        <v>177</v>
      </c>
      <c r="AD95" s="5" t="s">
        <v>23</v>
      </c>
      <c r="AE95" s="6">
        <v>820.0</v>
      </c>
      <c r="AF95" s="6">
        <v>2.2592601E7</v>
      </c>
      <c r="AG95" s="5" t="s">
        <v>178</v>
      </c>
      <c r="AH95" s="6">
        <v>1.0</v>
      </c>
      <c r="AI95" s="6">
        <v>82.0</v>
      </c>
      <c r="AJ95" s="6">
        <v>0.0</v>
      </c>
      <c r="AK95" s="6">
        <v>7.0</v>
      </c>
      <c r="AL95" s="6">
        <v>0.0</v>
      </c>
      <c r="AM95" s="6">
        <v>0.0</v>
      </c>
      <c r="AN95" s="6">
        <v>0.0</v>
      </c>
      <c r="AO95" s="6">
        <v>1.0</v>
      </c>
      <c r="AP95" s="6">
        <v>0.0</v>
      </c>
      <c r="AQ95" s="6">
        <v>0.0</v>
      </c>
      <c r="AR95" s="9" t="b">
        <f>IFERROR(__xludf.DUMMYFUNCTION("IF(REGEXMATCH(AC95, ""DEPRECATED""), true, false)
"),FALSE)</f>
        <v>0</v>
      </c>
      <c r="AS95" s="5" t="str">
        <f t="shared" ref="AS95:AS98" si="35">CONCAT(AB95, CONCAT(" - ", AE95))</f>
        <v>gcc - 820</v>
      </c>
      <c r="AT95" s="10" t="str">
        <f t="shared" ref="AT95:AT98" si="36">CONCAT(AB95, CONCAT(" - ", AF95))</f>
        <v>gcc - 22592601</v>
      </c>
      <c r="AU95" s="9" t="b">
        <f t="shared" ref="AU95:AU98" si="37">iF(eq(AH95,"undefined"),true,false)</f>
        <v>0</v>
      </c>
    </row>
    <row r="96">
      <c r="A96" s="1" t="s">
        <v>115</v>
      </c>
      <c r="B96" s="1" t="s">
        <v>116</v>
      </c>
      <c r="C96" s="1" t="s">
        <v>23</v>
      </c>
      <c r="D96" s="1">
        <v>113.0</v>
      </c>
      <c r="E96" s="1">
        <v>2.2540718E7</v>
      </c>
      <c r="F96" s="1" t="s">
        <v>117</v>
      </c>
      <c r="G96" s="1">
        <v>2.0</v>
      </c>
      <c r="H96" s="1">
        <v>14.0</v>
      </c>
      <c r="I96" s="1">
        <v>1.0</v>
      </c>
      <c r="J96" s="1">
        <v>16.0</v>
      </c>
      <c r="K96" s="1">
        <v>0.0</v>
      </c>
      <c r="L96" s="1">
        <v>0.0</v>
      </c>
      <c r="M96" s="1">
        <v>0.0</v>
      </c>
      <c r="N96" s="1">
        <v>0.0</v>
      </c>
      <c r="O96" s="1">
        <v>0.0</v>
      </c>
      <c r="P96" s="1">
        <v>0.0</v>
      </c>
      <c r="Q96" s="2" t="b">
        <f>IFERROR(__xludf.DUMMYFUNCTION("IF(REGEXMATCH(B96, ""DEPRECATED""), true, false)
"),FALSE)</f>
        <v>0</v>
      </c>
      <c r="R96" s="2" t="str">
        <f t="shared" si="1"/>
        <v>tomee - 113</v>
      </c>
      <c r="S96" s="3" t="str">
        <f t="shared" si="2"/>
        <v>tomee - 22540718</v>
      </c>
      <c r="T96" s="2" t="b">
        <f t="shared" si="22"/>
        <v>0</v>
      </c>
      <c r="AB96" s="5" t="s">
        <v>115</v>
      </c>
      <c r="AC96" s="5" t="s">
        <v>116</v>
      </c>
      <c r="AD96" s="5" t="s">
        <v>23</v>
      </c>
      <c r="AE96" s="6">
        <v>113.0</v>
      </c>
      <c r="AF96" s="6">
        <v>2.2540718E7</v>
      </c>
      <c r="AG96" s="5" t="s">
        <v>117</v>
      </c>
      <c r="AH96" s="6">
        <v>2.0</v>
      </c>
      <c r="AI96" s="6">
        <v>14.0</v>
      </c>
      <c r="AJ96" s="6">
        <v>1.0</v>
      </c>
      <c r="AK96" s="6">
        <v>16.0</v>
      </c>
      <c r="AL96" s="6">
        <v>0.0</v>
      </c>
      <c r="AM96" s="6">
        <v>0.0</v>
      </c>
      <c r="AN96" s="6">
        <v>0.0</v>
      </c>
      <c r="AO96" s="6">
        <v>0.0</v>
      </c>
      <c r="AP96" s="6">
        <v>0.0</v>
      </c>
      <c r="AQ96" s="6">
        <v>0.0</v>
      </c>
      <c r="AR96" s="9" t="b">
        <f>IFERROR(__xludf.DUMMYFUNCTION("IF(REGEXMATCH(AC96, ""DEPRECATED""), true, false)
"),FALSE)</f>
        <v>0</v>
      </c>
      <c r="AS96" s="5" t="str">
        <f t="shared" si="35"/>
        <v>tomee - 113</v>
      </c>
      <c r="AT96" s="10" t="str">
        <f t="shared" si="36"/>
        <v>tomee - 22540718</v>
      </c>
      <c r="AU96" s="9" t="b">
        <f t="shared" si="37"/>
        <v>0</v>
      </c>
    </row>
    <row r="97">
      <c r="A97" s="1" t="s">
        <v>236</v>
      </c>
      <c r="B97" s="1" t="s">
        <v>237</v>
      </c>
      <c r="C97" s="1" t="s">
        <v>23</v>
      </c>
      <c r="D97" s="1">
        <v>48.0</v>
      </c>
      <c r="E97" s="1">
        <v>2.1765289E7</v>
      </c>
      <c r="F97" s="1" t="s">
        <v>238</v>
      </c>
      <c r="G97" s="1">
        <v>3.0</v>
      </c>
      <c r="H97" s="1">
        <v>11.0</v>
      </c>
      <c r="I97" s="1">
        <v>1.0</v>
      </c>
      <c r="J97" s="1">
        <v>3.0</v>
      </c>
      <c r="K97" s="1">
        <v>0.0</v>
      </c>
      <c r="L97" s="1">
        <v>0.0</v>
      </c>
      <c r="M97" s="1">
        <v>0.0</v>
      </c>
      <c r="N97" s="1">
        <v>0.0</v>
      </c>
      <c r="O97" s="1">
        <v>0.0</v>
      </c>
      <c r="P97" s="1">
        <v>0.0</v>
      </c>
      <c r="Q97" s="2" t="b">
        <f>IFERROR(__xludf.DUMMYFUNCTION("IF(REGEXMATCH(B97, ""DEPRECATED""), true, false)
"),FALSE)</f>
        <v>0</v>
      </c>
      <c r="R97" s="2" t="str">
        <f t="shared" si="1"/>
        <v>sapmachine - 48</v>
      </c>
      <c r="S97" s="3" t="str">
        <f t="shared" si="2"/>
        <v>sapmachine - 21765289</v>
      </c>
      <c r="T97" s="2" t="b">
        <f t="shared" si="22"/>
        <v>0</v>
      </c>
      <c r="AB97" s="5" t="s">
        <v>236</v>
      </c>
      <c r="AC97" s="5" t="s">
        <v>237</v>
      </c>
      <c r="AD97" s="5" t="s">
        <v>23</v>
      </c>
      <c r="AE97" s="6">
        <v>48.0</v>
      </c>
      <c r="AF97" s="6">
        <v>2.1765289E7</v>
      </c>
      <c r="AG97" s="5" t="s">
        <v>238</v>
      </c>
      <c r="AH97" s="6">
        <v>3.0</v>
      </c>
      <c r="AI97" s="6">
        <v>11.0</v>
      </c>
      <c r="AJ97" s="6">
        <v>1.0</v>
      </c>
      <c r="AK97" s="6">
        <v>3.0</v>
      </c>
      <c r="AL97" s="6">
        <v>0.0</v>
      </c>
      <c r="AM97" s="6">
        <v>0.0</v>
      </c>
      <c r="AN97" s="6">
        <v>0.0</v>
      </c>
      <c r="AO97" s="6">
        <v>0.0</v>
      </c>
      <c r="AP97" s="6">
        <v>0.0</v>
      </c>
      <c r="AQ97" s="6">
        <v>0.0</v>
      </c>
      <c r="AR97" s="9" t="b">
        <f>IFERROR(__xludf.DUMMYFUNCTION("IF(REGEXMATCH(AC97, ""DEPRECATED""), true, false)
"),FALSE)</f>
        <v>0</v>
      </c>
      <c r="AS97" s="5" t="str">
        <f t="shared" si="35"/>
        <v>sapmachine - 48</v>
      </c>
      <c r="AT97" s="10" t="str">
        <f t="shared" si="36"/>
        <v>sapmachine - 21765289</v>
      </c>
      <c r="AU97" s="9" t="b">
        <f t="shared" si="37"/>
        <v>0</v>
      </c>
    </row>
    <row r="98">
      <c r="A98" s="1" t="s">
        <v>133</v>
      </c>
      <c r="B98" s="1" t="s">
        <v>134</v>
      </c>
      <c r="C98" s="1" t="s">
        <v>23</v>
      </c>
      <c r="D98" s="1">
        <v>259.0</v>
      </c>
      <c r="E98" s="1">
        <v>2.0669029E7</v>
      </c>
      <c r="F98" s="1" t="s">
        <v>135</v>
      </c>
      <c r="G98" s="1">
        <v>1.0</v>
      </c>
      <c r="H98" s="1">
        <v>39.0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1.0</v>
      </c>
      <c r="O98" s="1">
        <v>0.0</v>
      </c>
      <c r="P98" s="1">
        <v>3.0</v>
      </c>
      <c r="Q98" s="2" t="b">
        <f>IFERROR(__xludf.DUMMYFUNCTION("IF(REGEXMATCH(B98, ""DEPRECATED""), true, false)
"),FALSE)</f>
        <v>0</v>
      </c>
      <c r="R98" s="2" t="str">
        <f t="shared" si="1"/>
        <v>yourls - 259</v>
      </c>
      <c r="S98" s="3" t="str">
        <f t="shared" si="2"/>
        <v>yourls - 20669029</v>
      </c>
      <c r="T98" s="2" t="b">
        <f t="shared" si="22"/>
        <v>0</v>
      </c>
      <c r="AB98" s="5" t="s">
        <v>133</v>
      </c>
      <c r="AC98" s="5" t="s">
        <v>134</v>
      </c>
      <c r="AD98" s="5" t="s">
        <v>23</v>
      </c>
      <c r="AE98" s="6">
        <v>259.0</v>
      </c>
      <c r="AF98" s="6">
        <v>2.0669029E7</v>
      </c>
      <c r="AG98" s="5" t="s">
        <v>135</v>
      </c>
      <c r="AH98" s="6">
        <v>1.0</v>
      </c>
      <c r="AI98" s="6">
        <v>39.0</v>
      </c>
      <c r="AJ98" s="6">
        <v>0.0</v>
      </c>
      <c r="AK98" s="6">
        <v>0.0</v>
      </c>
      <c r="AL98" s="6">
        <v>0.0</v>
      </c>
      <c r="AM98" s="6">
        <v>0.0</v>
      </c>
      <c r="AN98" s="6">
        <v>0.0</v>
      </c>
      <c r="AO98" s="6">
        <v>1.0</v>
      </c>
      <c r="AP98" s="6">
        <v>0.0</v>
      </c>
      <c r="AQ98" s="6">
        <v>3.0</v>
      </c>
      <c r="AR98" s="9" t="b">
        <f>IFERROR(__xludf.DUMMYFUNCTION("IF(REGEXMATCH(AC98, ""DEPRECATED""), true, false)
"),FALSE)</f>
        <v>0</v>
      </c>
      <c r="AS98" s="5" t="str">
        <f t="shared" si="35"/>
        <v>yourls - 259</v>
      </c>
      <c r="AT98" s="10" t="str">
        <f t="shared" si="36"/>
        <v>yourls - 20669029</v>
      </c>
      <c r="AU98" s="9" t="b">
        <f t="shared" si="37"/>
        <v>0</v>
      </c>
    </row>
    <row r="99" hidden="1">
      <c r="A99" s="1" t="s">
        <v>278</v>
      </c>
      <c r="B99" s="1" t="s">
        <v>279</v>
      </c>
      <c r="C99" s="1" t="s">
        <v>23</v>
      </c>
      <c r="D99" s="1">
        <v>142.0</v>
      </c>
      <c r="E99" s="1">
        <v>1.735751E7</v>
      </c>
      <c r="F99" s="1" t="s">
        <v>280</v>
      </c>
      <c r="G99" s="1" t="s">
        <v>166</v>
      </c>
      <c r="H99" s="1" t="s">
        <v>166</v>
      </c>
      <c r="I99" s="1" t="s">
        <v>166</v>
      </c>
      <c r="J99" s="1" t="s">
        <v>166</v>
      </c>
      <c r="K99" s="1" t="s">
        <v>166</v>
      </c>
      <c r="L99" s="1" t="s">
        <v>166</v>
      </c>
      <c r="M99" s="1" t="s">
        <v>166</v>
      </c>
      <c r="N99" s="1" t="s">
        <v>166</v>
      </c>
      <c r="O99" s="1" t="s">
        <v>166</v>
      </c>
      <c r="P99" s="1" t="s">
        <v>166</v>
      </c>
      <c r="Q99" s="2" t="b">
        <f>IFERROR(__xludf.DUMMYFUNCTION("IF(REGEXMATCH(B99, ""DEPRECATED""), true, false)
"),FALSE)</f>
        <v>0</v>
      </c>
      <c r="R99" s="2" t="str">
        <f t="shared" si="1"/>
        <v>aerospike - 142</v>
      </c>
      <c r="S99" s="3" t="str">
        <f t="shared" si="2"/>
        <v>aerospike - 17357510</v>
      </c>
      <c r="T99" s="2" t="b">
        <f t="shared" si="22"/>
        <v>1</v>
      </c>
    </row>
    <row r="100">
      <c r="A100" s="1" t="s">
        <v>296</v>
      </c>
      <c r="B100" s="1" t="s">
        <v>297</v>
      </c>
      <c r="C100" s="1" t="s">
        <v>23</v>
      </c>
      <c r="D100" s="1">
        <v>224.0</v>
      </c>
      <c r="E100" s="1">
        <v>1.7217744E7</v>
      </c>
      <c r="F100" s="1" t="s">
        <v>298</v>
      </c>
      <c r="G100" s="1">
        <v>0.0</v>
      </c>
      <c r="H100" s="1">
        <v>0.0</v>
      </c>
      <c r="I100" s="1">
        <v>7.0</v>
      </c>
      <c r="J100" s="1">
        <v>1.0</v>
      </c>
      <c r="K100" s="1">
        <v>8.0</v>
      </c>
      <c r="L100" s="1">
        <v>0.0</v>
      </c>
      <c r="M100" s="1">
        <v>0.0</v>
      </c>
      <c r="N100" s="1">
        <v>0.0</v>
      </c>
      <c r="O100" s="1">
        <v>0.0</v>
      </c>
      <c r="P100" s="1">
        <v>0.0</v>
      </c>
      <c r="Q100" s="2" t="b">
        <f>IFERROR(__xludf.DUMMYFUNCTION("IF(REGEXMATCH(B100, ""DEPRECATED""), true, false)
"),FALSE)</f>
        <v>0</v>
      </c>
      <c r="R100" s="2" t="str">
        <f t="shared" si="1"/>
        <v>crate - 224</v>
      </c>
      <c r="S100" s="3" t="str">
        <f t="shared" si="2"/>
        <v>crate - 17217744</v>
      </c>
      <c r="T100" s="2" t="b">
        <f t="shared" si="22"/>
        <v>0</v>
      </c>
      <c r="AB100" s="5" t="s">
        <v>296</v>
      </c>
      <c r="AC100" s="5" t="s">
        <v>297</v>
      </c>
      <c r="AD100" s="5" t="s">
        <v>23</v>
      </c>
      <c r="AE100" s="6">
        <v>224.0</v>
      </c>
      <c r="AF100" s="6">
        <v>1.7217744E7</v>
      </c>
      <c r="AG100" s="5" t="s">
        <v>298</v>
      </c>
      <c r="AH100" s="6">
        <v>0.0</v>
      </c>
      <c r="AI100" s="6">
        <v>0.0</v>
      </c>
      <c r="AJ100" s="6">
        <v>7.0</v>
      </c>
      <c r="AK100" s="6">
        <v>1.0</v>
      </c>
      <c r="AL100" s="6">
        <v>8.0</v>
      </c>
      <c r="AM100" s="6">
        <v>0.0</v>
      </c>
      <c r="AN100" s="6">
        <v>0.0</v>
      </c>
      <c r="AO100" s="6">
        <v>0.0</v>
      </c>
      <c r="AP100" s="6">
        <v>0.0</v>
      </c>
      <c r="AQ100" s="6">
        <v>0.0</v>
      </c>
      <c r="AR100" s="9" t="b">
        <f>IFERROR(__xludf.DUMMYFUNCTION("IF(REGEXMATCH(AC100, ""DEPRECATED""), true, false)
"),FALSE)</f>
        <v>0</v>
      </c>
      <c r="AS100" s="5" t="str">
        <f t="shared" ref="AS100:AS104" si="38">CONCAT(AB100, CONCAT(" - ", AE100))</f>
        <v>crate - 224</v>
      </c>
      <c r="AT100" s="10" t="str">
        <f t="shared" ref="AT100:AT104" si="39">CONCAT(AB100, CONCAT(" - ", AF100))</f>
        <v>crate - 17217744</v>
      </c>
      <c r="AU100" s="9" t="b">
        <f t="shared" ref="AU100:AU104" si="40">iF(eq(AH100,"undefined"),true,false)</f>
        <v>0</v>
      </c>
    </row>
    <row r="101">
      <c r="A101" s="1" t="s">
        <v>118</v>
      </c>
      <c r="B101" s="1" t="s">
        <v>119</v>
      </c>
      <c r="C101" s="1" t="s">
        <v>23</v>
      </c>
      <c r="D101" s="1">
        <v>188.0</v>
      </c>
      <c r="E101" s="1">
        <v>1.6589823E7</v>
      </c>
      <c r="F101" s="1" t="s">
        <v>120</v>
      </c>
      <c r="G101" s="1">
        <v>0.0</v>
      </c>
      <c r="H101" s="1">
        <v>0.0</v>
      </c>
      <c r="I101" s="1">
        <v>0.0</v>
      </c>
      <c r="J101" s="1">
        <v>0.0</v>
      </c>
      <c r="K101" s="1">
        <v>0.0</v>
      </c>
      <c r="L101" s="1">
        <v>0.0</v>
      </c>
      <c r="M101" s="1">
        <v>0.0</v>
      </c>
      <c r="N101" s="1">
        <v>0.0</v>
      </c>
      <c r="O101" s="1">
        <v>0.0</v>
      </c>
      <c r="P101" s="1">
        <v>0.0</v>
      </c>
      <c r="Q101" s="2" t="b">
        <f>IFERROR(__xludf.DUMMYFUNCTION("IF(REGEXMATCH(B101, ""DEPRECATED""), true, false)
"),FALSE)</f>
        <v>0</v>
      </c>
      <c r="R101" s="2" t="str">
        <f t="shared" si="1"/>
        <v>photon - 188</v>
      </c>
      <c r="S101" s="3" t="str">
        <f t="shared" si="2"/>
        <v>photon - 16589823</v>
      </c>
      <c r="T101" s="2" t="b">
        <f t="shared" si="22"/>
        <v>0</v>
      </c>
      <c r="AB101" s="5" t="s">
        <v>118</v>
      </c>
      <c r="AC101" s="5" t="s">
        <v>119</v>
      </c>
      <c r="AD101" s="5" t="s">
        <v>23</v>
      </c>
      <c r="AE101" s="6">
        <v>188.0</v>
      </c>
      <c r="AF101" s="6">
        <v>1.6589823E7</v>
      </c>
      <c r="AG101" s="5" t="s">
        <v>120</v>
      </c>
      <c r="AH101" s="6">
        <v>0.0</v>
      </c>
      <c r="AI101" s="6">
        <v>0.0</v>
      </c>
      <c r="AJ101" s="6">
        <v>0.0</v>
      </c>
      <c r="AK101" s="6">
        <v>0.0</v>
      </c>
      <c r="AL101" s="6">
        <v>0.0</v>
      </c>
      <c r="AM101" s="6">
        <v>0.0</v>
      </c>
      <c r="AN101" s="6">
        <v>0.0</v>
      </c>
      <c r="AO101" s="6">
        <v>0.0</v>
      </c>
      <c r="AP101" s="6">
        <v>0.0</v>
      </c>
      <c r="AQ101" s="6">
        <v>0.0</v>
      </c>
      <c r="AR101" s="9" t="b">
        <f>IFERROR(__xludf.DUMMYFUNCTION("IF(REGEXMATCH(AC101, ""DEPRECATED""), true, false)
"),FALSE)</f>
        <v>0</v>
      </c>
      <c r="AS101" s="5" t="str">
        <f t="shared" si="38"/>
        <v>photon - 188</v>
      </c>
      <c r="AT101" s="10" t="str">
        <f t="shared" si="39"/>
        <v>photon - 16589823</v>
      </c>
      <c r="AU101" s="9" t="b">
        <f t="shared" si="40"/>
        <v>0</v>
      </c>
    </row>
    <row r="102">
      <c r="A102" s="1" t="s">
        <v>179</v>
      </c>
      <c r="B102" s="1" t="s">
        <v>180</v>
      </c>
      <c r="C102" s="1" t="s">
        <v>23</v>
      </c>
      <c r="D102" s="1">
        <v>162.0</v>
      </c>
      <c r="E102" s="1">
        <v>1.5247904E7</v>
      </c>
      <c r="F102" s="1" t="s">
        <v>181</v>
      </c>
      <c r="G102" s="1">
        <v>1.0</v>
      </c>
      <c r="H102" s="1">
        <v>28.0</v>
      </c>
      <c r="I102" s="1">
        <v>0.0</v>
      </c>
      <c r="J102" s="1">
        <v>1.0</v>
      </c>
      <c r="K102" s="1">
        <v>0.0</v>
      </c>
      <c r="L102" s="1">
        <v>0.0</v>
      </c>
      <c r="M102" s="1">
        <v>0.0</v>
      </c>
      <c r="N102" s="1">
        <v>1.0</v>
      </c>
      <c r="O102" s="1">
        <v>0.0</v>
      </c>
      <c r="P102" s="1">
        <v>0.0</v>
      </c>
      <c r="Q102" s="2" t="b">
        <f>IFERROR(__xludf.DUMMYFUNCTION("IF(REGEXMATCH(B102, ""DEPRECATED""), true, false)
"),FALSE)</f>
        <v>0</v>
      </c>
      <c r="R102" s="2" t="str">
        <f t="shared" si="1"/>
        <v>varnish - 162</v>
      </c>
      <c r="S102" s="3" t="str">
        <f t="shared" si="2"/>
        <v>varnish - 15247904</v>
      </c>
      <c r="T102" s="2" t="b">
        <f t="shared" si="22"/>
        <v>0</v>
      </c>
      <c r="AB102" s="5" t="s">
        <v>179</v>
      </c>
      <c r="AC102" s="5" t="s">
        <v>180</v>
      </c>
      <c r="AD102" s="5" t="s">
        <v>23</v>
      </c>
      <c r="AE102" s="6">
        <v>162.0</v>
      </c>
      <c r="AF102" s="6">
        <v>1.5247904E7</v>
      </c>
      <c r="AG102" s="5" t="s">
        <v>181</v>
      </c>
      <c r="AH102" s="6">
        <v>1.0</v>
      </c>
      <c r="AI102" s="6">
        <v>28.0</v>
      </c>
      <c r="AJ102" s="6">
        <v>0.0</v>
      </c>
      <c r="AK102" s="6">
        <v>1.0</v>
      </c>
      <c r="AL102" s="6">
        <v>0.0</v>
      </c>
      <c r="AM102" s="6">
        <v>0.0</v>
      </c>
      <c r="AN102" s="6">
        <v>0.0</v>
      </c>
      <c r="AO102" s="6">
        <v>1.0</v>
      </c>
      <c r="AP102" s="6">
        <v>0.0</v>
      </c>
      <c r="AQ102" s="6">
        <v>0.0</v>
      </c>
      <c r="AR102" s="9" t="b">
        <f>IFERROR(__xludf.DUMMYFUNCTION("IF(REGEXMATCH(AC102, ""DEPRECATED""), true, false)
"),FALSE)</f>
        <v>0</v>
      </c>
      <c r="AS102" s="5" t="str">
        <f t="shared" si="38"/>
        <v>varnish - 162</v>
      </c>
      <c r="AT102" s="10" t="str">
        <f t="shared" si="39"/>
        <v>varnish - 15247904</v>
      </c>
      <c r="AU102" s="9" t="b">
        <f t="shared" si="40"/>
        <v>0</v>
      </c>
    </row>
    <row r="103">
      <c r="A103" s="1" t="s">
        <v>55</v>
      </c>
      <c r="B103" s="1" t="s">
        <v>56</v>
      </c>
      <c r="C103" s="1" t="s">
        <v>23</v>
      </c>
      <c r="D103" s="1">
        <v>180.0</v>
      </c>
      <c r="E103" s="1">
        <v>1.5011989E7</v>
      </c>
      <c r="F103" s="1" t="s">
        <v>57</v>
      </c>
      <c r="G103" s="1">
        <v>3.0</v>
      </c>
      <c r="H103" s="1">
        <v>11.0</v>
      </c>
      <c r="I103" s="1">
        <v>2.0</v>
      </c>
      <c r="J103" s="1">
        <v>4.0</v>
      </c>
      <c r="K103" s="1">
        <v>1.0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2" t="b">
        <f>IFERROR(__xludf.DUMMYFUNCTION("IF(REGEXMATCH(B103, ""DEPRECATED""), true, false)
"),FALSE)</f>
        <v>0</v>
      </c>
      <c r="R103" s="2" t="str">
        <f t="shared" si="1"/>
        <v>orientdb - 180</v>
      </c>
      <c r="S103" s="3" t="str">
        <f t="shared" si="2"/>
        <v>orientdb - 15011989</v>
      </c>
      <c r="T103" s="2" t="b">
        <f t="shared" si="22"/>
        <v>0</v>
      </c>
      <c r="AB103" s="5" t="s">
        <v>55</v>
      </c>
      <c r="AC103" s="5" t="s">
        <v>56</v>
      </c>
      <c r="AD103" s="5" t="s">
        <v>23</v>
      </c>
      <c r="AE103" s="6">
        <v>180.0</v>
      </c>
      <c r="AF103" s="6">
        <v>1.5011989E7</v>
      </c>
      <c r="AG103" s="5" t="s">
        <v>57</v>
      </c>
      <c r="AH103" s="6">
        <v>3.0</v>
      </c>
      <c r="AI103" s="6">
        <v>11.0</v>
      </c>
      <c r="AJ103" s="6">
        <v>2.0</v>
      </c>
      <c r="AK103" s="6">
        <v>4.0</v>
      </c>
      <c r="AL103" s="6">
        <v>1.0</v>
      </c>
      <c r="AM103" s="6">
        <v>0.0</v>
      </c>
      <c r="AN103" s="6">
        <v>0.0</v>
      </c>
      <c r="AO103" s="6">
        <v>0.0</v>
      </c>
      <c r="AP103" s="6">
        <v>0.0</v>
      </c>
      <c r="AQ103" s="6">
        <v>0.0</v>
      </c>
      <c r="AR103" s="9" t="b">
        <f>IFERROR(__xludf.DUMMYFUNCTION("IF(REGEXMATCH(AC103, ""DEPRECATED""), true, false)
"),FALSE)</f>
        <v>0</v>
      </c>
      <c r="AS103" s="5" t="str">
        <f t="shared" si="38"/>
        <v>orientdb - 180</v>
      </c>
      <c r="AT103" s="10" t="str">
        <f t="shared" si="39"/>
        <v>orientdb - 15011989</v>
      </c>
      <c r="AU103" s="9" t="b">
        <f t="shared" si="40"/>
        <v>0</v>
      </c>
    </row>
    <row r="104">
      <c r="A104" s="1" t="s">
        <v>224</v>
      </c>
      <c r="B104" s="1" t="s">
        <v>225</v>
      </c>
      <c r="C104" s="1" t="s">
        <v>23</v>
      </c>
      <c r="D104" s="1">
        <v>329.0</v>
      </c>
      <c r="E104" s="1">
        <v>1.4362404E7</v>
      </c>
      <c r="F104" s="1" t="s">
        <v>226</v>
      </c>
      <c r="G104" s="1">
        <v>1.0</v>
      </c>
      <c r="H104" s="1">
        <v>24.0</v>
      </c>
      <c r="I104" s="1">
        <v>0.0</v>
      </c>
      <c r="J104" s="1">
        <v>0.0</v>
      </c>
      <c r="K104" s="1">
        <v>0.0</v>
      </c>
      <c r="L104" s="1">
        <v>0.0</v>
      </c>
      <c r="M104" s="1">
        <v>0.0</v>
      </c>
      <c r="N104" s="1">
        <v>1.0</v>
      </c>
      <c r="O104" s="1">
        <v>0.0</v>
      </c>
      <c r="P104" s="1">
        <v>0.0</v>
      </c>
      <c r="Q104" s="2" t="b">
        <f>IFERROR(__xludf.DUMMYFUNCTION("IF(REGEXMATCH(B104, ""DEPRECATED""), true, false)
"),FALSE)</f>
        <v>0</v>
      </c>
      <c r="R104" s="2" t="str">
        <f t="shared" si="1"/>
        <v>julia - 329</v>
      </c>
      <c r="S104" s="3" t="str">
        <f t="shared" si="2"/>
        <v>julia - 14362404</v>
      </c>
      <c r="T104" s="2" t="b">
        <f t="shared" si="22"/>
        <v>0</v>
      </c>
      <c r="AB104" s="5" t="s">
        <v>224</v>
      </c>
      <c r="AC104" s="5" t="s">
        <v>225</v>
      </c>
      <c r="AD104" s="5" t="s">
        <v>23</v>
      </c>
      <c r="AE104" s="6">
        <v>329.0</v>
      </c>
      <c r="AF104" s="6">
        <v>1.4362404E7</v>
      </c>
      <c r="AG104" s="5" t="s">
        <v>226</v>
      </c>
      <c r="AH104" s="6">
        <v>1.0</v>
      </c>
      <c r="AI104" s="6">
        <v>24.0</v>
      </c>
      <c r="AJ104" s="6">
        <v>0.0</v>
      </c>
      <c r="AK104" s="6">
        <v>0.0</v>
      </c>
      <c r="AL104" s="6">
        <v>0.0</v>
      </c>
      <c r="AM104" s="6">
        <v>0.0</v>
      </c>
      <c r="AN104" s="6">
        <v>0.0</v>
      </c>
      <c r="AO104" s="6">
        <v>1.0</v>
      </c>
      <c r="AP104" s="6">
        <v>0.0</v>
      </c>
      <c r="AQ104" s="6">
        <v>0.0</v>
      </c>
      <c r="AR104" s="9" t="b">
        <f>IFERROR(__xludf.DUMMYFUNCTION("IF(REGEXMATCH(AC104, ""DEPRECATED""), true, false)
"),FALSE)</f>
        <v>0</v>
      </c>
      <c r="AS104" s="5" t="str">
        <f t="shared" si="38"/>
        <v>julia - 329</v>
      </c>
      <c r="AT104" s="10" t="str">
        <f t="shared" si="39"/>
        <v>julia - 14362404</v>
      </c>
      <c r="AU104" s="9" t="b">
        <f t="shared" si="40"/>
        <v>0</v>
      </c>
    </row>
    <row r="105" hidden="1">
      <c r="A105" s="1" t="s">
        <v>341</v>
      </c>
      <c r="B105" s="1" t="s">
        <v>342</v>
      </c>
      <c r="C105" s="1" t="s">
        <v>23</v>
      </c>
      <c r="D105" s="1">
        <v>123.0</v>
      </c>
      <c r="E105" s="1">
        <v>1.2876157E7</v>
      </c>
      <c r="F105" s="1" t="s">
        <v>343</v>
      </c>
      <c r="G105" s="1" t="s">
        <v>166</v>
      </c>
      <c r="H105" s="1" t="s">
        <v>166</v>
      </c>
      <c r="I105" s="1" t="s">
        <v>166</v>
      </c>
      <c r="J105" s="1" t="s">
        <v>166</v>
      </c>
      <c r="K105" s="1" t="s">
        <v>166</v>
      </c>
      <c r="L105" s="1" t="s">
        <v>166</v>
      </c>
      <c r="M105" s="1" t="s">
        <v>166</v>
      </c>
      <c r="N105" s="1" t="s">
        <v>166</v>
      </c>
      <c r="O105" s="1" t="s">
        <v>166</v>
      </c>
      <c r="P105" s="1" t="s">
        <v>166</v>
      </c>
      <c r="Q105" s="2" t="b">
        <f>IFERROR(__xludf.DUMMYFUNCTION("IF(REGEXMATCH(B105, ""DEPRECATED""), true, false)
"),FALSE)</f>
        <v>0</v>
      </c>
      <c r="R105" s="2" t="str">
        <f t="shared" si="1"/>
        <v>ibmjava - 123</v>
      </c>
      <c r="S105" s="3" t="str">
        <f t="shared" si="2"/>
        <v>ibmjava - 12876157</v>
      </c>
      <c r="T105" s="2" t="b">
        <f t="shared" si="22"/>
        <v>1</v>
      </c>
    </row>
    <row r="106">
      <c r="A106" s="1" t="s">
        <v>266</v>
      </c>
      <c r="B106" s="1" t="s">
        <v>267</v>
      </c>
      <c r="C106" s="1" t="s">
        <v>23</v>
      </c>
      <c r="D106" s="1">
        <v>62.0</v>
      </c>
      <c r="E106" s="1">
        <v>1.2612114E7</v>
      </c>
      <c r="F106" s="1" t="s">
        <v>268</v>
      </c>
      <c r="G106" s="1">
        <v>3.0</v>
      </c>
      <c r="H106" s="1">
        <v>11.0</v>
      </c>
      <c r="I106" s="1">
        <v>1.0</v>
      </c>
      <c r="J106" s="1">
        <v>4.0</v>
      </c>
      <c r="K106" s="1">
        <v>0.0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2" t="b">
        <f>IFERROR(__xludf.DUMMYFUNCTION("IF(REGEXMATCH(B106, ""DEPRECATED""), true, false)
"),FALSE)</f>
        <v>0</v>
      </c>
      <c r="R106" s="2" t="str">
        <f t="shared" si="1"/>
        <v>open-liberty - 62</v>
      </c>
      <c r="S106" s="3" t="str">
        <f t="shared" si="2"/>
        <v>open-liberty - 12612114</v>
      </c>
      <c r="T106" s="2" t="b">
        <f t="shared" si="22"/>
        <v>0</v>
      </c>
      <c r="AB106" s="5" t="s">
        <v>266</v>
      </c>
      <c r="AC106" s="5" t="s">
        <v>267</v>
      </c>
      <c r="AD106" s="5" t="s">
        <v>23</v>
      </c>
      <c r="AE106" s="6">
        <v>62.0</v>
      </c>
      <c r="AF106" s="6">
        <v>1.2612114E7</v>
      </c>
      <c r="AG106" s="5" t="s">
        <v>268</v>
      </c>
      <c r="AH106" s="6">
        <v>3.0</v>
      </c>
      <c r="AI106" s="6">
        <v>11.0</v>
      </c>
      <c r="AJ106" s="6">
        <v>1.0</v>
      </c>
      <c r="AK106" s="6">
        <v>4.0</v>
      </c>
      <c r="AL106" s="6">
        <v>0.0</v>
      </c>
      <c r="AM106" s="6">
        <v>0.0</v>
      </c>
      <c r="AN106" s="6">
        <v>0.0</v>
      </c>
      <c r="AO106" s="6">
        <v>0.0</v>
      </c>
      <c r="AP106" s="6">
        <v>0.0</v>
      </c>
      <c r="AQ106" s="6">
        <v>0.0</v>
      </c>
      <c r="AR106" s="9" t="b">
        <f>IFERROR(__xludf.DUMMYFUNCTION("IF(REGEXMATCH(AC106, ""DEPRECATED""), true, false)
"),FALSE)</f>
        <v>0</v>
      </c>
      <c r="AS106" s="5" t="str">
        <f t="shared" ref="AS106:AS115" si="41">CONCAT(AB106, CONCAT(" - ", AE106))</f>
        <v>open-liberty - 62</v>
      </c>
      <c r="AT106" s="10" t="str">
        <f t="shared" ref="AT106:AT115" si="42">CONCAT(AB106, CONCAT(" - ", AF106))</f>
        <v>open-liberty - 12612114</v>
      </c>
      <c r="AU106" s="9" t="b">
        <f t="shared" ref="AU106:AU115" si="43">iF(eq(AH106,"undefined"),true,false)</f>
        <v>0</v>
      </c>
    </row>
    <row r="107">
      <c r="A107" s="1" t="s">
        <v>212</v>
      </c>
      <c r="B107" s="1" t="s">
        <v>213</v>
      </c>
      <c r="C107" s="1" t="s">
        <v>23</v>
      </c>
      <c r="D107" s="1">
        <v>177.0</v>
      </c>
      <c r="E107" s="1">
        <v>1.2184895E7</v>
      </c>
      <c r="F107" s="1" t="s">
        <v>214</v>
      </c>
      <c r="G107" s="1">
        <v>1.0</v>
      </c>
      <c r="H107" s="1">
        <v>0.0</v>
      </c>
      <c r="I107" s="1">
        <v>4.0</v>
      </c>
      <c r="J107" s="1">
        <v>0.0</v>
      </c>
      <c r="K107" s="1">
        <v>2.0</v>
      </c>
      <c r="L107" s="1">
        <v>0.0</v>
      </c>
      <c r="M107" s="1">
        <v>3.0</v>
      </c>
      <c r="N107" s="1">
        <v>0.0</v>
      </c>
      <c r="O107" s="1">
        <v>1.0</v>
      </c>
      <c r="P107" s="1">
        <v>0.0</v>
      </c>
      <c r="Q107" s="2" t="b">
        <f>IFERROR(__xludf.DUMMYFUNCTION("IF(REGEXMATCH(B107, ""DEPRECATED""), true, false)
"),FALSE)</f>
        <v>0</v>
      </c>
      <c r="R107" s="2" t="str">
        <f t="shared" si="1"/>
        <v>bonita - 177</v>
      </c>
      <c r="S107" s="3" t="str">
        <f t="shared" si="2"/>
        <v>bonita - 12184895</v>
      </c>
      <c r="T107" s="2" t="b">
        <f t="shared" si="22"/>
        <v>0</v>
      </c>
      <c r="AB107" s="5" t="s">
        <v>212</v>
      </c>
      <c r="AC107" s="5" t="s">
        <v>213</v>
      </c>
      <c r="AD107" s="5" t="s">
        <v>23</v>
      </c>
      <c r="AE107" s="6">
        <v>177.0</v>
      </c>
      <c r="AF107" s="6">
        <v>1.2184895E7</v>
      </c>
      <c r="AG107" s="5" t="s">
        <v>214</v>
      </c>
      <c r="AH107" s="6">
        <v>1.0</v>
      </c>
      <c r="AI107" s="6">
        <v>0.0</v>
      </c>
      <c r="AJ107" s="6">
        <v>4.0</v>
      </c>
      <c r="AK107" s="6">
        <v>0.0</v>
      </c>
      <c r="AL107" s="6">
        <v>2.0</v>
      </c>
      <c r="AM107" s="6">
        <v>0.0</v>
      </c>
      <c r="AN107" s="6">
        <v>3.0</v>
      </c>
      <c r="AO107" s="6">
        <v>0.0</v>
      </c>
      <c r="AP107" s="6">
        <v>1.0</v>
      </c>
      <c r="AQ107" s="6">
        <v>0.0</v>
      </c>
      <c r="AR107" s="9" t="b">
        <f>IFERROR(__xludf.DUMMYFUNCTION("IF(REGEXMATCH(AC107, ""DEPRECATED""), true, false)
"),FALSE)</f>
        <v>0</v>
      </c>
      <c r="AS107" s="5" t="str">
        <f t="shared" si="41"/>
        <v>bonita - 177</v>
      </c>
      <c r="AT107" s="10" t="str">
        <f t="shared" si="42"/>
        <v>bonita - 12184895</v>
      </c>
      <c r="AU107" s="9" t="b">
        <f t="shared" si="43"/>
        <v>0</v>
      </c>
    </row>
    <row r="108">
      <c r="A108" s="1" t="s">
        <v>139</v>
      </c>
      <c r="B108" s="1" t="s">
        <v>140</v>
      </c>
      <c r="C108" s="1" t="s">
        <v>23</v>
      </c>
      <c r="D108" s="1">
        <v>177.0</v>
      </c>
      <c r="E108" s="1">
        <v>1.0828432E7</v>
      </c>
      <c r="F108" s="1" t="s">
        <v>141</v>
      </c>
      <c r="G108" s="1">
        <v>6.0</v>
      </c>
      <c r="H108" s="1">
        <v>84.0</v>
      </c>
      <c r="I108" s="1">
        <v>14.0</v>
      </c>
      <c r="J108" s="1">
        <v>0.0</v>
      </c>
      <c r="K108" s="1">
        <v>5.0</v>
      </c>
      <c r="L108" s="1">
        <v>0.0</v>
      </c>
      <c r="M108" s="1">
        <v>2.0</v>
      </c>
      <c r="N108" s="1">
        <v>1.0</v>
      </c>
      <c r="O108" s="1">
        <v>2.0</v>
      </c>
      <c r="P108" s="1">
        <v>3.0</v>
      </c>
      <c r="Q108" s="2" t="b">
        <f>IFERROR(__xludf.DUMMYFUNCTION("IF(REGEXMATCH(B108, ""DEPRECATED""), true, false)
"),FALSE)</f>
        <v>0</v>
      </c>
      <c r="R108" s="2" t="str">
        <f t="shared" si="1"/>
        <v>monica - 177</v>
      </c>
      <c r="S108" s="3" t="str">
        <f t="shared" si="2"/>
        <v>monica - 10828432</v>
      </c>
      <c r="T108" s="2" t="b">
        <f t="shared" si="22"/>
        <v>0</v>
      </c>
      <c r="AB108" s="5" t="s">
        <v>139</v>
      </c>
      <c r="AC108" s="5" t="s">
        <v>140</v>
      </c>
      <c r="AD108" s="5" t="s">
        <v>23</v>
      </c>
      <c r="AE108" s="6">
        <v>177.0</v>
      </c>
      <c r="AF108" s="6">
        <v>1.0828432E7</v>
      </c>
      <c r="AG108" s="5" t="s">
        <v>141</v>
      </c>
      <c r="AH108" s="6">
        <v>6.0</v>
      </c>
      <c r="AI108" s="6">
        <v>84.0</v>
      </c>
      <c r="AJ108" s="6">
        <v>14.0</v>
      </c>
      <c r="AK108" s="6">
        <v>0.0</v>
      </c>
      <c r="AL108" s="6">
        <v>5.0</v>
      </c>
      <c r="AM108" s="6">
        <v>0.0</v>
      </c>
      <c r="AN108" s="6">
        <v>2.0</v>
      </c>
      <c r="AO108" s="6">
        <v>1.0</v>
      </c>
      <c r="AP108" s="6">
        <v>2.0</v>
      </c>
      <c r="AQ108" s="6">
        <v>3.0</v>
      </c>
      <c r="AR108" s="9" t="b">
        <f>IFERROR(__xludf.DUMMYFUNCTION("IF(REGEXMATCH(AC108, ""DEPRECATED""), true, false)
"),FALSE)</f>
        <v>0</v>
      </c>
      <c r="AS108" s="5" t="str">
        <f t="shared" si="41"/>
        <v>monica - 177</v>
      </c>
      <c r="AT108" s="10" t="str">
        <f t="shared" si="42"/>
        <v>monica - 10828432</v>
      </c>
      <c r="AU108" s="9" t="b">
        <f t="shared" si="43"/>
        <v>0</v>
      </c>
    </row>
    <row r="109">
      <c r="A109" s="1" t="s">
        <v>203</v>
      </c>
      <c r="B109" s="1" t="s">
        <v>204</v>
      </c>
      <c r="C109" s="1" t="s">
        <v>23</v>
      </c>
      <c r="D109" s="1">
        <v>183.0</v>
      </c>
      <c r="E109" s="1">
        <v>1.0690505E7</v>
      </c>
      <c r="F109" s="1" t="s">
        <v>205</v>
      </c>
      <c r="G109" s="1">
        <v>0.0</v>
      </c>
      <c r="H109" s="1">
        <v>0.0</v>
      </c>
      <c r="I109" s="1">
        <v>1.0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1.0</v>
      </c>
      <c r="P109" s="1">
        <v>0.0</v>
      </c>
      <c r="Q109" s="2" t="b">
        <f>IFERROR(__xludf.DUMMYFUNCTION("IF(REGEXMATCH(B109, ""DEPRECATED""), true, false)
"),FALSE)</f>
        <v>0</v>
      </c>
      <c r="R109" s="2" t="str">
        <f t="shared" si="1"/>
        <v>fluentd - 183</v>
      </c>
      <c r="S109" s="3" t="str">
        <f t="shared" si="2"/>
        <v>fluentd - 10690505</v>
      </c>
      <c r="T109" s="2" t="b">
        <f t="shared" si="22"/>
        <v>0</v>
      </c>
      <c r="AB109" s="5" t="s">
        <v>203</v>
      </c>
      <c r="AC109" s="5" t="s">
        <v>204</v>
      </c>
      <c r="AD109" s="5" t="s">
        <v>23</v>
      </c>
      <c r="AE109" s="6">
        <v>183.0</v>
      </c>
      <c r="AF109" s="6">
        <v>1.0690505E7</v>
      </c>
      <c r="AG109" s="5" t="s">
        <v>205</v>
      </c>
      <c r="AH109" s="6">
        <v>0.0</v>
      </c>
      <c r="AI109" s="6">
        <v>0.0</v>
      </c>
      <c r="AJ109" s="6">
        <v>1.0</v>
      </c>
      <c r="AK109" s="6">
        <v>0.0</v>
      </c>
      <c r="AL109" s="6">
        <v>0.0</v>
      </c>
      <c r="AM109" s="6">
        <v>0.0</v>
      </c>
      <c r="AN109" s="6">
        <v>0.0</v>
      </c>
      <c r="AO109" s="6">
        <v>0.0</v>
      </c>
      <c r="AP109" s="6">
        <v>1.0</v>
      </c>
      <c r="AQ109" s="6">
        <v>0.0</v>
      </c>
      <c r="AR109" s="9" t="b">
        <f>IFERROR(__xludf.DUMMYFUNCTION("IF(REGEXMATCH(AC109, ""DEPRECATED""), true, false)
"),FALSE)</f>
        <v>0</v>
      </c>
      <c r="AS109" s="5" t="str">
        <f t="shared" si="41"/>
        <v>fluentd - 183</v>
      </c>
      <c r="AT109" s="10" t="str">
        <f t="shared" si="42"/>
        <v>fluentd - 10690505</v>
      </c>
      <c r="AU109" s="9" t="b">
        <f t="shared" si="43"/>
        <v>0</v>
      </c>
    </row>
    <row r="110">
      <c r="A110" s="1" t="s">
        <v>365</v>
      </c>
      <c r="B110" s="1" t="s">
        <v>366</v>
      </c>
      <c r="C110" s="1" t="s">
        <v>23</v>
      </c>
      <c r="D110" s="1">
        <v>105.0</v>
      </c>
      <c r="E110" s="1">
        <v>9809288.0</v>
      </c>
      <c r="F110" s="1" t="s">
        <v>367</v>
      </c>
      <c r="G110" s="1">
        <v>0.0</v>
      </c>
      <c r="H110" s="1">
        <v>31.0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1.0</v>
      </c>
      <c r="O110" s="1">
        <v>0.0</v>
      </c>
      <c r="P110" s="1">
        <v>0.0</v>
      </c>
      <c r="Q110" s="2" t="b">
        <f>IFERROR(__xludf.DUMMYFUNCTION("IF(REGEXMATCH(B110, ""DEPRECATED""), true, false)
"),FALSE)</f>
        <v>0</v>
      </c>
      <c r="R110" s="2" t="str">
        <f t="shared" si="1"/>
        <v>neurodebian - 105</v>
      </c>
      <c r="S110" s="3" t="str">
        <f t="shared" si="2"/>
        <v>neurodebian - 9809288</v>
      </c>
      <c r="T110" s="2" t="b">
        <f t="shared" si="22"/>
        <v>0</v>
      </c>
      <c r="AB110" s="5" t="s">
        <v>365</v>
      </c>
      <c r="AC110" s="5" t="s">
        <v>366</v>
      </c>
      <c r="AD110" s="5" t="s">
        <v>23</v>
      </c>
      <c r="AE110" s="6">
        <v>105.0</v>
      </c>
      <c r="AF110" s="6">
        <v>9809288.0</v>
      </c>
      <c r="AG110" s="5" t="s">
        <v>367</v>
      </c>
      <c r="AH110" s="6">
        <v>0.0</v>
      </c>
      <c r="AI110" s="6">
        <v>31.0</v>
      </c>
      <c r="AJ110" s="6">
        <v>0.0</v>
      </c>
      <c r="AK110" s="6">
        <v>0.0</v>
      </c>
      <c r="AL110" s="6">
        <v>0.0</v>
      </c>
      <c r="AM110" s="6">
        <v>0.0</v>
      </c>
      <c r="AN110" s="6">
        <v>0.0</v>
      </c>
      <c r="AO110" s="6">
        <v>1.0</v>
      </c>
      <c r="AP110" s="6">
        <v>0.0</v>
      </c>
      <c r="AQ110" s="6">
        <v>0.0</v>
      </c>
      <c r="AR110" s="9" t="b">
        <f>IFERROR(__xludf.DUMMYFUNCTION("IF(REGEXMATCH(AC110, ""DEPRECATED""), true, false)
"),FALSE)</f>
        <v>0</v>
      </c>
      <c r="AS110" s="5" t="str">
        <f t="shared" si="41"/>
        <v>neurodebian - 105</v>
      </c>
      <c r="AT110" s="10" t="str">
        <f t="shared" si="42"/>
        <v>neurodebian - 9809288</v>
      </c>
      <c r="AU110" s="9" t="b">
        <f t="shared" si="43"/>
        <v>0</v>
      </c>
    </row>
    <row r="111">
      <c r="A111" s="1" t="s">
        <v>377</v>
      </c>
      <c r="B111" s="1" t="s">
        <v>378</v>
      </c>
      <c r="C111" s="1" t="s">
        <v>23</v>
      </c>
      <c r="D111" s="1">
        <v>520.0</v>
      </c>
      <c r="E111" s="1">
        <v>9233866.0</v>
      </c>
      <c r="F111" s="1" t="s">
        <v>379</v>
      </c>
      <c r="G111" s="1">
        <v>5.0</v>
      </c>
      <c r="H111" s="1">
        <v>31.0</v>
      </c>
      <c r="I111" s="1">
        <v>0.0</v>
      </c>
      <c r="J111" s="1">
        <v>3.0</v>
      </c>
      <c r="K111" s="1">
        <v>1.0</v>
      </c>
      <c r="L111" s="1">
        <v>3.0</v>
      </c>
      <c r="M111" s="1">
        <v>0.0</v>
      </c>
      <c r="N111" s="1">
        <v>1.0</v>
      </c>
      <c r="O111" s="1">
        <v>1.0</v>
      </c>
      <c r="P111" s="1">
        <v>0.0</v>
      </c>
      <c r="Q111" s="2" t="b">
        <f>IFERROR(__xludf.DUMMYFUNCTION("IF(REGEXMATCH(B111, ""DEPRECATED""), true, false)
"),FALSE)</f>
        <v>0</v>
      </c>
      <c r="R111" s="2" t="str">
        <f t="shared" si="1"/>
        <v>r-base - 520</v>
      </c>
      <c r="S111" s="3" t="str">
        <f t="shared" si="2"/>
        <v>r-base - 9233866</v>
      </c>
      <c r="T111" s="2" t="b">
        <f t="shared" si="22"/>
        <v>0</v>
      </c>
      <c r="AB111" s="5" t="s">
        <v>377</v>
      </c>
      <c r="AC111" s="5" t="s">
        <v>378</v>
      </c>
      <c r="AD111" s="5" t="s">
        <v>23</v>
      </c>
      <c r="AE111" s="6">
        <v>520.0</v>
      </c>
      <c r="AF111" s="6">
        <v>9233866.0</v>
      </c>
      <c r="AG111" s="5" t="s">
        <v>379</v>
      </c>
      <c r="AH111" s="6">
        <v>5.0</v>
      </c>
      <c r="AI111" s="6">
        <v>31.0</v>
      </c>
      <c r="AJ111" s="6">
        <v>0.0</v>
      </c>
      <c r="AK111" s="6">
        <v>3.0</v>
      </c>
      <c r="AL111" s="6">
        <v>1.0</v>
      </c>
      <c r="AM111" s="6">
        <v>3.0</v>
      </c>
      <c r="AN111" s="6">
        <v>0.0</v>
      </c>
      <c r="AO111" s="6">
        <v>1.0</v>
      </c>
      <c r="AP111" s="6">
        <v>1.0</v>
      </c>
      <c r="AQ111" s="6">
        <v>0.0</v>
      </c>
      <c r="AR111" s="9" t="b">
        <f>IFERROR(__xludf.DUMMYFUNCTION("IF(REGEXMATCH(AC111, ""DEPRECATED""), true, false)
"),FALSE)</f>
        <v>0</v>
      </c>
      <c r="AS111" s="5" t="str">
        <f t="shared" si="41"/>
        <v>r-base - 520</v>
      </c>
      <c r="AT111" s="10" t="str">
        <f t="shared" si="42"/>
        <v>r-base - 9233866</v>
      </c>
      <c r="AU111" s="9" t="b">
        <f t="shared" si="43"/>
        <v>0</v>
      </c>
    </row>
    <row r="112">
      <c r="A112" s="1" t="s">
        <v>338</v>
      </c>
      <c r="B112" s="1" t="s">
        <v>339</v>
      </c>
      <c r="C112" s="1" t="s">
        <v>23</v>
      </c>
      <c r="D112" s="1">
        <v>195.0</v>
      </c>
      <c r="E112" s="1">
        <v>8717360.0</v>
      </c>
      <c r="F112" s="1" t="s">
        <v>340</v>
      </c>
      <c r="G112" s="1">
        <v>9.0</v>
      </c>
      <c r="H112" s="1">
        <v>12.0</v>
      </c>
      <c r="I112" s="1">
        <v>37.0</v>
      </c>
      <c r="J112" s="1">
        <v>9.0</v>
      </c>
      <c r="K112" s="1">
        <v>60.0</v>
      </c>
      <c r="L112" s="1">
        <v>3.0</v>
      </c>
      <c r="M112" s="1">
        <v>32.0</v>
      </c>
      <c r="N112" s="1">
        <v>1.0</v>
      </c>
      <c r="O112" s="1">
        <v>2.0</v>
      </c>
      <c r="P112" s="1">
        <v>0.0</v>
      </c>
      <c r="Q112" s="2" t="b">
        <f>IFERROR(__xludf.DUMMYFUNCTION("IF(REGEXMATCH(B112, ""DEPRECATED""), true, false)
"),FALSE)</f>
        <v>0</v>
      </c>
      <c r="R112" s="2" t="str">
        <f t="shared" si="1"/>
        <v>storm - 195</v>
      </c>
      <c r="S112" s="3" t="str">
        <f t="shared" si="2"/>
        <v>storm - 8717360</v>
      </c>
      <c r="T112" s="2" t="b">
        <f t="shared" si="22"/>
        <v>0</v>
      </c>
      <c r="AB112" s="5" t="s">
        <v>338</v>
      </c>
      <c r="AC112" s="5" t="s">
        <v>339</v>
      </c>
      <c r="AD112" s="5" t="s">
        <v>23</v>
      </c>
      <c r="AE112" s="6">
        <v>195.0</v>
      </c>
      <c r="AF112" s="6">
        <v>8717360.0</v>
      </c>
      <c r="AG112" s="5" t="s">
        <v>340</v>
      </c>
      <c r="AH112" s="6">
        <v>9.0</v>
      </c>
      <c r="AI112" s="6">
        <v>12.0</v>
      </c>
      <c r="AJ112" s="6">
        <v>37.0</v>
      </c>
      <c r="AK112" s="6">
        <v>9.0</v>
      </c>
      <c r="AL112" s="6">
        <v>60.0</v>
      </c>
      <c r="AM112" s="6">
        <v>3.0</v>
      </c>
      <c r="AN112" s="6">
        <v>32.0</v>
      </c>
      <c r="AO112" s="6">
        <v>1.0</v>
      </c>
      <c r="AP112" s="6">
        <v>2.0</v>
      </c>
      <c r="AQ112" s="6">
        <v>0.0</v>
      </c>
      <c r="AR112" s="9" t="b">
        <f>IFERROR(__xludf.DUMMYFUNCTION("IF(REGEXMATCH(AC112, ""DEPRECATED""), true, false)
"),FALSE)</f>
        <v>0</v>
      </c>
      <c r="AS112" s="5" t="str">
        <f t="shared" si="41"/>
        <v>storm - 195</v>
      </c>
      <c r="AT112" s="10" t="str">
        <f t="shared" si="42"/>
        <v>storm - 8717360</v>
      </c>
      <c r="AU112" s="9" t="b">
        <f t="shared" si="43"/>
        <v>0</v>
      </c>
    </row>
    <row r="113">
      <c r="A113" s="1" t="s">
        <v>200</v>
      </c>
      <c r="B113" s="1" t="s">
        <v>201</v>
      </c>
      <c r="C113" s="1" t="s">
        <v>23</v>
      </c>
      <c r="D113" s="1">
        <v>169.0</v>
      </c>
      <c r="E113" s="1">
        <v>8046497.0</v>
      </c>
      <c r="F113" s="1" t="s">
        <v>202</v>
      </c>
      <c r="G113" s="1">
        <v>1.0</v>
      </c>
      <c r="H113" s="1">
        <v>21.0</v>
      </c>
      <c r="I113" s="1">
        <v>0.0</v>
      </c>
      <c r="J113" s="1">
        <v>1.0</v>
      </c>
      <c r="K113" s="1">
        <v>0.0</v>
      </c>
      <c r="L113" s="1">
        <v>0.0</v>
      </c>
      <c r="M113" s="1">
        <v>0.0</v>
      </c>
      <c r="N113" s="1">
        <v>1.0</v>
      </c>
      <c r="O113" s="1">
        <v>0.0</v>
      </c>
      <c r="P113" s="1">
        <v>0.0</v>
      </c>
      <c r="Q113" s="2" t="b">
        <f>IFERROR(__xludf.DUMMYFUNCTION("IF(REGEXMATCH(B113, ""DEPRECATED""), true, false)
"),FALSE)</f>
        <v>0</v>
      </c>
      <c r="R113" s="2" t="str">
        <f t="shared" si="1"/>
        <v>irssi - 169</v>
      </c>
      <c r="S113" s="3" t="str">
        <f t="shared" si="2"/>
        <v>irssi - 8046497</v>
      </c>
      <c r="T113" s="2" t="b">
        <f t="shared" si="22"/>
        <v>0</v>
      </c>
      <c r="AB113" s="5" t="s">
        <v>200</v>
      </c>
      <c r="AC113" s="5" t="s">
        <v>201</v>
      </c>
      <c r="AD113" s="5" t="s">
        <v>23</v>
      </c>
      <c r="AE113" s="6">
        <v>169.0</v>
      </c>
      <c r="AF113" s="6">
        <v>8046497.0</v>
      </c>
      <c r="AG113" s="5" t="s">
        <v>202</v>
      </c>
      <c r="AH113" s="6">
        <v>1.0</v>
      </c>
      <c r="AI113" s="6">
        <v>21.0</v>
      </c>
      <c r="AJ113" s="6">
        <v>0.0</v>
      </c>
      <c r="AK113" s="6">
        <v>1.0</v>
      </c>
      <c r="AL113" s="6">
        <v>0.0</v>
      </c>
      <c r="AM113" s="6">
        <v>0.0</v>
      </c>
      <c r="AN113" s="6">
        <v>0.0</v>
      </c>
      <c r="AO113" s="6">
        <v>1.0</v>
      </c>
      <c r="AP113" s="6">
        <v>0.0</v>
      </c>
      <c r="AQ113" s="6">
        <v>0.0</v>
      </c>
      <c r="AR113" s="9" t="b">
        <f>IFERROR(__xludf.DUMMYFUNCTION("IF(REGEXMATCH(AC113, ""DEPRECATED""), true, false)
"),FALSE)</f>
        <v>0</v>
      </c>
      <c r="AS113" s="5" t="str">
        <f t="shared" si="41"/>
        <v>irssi - 169</v>
      </c>
      <c r="AT113" s="10" t="str">
        <f t="shared" si="42"/>
        <v>irssi - 8046497</v>
      </c>
      <c r="AU113" s="9" t="b">
        <f t="shared" si="43"/>
        <v>0</v>
      </c>
    </row>
    <row r="114">
      <c r="A114" s="1" t="s">
        <v>284</v>
      </c>
      <c r="B114" s="1" t="s">
        <v>285</v>
      </c>
      <c r="C114" s="1" t="s">
        <v>23</v>
      </c>
      <c r="D114" s="1">
        <v>467.0</v>
      </c>
      <c r="E114" s="1">
        <v>7766179.0</v>
      </c>
      <c r="F114" s="1" t="s">
        <v>286</v>
      </c>
      <c r="G114" s="1">
        <v>3.0</v>
      </c>
      <c r="H114" s="1">
        <v>216.0</v>
      </c>
      <c r="I114" s="1">
        <v>4.0</v>
      </c>
      <c r="J114" s="1">
        <v>4.0</v>
      </c>
      <c r="K114" s="1">
        <v>1.0</v>
      </c>
      <c r="L114" s="1">
        <v>1.0</v>
      </c>
      <c r="M114" s="1">
        <v>1.0</v>
      </c>
      <c r="N114" s="1">
        <v>1.0</v>
      </c>
      <c r="O114" s="1">
        <v>0.0</v>
      </c>
      <c r="P114" s="1">
        <v>0.0</v>
      </c>
      <c r="Q114" s="2" t="b">
        <f>IFERROR(__xludf.DUMMYFUNCTION("IF(REGEXMATCH(B114, ""DEPRECATED""), true, false)
"),FALSE)</f>
        <v>0</v>
      </c>
      <c r="R114" s="2" t="str">
        <f t="shared" si="1"/>
        <v>haskell - 467</v>
      </c>
      <c r="S114" s="3" t="str">
        <f t="shared" si="2"/>
        <v>haskell - 7766179</v>
      </c>
      <c r="T114" s="2" t="b">
        <f t="shared" si="22"/>
        <v>0</v>
      </c>
      <c r="AB114" s="5" t="s">
        <v>284</v>
      </c>
      <c r="AC114" s="5" t="s">
        <v>285</v>
      </c>
      <c r="AD114" s="5" t="s">
        <v>23</v>
      </c>
      <c r="AE114" s="6">
        <v>467.0</v>
      </c>
      <c r="AF114" s="6">
        <v>7766179.0</v>
      </c>
      <c r="AG114" s="5" t="s">
        <v>286</v>
      </c>
      <c r="AH114" s="6">
        <v>3.0</v>
      </c>
      <c r="AI114" s="6">
        <v>216.0</v>
      </c>
      <c r="AJ114" s="6">
        <v>4.0</v>
      </c>
      <c r="AK114" s="6">
        <v>4.0</v>
      </c>
      <c r="AL114" s="6">
        <v>1.0</v>
      </c>
      <c r="AM114" s="6">
        <v>1.0</v>
      </c>
      <c r="AN114" s="6">
        <v>1.0</v>
      </c>
      <c r="AO114" s="6">
        <v>1.0</v>
      </c>
      <c r="AP114" s="6">
        <v>0.0</v>
      </c>
      <c r="AQ114" s="6">
        <v>0.0</v>
      </c>
      <c r="AR114" s="9" t="b">
        <f>IFERROR(__xludf.DUMMYFUNCTION("IF(REGEXMATCH(AC114, ""DEPRECATED""), true, false)
"),FALSE)</f>
        <v>0</v>
      </c>
      <c r="AS114" s="5" t="str">
        <f t="shared" si="41"/>
        <v>haskell - 467</v>
      </c>
      <c r="AT114" s="10" t="str">
        <f t="shared" si="42"/>
        <v>haskell - 7766179</v>
      </c>
      <c r="AU114" s="9" t="b">
        <f t="shared" si="43"/>
        <v>0</v>
      </c>
    </row>
    <row r="115">
      <c r="A115" s="1" t="s">
        <v>305</v>
      </c>
      <c r="B115" s="1" t="s">
        <v>306</v>
      </c>
      <c r="C115" s="1" t="s">
        <v>23</v>
      </c>
      <c r="D115" s="1">
        <v>112.0</v>
      </c>
      <c r="E115" s="1">
        <v>6897385.0</v>
      </c>
      <c r="F115" s="1" t="s">
        <v>307</v>
      </c>
      <c r="G115" s="1">
        <v>1.0</v>
      </c>
      <c r="H115" s="1">
        <v>40.0</v>
      </c>
      <c r="I115" s="1">
        <v>0.0</v>
      </c>
      <c r="J115" s="1">
        <v>0.0</v>
      </c>
      <c r="K115" s="1">
        <v>0.0</v>
      </c>
      <c r="L115" s="1">
        <v>0.0</v>
      </c>
      <c r="M115" s="1">
        <v>0.0</v>
      </c>
      <c r="N115" s="1">
        <v>1.0</v>
      </c>
      <c r="O115" s="1">
        <v>0.0</v>
      </c>
      <c r="P115" s="1">
        <v>3.0</v>
      </c>
      <c r="Q115" s="2" t="b">
        <f>IFERROR(__xludf.DUMMYFUNCTION("IF(REGEXMATCH(B115, ""DEPRECATED""), true, false)
"),FALSE)</f>
        <v>0</v>
      </c>
      <c r="R115" s="2" t="str">
        <f t="shared" si="1"/>
        <v>backdrop - 112</v>
      </c>
      <c r="S115" s="3" t="str">
        <f t="shared" si="2"/>
        <v>backdrop - 6897385</v>
      </c>
      <c r="T115" s="2" t="b">
        <f t="shared" si="22"/>
        <v>0</v>
      </c>
      <c r="AB115" s="5" t="s">
        <v>305</v>
      </c>
      <c r="AC115" s="5" t="s">
        <v>306</v>
      </c>
      <c r="AD115" s="5" t="s">
        <v>23</v>
      </c>
      <c r="AE115" s="6">
        <v>112.0</v>
      </c>
      <c r="AF115" s="6">
        <v>6897385.0</v>
      </c>
      <c r="AG115" s="5" t="s">
        <v>307</v>
      </c>
      <c r="AH115" s="6">
        <v>1.0</v>
      </c>
      <c r="AI115" s="6">
        <v>40.0</v>
      </c>
      <c r="AJ115" s="6">
        <v>0.0</v>
      </c>
      <c r="AK115" s="6">
        <v>0.0</v>
      </c>
      <c r="AL115" s="6">
        <v>0.0</v>
      </c>
      <c r="AM115" s="6">
        <v>0.0</v>
      </c>
      <c r="AN115" s="6">
        <v>0.0</v>
      </c>
      <c r="AO115" s="6">
        <v>1.0</v>
      </c>
      <c r="AP115" s="6">
        <v>0.0</v>
      </c>
      <c r="AQ115" s="6">
        <v>3.0</v>
      </c>
      <c r="AR115" s="9" t="b">
        <f>IFERROR(__xludf.DUMMYFUNCTION("IF(REGEXMATCH(AC115, ""DEPRECATED""), true, false)
"),FALSE)</f>
        <v>0</v>
      </c>
      <c r="AS115" s="5" t="str">
        <f t="shared" si="41"/>
        <v>backdrop - 112</v>
      </c>
      <c r="AT115" s="10" t="str">
        <f t="shared" si="42"/>
        <v>backdrop - 6897385</v>
      </c>
      <c r="AU115" s="9" t="b">
        <f t="shared" si="43"/>
        <v>0</v>
      </c>
    </row>
    <row r="116" hidden="1">
      <c r="A116" s="1" t="s">
        <v>299</v>
      </c>
      <c r="B116" s="1" t="s">
        <v>300</v>
      </c>
      <c r="C116" s="1" t="s">
        <v>23</v>
      </c>
      <c r="D116" s="1">
        <v>167.0</v>
      </c>
      <c r="E116" s="1">
        <v>6802296.0</v>
      </c>
      <c r="F116" s="1" t="s">
        <v>301</v>
      </c>
      <c r="G116" s="1" t="s">
        <v>166</v>
      </c>
      <c r="H116" s="1" t="s">
        <v>166</v>
      </c>
      <c r="I116" s="1" t="s">
        <v>166</v>
      </c>
      <c r="J116" s="1" t="s">
        <v>166</v>
      </c>
      <c r="K116" s="1" t="s">
        <v>166</v>
      </c>
      <c r="L116" s="1" t="s">
        <v>166</v>
      </c>
      <c r="M116" s="1" t="s">
        <v>166</v>
      </c>
      <c r="N116" s="1" t="s">
        <v>166</v>
      </c>
      <c r="O116" s="1" t="s">
        <v>166</v>
      </c>
      <c r="P116" s="1" t="s">
        <v>166</v>
      </c>
      <c r="Q116" s="2" t="b">
        <f>IFERROR(__xludf.DUMMYFUNCTION("IF(REGEXMATCH(B116, ""DEPRECATED""), true, false)
"),FALSE)</f>
        <v>0</v>
      </c>
      <c r="R116" s="2" t="str">
        <f t="shared" si="1"/>
        <v>clearlinux - 167</v>
      </c>
      <c r="S116" s="3" t="str">
        <f t="shared" si="2"/>
        <v>clearlinux - 6802296</v>
      </c>
      <c r="T116" s="2" t="b">
        <f t="shared" si="22"/>
        <v>1</v>
      </c>
    </row>
    <row r="117">
      <c r="A117" s="1" t="s">
        <v>248</v>
      </c>
      <c r="B117" s="1" t="s">
        <v>249</v>
      </c>
      <c r="C117" s="1" t="s">
        <v>23</v>
      </c>
      <c r="D117" s="1">
        <v>93.0</v>
      </c>
      <c r="E117" s="1">
        <v>6506724.0</v>
      </c>
      <c r="F117" s="1" t="s">
        <v>250</v>
      </c>
      <c r="G117" s="1">
        <v>15.0</v>
      </c>
      <c r="H117" s="1">
        <v>41.0</v>
      </c>
      <c r="I117" s="1">
        <v>119.0</v>
      </c>
      <c r="J117" s="1">
        <v>4.0</v>
      </c>
      <c r="K117" s="1">
        <v>71.0</v>
      </c>
      <c r="L117" s="1">
        <v>0.0</v>
      </c>
      <c r="M117" s="1">
        <v>39.0</v>
      </c>
      <c r="N117" s="1">
        <v>0.0</v>
      </c>
      <c r="O117" s="1">
        <v>10.0</v>
      </c>
      <c r="P117" s="1">
        <v>0.0</v>
      </c>
      <c r="Q117" s="2" t="b">
        <f>IFERROR(__xludf.DUMMYFUNCTION("IF(REGEXMATCH(B117, ""DEPRECATED""), true, false)
"),FALSE)</f>
        <v>0</v>
      </c>
      <c r="R117" s="2" t="str">
        <f t="shared" si="1"/>
        <v>plone - 93</v>
      </c>
      <c r="S117" s="3" t="str">
        <f t="shared" si="2"/>
        <v>plone - 6506724</v>
      </c>
      <c r="T117" s="2" t="b">
        <f t="shared" si="22"/>
        <v>0</v>
      </c>
      <c r="AB117" s="5" t="s">
        <v>248</v>
      </c>
      <c r="AC117" s="5" t="s">
        <v>249</v>
      </c>
      <c r="AD117" s="5" t="s">
        <v>23</v>
      </c>
      <c r="AE117" s="6">
        <v>93.0</v>
      </c>
      <c r="AF117" s="6">
        <v>6506724.0</v>
      </c>
      <c r="AG117" s="5" t="s">
        <v>250</v>
      </c>
      <c r="AH117" s="6">
        <v>15.0</v>
      </c>
      <c r="AI117" s="6">
        <v>41.0</v>
      </c>
      <c r="AJ117" s="6">
        <v>119.0</v>
      </c>
      <c r="AK117" s="6">
        <v>4.0</v>
      </c>
      <c r="AL117" s="6">
        <v>71.0</v>
      </c>
      <c r="AM117" s="6">
        <v>0.0</v>
      </c>
      <c r="AN117" s="6">
        <v>39.0</v>
      </c>
      <c r="AO117" s="6">
        <v>0.0</v>
      </c>
      <c r="AP117" s="6">
        <v>10.0</v>
      </c>
      <c r="AQ117" s="6">
        <v>0.0</v>
      </c>
      <c r="AR117" s="9" t="b">
        <f>IFERROR(__xludf.DUMMYFUNCTION("IF(REGEXMATCH(AC117, ""DEPRECATED""), true, false)
"),FALSE)</f>
        <v>0</v>
      </c>
      <c r="AS117" s="5" t="str">
        <f t="shared" ref="AS117:AS118" si="44">CONCAT(AB117, CONCAT(" - ", AE117))</f>
        <v>plone - 93</v>
      </c>
      <c r="AT117" s="10" t="str">
        <f t="shared" ref="AT117:AT118" si="45">CONCAT(AB117, CONCAT(" - ", AF117))</f>
        <v>plone - 6506724</v>
      </c>
      <c r="AU117" s="9" t="b">
        <f t="shared" ref="AU117:AU118" si="46">iF(eq(AH117,"undefined"),true,false)</f>
        <v>0</v>
      </c>
    </row>
    <row r="118">
      <c r="A118" s="1" t="s">
        <v>440</v>
      </c>
      <c r="B118" s="1" t="s">
        <v>441</v>
      </c>
      <c r="C118" s="1" t="s">
        <v>23</v>
      </c>
      <c r="D118" s="1">
        <v>78.0</v>
      </c>
      <c r="E118" s="1">
        <v>6503552.0</v>
      </c>
      <c r="F118" s="1" t="s">
        <v>442</v>
      </c>
      <c r="G118" s="1">
        <v>0.0</v>
      </c>
      <c r="H118" s="1">
        <v>0.0</v>
      </c>
      <c r="I118" s="1">
        <v>0.0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0.0</v>
      </c>
      <c r="P118" s="1">
        <v>0.0</v>
      </c>
      <c r="Q118" s="2" t="b">
        <f>IFERROR(__xludf.DUMMYFUNCTION("IF(REGEXMATCH(B118, ""DEPRECATED""), true, false)
"),FALSE)</f>
        <v>0</v>
      </c>
      <c r="R118" s="2" t="str">
        <f t="shared" si="1"/>
        <v>cirros - 78</v>
      </c>
      <c r="S118" s="3" t="str">
        <f t="shared" si="2"/>
        <v>cirros - 6503552</v>
      </c>
      <c r="T118" s="2" t="b">
        <f t="shared" si="22"/>
        <v>0</v>
      </c>
      <c r="AB118" s="5" t="s">
        <v>440</v>
      </c>
      <c r="AC118" s="5" t="s">
        <v>441</v>
      </c>
      <c r="AD118" s="5" t="s">
        <v>23</v>
      </c>
      <c r="AE118" s="6">
        <v>78.0</v>
      </c>
      <c r="AF118" s="6">
        <v>6503552.0</v>
      </c>
      <c r="AG118" s="5" t="s">
        <v>442</v>
      </c>
      <c r="AH118" s="6">
        <v>0.0</v>
      </c>
      <c r="AI118" s="6">
        <v>0.0</v>
      </c>
      <c r="AJ118" s="6">
        <v>0.0</v>
      </c>
      <c r="AK118" s="6">
        <v>0.0</v>
      </c>
      <c r="AL118" s="6">
        <v>0.0</v>
      </c>
      <c r="AM118" s="6">
        <v>0.0</v>
      </c>
      <c r="AN118" s="6">
        <v>0.0</v>
      </c>
      <c r="AO118" s="6">
        <v>0.0</v>
      </c>
      <c r="AP118" s="6">
        <v>0.0</v>
      </c>
      <c r="AQ118" s="6">
        <v>0.0</v>
      </c>
      <c r="AR118" s="9" t="b">
        <f>IFERROR(__xludf.DUMMYFUNCTION("IF(REGEXMATCH(AC118, ""DEPRECATED""), true, false)
"),FALSE)</f>
        <v>0</v>
      </c>
      <c r="AS118" s="5" t="str">
        <f t="shared" si="44"/>
        <v>cirros - 78</v>
      </c>
      <c r="AT118" s="10" t="str">
        <f t="shared" si="45"/>
        <v>cirros - 6503552</v>
      </c>
      <c r="AU118" s="9" t="b">
        <f t="shared" si="46"/>
        <v>0</v>
      </c>
    </row>
    <row r="119" hidden="1">
      <c r="A119" s="1" t="s">
        <v>287</v>
      </c>
      <c r="B119" s="1" t="s">
        <v>288</v>
      </c>
      <c r="C119" s="1" t="s">
        <v>23</v>
      </c>
      <c r="D119" s="1">
        <v>68.0</v>
      </c>
      <c r="E119" s="1">
        <v>6456441.0</v>
      </c>
      <c r="F119" s="1" t="s">
        <v>289</v>
      </c>
      <c r="G119" s="1" t="s">
        <v>166</v>
      </c>
      <c r="H119" s="1" t="s">
        <v>166</v>
      </c>
      <c r="I119" s="1" t="s">
        <v>166</v>
      </c>
      <c r="J119" s="1" t="s">
        <v>166</v>
      </c>
      <c r="K119" s="1" t="s">
        <v>166</v>
      </c>
      <c r="L119" s="1" t="s">
        <v>166</v>
      </c>
      <c r="M119" s="1" t="s">
        <v>166</v>
      </c>
      <c r="N119" s="1" t="s">
        <v>166</v>
      </c>
      <c r="O119" s="1" t="s">
        <v>166</v>
      </c>
      <c r="P119" s="1" t="s">
        <v>166</v>
      </c>
      <c r="Q119" s="2" t="b">
        <f>IFERROR(__xludf.DUMMYFUNCTION("IF(REGEXMATCH(B119, ""DEPRECATED""), true, false)
"),FALSE)</f>
        <v>0</v>
      </c>
      <c r="R119" s="2" t="str">
        <f t="shared" si="1"/>
        <v>notary - 68</v>
      </c>
      <c r="S119" s="3" t="str">
        <f t="shared" si="2"/>
        <v>notary - 6456441</v>
      </c>
      <c r="T119" s="2" t="b">
        <f t="shared" si="22"/>
        <v>1</v>
      </c>
    </row>
    <row r="120">
      <c r="A120" s="1" t="s">
        <v>329</v>
      </c>
      <c r="B120" s="1" t="s">
        <v>330</v>
      </c>
      <c r="C120" s="1" t="s">
        <v>23</v>
      </c>
      <c r="D120" s="1">
        <v>86.0</v>
      </c>
      <c r="E120" s="1">
        <v>5540722.0</v>
      </c>
      <c r="F120" s="1" t="s">
        <v>331</v>
      </c>
      <c r="G120" s="1">
        <v>3.0</v>
      </c>
      <c r="H120" s="1">
        <v>17.0</v>
      </c>
      <c r="I120" s="1">
        <v>2.0</v>
      </c>
      <c r="J120" s="1">
        <v>16.0</v>
      </c>
      <c r="K120" s="1">
        <v>0.0</v>
      </c>
      <c r="L120" s="1">
        <v>0.0</v>
      </c>
      <c r="M120" s="1">
        <v>0.0</v>
      </c>
      <c r="N120" s="1">
        <v>0.0</v>
      </c>
      <c r="O120" s="1">
        <v>0.0</v>
      </c>
      <c r="P120" s="1">
        <v>0.0</v>
      </c>
      <c r="Q120" s="2" t="b">
        <f>IFERROR(__xludf.DUMMYFUNCTION("IF(REGEXMATCH(B120, ""DEPRECATED""), true, false)
"),FALSE)</f>
        <v>0</v>
      </c>
      <c r="R120" s="2" t="str">
        <f t="shared" si="1"/>
        <v>lightstreamer - 86</v>
      </c>
      <c r="S120" s="3" t="str">
        <f t="shared" si="2"/>
        <v>lightstreamer - 5540722</v>
      </c>
      <c r="T120" s="2" t="b">
        <f t="shared" si="22"/>
        <v>0</v>
      </c>
      <c r="AB120" s="5" t="s">
        <v>329</v>
      </c>
      <c r="AC120" s="5" t="s">
        <v>330</v>
      </c>
      <c r="AD120" s="5" t="s">
        <v>23</v>
      </c>
      <c r="AE120" s="6">
        <v>86.0</v>
      </c>
      <c r="AF120" s="6">
        <v>5540722.0</v>
      </c>
      <c r="AG120" s="5" t="s">
        <v>331</v>
      </c>
      <c r="AH120" s="6">
        <v>3.0</v>
      </c>
      <c r="AI120" s="6">
        <v>17.0</v>
      </c>
      <c r="AJ120" s="6">
        <v>2.0</v>
      </c>
      <c r="AK120" s="6">
        <v>16.0</v>
      </c>
      <c r="AL120" s="6">
        <v>0.0</v>
      </c>
      <c r="AM120" s="6">
        <v>0.0</v>
      </c>
      <c r="AN120" s="6">
        <v>0.0</v>
      </c>
      <c r="AO120" s="6">
        <v>0.0</v>
      </c>
      <c r="AP120" s="6">
        <v>0.0</v>
      </c>
      <c r="AQ120" s="6">
        <v>0.0</v>
      </c>
      <c r="AR120" s="9" t="b">
        <f>IFERROR(__xludf.DUMMYFUNCTION("IF(REGEXMATCH(AC120, ""DEPRECATED""), true, false)
"),FALSE)</f>
        <v>0</v>
      </c>
      <c r="AS120" s="5" t="str">
        <f t="shared" ref="AS120:AS124" si="47">CONCAT(AB120, CONCAT(" - ", AE120))</f>
        <v>lightstreamer - 86</v>
      </c>
      <c r="AT120" s="10" t="str">
        <f t="shared" ref="AT120:AT124" si="48">CONCAT(AB120, CONCAT(" - ", AF120))</f>
        <v>lightstreamer - 5540722</v>
      </c>
      <c r="AU120" s="9" t="b">
        <f t="shared" ref="AU120:AU124" si="49">iF(eq(AH120,"undefined"),true,false)</f>
        <v>0</v>
      </c>
    </row>
    <row r="121">
      <c r="A121" s="1" t="s">
        <v>64</v>
      </c>
      <c r="B121" s="1" t="s">
        <v>65</v>
      </c>
      <c r="C121" s="1" t="s">
        <v>23</v>
      </c>
      <c r="D121" s="1">
        <v>81.0</v>
      </c>
      <c r="E121" s="1">
        <v>5130724.0</v>
      </c>
      <c r="F121" s="1" t="s">
        <v>66</v>
      </c>
      <c r="G121" s="1">
        <v>8.0</v>
      </c>
      <c r="H121" s="1">
        <v>10.0</v>
      </c>
      <c r="I121" s="1">
        <v>30.0</v>
      </c>
      <c r="J121" s="1">
        <v>5.0</v>
      </c>
      <c r="K121" s="1">
        <v>30.0</v>
      </c>
      <c r="L121" s="1">
        <v>0.0</v>
      </c>
      <c r="M121" s="1">
        <v>2.0</v>
      </c>
      <c r="N121" s="1">
        <v>0.0</v>
      </c>
      <c r="O121" s="1">
        <v>4.0</v>
      </c>
      <c r="P121" s="1">
        <v>0.0</v>
      </c>
      <c r="Q121" s="2" t="b">
        <f>IFERROR(__xludf.DUMMYFUNCTION("IF(REGEXMATCH(B121, ""DEPRECATED""), true, false)
"),FALSE)</f>
        <v>0</v>
      </c>
      <c r="R121" s="2" t="str">
        <f t="shared" si="1"/>
        <v>geonetwork - 81</v>
      </c>
      <c r="S121" s="3" t="str">
        <f t="shared" si="2"/>
        <v>geonetwork - 5130724</v>
      </c>
      <c r="T121" s="2" t="b">
        <f t="shared" si="22"/>
        <v>0</v>
      </c>
      <c r="AB121" s="5" t="s">
        <v>64</v>
      </c>
      <c r="AC121" s="5" t="s">
        <v>65</v>
      </c>
      <c r="AD121" s="5" t="s">
        <v>23</v>
      </c>
      <c r="AE121" s="6">
        <v>81.0</v>
      </c>
      <c r="AF121" s="6">
        <v>5130724.0</v>
      </c>
      <c r="AG121" s="5" t="s">
        <v>66</v>
      </c>
      <c r="AH121" s="6">
        <v>8.0</v>
      </c>
      <c r="AI121" s="6">
        <v>10.0</v>
      </c>
      <c r="AJ121" s="6">
        <v>30.0</v>
      </c>
      <c r="AK121" s="6">
        <v>5.0</v>
      </c>
      <c r="AL121" s="6">
        <v>30.0</v>
      </c>
      <c r="AM121" s="6">
        <v>0.0</v>
      </c>
      <c r="AN121" s="6">
        <v>2.0</v>
      </c>
      <c r="AO121" s="6">
        <v>0.0</v>
      </c>
      <c r="AP121" s="6">
        <v>4.0</v>
      </c>
      <c r="AQ121" s="6">
        <v>0.0</v>
      </c>
      <c r="AR121" s="9" t="b">
        <f>IFERROR(__xludf.DUMMYFUNCTION("IF(REGEXMATCH(AC121, ""DEPRECATED""), true, false)
"),FALSE)</f>
        <v>0</v>
      </c>
      <c r="AS121" s="5" t="str">
        <f t="shared" si="47"/>
        <v>geonetwork - 81</v>
      </c>
      <c r="AT121" s="10" t="str">
        <f t="shared" si="48"/>
        <v>geonetwork - 5130724</v>
      </c>
      <c r="AU121" s="9" t="b">
        <f t="shared" si="49"/>
        <v>0</v>
      </c>
    </row>
    <row r="122">
      <c r="A122" s="1" t="s">
        <v>130</v>
      </c>
      <c r="B122" s="1" t="s">
        <v>131</v>
      </c>
      <c r="C122" s="1" t="s">
        <v>23</v>
      </c>
      <c r="D122" s="1">
        <v>181.0</v>
      </c>
      <c r="E122" s="1">
        <v>4956147.0</v>
      </c>
      <c r="F122" s="1" t="s">
        <v>132</v>
      </c>
      <c r="G122" s="1">
        <v>1.0</v>
      </c>
      <c r="H122" s="1">
        <v>39.0</v>
      </c>
      <c r="I122" s="1">
        <v>4.0</v>
      </c>
      <c r="J122" s="1">
        <v>0.0</v>
      </c>
      <c r="K122" s="1">
        <v>3.0</v>
      </c>
      <c r="L122" s="1">
        <v>0.0</v>
      </c>
      <c r="M122" s="1">
        <v>1.0</v>
      </c>
      <c r="N122" s="1">
        <v>1.0</v>
      </c>
      <c r="O122" s="1">
        <v>1.0</v>
      </c>
      <c r="P122" s="1">
        <v>3.0</v>
      </c>
      <c r="Q122" s="2" t="b">
        <f>IFERROR(__xludf.DUMMYFUNCTION("IF(REGEXMATCH(B122, ""DEPRECATED""), true, false)
"),FALSE)</f>
        <v>0</v>
      </c>
      <c r="R122" s="2" t="str">
        <f t="shared" si="1"/>
        <v>postfixadmin - 181</v>
      </c>
      <c r="S122" s="3" t="str">
        <f t="shared" si="2"/>
        <v>postfixadmin - 4956147</v>
      </c>
      <c r="T122" s="2" t="b">
        <f t="shared" si="22"/>
        <v>0</v>
      </c>
      <c r="AB122" s="5" t="s">
        <v>130</v>
      </c>
      <c r="AC122" s="5" t="s">
        <v>131</v>
      </c>
      <c r="AD122" s="5" t="s">
        <v>23</v>
      </c>
      <c r="AE122" s="6">
        <v>181.0</v>
      </c>
      <c r="AF122" s="6">
        <v>4956147.0</v>
      </c>
      <c r="AG122" s="5" t="s">
        <v>132</v>
      </c>
      <c r="AH122" s="6">
        <v>1.0</v>
      </c>
      <c r="AI122" s="6">
        <v>39.0</v>
      </c>
      <c r="AJ122" s="6">
        <v>4.0</v>
      </c>
      <c r="AK122" s="6">
        <v>0.0</v>
      </c>
      <c r="AL122" s="6">
        <v>3.0</v>
      </c>
      <c r="AM122" s="6">
        <v>0.0</v>
      </c>
      <c r="AN122" s="6">
        <v>1.0</v>
      </c>
      <c r="AO122" s="6">
        <v>1.0</v>
      </c>
      <c r="AP122" s="6">
        <v>1.0</v>
      </c>
      <c r="AQ122" s="6">
        <v>3.0</v>
      </c>
      <c r="AR122" s="9" t="b">
        <f>IFERROR(__xludf.DUMMYFUNCTION("IF(REGEXMATCH(AC122, ""DEPRECATED""), true, false)
"),FALSE)</f>
        <v>0</v>
      </c>
      <c r="AS122" s="5" t="str">
        <f t="shared" si="47"/>
        <v>postfixadmin - 181</v>
      </c>
      <c r="AT122" s="10" t="str">
        <f t="shared" si="48"/>
        <v>postfixadmin - 4956147</v>
      </c>
      <c r="AU122" s="9" t="b">
        <f t="shared" si="49"/>
        <v>0</v>
      </c>
    </row>
    <row r="123">
      <c r="A123" s="1" t="s">
        <v>434</v>
      </c>
      <c r="B123" s="1" t="s">
        <v>435</v>
      </c>
      <c r="C123" s="1" t="s">
        <v>23</v>
      </c>
      <c r="D123" s="1">
        <v>130.0</v>
      </c>
      <c r="E123" s="1">
        <v>4583250.0</v>
      </c>
      <c r="F123" s="1" t="s">
        <v>436</v>
      </c>
      <c r="G123" s="1">
        <v>0.0</v>
      </c>
      <c r="H123" s="1">
        <v>0.0</v>
      </c>
      <c r="I123" s="1">
        <v>7.0</v>
      </c>
      <c r="J123" s="1">
        <v>0.0</v>
      </c>
      <c r="K123" s="1">
        <v>8.0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2" t="b">
        <f>IFERROR(__xludf.DUMMYFUNCTION("IF(REGEXMATCH(B123, ""DEPRECATED""), true, false)
"),FALSE)</f>
        <v>0</v>
      </c>
      <c r="R123" s="2" t="str">
        <f t="shared" si="1"/>
        <v>almalinux - 130</v>
      </c>
      <c r="S123" s="3" t="str">
        <f t="shared" si="2"/>
        <v>almalinux - 4583250</v>
      </c>
      <c r="T123" s="2" t="b">
        <f t="shared" si="22"/>
        <v>0</v>
      </c>
      <c r="AB123" s="5" t="s">
        <v>434</v>
      </c>
      <c r="AC123" s="5" t="s">
        <v>435</v>
      </c>
      <c r="AD123" s="5" t="s">
        <v>23</v>
      </c>
      <c r="AE123" s="6">
        <v>130.0</v>
      </c>
      <c r="AF123" s="6">
        <v>4583250.0</v>
      </c>
      <c r="AG123" s="5" t="s">
        <v>436</v>
      </c>
      <c r="AH123" s="6">
        <v>0.0</v>
      </c>
      <c r="AI123" s="6">
        <v>0.0</v>
      </c>
      <c r="AJ123" s="6">
        <v>7.0</v>
      </c>
      <c r="AK123" s="6">
        <v>0.0</v>
      </c>
      <c r="AL123" s="6">
        <v>8.0</v>
      </c>
      <c r="AM123" s="6">
        <v>0.0</v>
      </c>
      <c r="AN123" s="6">
        <v>0.0</v>
      </c>
      <c r="AO123" s="6">
        <v>0.0</v>
      </c>
      <c r="AP123" s="6">
        <v>0.0</v>
      </c>
      <c r="AQ123" s="6">
        <v>0.0</v>
      </c>
      <c r="AR123" s="9" t="b">
        <f>IFERROR(__xludf.DUMMYFUNCTION("IF(REGEXMATCH(AC123, ""DEPRECATED""), true, false)
"),FALSE)</f>
        <v>0</v>
      </c>
      <c r="AS123" s="5" t="str">
        <f t="shared" si="47"/>
        <v>almalinux - 130</v>
      </c>
      <c r="AT123" s="10" t="str">
        <f t="shared" si="48"/>
        <v>almalinux - 4583250</v>
      </c>
      <c r="AU123" s="9" t="b">
        <f t="shared" si="49"/>
        <v>0</v>
      </c>
    </row>
    <row r="124">
      <c r="A124" s="1" t="s">
        <v>151</v>
      </c>
      <c r="B124" s="1" t="s">
        <v>152</v>
      </c>
      <c r="C124" s="1" t="s">
        <v>23</v>
      </c>
      <c r="D124" s="1">
        <v>56.0</v>
      </c>
      <c r="E124" s="1">
        <v>4420232.0</v>
      </c>
      <c r="F124" s="1" t="s">
        <v>153</v>
      </c>
      <c r="G124" s="1">
        <v>2.0</v>
      </c>
      <c r="H124" s="1">
        <v>116.0</v>
      </c>
      <c r="I124" s="1">
        <v>21.0</v>
      </c>
      <c r="J124" s="1">
        <v>4.0</v>
      </c>
      <c r="K124" s="1">
        <v>37.0</v>
      </c>
      <c r="L124" s="1">
        <v>0.0</v>
      </c>
      <c r="M124" s="1">
        <v>5.0</v>
      </c>
      <c r="N124" s="1">
        <v>1.0</v>
      </c>
      <c r="O124" s="1">
        <v>4.0</v>
      </c>
      <c r="P124" s="1">
        <v>3.0</v>
      </c>
      <c r="Q124" s="2" t="b">
        <f>IFERROR(__xludf.DUMMYFUNCTION("IF(REGEXMATCH(B124, ""DEPRECATED""), true, false)
"),FALSE)</f>
        <v>0</v>
      </c>
      <c r="R124" s="2" t="str">
        <f t="shared" si="1"/>
        <v>friendica - 56</v>
      </c>
      <c r="S124" s="3" t="str">
        <f t="shared" si="2"/>
        <v>friendica - 4420232</v>
      </c>
      <c r="T124" s="2" t="b">
        <f t="shared" si="22"/>
        <v>0</v>
      </c>
      <c r="AB124" s="5" t="s">
        <v>151</v>
      </c>
      <c r="AC124" s="5" t="s">
        <v>152</v>
      </c>
      <c r="AD124" s="5" t="s">
        <v>23</v>
      </c>
      <c r="AE124" s="6">
        <v>56.0</v>
      </c>
      <c r="AF124" s="6">
        <v>4420232.0</v>
      </c>
      <c r="AG124" s="5" t="s">
        <v>153</v>
      </c>
      <c r="AH124" s="6">
        <v>2.0</v>
      </c>
      <c r="AI124" s="6">
        <v>116.0</v>
      </c>
      <c r="AJ124" s="6">
        <v>21.0</v>
      </c>
      <c r="AK124" s="6">
        <v>4.0</v>
      </c>
      <c r="AL124" s="6">
        <v>37.0</v>
      </c>
      <c r="AM124" s="6">
        <v>0.0</v>
      </c>
      <c r="AN124" s="6">
        <v>5.0</v>
      </c>
      <c r="AO124" s="6">
        <v>1.0</v>
      </c>
      <c r="AP124" s="6">
        <v>4.0</v>
      </c>
      <c r="AQ124" s="6">
        <v>3.0</v>
      </c>
      <c r="AR124" s="9" t="b">
        <f>IFERROR(__xludf.DUMMYFUNCTION("IF(REGEXMATCH(AC124, ""DEPRECATED""), true, false)
"),FALSE)</f>
        <v>0</v>
      </c>
      <c r="AS124" s="5" t="str">
        <f t="shared" si="47"/>
        <v>friendica - 56</v>
      </c>
      <c r="AT124" s="10" t="str">
        <f t="shared" si="48"/>
        <v>friendica - 4420232</v>
      </c>
      <c r="AU124" s="9" t="b">
        <f t="shared" si="49"/>
        <v>0</v>
      </c>
    </row>
    <row r="125" hidden="1">
      <c r="A125" s="1" t="s">
        <v>362</v>
      </c>
      <c r="B125" s="1" t="s">
        <v>363</v>
      </c>
      <c r="C125" s="1" t="s">
        <v>23</v>
      </c>
      <c r="D125" s="1">
        <v>138.0</v>
      </c>
      <c r="E125" s="1">
        <v>4419453.0</v>
      </c>
      <c r="F125" s="1" t="s">
        <v>364</v>
      </c>
      <c r="G125" s="1" t="s">
        <v>166</v>
      </c>
      <c r="H125" s="1" t="s">
        <v>166</v>
      </c>
      <c r="I125" s="1" t="s">
        <v>166</v>
      </c>
      <c r="J125" s="1" t="s">
        <v>166</v>
      </c>
      <c r="K125" s="1" t="s">
        <v>166</v>
      </c>
      <c r="L125" s="1" t="s">
        <v>166</v>
      </c>
      <c r="M125" s="1" t="s">
        <v>166</v>
      </c>
      <c r="N125" s="1" t="s">
        <v>166</v>
      </c>
      <c r="O125" s="1" t="s">
        <v>166</v>
      </c>
      <c r="P125" s="1" t="s">
        <v>166</v>
      </c>
      <c r="Q125" s="2" t="b">
        <f>IFERROR(__xludf.DUMMYFUNCTION("IF(REGEXMATCH(B125, ""DEPRECATED""), true, false)
"),FALSE)</f>
        <v>0</v>
      </c>
      <c r="R125" s="2" t="str">
        <f t="shared" si="1"/>
        <v>gazebo - 138</v>
      </c>
      <c r="S125" s="3" t="str">
        <f t="shared" si="2"/>
        <v>gazebo - 4419453</v>
      </c>
      <c r="T125" s="2" t="b">
        <f t="shared" si="22"/>
        <v>1</v>
      </c>
    </row>
    <row r="126">
      <c r="A126" s="1" t="s">
        <v>497</v>
      </c>
      <c r="B126" s="1" t="s">
        <v>498</v>
      </c>
      <c r="C126" s="1" t="s">
        <v>23</v>
      </c>
      <c r="D126" s="1">
        <v>14.0</v>
      </c>
      <c r="E126" s="1">
        <v>4226609.0</v>
      </c>
      <c r="F126" s="1" t="s">
        <v>499</v>
      </c>
      <c r="G126" s="1">
        <v>0.0</v>
      </c>
      <c r="H126" s="1">
        <v>0.0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0.0</v>
      </c>
      <c r="O126" s="1">
        <v>0.0</v>
      </c>
      <c r="P126" s="1">
        <v>0.0</v>
      </c>
      <c r="Q126" s="2" t="b">
        <f>IFERROR(__xludf.DUMMYFUNCTION("IF(REGEXMATCH(B126, ""DEPRECATED""), true, false)
"),FALSE)</f>
        <v>0</v>
      </c>
      <c r="R126" s="2" t="str">
        <f t="shared" si="1"/>
        <v>hello-seattle - 14</v>
      </c>
      <c r="S126" s="3" t="str">
        <f t="shared" si="2"/>
        <v>hello-seattle - 4226609</v>
      </c>
      <c r="T126" s="2" t="b">
        <f t="shared" si="22"/>
        <v>0</v>
      </c>
      <c r="AB126" s="5" t="s">
        <v>497</v>
      </c>
      <c r="AC126" s="5" t="s">
        <v>498</v>
      </c>
      <c r="AD126" s="5" t="s">
        <v>23</v>
      </c>
      <c r="AE126" s="6">
        <v>14.0</v>
      </c>
      <c r="AF126" s="6">
        <v>4226609.0</v>
      </c>
      <c r="AG126" s="5" t="s">
        <v>499</v>
      </c>
      <c r="AH126" s="6">
        <v>0.0</v>
      </c>
      <c r="AI126" s="6">
        <v>0.0</v>
      </c>
      <c r="AJ126" s="6">
        <v>0.0</v>
      </c>
      <c r="AK126" s="6">
        <v>0.0</v>
      </c>
      <c r="AL126" s="6">
        <v>0.0</v>
      </c>
      <c r="AM126" s="6">
        <v>0.0</v>
      </c>
      <c r="AN126" s="6">
        <v>0.0</v>
      </c>
      <c r="AO126" s="6">
        <v>0.0</v>
      </c>
      <c r="AP126" s="6">
        <v>0.0</v>
      </c>
      <c r="AQ126" s="6">
        <v>0.0</v>
      </c>
      <c r="AR126" s="9" t="b">
        <f>IFERROR(__xludf.DUMMYFUNCTION("IF(REGEXMATCH(AC126, ""DEPRECATED""), true, false)
"),FALSE)</f>
        <v>0</v>
      </c>
      <c r="AS126" s="5" t="str">
        <f>CONCAT(AB126, CONCAT(" - ", AE126))</f>
        <v>hello-seattle - 14</v>
      </c>
      <c r="AT126" s="10" t="str">
        <f>CONCAT(AB126, CONCAT(" - ", AF126))</f>
        <v>hello-seattle - 4226609</v>
      </c>
      <c r="AU126" s="9" t="b">
        <f>iF(eq(AH126,"undefined"),true,false)</f>
        <v>0</v>
      </c>
    </row>
    <row r="127" hidden="1">
      <c r="A127" s="1" t="s">
        <v>437</v>
      </c>
      <c r="B127" s="1" t="s">
        <v>438</v>
      </c>
      <c r="C127" s="1" t="s">
        <v>23</v>
      </c>
      <c r="D127" s="1">
        <v>212.0</v>
      </c>
      <c r="E127" s="1">
        <v>4207570.0</v>
      </c>
      <c r="F127" s="1" t="s">
        <v>439</v>
      </c>
      <c r="G127" s="1" t="s">
        <v>166</v>
      </c>
      <c r="H127" s="1" t="s">
        <v>166</v>
      </c>
      <c r="I127" s="1" t="s">
        <v>166</v>
      </c>
      <c r="J127" s="1" t="s">
        <v>166</v>
      </c>
      <c r="K127" s="1" t="s">
        <v>166</v>
      </c>
      <c r="L127" s="1" t="s">
        <v>166</v>
      </c>
      <c r="M127" s="1" t="s">
        <v>166</v>
      </c>
      <c r="N127" s="1" t="s">
        <v>166</v>
      </c>
      <c r="O127" s="1" t="s">
        <v>166</v>
      </c>
      <c r="P127" s="1" t="s">
        <v>166</v>
      </c>
      <c r="Q127" s="2" t="b">
        <f>IFERROR(__xludf.DUMMYFUNCTION("IF(REGEXMATCH(B127, ""DEPRECATED""), true, false)
"),FALSE)</f>
        <v>0</v>
      </c>
      <c r="R127" s="2" t="str">
        <f t="shared" si="1"/>
        <v>php-zendserver - 212</v>
      </c>
      <c r="S127" s="3" t="str">
        <f t="shared" si="2"/>
        <v>php-zendserver - 4207570</v>
      </c>
      <c r="T127" s="2" t="b">
        <f t="shared" si="22"/>
        <v>1</v>
      </c>
    </row>
    <row r="128">
      <c r="A128" s="1" t="s">
        <v>314</v>
      </c>
      <c r="B128" s="1" t="s">
        <v>315</v>
      </c>
      <c r="C128" s="1" t="s">
        <v>23</v>
      </c>
      <c r="D128" s="1">
        <v>51.0</v>
      </c>
      <c r="E128" s="1">
        <v>4173371.0</v>
      </c>
      <c r="F128" s="1" t="s">
        <v>316</v>
      </c>
      <c r="G128" s="1">
        <v>3.0</v>
      </c>
      <c r="H128" s="1">
        <v>13.0</v>
      </c>
      <c r="I128" s="1">
        <v>1.0</v>
      </c>
      <c r="J128" s="1">
        <v>15.0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2" t="b">
        <f>IFERROR(__xludf.DUMMYFUNCTION("IF(REGEXMATCH(B128, ""DEPRECATED""), true, false)
"),FALSE)</f>
        <v>0</v>
      </c>
      <c r="R128" s="2" t="str">
        <f t="shared" si="1"/>
        <v>convertigo - 51</v>
      </c>
      <c r="S128" s="3" t="str">
        <f t="shared" si="2"/>
        <v>convertigo - 4173371</v>
      </c>
      <c r="T128" s="2" t="b">
        <f t="shared" si="22"/>
        <v>0</v>
      </c>
      <c r="AB128" s="5" t="s">
        <v>314</v>
      </c>
      <c r="AC128" s="5" t="s">
        <v>315</v>
      </c>
      <c r="AD128" s="5" t="s">
        <v>23</v>
      </c>
      <c r="AE128" s="6">
        <v>51.0</v>
      </c>
      <c r="AF128" s="6">
        <v>4173371.0</v>
      </c>
      <c r="AG128" s="5" t="s">
        <v>316</v>
      </c>
      <c r="AH128" s="6">
        <v>3.0</v>
      </c>
      <c r="AI128" s="6">
        <v>13.0</v>
      </c>
      <c r="AJ128" s="6">
        <v>1.0</v>
      </c>
      <c r="AK128" s="6">
        <v>15.0</v>
      </c>
      <c r="AL128" s="6">
        <v>0.0</v>
      </c>
      <c r="AM128" s="6">
        <v>0.0</v>
      </c>
      <c r="AN128" s="6">
        <v>0.0</v>
      </c>
      <c r="AO128" s="6">
        <v>0.0</v>
      </c>
      <c r="AP128" s="6">
        <v>0.0</v>
      </c>
      <c r="AQ128" s="6">
        <v>0.0</v>
      </c>
      <c r="AR128" s="9" t="b">
        <f>IFERROR(__xludf.DUMMYFUNCTION("IF(REGEXMATCH(AC128, ""DEPRECATED""), true, false)
"),FALSE)</f>
        <v>0</v>
      </c>
      <c r="AS128" s="5" t="str">
        <f>CONCAT(AB128, CONCAT(" - ", AE128))</f>
        <v>convertigo - 51</v>
      </c>
      <c r="AT128" s="10" t="str">
        <f>CONCAT(AB128, CONCAT(" - ", AF128))</f>
        <v>convertigo - 4173371</v>
      </c>
      <c r="AU128" s="9" t="b">
        <f>iF(eq(AH128,"undefined"),true,false)</f>
        <v>0</v>
      </c>
    </row>
    <row r="129" hidden="1">
      <c r="A129" s="1" t="s">
        <v>335</v>
      </c>
      <c r="B129" s="1" t="s">
        <v>336</v>
      </c>
      <c r="C129" s="1" t="s">
        <v>23</v>
      </c>
      <c r="D129" s="1">
        <v>37.0</v>
      </c>
      <c r="E129" s="1">
        <v>3194183.0</v>
      </c>
      <c r="F129" s="1" t="s">
        <v>337</v>
      </c>
      <c r="G129" s="1" t="s">
        <v>166</v>
      </c>
      <c r="H129" s="1" t="s">
        <v>166</v>
      </c>
      <c r="I129" s="1" t="s">
        <v>166</v>
      </c>
      <c r="J129" s="1" t="s">
        <v>166</v>
      </c>
      <c r="K129" s="1" t="s">
        <v>166</v>
      </c>
      <c r="L129" s="1" t="s">
        <v>166</v>
      </c>
      <c r="M129" s="1" t="s">
        <v>166</v>
      </c>
      <c r="N129" s="1" t="s">
        <v>166</v>
      </c>
      <c r="O129" s="1" t="s">
        <v>166</v>
      </c>
      <c r="P129" s="1" t="s">
        <v>166</v>
      </c>
      <c r="Q129" s="2" t="b">
        <f>IFERROR(__xludf.DUMMYFUNCTION("IF(REGEXMATCH(B129, ""DEPRECATED""), true, false)
"),FALSE)</f>
        <v>0</v>
      </c>
      <c r="R129" s="2" t="str">
        <f t="shared" si="1"/>
        <v>ibm-semeru-runtimes - 37</v>
      </c>
      <c r="S129" s="3" t="str">
        <f t="shared" si="2"/>
        <v>ibm-semeru-runtimes - 3194183</v>
      </c>
      <c r="T129" s="2" t="b">
        <f t="shared" si="22"/>
        <v>1</v>
      </c>
    </row>
    <row r="130">
      <c r="A130" s="1" t="s">
        <v>173</v>
      </c>
      <c r="B130" s="1" t="s">
        <v>174</v>
      </c>
      <c r="C130" s="1" t="s">
        <v>23</v>
      </c>
      <c r="D130" s="1">
        <v>61.0</v>
      </c>
      <c r="E130" s="1">
        <v>3088276.0</v>
      </c>
      <c r="F130" s="1" t="s">
        <v>175</v>
      </c>
      <c r="G130" s="1">
        <v>1.0</v>
      </c>
      <c r="H130" s="1">
        <v>19.0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1.0</v>
      </c>
      <c r="O130" s="1">
        <v>0.0</v>
      </c>
      <c r="P130" s="1">
        <v>0.0</v>
      </c>
      <c r="Q130" s="2" t="b">
        <f>IFERROR(__xludf.DUMMYFUNCTION("IF(REGEXMATCH(B130, ""DEPRECATED""), true, false)
"),FALSE)</f>
        <v>0</v>
      </c>
      <c r="R130" s="2" t="str">
        <f t="shared" si="1"/>
        <v>spiped - 61</v>
      </c>
      <c r="S130" s="3" t="str">
        <f t="shared" si="2"/>
        <v>spiped - 3088276</v>
      </c>
      <c r="T130" s="2" t="b">
        <f t="shared" si="22"/>
        <v>0</v>
      </c>
      <c r="AB130" s="5" t="s">
        <v>173</v>
      </c>
      <c r="AC130" s="5" t="s">
        <v>174</v>
      </c>
      <c r="AD130" s="5" t="s">
        <v>23</v>
      </c>
      <c r="AE130" s="6">
        <v>61.0</v>
      </c>
      <c r="AF130" s="6">
        <v>3088276.0</v>
      </c>
      <c r="AG130" s="5" t="s">
        <v>175</v>
      </c>
      <c r="AH130" s="6">
        <v>1.0</v>
      </c>
      <c r="AI130" s="6">
        <v>19.0</v>
      </c>
      <c r="AJ130" s="6">
        <v>0.0</v>
      </c>
      <c r="AK130" s="6">
        <v>0.0</v>
      </c>
      <c r="AL130" s="6">
        <v>0.0</v>
      </c>
      <c r="AM130" s="6">
        <v>0.0</v>
      </c>
      <c r="AN130" s="6">
        <v>0.0</v>
      </c>
      <c r="AO130" s="6">
        <v>1.0</v>
      </c>
      <c r="AP130" s="6">
        <v>0.0</v>
      </c>
      <c r="AQ130" s="6">
        <v>0.0</v>
      </c>
      <c r="AR130" s="9" t="b">
        <f>IFERROR(__xludf.DUMMYFUNCTION("IF(REGEXMATCH(AC130, ""DEPRECATED""), true, false)
"),FALSE)</f>
        <v>0</v>
      </c>
      <c r="AS130" s="5" t="str">
        <f t="shared" ref="AS130:AS133" si="50">CONCAT(AB130, CONCAT(" - ", AE130))</f>
        <v>spiped - 61</v>
      </c>
      <c r="AT130" s="10" t="str">
        <f t="shared" ref="AT130:AT133" si="51">CONCAT(AB130, CONCAT(" - ", AF130))</f>
        <v>spiped - 3088276</v>
      </c>
      <c r="AU130" s="9" t="b">
        <f t="shared" ref="AU130:AU133" si="52">iF(eq(AH130,"undefined"),true,false)</f>
        <v>0</v>
      </c>
    </row>
    <row r="131">
      <c r="A131" s="1" t="s">
        <v>281</v>
      </c>
      <c r="B131" s="1" t="s">
        <v>282</v>
      </c>
      <c r="C131" s="1" t="s">
        <v>23</v>
      </c>
      <c r="D131" s="1">
        <v>64.0</v>
      </c>
      <c r="E131" s="1">
        <v>3032030.0</v>
      </c>
      <c r="F131" s="1" t="s">
        <v>283</v>
      </c>
      <c r="G131" s="1">
        <v>0.0</v>
      </c>
      <c r="H131" s="1">
        <v>80.0</v>
      </c>
      <c r="I131" s="1">
        <v>0.0</v>
      </c>
      <c r="J131" s="1">
        <v>1.0</v>
      </c>
      <c r="K131" s="1">
        <v>0.0</v>
      </c>
      <c r="L131" s="1">
        <v>0.0</v>
      </c>
      <c r="M131" s="1">
        <v>0.0</v>
      </c>
      <c r="N131" s="1">
        <v>1.0</v>
      </c>
      <c r="O131" s="1">
        <v>0.0</v>
      </c>
      <c r="P131" s="1">
        <v>0.0</v>
      </c>
      <c r="Q131" s="2" t="b">
        <f>IFERROR(__xludf.DUMMYFUNCTION("IF(REGEXMATCH(B131, ""DEPRECATED""), true, false)
"),FALSE)</f>
        <v>0</v>
      </c>
      <c r="R131" s="2" t="str">
        <f t="shared" si="1"/>
        <v>swipl - 64</v>
      </c>
      <c r="S131" s="3" t="str">
        <f t="shared" si="2"/>
        <v>swipl - 3032030</v>
      </c>
      <c r="T131" s="2" t="b">
        <f t="shared" si="22"/>
        <v>0</v>
      </c>
      <c r="AB131" s="5" t="s">
        <v>281</v>
      </c>
      <c r="AC131" s="5" t="s">
        <v>282</v>
      </c>
      <c r="AD131" s="5" t="s">
        <v>23</v>
      </c>
      <c r="AE131" s="6">
        <v>64.0</v>
      </c>
      <c r="AF131" s="6">
        <v>3032030.0</v>
      </c>
      <c r="AG131" s="5" t="s">
        <v>283</v>
      </c>
      <c r="AH131" s="6">
        <v>0.0</v>
      </c>
      <c r="AI131" s="6">
        <v>80.0</v>
      </c>
      <c r="AJ131" s="6">
        <v>0.0</v>
      </c>
      <c r="AK131" s="6">
        <v>1.0</v>
      </c>
      <c r="AL131" s="6">
        <v>0.0</v>
      </c>
      <c r="AM131" s="6">
        <v>0.0</v>
      </c>
      <c r="AN131" s="6">
        <v>0.0</v>
      </c>
      <c r="AO131" s="6">
        <v>1.0</v>
      </c>
      <c r="AP131" s="6">
        <v>0.0</v>
      </c>
      <c r="AQ131" s="6">
        <v>0.0</v>
      </c>
      <c r="AR131" s="9" t="b">
        <f>IFERROR(__xludf.DUMMYFUNCTION("IF(REGEXMATCH(AC131, ""DEPRECATED""), true, false)
"),FALSE)</f>
        <v>0</v>
      </c>
      <c r="AS131" s="5" t="str">
        <f t="shared" si="50"/>
        <v>swipl - 64</v>
      </c>
      <c r="AT131" s="10" t="str">
        <f t="shared" si="51"/>
        <v>swipl - 3032030</v>
      </c>
      <c r="AU131" s="9" t="b">
        <f t="shared" si="52"/>
        <v>0</v>
      </c>
    </row>
    <row r="132">
      <c r="A132" s="1" t="s">
        <v>209</v>
      </c>
      <c r="B132" s="1" t="s">
        <v>210</v>
      </c>
      <c r="C132" s="1" t="s">
        <v>23</v>
      </c>
      <c r="D132" s="1">
        <v>77.0</v>
      </c>
      <c r="E132" s="1">
        <v>2778233.0</v>
      </c>
      <c r="F132" s="1" t="s">
        <v>211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2" t="b">
        <f>IFERROR(__xludf.DUMMYFUNCTION("IF(REGEXMATCH(B132, ""DEPRECATED""), true, false)
"),FALSE)</f>
        <v>0</v>
      </c>
      <c r="R132" s="2" t="str">
        <f t="shared" si="1"/>
        <v>eggdrop - 77</v>
      </c>
      <c r="S132" s="3" t="str">
        <f t="shared" si="2"/>
        <v>eggdrop - 2778233</v>
      </c>
      <c r="T132" s="2" t="b">
        <f t="shared" si="22"/>
        <v>0</v>
      </c>
      <c r="AB132" s="5" t="s">
        <v>209</v>
      </c>
      <c r="AC132" s="5" t="s">
        <v>210</v>
      </c>
      <c r="AD132" s="5" t="s">
        <v>23</v>
      </c>
      <c r="AE132" s="6">
        <v>77.0</v>
      </c>
      <c r="AF132" s="6">
        <v>2778233.0</v>
      </c>
      <c r="AG132" s="5" t="s">
        <v>211</v>
      </c>
      <c r="AH132" s="6">
        <v>0.0</v>
      </c>
      <c r="AI132" s="6">
        <v>0.0</v>
      </c>
      <c r="AJ132" s="6">
        <v>0.0</v>
      </c>
      <c r="AK132" s="6">
        <v>0.0</v>
      </c>
      <c r="AL132" s="6">
        <v>0.0</v>
      </c>
      <c r="AM132" s="6">
        <v>0.0</v>
      </c>
      <c r="AN132" s="6">
        <v>0.0</v>
      </c>
      <c r="AO132" s="6">
        <v>0.0</v>
      </c>
      <c r="AP132" s="6">
        <v>0.0</v>
      </c>
      <c r="AQ132" s="6">
        <v>0.0</v>
      </c>
      <c r="AR132" s="9" t="b">
        <f>IFERROR(__xludf.DUMMYFUNCTION("IF(REGEXMATCH(AC132, ""DEPRECATED""), true, false)
"),FALSE)</f>
        <v>0</v>
      </c>
      <c r="AS132" s="5" t="str">
        <f t="shared" si="50"/>
        <v>eggdrop - 77</v>
      </c>
      <c r="AT132" s="10" t="str">
        <f t="shared" si="51"/>
        <v>eggdrop - 2778233</v>
      </c>
      <c r="AU132" s="9" t="b">
        <f t="shared" si="52"/>
        <v>0</v>
      </c>
    </row>
    <row r="133">
      <c r="A133" s="1" t="s">
        <v>188</v>
      </c>
      <c r="B133" s="1" t="s">
        <v>189</v>
      </c>
      <c r="C133" s="1" t="s">
        <v>23</v>
      </c>
      <c r="D133" s="1">
        <v>60.0</v>
      </c>
      <c r="E133" s="1">
        <v>2461881.0</v>
      </c>
      <c r="F133" s="1" t="s">
        <v>190</v>
      </c>
      <c r="G133" s="1">
        <v>1.0</v>
      </c>
      <c r="H133" s="1">
        <v>34.0</v>
      </c>
      <c r="I133" s="1">
        <v>0.0</v>
      </c>
      <c r="J133" s="1">
        <v>1.0</v>
      </c>
      <c r="K133" s="1">
        <v>0.0</v>
      </c>
      <c r="L133" s="1">
        <v>0.0</v>
      </c>
      <c r="M133" s="1">
        <v>0.0</v>
      </c>
      <c r="N133" s="1">
        <v>1.0</v>
      </c>
      <c r="O133" s="1">
        <v>0.0</v>
      </c>
      <c r="P133" s="1">
        <v>0.0</v>
      </c>
      <c r="Q133" s="2" t="b">
        <f>IFERROR(__xludf.DUMMYFUNCTION("IF(REGEXMATCH(B133, ""DEPRECATED""), true, false)
"),FALSE)</f>
        <v>0</v>
      </c>
      <c r="R133" s="2" t="str">
        <f t="shared" si="1"/>
        <v>rakudo-star - 60</v>
      </c>
      <c r="S133" s="3" t="str">
        <f t="shared" si="2"/>
        <v>rakudo-star - 2461881</v>
      </c>
      <c r="T133" s="2" t="b">
        <f t="shared" si="22"/>
        <v>0</v>
      </c>
      <c r="AB133" s="5" t="s">
        <v>188</v>
      </c>
      <c r="AC133" s="5" t="s">
        <v>189</v>
      </c>
      <c r="AD133" s="5" t="s">
        <v>23</v>
      </c>
      <c r="AE133" s="6">
        <v>60.0</v>
      </c>
      <c r="AF133" s="6">
        <v>2461881.0</v>
      </c>
      <c r="AG133" s="5" t="s">
        <v>190</v>
      </c>
      <c r="AH133" s="6">
        <v>1.0</v>
      </c>
      <c r="AI133" s="6">
        <v>34.0</v>
      </c>
      <c r="AJ133" s="6">
        <v>0.0</v>
      </c>
      <c r="AK133" s="6">
        <v>1.0</v>
      </c>
      <c r="AL133" s="6">
        <v>0.0</v>
      </c>
      <c r="AM133" s="6">
        <v>0.0</v>
      </c>
      <c r="AN133" s="6">
        <v>0.0</v>
      </c>
      <c r="AO133" s="6">
        <v>1.0</v>
      </c>
      <c r="AP133" s="6">
        <v>0.0</v>
      </c>
      <c r="AQ133" s="6">
        <v>0.0</v>
      </c>
      <c r="AR133" s="9" t="b">
        <f>IFERROR(__xludf.DUMMYFUNCTION("IF(REGEXMATCH(AC133, ""DEPRECATED""), true, false)
"),FALSE)</f>
        <v>0</v>
      </c>
      <c r="AS133" s="5" t="str">
        <f t="shared" si="50"/>
        <v>rakudo-star - 60</v>
      </c>
      <c r="AT133" s="10" t="str">
        <f t="shared" si="51"/>
        <v>rakudo-star - 2461881</v>
      </c>
      <c r="AU133" s="9" t="b">
        <f t="shared" si="52"/>
        <v>0</v>
      </c>
    </row>
    <row r="134" hidden="1">
      <c r="A134" s="1" t="s">
        <v>353</v>
      </c>
      <c r="B134" s="1" t="s">
        <v>354</v>
      </c>
      <c r="C134" s="1" t="s">
        <v>23</v>
      </c>
      <c r="D134" s="1">
        <v>41.0</v>
      </c>
      <c r="E134" s="1">
        <v>1843656.0</v>
      </c>
      <c r="F134" s="1" t="s">
        <v>355</v>
      </c>
      <c r="G134" s="1" t="s">
        <v>166</v>
      </c>
      <c r="H134" s="1" t="s">
        <v>166</v>
      </c>
      <c r="I134" s="1" t="s">
        <v>166</v>
      </c>
      <c r="J134" s="1" t="s">
        <v>166</v>
      </c>
      <c r="K134" s="1" t="s">
        <v>166</v>
      </c>
      <c r="L134" s="1" t="s">
        <v>166</v>
      </c>
      <c r="M134" s="1" t="s">
        <v>166</v>
      </c>
      <c r="N134" s="1" t="s">
        <v>166</v>
      </c>
      <c r="O134" s="1" t="s">
        <v>166</v>
      </c>
      <c r="P134" s="1" t="s">
        <v>166</v>
      </c>
      <c r="Q134" s="2" t="b">
        <f>IFERROR(__xludf.DUMMYFUNCTION("IF(REGEXMATCH(B134, ""DEPRECATED""), true, false)
"),FALSE)</f>
        <v>0</v>
      </c>
      <c r="R134" s="2" t="str">
        <f t="shared" si="1"/>
        <v>silverpeas - 41</v>
      </c>
      <c r="S134" s="3" t="str">
        <f t="shared" si="2"/>
        <v>silverpeas - 1843656</v>
      </c>
      <c r="T134" s="2" t="b">
        <f t="shared" si="22"/>
        <v>1</v>
      </c>
    </row>
    <row r="135">
      <c r="A135" s="1" t="s">
        <v>58</v>
      </c>
      <c r="B135" s="1" t="s">
        <v>59</v>
      </c>
      <c r="C135" s="1" t="s">
        <v>23</v>
      </c>
      <c r="D135" s="1">
        <v>124.0</v>
      </c>
      <c r="E135" s="1">
        <v>1664359.0</v>
      </c>
      <c r="F135" s="1" t="s">
        <v>60</v>
      </c>
      <c r="G135" s="1">
        <v>1.0</v>
      </c>
      <c r="H135" s="1">
        <v>33.0</v>
      </c>
      <c r="I135" s="1">
        <v>0.0</v>
      </c>
      <c r="J135" s="1">
        <v>0.0</v>
      </c>
      <c r="K135" s="1">
        <v>0.0</v>
      </c>
      <c r="L135" s="1">
        <v>0.0</v>
      </c>
      <c r="M135" s="1">
        <v>0.0</v>
      </c>
      <c r="N135" s="1">
        <v>1.0</v>
      </c>
      <c r="O135" s="1">
        <v>0.0</v>
      </c>
      <c r="P135" s="1">
        <v>0.0</v>
      </c>
      <c r="Q135" s="2" t="b">
        <f>IFERROR(__xludf.DUMMYFUNCTION("IF(REGEXMATCH(B135, ""DEPRECATED""), true, false)
"),FALSE)</f>
        <v>0</v>
      </c>
      <c r="R135" s="2" t="str">
        <f t="shared" si="1"/>
        <v>dart - 124</v>
      </c>
      <c r="S135" s="3" t="str">
        <f t="shared" si="2"/>
        <v>dart - 1664359</v>
      </c>
      <c r="T135" s="2" t="b">
        <f t="shared" si="22"/>
        <v>0</v>
      </c>
      <c r="AB135" s="5" t="s">
        <v>58</v>
      </c>
      <c r="AC135" s="5" t="s">
        <v>59</v>
      </c>
      <c r="AD135" s="5" t="s">
        <v>23</v>
      </c>
      <c r="AE135" s="6">
        <v>124.0</v>
      </c>
      <c r="AF135" s="6">
        <v>1664359.0</v>
      </c>
      <c r="AG135" s="5" t="s">
        <v>60</v>
      </c>
      <c r="AH135" s="6">
        <v>1.0</v>
      </c>
      <c r="AI135" s="6">
        <v>33.0</v>
      </c>
      <c r="AJ135" s="6">
        <v>0.0</v>
      </c>
      <c r="AK135" s="6">
        <v>0.0</v>
      </c>
      <c r="AL135" s="6">
        <v>0.0</v>
      </c>
      <c r="AM135" s="6">
        <v>0.0</v>
      </c>
      <c r="AN135" s="6">
        <v>0.0</v>
      </c>
      <c r="AO135" s="6">
        <v>1.0</v>
      </c>
      <c r="AP135" s="6">
        <v>0.0</v>
      </c>
      <c r="AQ135" s="6">
        <v>0.0</v>
      </c>
      <c r="AR135" s="9" t="b">
        <f>IFERROR(__xludf.DUMMYFUNCTION("IF(REGEXMATCH(AC135, ""DEPRECATED""), true, false)
"),FALSE)</f>
        <v>0</v>
      </c>
      <c r="AS135" s="5" t="str">
        <f t="shared" ref="AS135:AS138" si="53">CONCAT(AB135, CONCAT(" - ", AE135))</f>
        <v>dart - 124</v>
      </c>
      <c r="AT135" s="10" t="str">
        <f t="shared" ref="AT135:AT138" si="54">CONCAT(AB135, CONCAT(" - ", AF135))</f>
        <v>dart - 1664359</v>
      </c>
      <c r="AU135" s="9" t="b">
        <f t="shared" ref="AU135:AU138" si="55">iF(eq(AH135,"undefined"),true,false)</f>
        <v>0</v>
      </c>
    </row>
    <row r="136">
      <c r="A136" s="1" t="s">
        <v>476</v>
      </c>
      <c r="B136" s="1" t="s">
        <v>477</v>
      </c>
      <c r="C136" s="1" t="s">
        <v>23</v>
      </c>
      <c r="D136" s="1">
        <v>44.0</v>
      </c>
      <c r="E136" s="1">
        <v>1606033.0</v>
      </c>
      <c r="F136" s="1" t="s">
        <v>478</v>
      </c>
      <c r="G136" s="1">
        <v>0.0</v>
      </c>
      <c r="H136" s="1">
        <v>0.0</v>
      </c>
      <c r="I136" s="1">
        <v>0.0</v>
      </c>
      <c r="J136" s="1">
        <v>0.0</v>
      </c>
      <c r="K136" s="1">
        <v>0.0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2" t="b">
        <f>IFERROR(__xludf.DUMMYFUNCTION("IF(REGEXMATCH(B136, ""DEPRECATED""), true, false)
"),FALSE)</f>
        <v>0</v>
      </c>
      <c r="R136" s="2" t="str">
        <f t="shared" si="1"/>
        <v>mageia - 44</v>
      </c>
      <c r="S136" s="3" t="str">
        <f t="shared" si="2"/>
        <v>mageia - 1606033</v>
      </c>
      <c r="T136" s="2" t="b">
        <f t="shared" si="22"/>
        <v>0</v>
      </c>
      <c r="AB136" s="5" t="s">
        <v>476</v>
      </c>
      <c r="AC136" s="5" t="s">
        <v>477</v>
      </c>
      <c r="AD136" s="5" t="s">
        <v>23</v>
      </c>
      <c r="AE136" s="6">
        <v>44.0</v>
      </c>
      <c r="AF136" s="6">
        <v>1606033.0</v>
      </c>
      <c r="AG136" s="5" t="s">
        <v>478</v>
      </c>
      <c r="AH136" s="6">
        <v>0.0</v>
      </c>
      <c r="AI136" s="6">
        <v>0.0</v>
      </c>
      <c r="AJ136" s="6">
        <v>0.0</v>
      </c>
      <c r="AK136" s="6">
        <v>0.0</v>
      </c>
      <c r="AL136" s="6">
        <v>0.0</v>
      </c>
      <c r="AM136" s="6">
        <v>0.0</v>
      </c>
      <c r="AN136" s="6">
        <v>0.0</v>
      </c>
      <c r="AO136" s="6">
        <v>0.0</v>
      </c>
      <c r="AP136" s="6">
        <v>0.0</v>
      </c>
      <c r="AQ136" s="6">
        <v>0.0</v>
      </c>
      <c r="AR136" s="9" t="b">
        <f>IFERROR(__xludf.DUMMYFUNCTION("IF(REGEXMATCH(AC136, ""DEPRECATED""), true, false)
"),FALSE)</f>
        <v>0</v>
      </c>
      <c r="AS136" s="5" t="str">
        <f t="shared" si="53"/>
        <v>mageia - 44</v>
      </c>
      <c r="AT136" s="10" t="str">
        <f t="shared" si="54"/>
        <v>mageia - 1606033</v>
      </c>
      <c r="AU136" s="9" t="b">
        <f t="shared" si="55"/>
        <v>0</v>
      </c>
    </row>
    <row r="137">
      <c r="A137" s="1" t="s">
        <v>494</v>
      </c>
      <c r="B137" s="1" t="s">
        <v>495</v>
      </c>
      <c r="C137" s="1" t="s">
        <v>23</v>
      </c>
      <c r="D137" s="1">
        <v>11.0</v>
      </c>
      <c r="E137" s="1">
        <v>1453884.0</v>
      </c>
      <c r="F137" s="1" t="s">
        <v>496</v>
      </c>
      <c r="G137" s="1">
        <v>0.0</v>
      </c>
      <c r="H137" s="1">
        <v>0.0</v>
      </c>
      <c r="I137" s="1">
        <v>0.0</v>
      </c>
      <c r="J137" s="1">
        <v>0.0</v>
      </c>
      <c r="K137" s="1">
        <v>0.0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2" t="b">
        <f>IFERROR(__xludf.DUMMYFUNCTION("IF(REGEXMATCH(B137, ""DEPRECATED""), true, false)
"),FALSE)</f>
        <v>0</v>
      </c>
      <c r="R137" s="2" t="str">
        <f t="shared" si="1"/>
        <v>hola-mundo - 11</v>
      </c>
      <c r="S137" s="3" t="str">
        <f t="shared" si="2"/>
        <v>hola-mundo - 1453884</v>
      </c>
      <c r="T137" s="2" t="b">
        <f t="shared" si="22"/>
        <v>0</v>
      </c>
      <c r="AB137" s="5" t="s">
        <v>494</v>
      </c>
      <c r="AC137" s="5" t="s">
        <v>495</v>
      </c>
      <c r="AD137" s="5" t="s">
        <v>23</v>
      </c>
      <c r="AE137" s="6">
        <v>11.0</v>
      </c>
      <c r="AF137" s="6">
        <v>1453884.0</v>
      </c>
      <c r="AG137" s="5" t="s">
        <v>496</v>
      </c>
      <c r="AH137" s="6">
        <v>0.0</v>
      </c>
      <c r="AI137" s="6">
        <v>0.0</v>
      </c>
      <c r="AJ137" s="6">
        <v>0.0</v>
      </c>
      <c r="AK137" s="6">
        <v>0.0</v>
      </c>
      <c r="AL137" s="6">
        <v>0.0</v>
      </c>
      <c r="AM137" s="6">
        <v>0.0</v>
      </c>
      <c r="AN137" s="6">
        <v>0.0</v>
      </c>
      <c r="AO137" s="6">
        <v>0.0</v>
      </c>
      <c r="AP137" s="6">
        <v>0.0</v>
      </c>
      <c r="AQ137" s="6">
        <v>0.0</v>
      </c>
      <c r="AR137" s="9" t="b">
        <f>IFERROR(__xludf.DUMMYFUNCTION("IF(REGEXMATCH(AC137, ""DEPRECATED""), true, false)
"),FALSE)</f>
        <v>0</v>
      </c>
      <c r="AS137" s="5" t="str">
        <f t="shared" si="53"/>
        <v>hola-mundo - 11</v>
      </c>
      <c r="AT137" s="10" t="str">
        <f t="shared" si="54"/>
        <v>hola-mundo - 1453884</v>
      </c>
      <c r="AU137" s="9" t="b">
        <f t="shared" si="55"/>
        <v>0</v>
      </c>
    </row>
    <row r="138">
      <c r="A138" s="1" t="s">
        <v>392</v>
      </c>
      <c r="B138" s="1" t="s">
        <v>393</v>
      </c>
      <c r="C138" s="1" t="s">
        <v>23</v>
      </c>
      <c r="D138" s="1">
        <v>64.0</v>
      </c>
      <c r="E138" s="1">
        <v>772835.0</v>
      </c>
      <c r="F138" s="1" t="s">
        <v>394</v>
      </c>
      <c r="G138" s="1">
        <v>0.0</v>
      </c>
      <c r="H138" s="1">
        <v>25.0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1.0</v>
      </c>
      <c r="O138" s="1">
        <v>0.0</v>
      </c>
      <c r="P138" s="1">
        <v>0.0</v>
      </c>
      <c r="Q138" s="2" t="b">
        <f>IFERROR(__xludf.DUMMYFUNCTION("IF(REGEXMATCH(B138, ""DEPRECATED""), true, false)
"),FALSE)</f>
        <v>0</v>
      </c>
      <c r="R138" s="2" t="str">
        <f t="shared" si="1"/>
        <v>emqx - 64</v>
      </c>
      <c r="S138" s="3" t="str">
        <f t="shared" si="2"/>
        <v>emqx - 772835</v>
      </c>
      <c r="T138" s="2" t="b">
        <f t="shared" si="22"/>
        <v>0</v>
      </c>
      <c r="AB138" s="5" t="s">
        <v>392</v>
      </c>
      <c r="AC138" s="5" t="s">
        <v>393</v>
      </c>
      <c r="AD138" s="5" t="s">
        <v>23</v>
      </c>
      <c r="AE138" s="6">
        <v>64.0</v>
      </c>
      <c r="AF138" s="6">
        <v>772835.0</v>
      </c>
      <c r="AG138" s="5" t="s">
        <v>394</v>
      </c>
      <c r="AH138" s="6">
        <v>0.0</v>
      </c>
      <c r="AI138" s="6">
        <v>25.0</v>
      </c>
      <c r="AJ138" s="6">
        <v>0.0</v>
      </c>
      <c r="AK138" s="6">
        <v>0.0</v>
      </c>
      <c r="AL138" s="6">
        <v>0.0</v>
      </c>
      <c r="AM138" s="6">
        <v>0.0</v>
      </c>
      <c r="AN138" s="6">
        <v>0.0</v>
      </c>
      <c r="AO138" s="6">
        <v>1.0</v>
      </c>
      <c r="AP138" s="6">
        <v>0.0</v>
      </c>
      <c r="AQ138" s="6">
        <v>0.0</v>
      </c>
      <c r="AR138" s="9" t="b">
        <f>IFERROR(__xludf.DUMMYFUNCTION("IF(REGEXMATCH(AC138, ""DEPRECATED""), true, false)
"),FALSE)</f>
        <v>0</v>
      </c>
      <c r="AS138" s="5" t="str">
        <f t="shared" si="53"/>
        <v>emqx - 64</v>
      </c>
      <c r="AT138" s="10" t="str">
        <f t="shared" si="54"/>
        <v>emqx - 772835</v>
      </c>
      <c r="AU138" s="9" t="b">
        <f t="shared" si="55"/>
        <v>0</v>
      </c>
    </row>
    <row r="139" hidden="1">
      <c r="A139" s="1" t="s">
        <v>452</v>
      </c>
      <c r="B139" s="1" t="s">
        <v>453</v>
      </c>
      <c r="C139" s="1" t="s">
        <v>23</v>
      </c>
      <c r="D139" s="1">
        <v>23.0</v>
      </c>
      <c r="E139" s="1">
        <v>696463.0</v>
      </c>
      <c r="F139" s="1" t="s">
        <v>454</v>
      </c>
      <c r="G139" s="1" t="s">
        <v>166</v>
      </c>
      <c r="H139" s="1" t="s">
        <v>166</v>
      </c>
      <c r="I139" s="1" t="s">
        <v>166</v>
      </c>
      <c r="J139" s="1" t="s">
        <v>166</v>
      </c>
      <c r="K139" s="1" t="s">
        <v>166</v>
      </c>
      <c r="L139" s="1" t="s">
        <v>166</v>
      </c>
      <c r="M139" s="1" t="s">
        <v>166</v>
      </c>
      <c r="N139" s="1" t="s">
        <v>166</v>
      </c>
      <c r="O139" s="1" t="s">
        <v>166</v>
      </c>
      <c r="P139" s="1" t="s">
        <v>166</v>
      </c>
      <c r="Q139" s="2" t="b">
        <f>IFERROR(__xludf.DUMMYFUNCTION("IF(REGEXMATCH(B139, ""DEPRECATED""), true, false)
"),FALSE)</f>
        <v>0</v>
      </c>
      <c r="R139" s="2" t="str">
        <f t="shared" si="1"/>
        <v>clefos - 23</v>
      </c>
      <c r="S139" s="3" t="str">
        <f t="shared" si="2"/>
        <v>clefos - 696463</v>
      </c>
      <c r="T139" s="2" t="b">
        <f t="shared" si="22"/>
        <v>1</v>
      </c>
    </row>
    <row r="140">
      <c r="A140" s="1" t="s">
        <v>416</v>
      </c>
      <c r="B140" s="1" t="s">
        <v>417</v>
      </c>
      <c r="C140" s="1" t="s">
        <v>23</v>
      </c>
      <c r="D140" s="1">
        <v>58.0</v>
      </c>
      <c r="E140" s="1">
        <v>664281.0</v>
      </c>
      <c r="F140" s="1" t="s">
        <v>418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2" t="b">
        <f>IFERROR(__xludf.DUMMYFUNCTION("IF(REGEXMATCH(B140, ""DEPRECATED""), true, false)
"),FALSE)</f>
        <v>0</v>
      </c>
      <c r="R140" s="2" t="str">
        <f t="shared" si="1"/>
        <v>alt - 58</v>
      </c>
      <c r="S140" s="3" t="str">
        <f t="shared" si="2"/>
        <v>alt - 664281</v>
      </c>
      <c r="T140" s="2" t="b">
        <f t="shared" si="22"/>
        <v>0</v>
      </c>
      <c r="AB140" s="5" t="s">
        <v>416</v>
      </c>
      <c r="AC140" s="5" t="s">
        <v>417</v>
      </c>
      <c r="AD140" s="5" t="s">
        <v>23</v>
      </c>
      <c r="AE140" s="6">
        <v>58.0</v>
      </c>
      <c r="AF140" s="6">
        <v>664281.0</v>
      </c>
      <c r="AG140" s="5" t="s">
        <v>418</v>
      </c>
      <c r="AH140" s="6">
        <v>0.0</v>
      </c>
      <c r="AI140" s="6">
        <v>0.0</v>
      </c>
      <c r="AJ140" s="6">
        <v>0.0</v>
      </c>
      <c r="AK140" s="6">
        <v>0.0</v>
      </c>
      <c r="AL140" s="6">
        <v>0.0</v>
      </c>
      <c r="AM140" s="6">
        <v>0.0</v>
      </c>
      <c r="AN140" s="6">
        <v>0.0</v>
      </c>
      <c r="AO140" s="6">
        <v>0.0</v>
      </c>
      <c r="AP140" s="6">
        <v>0.0</v>
      </c>
      <c r="AQ140" s="6">
        <v>0.0</v>
      </c>
      <c r="AR140" s="9" t="b">
        <f>IFERROR(__xludf.DUMMYFUNCTION("IF(REGEXMATCH(AC140, ""DEPRECATED""), true, false)
"),FALSE)</f>
        <v>0</v>
      </c>
      <c r="AS140" s="5" t="str">
        <f>CONCAT(AB140, CONCAT(" - ", AE140))</f>
        <v>alt - 58</v>
      </c>
      <c r="AT140" s="10" t="str">
        <f>CONCAT(AB140, CONCAT(" - ", AF140))</f>
        <v>alt - 664281</v>
      </c>
      <c r="AU140" s="9" t="b">
        <f>iF(eq(AH140,"undefined"),true,false)</f>
        <v>0</v>
      </c>
    </row>
    <row r="141" hidden="1">
      <c r="A141" s="1" t="s">
        <v>407</v>
      </c>
      <c r="B141" s="1" t="s">
        <v>408</v>
      </c>
      <c r="C141" s="1" t="s">
        <v>23</v>
      </c>
      <c r="D141" s="1">
        <v>51.0</v>
      </c>
      <c r="E141" s="1">
        <v>591025.0</v>
      </c>
      <c r="F141" s="1" t="s">
        <v>409</v>
      </c>
      <c r="G141" s="1" t="s">
        <v>166</v>
      </c>
      <c r="H141" s="1" t="s">
        <v>166</v>
      </c>
      <c r="I141" s="1" t="s">
        <v>166</v>
      </c>
      <c r="J141" s="1" t="s">
        <v>166</v>
      </c>
      <c r="K141" s="1" t="s">
        <v>166</v>
      </c>
      <c r="L141" s="1" t="s">
        <v>166</v>
      </c>
      <c r="M141" s="1" t="s">
        <v>166</v>
      </c>
      <c r="N141" s="1" t="s">
        <v>166</v>
      </c>
      <c r="O141" s="1" t="s">
        <v>166</v>
      </c>
      <c r="P141" s="1" t="s">
        <v>166</v>
      </c>
      <c r="Q141" s="2" t="b">
        <f>IFERROR(__xludf.DUMMYFUNCTION("IF(REGEXMATCH(B141, ""DEPRECATED""), true, false)
"),FALSE)</f>
        <v>0</v>
      </c>
      <c r="R141" s="2" t="str">
        <f t="shared" si="1"/>
        <v>sl - 51</v>
      </c>
      <c r="S141" s="3" t="str">
        <f t="shared" si="2"/>
        <v>sl - 591025</v>
      </c>
      <c r="T141" s="2" t="b">
        <f t="shared" si="22"/>
        <v>1</v>
      </c>
    </row>
    <row r="142">
      <c r="A142" s="1" t="s">
        <v>389</v>
      </c>
      <c r="B142" s="1" t="s">
        <v>390</v>
      </c>
      <c r="C142" s="1" t="s">
        <v>23</v>
      </c>
      <c r="D142" s="1">
        <v>19.0</v>
      </c>
      <c r="E142" s="1">
        <v>391051.0</v>
      </c>
      <c r="F142" s="1" t="s">
        <v>391</v>
      </c>
      <c r="G142" s="1">
        <v>0.0</v>
      </c>
      <c r="H142" s="1">
        <v>25.0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1.0</v>
      </c>
      <c r="O142" s="1">
        <v>0.0</v>
      </c>
      <c r="P142" s="1">
        <v>0.0</v>
      </c>
      <c r="Q142" s="2" t="b">
        <f>IFERROR(__xludf.DUMMYFUNCTION("IF(REGEXMATCH(B142, ""DEPRECATED""), true, false)
"),FALSE)</f>
        <v>0</v>
      </c>
      <c r="R142" s="2" t="str">
        <f t="shared" si="1"/>
        <v>hitch - 19</v>
      </c>
      <c r="S142" s="3" t="str">
        <f t="shared" si="2"/>
        <v>hitch - 391051</v>
      </c>
      <c r="T142" s="2" t="b">
        <f t="shared" si="22"/>
        <v>0</v>
      </c>
      <c r="AB142" s="5" t="s">
        <v>389</v>
      </c>
      <c r="AC142" s="5" t="s">
        <v>390</v>
      </c>
      <c r="AD142" s="5" t="s">
        <v>23</v>
      </c>
      <c r="AE142" s="6">
        <v>19.0</v>
      </c>
      <c r="AF142" s="6">
        <v>391051.0</v>
      </c>
      <c r="AG142" s="5" t="s">
        <v>391</v>
      </c>
      <c r="AH142" s="6">
        <v>0.0</v>
      </c>
      <c r="AI142" s="6">
        <v>25.0</v>
      </c>
      <c r="AJ142" s="6">
        <v>0.0</v>
      </c>
      <c r="AK142" s="6">
        <v>0.0</v>
      </c>
      <c r="AL142" s="6">
        <v>0.0</v>
      </c>
      <c r="AM142" s="6">
        <v>0.0</v>
      </c>
      <c r="AN142" s="6">
        <v>0.0</v>
      </c>
      <c r="AO142" s="6">
        <v>1.0</v>
      </c>
      <c r="AP142" s="6">
        <v>0.0</v>
      </c>
      <c r="AQ142" s="6">
        <v>0.0</v>
      </c>
      <c r="AR142" s="9" t="b">
        <f>IFERROR(__xludf.DUMMYFUNCTION("IF(REGEXMATCH(AC142, ""DEPRECATED""), true, false)
"),FALSE)</f>
        <v>0</v>
      </c>
      <c r="AS142" s="5" t="str">
        <f>CONCAT(AB142, CONCAT(" - ", AE142))</f>
        <v>hitch - 19</v>
      </c>
      <c r="AT142" s="10" t="str">
        <f>CONCAT(AB142, CONCAT(" - ", AF142))</f>
        <v>hitch - 391051</v>
      </c>
      <c r="AU142" s="9" t="b">
        <f>iF(eq(AH142,"undefined"),true,false)</f>
        <v>0</v>
      </c>
    </row>
    <row r="143" hidden="1">
      <c r="A143" s="1" t="s">
        <v>446</v>
      </c>
      <c r="B143" s="1" t="s">
        <v>447</v>
      </c>
      <c r="C143" s="1" t="s">
        <v>23</v>
      </c>
      <c r="D143" s="1">
        <v>7659.0</v>
      </c>
      <c r="E143" s="1">
        <v>1.132519505E9</v>
      </c>
      <c r="F143" s="1" t="s">
        <v>448</v>
      </c>
      <c r="G143" s="1">
        <v>20.0</v>
      </c>
      <c r="H143" s="1">
        <v>10.0</v>
      </c>
      <c r="I143" s="1">
        <v>136.0</v>
      </c>
      <c r="J143" s="1">
        <v>23.0</v>
      </c>
      <c r="K143" s="1">
        <v>21.0</v>
      </c>
      <c r="L143" s="1">
        <v>4.0</v>
      </c>
      <c r="M143" s="1">
        <v>0.0</v>
      </c>
      <c r="N143" s="1">
        <v>0.0</v>
      </c>
      <c r="O143" s="1">
        <v>0.0</v>
      </c>
      <c r="P143" s="1">
        <v>0.0</v>
      </c>
      <c r="Q143" s="2" t="b">
        <f>IFERROR(__xludf.DUMMYFUNCTION("IF(REGEXMATCH(B143, ""DEPRECATED""), true, false)
"),TRUE)</f>
        <v>1</v>
      </c>
      <c r="R143" s="2" t="str">
        <f t="shared" si="1"/>
        <v>centos - 7659</v>
      </c>
      <c r="S143" s="3" t="str">
        <f t="shared" si="2"/>
        <v>centos - 1132519505</v>
      </c>
    </row>
    <row r="144" hidden="1">
      <c r="A144" s="1" t="s">
        <v>449</v>
      </c>
      <c r="B144" s="1" t="s">
        <v>450</v>
      </c>
      <c r="C144" s="1" t="s">
        <v>23</v>
      </c>
      <c r="D144" s="1">
        <v>74.0</v>
      </c>
      <c r="E144" s="1">
        <v>2371296.0</v>
      </c>
      <c r="F144" s="1" t="s">
        <v>451</v>
      </c>
      <c r="G144" s="1">
        <v>0.0</v>
      </c>
      <c r="H144" s="1">
        <v>0.0</v>
      </c>
      <c r="I144" s="1">
        <v>18.0</v>
      </c>
      <c r="J144" s="1">
        <v>1.0</v>
      </c>
      <c r="K144" s="1">
        <v>11.0</v>
      </c>
      <c r="L144" s="1">
        <v>0.0</v>
      </c>
      <c r="M144" s="1">
        <v>4.0</v>
      </c>
      <c r="N144" s="1">
        <v>0.0</v>
      </c>
      <c r="O144" s="1">
        <v>0.0</v>
      </c>
      <c r="P144" s="1">
        <v>0.0</v>
      </c>
      <c r="Q144" s="2" t="b">
        <f>IFERROR(__xludf.DUMMYFUNCTION("IF(REGEXMATCH(B144, ""DEPRECATED""), true, false)
"),TRUE)</f>
        <v>1</v>
      </c>
      <c r="R144" s="2" t="str">
        <f t="shared" si="1"/>
        <v>express-gateway - 74</v>
      </c>
      <c r="S144" s="3" t="str">
        <f t="shared" si="2"/>
        <v>express-gateway - 2371296</v>
      </c>
    </row>
    <row r="145" hidden="1">
      <c r="A145" s="1" t="s">
        <v>538</v>
      </c>
      <c r="B145" s="1" t="s">
        <v>539</v>
      </c>
      <c r="C145" s="1" t="s">
        <v>23</v>
      </c>
      <c r="D145" s="1">
        <v>948.0</v>
      </c>
      <c r="E145" s="1">
        <v>268577.0</v>
      </c>
      <c r="F145" s="1" t="s">
        <v>540</v>
      </c>
      <c r="G145" s="1" t="s">
        <v>166</v>
      </c>
      <c r="H145" s="1" t="s">
        <v>166</v>
      </c>
      <c r="I145" s="1" t="s">
        <v>166</v>
      </c>
      <c r="J145" s="1" t="s">
        <v>166</v>
      </c>
      <c r="K145" s="1" t="s">
        <v>166</v>
      </c>
      <c r="L145" s="1" t="s">
        <v>166</v>
      </c>
      <c r="M145" s="1" t="s">
        <v>166</v>
      </c>
      <c r="N145" s="1" t="s">
        <v>166</v>
      </c>
      <c r="O145" s="1" t="s">
        <v>166</v>
      </c>
      <c r="P145" s="1" t="s">
        <v>166</v>
      </c>
      <c r="Q145" s="2" t="b">
        <f>IFERROR(__xludf.DUMMYFUNCTION("IF(REGEXMATCH(B145, ""DEPRECATED""), true, false)
"),FALSE)</f>
        <v>0</v>
      </c>
      <c r="R145" s="2" t="str">
        <f t="shared" si="1"/>
        <v>scratch - 948</v>
      </c>
      <c r="S145" s="3" t="str">
        <f t="shared" si="2"/>
        <v>scratch - 268577</v>
      </c>
      <c r="T145" s="2" t="b">
        <f>iF(eq(G145,"undefined"),true,false)</f>
        <v>1</v>
      </c>
    </row>
    <row r="146" hidden="1">
      <c r="A146" s="1" t="s">
        <v>455</v>
      </c>
      <c r="B146" s="1" t="s">
        <v>456</v>
      </c>
      <c r="C146" s="1" t="s">
        <v>23</v>
      </c>
      <c r="D146" s="1">
        <v>48.0</v>
      </c>
      <c r="E146" s="1">
        <v>672998.0</v>
      </c>
      <c r="F146" s="1" t="s">
        <v>457</v>
      </c>
      <c r="G146" s="1" t="s">
        <v>166</v>
      </c>
      <c r="H146" s="1" t="s">
        <v>166</v>
      </c>
      <c r="I146" s="1" t="s">
        <v>166</v>
      </c>
      <c r="J146" s="1" t="s">
        <v>166</v>
      </c>
      <c r="K146" s="1" t="s">
        <v>166</v>
      </c>
      <c r="L146" s="1" t="s">
        <v>166</v>
      </c>
      <c r="M146" s="1" t="s">
        <v>166</v>
      </c>
      <c r="N146" s="1" t="s">
        <v>166</v>
      </c>
      <c r="O146" s="1" t="s">
        <v>166</v>
      </c>
      <c r="P146" s="1" t="s">
        <v>166</v>
      </c>
      <c r="Q146" s="2" t="b">
        <f>IFERROR(__xludf.DUMMYFUNCTION("IF(REGEXMATCH(B146, ""DEPRECATED""), true, false)
"),TRUE)</f>
        <v>1</v>
      </c>
      <c r="R146" s="2" t="str">
        <f t="shared" si="1"/>
        <v>jobber - 48</v>
      </c>
      <c r="S146" s="3" t="str">
        <f t="shared" si="2"/>
        <v>jobber - 672998</v>
      </c>
    </row>
    <row r="147" hidden="1">
      <c r="A147" s="1" t="s">
        <v>458</v>
      </c>
      <c r="B147" s="1" t="s">
        <v>459</v>
      </c>
      <c r="C147" s="1" t="s">
        <v>23</v>
      </c>
      <c r="D147" s="1">
        <v>369.0</v>
      </c>
      <c r="E147" s="1">
        <v>9.6249585E7</v>
      </c>
      <c r="F147" s="1" t="s">
        <v>460</v>
      </c>
      <c r="G147" s="1">
        <v>45.0</v>
      </c>
      <c r="H147" s="1">
        <v>10.0</v>
      </c>
      <c r="I147" s="1">
        <v>67.0</v>
      </c>
      <c r="J147" s="1">
        <v>2.0</v>
      </c>
      <c r="K147" s="1">
        <v>5.0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2" t="b">
        <f>IFERROR(__xludf.DUMMYFUNCTION("IF(REGEXMATCH(B147, ""DEPRECATED""), true, false)
"),TRUE)</f>
        <v>1</v>
      </c>
      <c r="R147" s="2" t="str">
        <f t="shared" si="1"/>
        <v>adoptopenjdk - 369</v>
      </c>
      <c r="S147" s="3" t="str">
        <f t="shared" si="2"/>
        <v>adoptopenjdk - 96249585</v>
      </c>
    </row>
    <row r="148" hidden="1">
      <c r="A148" s="1" t="s">
        <v>461</v>
      </c>
      <c r="B148" s="1" t="s">
        <v>462</v>
      </c>
      <c r="C148" s="1" t="s">
        <v>23</v>
      </c>
      <c r="D148" s="1">
        <v>123.0</v>
      </c>
      <c r="E148" s="1">
        <v>2978015.0</v>
      </c>
      <c r="F148" s="1" t="s">
        <v>463</v>
      </c>
      <c r="G148" s="1" t="s">
        <v>166</v>
      </c>
      <c r="H148" s="1" t="s">
        <v>166</v>
      </c>
      <c r="I148" s="1" t="s">
        <v>166</v>
      </c>
      <c r="J148" s="1" t="s">
        <v>166</v>
      </c>
      <c r="K148" s="1" t="s">
        <v>166</v>
      </c>
      <c r="L148" s="1" t="s">
        <v>166</v>
      </c>
      <c r="M148" s="1" t="s">
        <v>166</v>
      </c>
      <c r="N148" s="1" t="s">
        <v>166</v>
      </c>
      <c r="O148" s="1" t="s">
        <v>166</v>
      </c>
      <c r="P148" s="1" t="s">
        <v>166</v>
      </c>
      <c r="Q148" s="2" t="b">
        <f>IFERROR(__xludf.DUMMYFUNCTION("IF(REGEXMATCH(B148, ""DEPRECATED""), true, false)
"),TRUE)</f>
        <v>1</v>
      </c>
      <c r="R148" s="2" t="str">
        <f t="shared" si="1"/>
        <v>thrift - 123</v>
      </c>
      <c r="S148" s="3" t="str">
        <f t="shared" si="2"/>
        <v>thrift - 2978015</v>
      </c>
    </row>
    <row r="149" hidden="1">
      <c r="A149" s="1" t="s">
        <v>464</v>
      </c>
      <c r="B149" s="1" t="s">
        <v>462</v>
      </c>
      <c r="C149" s="1" t="s">
        <v>23</v>
      </c>
      <c r="D149" s="1">
        <v>27.0</v>
      </c>
      <c r="E149" s="1">
        <v>2693662.0</v>
      </c>
      <c r="F149" s="1" t="s">
        <v>465</v>
      </c>
      <c r="G149" s="1">
        <v>12.0</v>
      </c>
      <c r="H149" s="1">
        <v>15.0</v>
      </c>
      <c r="I149" s="1">
        <v>37.0</v>
      </c>
      <c r="J149" s="1">
        <v>0.0</v>
      </c>
      <c r="K149" s="1">
        <v>61.0</v>
      </c>
      <c r="L149" s="1">
        <v>1.0</v>
      </c>
      <c r="M149" s="1">
        <v>38.0</v>
      </c>
      <c r="N149" s="1">
        <v>0.0</v>
      </c>
      <c r="O149" s="1">
        <v>5.0</v>
      </c>
      <c r="P149" s="1">
        <v>0.0</v>
      </c>
      <c r="Q149" s="2" t="b">
        <f>IFERROR(__xludf.DUMMYFUNCTION("IF(REGEXMATCH(B149, ""DEPRECATED""), true, false)
"),TRUE)</f>
        <v>1</v>
      </c>
      <c r="R149" s="2" t="str">
        <f t="shared" si="1"/>
        <v>rapidoid - 27</v>
      </c>
      <c r="S149" s="3" t="str">
        <f t="shared" si="2"/>
        <v>rapidoid - 2693662</v>
      </c>
    </row>
    <row r="150" hidden="1">
      <c r="A150" s="1" t="s">
        <v>466</v>
      </c>
      <c r="B150" s="1" t="s">
        <v>462</v>
      </c>
      <c r="C150" s="1" t="s">
        <v>23</v>
      </c>
      <c r="D150" s="1">
        <v>65.0</v>
      </c>
      <c r="E150" s="1">
        <v>2019728.0</v>
      </c>
      <c r="F150" s="1" t="s">
        <v>467</v>
      </c>
      <c r="G150" s="1">
        <v>13.0</v>
      </c>
      <c r="H150" s="1">
        <v>16.0</v>
      </c>
      <c r="I150" s="1">
        <v>32.0</v>
      </c>
      <c r="J150" s="1">
        <v>5.0</v>
      </c>
      <c r="K150" s="1">
        <v>34.0</v>
      </c>
      <c r="L150" s="1">
        <v>5.0</v>
      </c>
      <c r="M150" s="1">
        <v>26.0</v>
      </c>
      <c r="N150" s="1">
        <v>4.0</v>
      </c>
      <c r="O150" s="1">
        <v>1.0</v>
      </c>
      <c r="P150" s="1">
        <v>0.0</v>
      </c>
      <c r="Q150" s="2" t="b">
        <f>IFERROR(__xludf.DUMMYFUNCTION("IF(REGEXMATCH(B150, ""DEPRECATED""), true, false)
"),TRUE)</f>
        <v>1</v>
      </c>
      <c r="R150" s="2" t="str">
        <f t="shared" si="1"/>
        <v>kaazing-gateway - 65</v>
      </c>
      <c r="S150" s="3" t="str">
        <f t="shared" si="2"/>
        <v>kaazing-gateway - 2019728</v>
      </c>
    </row>
    <row r="151" hidden="1">
      <c r="A151" s="1" t="s">
        <v>468</v>
      </c>
      <c r="B151" s="1" t="s">
        <v>469</v>
      </c>
      <c r="C151" s="1" t="s">
        <v>23</v>
      </c>
      <c r="D151" s="1">
        <v>95.0</v>
      </c>
      <c r="E151" s="1">
        <v>4998408.0</v>
      </c>
      <c r="F151" s="1" t="s">
        <v>470</v>
      </c>
      <c r="G151" s="1" t="s">
        <v>166</v>
      </c>
      <c r="H151" s="1" t="s">
        <v>166</v>
      </c>
      <c r="I151" s="1" t="s">
        <v>166</v>
      </c>
      <c r="J151" s="1" t="s">
        <v>166</v>
      </c>
      <c r="K151" s="1" t="s">
        <v>166</v>
      </c>
      <c r="L151" s="1" t="s">
        <v>166</v>
      </c>
      <c r="M151" s="1" t="s">
        <v>166</v>
      </c>
      <c r="N151" s="1" t="s">
        <v>166</v>
      </c>
      <c r="O151" s="1" t="s">
        <v>166</v>
      </c>
      <c r="P151" s="1" t="s">
        <v>166</v>
      </c>
      <c r="Q151" s="2" t="b">
        <f>IFERROR(__xludf.DUMMYFUNCTION("IF(REGEXMATCH(B151, ""DEPRECATED""), true, false)
"),TRUE)</f>
        <v>1</v>
      </c>
      <c r="R151" s="2" t="str">
        <f t="shared" si="1"/>
        <v>nuxeo - 95</v>
      </c>
      <c r="S151" s="3" t="str">
        <f t="shared" si="2"/>
        <v>nuxeo - 4998408</v>
      </c>
    </row>
    <row r="152" hidden="1">
      <c r="A152" s="1" t="s">
        <v>471</v>
      </c>
      <c r="B152" s="1" t="s">
        <v>472</v>
      </c>
      <c r="C152" s="1" t="s">
        <v>23</v>
      </c>
      <c r="D152" s="1">
        <v>85.0</v>
      </c>
      <c r="E152" s="1">
        <v>2888315.0</v>
      </c>
      <c r="F152" s="1" t="s">
        <v>473</v>
      </c>
      <c r="G152" s="1">
        <v>7.0</v>
      </c>
      <c r="H152" s="1">
        <v>129.0</v>
      </c>
      <c r="I152" s="1">
        <v>78.0</v>
      </c>
      <c r="J152" s="1">
        <v>0.0</v>
      </c>
      <c r="K152" s="1">
        <v>42.0</v>
      </c>
      <c r="L152" s="1">
        <v>0.0</v>
      </c>
      <c r="M152" s="1">
        <v>21.0</v>
      </c>
      <c r="N152" s="1">
        <v>0.0</v>
      </c>
      <c r="O152" s="1">
        <v>0.0</v>
      </c>
      <c r="P152" s="1">
        <v>0.0</v>
      </c>
      <c r="Q152" s="2" t="b">
        <f>IFERROR(__xludf.DUMMYFUNCTION("IF(REGEXMATCH(B152, ""DEPRECATED""), true, false)
"),TRUE)</f>
        <v>1</v>
      </c>
      <c r="R152" s="2" t="str">
        <f t="shared" si="1"/>
        <v>fsharp - 85</v>
      </c>
      <c r="S152" s="3" t="str">
        <f t="shared" si="2"/>
        <v>fsharp - 2888315</v>
      </c>
    </row>
    <row r="153" hidden="1">
      <c r="A153" s="1" t="s">
        <v>474</v>
      </c>
      <c r="B153" s="1" t="s">
        <v>462</v>
      </c>
      <c r="C153" s="1" t="s">
        <v>23</v>
      </c>
      <c r="D153" s="1">
        <v>47.0</v>
      </c>
      <c r="E153" s="1">
        <v>647268.0</v>
      </c>
      <c r="F153" s="1" t="s">
        <v>475</v>
      </c>
      <c r="G153" s="1" t="s">
        <v>166</v>
      </c>
      <c r="H153" s="1" t="s">
        <v>166</v>
      </c>
      <c r="I153" s="1" t="s">
        <v>166</v>
      </c>
      <c r="J153" s="1" t="s">
        <v>166</v>
      </c>
      <c r="K153" s="1" t="s">
        <v>166</v>
      </c>
      <c r="L153" s="1" t="s">
        <v>166</v>
      </c>
      <c r="M153" s="1" t="s">
        <v>166</v>
      </c>
      <c r="N153" s="1" t="s">
        <v>166</v>
      </c>
      <c r="O153" s="1" t="s">
        <v>166</v>
      </c>
      <c r="P153" s="1" t="s">
        <v>166</v>
      </c>
      <c r="Q153" s="2" t="b">
        <f>IFERROR(__xludf.DUMMYFUNCTION("IF(REGEXMATCH(B153, ""DEPRECATED""), true, false)
"),TRUE)</f>
        <v>1</v>
      </c>
      <c r="R153" s="2" t="str">
        <f t="shared" si="1"/>
        <v>sourcemage - 47</v>
      </c>
      <c r="S153" s="3" t="str">
        <f t="shared" si="2"/>
        <v>sourcemage - 647268</v>
      </c>
    </row>
    <row r="154">
      <c r="A154" s="1" t="s">
        <v>251</v>
      </c>
      <c r="B154" s="1" t="s">
        <v>252</v>
      </c>
      <c r="C154" s="1" t="s">
        <v>23</v>
      </c>
      <c r="D154" s="1">
        <v>8.0</v>
      </c>
      <c r="E154" s="1">
        <v>216960.0</v>
      </c>
      <c r="F154" s="1" t="s">
        <v>253</v>
      </c>
      <c r="G154" s="1">
        <v>0.0</v>
      </c>
      <c r="H154" s="1">
        <v>29.0</v>
      </c>
      <c r="I154" s="1">
        <v>1.0</v>
      </c>
      <c r="J154" s="1">
        <v>0.0</v>
      </c>
      <c r="K154" s="1">
        <v>0.0</v>
      </c>
      <c r="L154" s="1">
        <v>0.0</v>
      </c>
      <c r="M154" s="1">
        <v>0.0</v>
      </c>
      <c r="N154" s="1">
        <v>1.0</v>
      </c>
      <c r="O154" s="1">
        <v>0.0</v>
      </c>
      <c r="P154" s="1">
        <v>1.0</v>
      </c>
      <c r="Q154" s="2" t="b">
        <f>IFERROR(__xludf.DUMMYFUNCTION("IF(REGEXMATCH(B154, ""DEPRECATED""), true, false)
"),FALSE)</f>
        <v>0</v>
      </c>
      <c r="R154" s="2" t="str">
        <f t="shared" si="1"/>
        <v>satosa - 8</v>
      </c>
      <c r="S154" s="3" t="str">
        <f t="shared" si="2"/>
        <v>satosa - 216960</v>
      </c>
      <c r="T154" s="2" t="b">
        <f>iF(eq(G154,"undefined"),true,false)</f>
        <v>0</v>
      </c>
      <c r="AB154" s="5" t="s">
        <v>251</v>
      </c>
      <c r="AC154" s="5" t="s">
        <v>252</v>
      </c>
      <c r="AD154" s="5" t="s">
        <v>23</v>
      </c>
      <c r="AE154" s="6">
        <v>8.0</v>
      </c>
      <c r="AF154" s="6">
        <v>216960.0</v>
      </c>
      <c r="AG154" s="5" t="s">
        <v>253</v>
      </c>
      <c r="AH154" s="6">
        <v>0.0</v>
      </c>
      <c r="AI154" s="6">
        <v>29.0</v>
      </c>
      <c r="AJ154" s="6">
        <v>1.0</v>
      </c>
      <c r="AK154" s="6">
        <v>0.0</v>
      </c>
      <c r="AL154" s="6">
        <v>0.0</v>
      </c>
      <c r="AM154" s="6">
        <v>0.0</v>
      </c>
      <c r="AN154" s="6">
        <v>0.0</v>
      </c>
      <c r="AO154" s="6">
        <v>1.0</v>
      </c>
      <c r="AP154" s="6">
        <v>0.0</v>
      </c>
      <c r="AQ154" s="6">
        <v>1.0</v>
      </c>
      <c r="AR154" s="9" t="b">
        <f>IFERROR(__xludf.DUMMYFUNCTION("IF(REGEXMATCH(AC154, ""DEPRECATED""), true, false)
"),FALSE)</f>
        <v>0</v>
      </c>
      <c r="AS154" s="5" t="str">
        <f>CONCAT(AB154, CONCAT(" - ", AE154))</f>
        <v>satosa - 8</v>
      </c>
      <c r="AT154" s="10" t="str">
        <f>CONCAT(AB154, CONCAT(" - ", AF154))</f>
        <v>satosa - 216960</v>
      </c>
      <c r="AU154" s="9" t="b">
        <f>iF(eq(AH154,"undefined"),true,false)</f>
        <v>0</v>
      </c>
    </row>
    <row r="155" hidden="1">
      <c r="A155" s="1" t="s">
        <v>479</v>
      </c>
      <c r="B155" s="1" t="s">
        <v>480</v>
      </c>
      <c r="C155" s="1" t="s">
        <v>23</v>
      </c>
      <c r="D155" s="1">
        <v>1126.0</v>
      </c>
      <c r="E155" s="1">
        <v>8.2687845E7</v>
      </c>
      <c r="F155" s="1" t="s">
        <v>481</v>
      </c>
      <c r="G155" s="1" t="s">
        <v>166</v>
      </c>
      <c r="H155" s="1" t="s">
        <v>166</v>
      </c>
      <c r="I155" s="1" t="s">
        <v>166</v>
      </c>
      <c r="J155" s="1" t="s">
        <v>166</v>
      </c>
      <c r="K155" s="1" t="s">
        <v>166</v>
      </c>
      <c r="L155" s="1" t="s">
        <v>166</v>
      </c>
      <c r="M155" s="1" t="s">
        <v>166</v>
      </c>
      <c r="N155" s="1" t="s">
        <v>166</v>
      </c>
      <c r="O155" s="1" t="s">
        <v>166</v>
      </c>
      <c r="P155" s="1" t="s">
        <v>166</v>
      </c>
      <c r="Q155" s="2" t="b">
        <f>IFERROR(__xludf.DUMMYFUNCTION("IF(REGEXMATCH(B155, ""DEPRECATED""), true, false)
"),TRUE)</f>
        <v>1</v>
      </c>
      <c r="R155" s="2" t="str">
        <f t="shared" si="1"/>
        <v>swarm - 1126</v>
      </c>
      <c r="S155" s="3" t="str">
        <f t="shared" si="2"/>
        <v>swarm - 82687845</v>
      </c>
    </row>
    <row r="156" hidden="1">
      <c r="A156" s="1" t="s">
        <v>482</v>
      </c>
      <c r="B156" s="1" t="s">
        <v>462</v>
      </c>
      <c r="C156" s="1" t="s">
        <v>23</v>
      </c>
      <c r="D156" s="1">
        <v>33.0</v>
      </c>
      <c r="E156" s="1">
        <v>705379.0</v>
      </c>
      <c r="F156" s="1" t="s">
        <v>483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2" t="b">
        <f>IFERROR(__xludf.DUMMYFUNCTION("IF(REGEXMATCH(B156, ""DEPRECATED""), true, false)
"),TRUE)</f>
        <v>1</v>
      </c>
      <c r="R156" s="2" t="str">
        <f t="shared" si="1"/>
        <v>euleros - 33</v>
      </c>
      <c r="S156" s="3" t="str">
        <f t="shared" si="2"/>
        <v>euleros - 705379</v>
      </c>
    </row>
    <row r="157" hidden="1">
      <c r="A157" s="1" t="s">
        <v>484</v>
      </c>
      <c r="B157" s="1" t="s">
        <v>462</v>
      </c>
      <c r="C157" s="1" t="s">
        <v>23</v>
      </c>
      <c r="D157" s="1">
        <v>40.0</v>
      </c>
      <c r="E157" s="1">
        <v>867447.0</v>
      </c>
      <c r="F157" s="1" t="s">
        <v>485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2" t="b">
        <f>IFERROR(__xludf.DUMMYFUNCTION("IF(REGEXMATCH(B157, ""DEPRECATED""), true, false)
"),TRUE)</f>
        <v>1</v>
      </c>
      <c r="R157" s="2" t="str">
        <f t="shared" si="1"/>
        <v>crux - 40</v>
      </c>
      <c r="S157" s="3" t="str">
        <f t="shared" si="2"/>
        <v>crux - 867447</v>
      </c>
    </row>
    <row r="158" hidden="1">
      <c r="A158" s="1" t="s">
        <v>486</v>
      </c>
      <c r="B158" s="1" t="s">
        <v>487</v>
      </c>
      <c r="C158" s="1" t="s">
        <v>23</v>
      </c>
      <c r="D158" s="1">
        <v>651.0</v>
      </c>
      <c r="E158" s="1">
        <v>1.20454835E8</v>
      </c>
      <c r="F158" s="1" t="s">
        <v>488</v>
      </c>
      <c r="G158" s="1" t="s">
        <v>166</v>
      </c>
      <c r="H158" s="1" t="s">
        <v>166</v>
      </c>
      <c r="I158" s="1" t="s">
        <v>166</v>
      </c>
      <c r="J158" s="1" t="s">
        <v>166</v>
      </c>
      <c r="K158" s="1" t="s">
        <v>166</v>
      </c>
      <c r="L158" s="1" t="s">
        <v>166</v>
      </c>
      <c r="M158" s="1" t="s">
        <v>166</v>
      </c>
      <c r="N158" s="1" t="s">
        <v>166</v>
      </c>
      <c r="O158" s="1" t="s">
        <v>166</v>
      </c>
      <c r="P158" s="1" t="s">
        <v>166</v>
      </c>
      <c r="Q158" s="2" t="b">
        <f>IFERROR(__xludf.DUMMYFUNCTION("IF(REGEXMATCH(B158, ""DEPRECATED""), true, false)
"),TRUE)</f>
        <v>1</v>
      </c>
      <c r="R158" s="2" t="str">
        <f t="shared" si="1"/>
        <v>sentry - 651</v>
      </c>
      <c r="S158" s="3" t="str">
        <f t="shared" si="2"/>
        <v>sentry - 120454835</v>
      </c>
    </row>
    <row r="159" hidden="1">
      <c r="A159" s="1" t="s">
        <v>489</v>
      </c>
      <c r="B159" s="1" t="s">
        <v>462</v>
      </c>
      <c r="C159" s="1" t="s">
        <v>23</v>
      </c>
      <c r="D159" s="1">
        <v>47.0</v>
      </c>
      <c r="E159" s="1">
        <v>1292421.0</v>
      </c>
      <c r="F159" s="1" t="s">
        <v>490</v>
      </c>
      <c r="G159" s="1">
        <v>0.0</v>
      </c>
      <c r="H159" s="1">
        <v>0.0</v>
      </c>
      <c r="I159" s="1">
        <v>1.0</v>
      </c>
      <c r="J159" s="1">
        <v>0.0</v>
      </c>
      <c r="K159" s="1">
        <v>4.0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2" t="b">
        <f>IFERROR(__xludf.DUMMYFUNCTION("IF(REGEXMATCH(B159, ""DEPRECATED""), true, false)
"),TRUE)</f>
        <v>1</v>
      </c>
      <c r="R159" s="2" t="str">
        <f t="shared" si="1"/>
        <v>known - 47</v>
      </c>
      <c r="S159" s="3" t="str">
        <f t="shared" si="2"/>
        <v>known - 1292421</v>
      </c>
    </row>
    <row r="160" hidden="1">
      <c r="A160" s="1" t="s">
        <v>491</v>
      </c>
      <c r="B160" s="1" t="s">
        <v>492</v>
      </c>
      <c r="C160" s="1" t="s">
        <v>23</v>
      </c>
      <c r="D160" s="1">
        <v>336.0</v>
      </c>
      <c r="E160" s="1">
        <v>9409707.0</v>
      </c>
      <c r="F160" s="1" t="s">
        <v>493</v>
      </c>
      <c r="G160" s="1" t="s">
        <v>166</v>
      </c>
      <c r="H160" s="1" t="s">
        <v>166</v>
      </c>
      <c r="I160" s="1" t="s">
        <v>166</v>
      </c>
      <c r="J160" s="1" t="s">
        <v>166</v>
      </c>
      <c r="K160" s="1" t="s">
        <v>166</v>
      </c>
      <c r="L160" s="1" t="s">
        <v>166</v>
      </c>
      <c r="M160" s="1" t="s">
        <v>166</v>
      </c>
      <c r="N160" s="1" t="s">
        <v>166</v>
      </c>
      <c r="O160" s="1" t="s">
        <v>166</v>
      </c>
      <c r="P160" s="1" t="s">
        <v>166</v>
      </c>
      <c r="Q160" s="2" t="b">
        <f>IFERROR(__xludf.DUMMYFUNCTION("IF(REGEXMATCH(B160, ""DEPRECATED""), true, false)
"),TRUE)</f>
        <v>1</v>
      </c>
      <c r="R160" s="2" t="str">
        <f t="shared" si="1"/>
        <v>opensuse - 336</v>
      </c>
      <c r="S160" s="3" t="str">
        <f t="shared" si="2"/>
        <v>opensuse - 9409707</v>
      </c>
    </row>
    <row r="161">
      <c r="A161" s="1" t="s">
        <v>67</v>
      </c>
      <c r="B161" s="1" t="s">
        <v>68</v>
      </c>
      <c r="C161" s="1" t="s">
        <v>23</v>
      </c>
      <c r="D161" s="1">
        <v>15.0</v>
      </c>
      <c r="E161" s="1">
        <v>108231.0</v>
      </c>
      <c r="F161" s="1" t="s">
        <v>69</v>
      </c>
      <c r="G161" s="1">
        <v>0.0</v>
      </c>
      <c r="H161" s="1">
        <v>33.0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1.0</v>
      </c>
      <c r="O161" s="1">
        <v>0.0</v>
      </c>
      <c r="P161" s="1">
        <v>0.0</v>
      </c>
      <c r="Q161" s="2" t="b">
        <f>IFERROR(__xludf.DUMMYFUNCTION("IF(REGEXMATCH(B161, ""DEPRECATED""), true, false)
"),FALSE)</f>
        <v>0</v>
      </c>
      <c r="R161" s="2" t="str">
        <f t="shared" si="1"/>
        <v>unit - 15</v>
      </c>
      <c r="S161" s="3" t="str">
        <f t="shared" si="2"/>
        <v>unit - 108231</v>
      </c>
      <c r="T161" s="2" t="b">
        <f t="shared" ref="T161:T162" si="56">iF(eq(G161,"undefined"),true,false)</f>
        <v>0</v>
      </c>
      <c r="AB161" s="5" t="s">
        <v>67</v>
      </c>
      <c r="AC161" s="5" t="s">
        <v>68</v>
      </c>
      <c r="AD161" s="5" t="s">
        <v>23</v>
      </c>
      <c r="AE161" s="6">
        <v>15.0</v>
      </c>
      <c r="AF161" s="6">
        <v>108231.0</v>
      </c>
      <c r="AG161" s="5" t="s">
        <v>69</v>
      </c>
      <c r="AH161" s="6">
        <v>0.0</v>
      </c>
      <c r="AI161" s="6">
        <v>33.0</v>
      </c>
      <c r="AJ161" s="6">
        <v>0.0</v>
      </c>
      <c r="AK161" s="6">
        <v>0.0</v>
      </c>
      <c r="AL161" s="6">
        <v>0.0</v>
      </c>
      <c r="AM161" s="6">
        <v>0.0</v>
      </c>
      <c r="AN161" s="6">
        <v>0.0</v>
      </c>
      <c r="AO161" s="6">
        <v>1.0</v>
      </c>
      <c r="AP161" s="6">
        <v>0.0</v>
      </c>
      <c r="AQ161" s="6">
        <v>0.0</v>
      </c>
      <c r="AR161" s="9" t="b">
        <f>IFERROR(__xludf.DUMMYFUNCTION("IF(REGEXMATCH(AC161, ""DEPRECATED""), true, false)
"),FALSE)</f>
        <v>0</v>
      </c>
      <c r="AS161" s="5" t="str">
        <f t="shared" ref="AS161:AS162" si="57">CONCAT(AB161, CONCAT(" - ", AE161))</f>
        <v>unit - 15</v>
      </c>
      <c r="AT161" s="10" t="str">
        <f t="shared" ref="AT161:AT162" si="58">CONCAT(AB161, CONCAT(" - ", AF161))</f>
        <v>unit - 108231</v>
      </c>
      <c r="AU161" s="9" t="b">
        <f t="shared" ref="AU161:AU162" si="59">iF(eq(AH161,"undefined"),true,false)</f>
        <v>0</v>
      </c>
    </row>
    <row r="162">
      <c r="A162" s="1" t="s">
        <v>320</v>
      </c>
      <c r="B162" s="1" t="s">
        <v>321</v>
      </c>
      <c r="C162" s="1" t="s">
        <v>23</v>
      </c>
      <c r="D162" s="1">
        <v>16.0</v>
      </c>
      <c r="E162" s="1">
        <v>30981.0</v>
      </c>
      <c r="F162" s="1" t="s">
        <v>322</v>
      </c>
      <c r="G162" s="1">
        <v>5.0</v>
      </c>
      <c r="H162" s="1">
        <v>50.0</v>
      </c>
      <c r="I162" s="1">
        <v>15.0</v>
      </c>
      <c r="J162" s="1">
        <v>62.0</v>
      </c>
      <c r="K162" s="1">
        <v>28.0</v>
      </c>
      <c r="L162" s="1">
        <v>3.0</v>
      </c>
      <c r="M162" s="1">
        <v>1.0</v>
      </c>
      <c r="N162" s="1">
        <v>0.0</v>
      </c>
      <c r="O162" s="1">
        <v>1.0</v>
      </c>
      <c r="P162" s="1">
        <v>0.0</v>
      </c>
      <c r="Q162" s="2" t="b">
        <f>IFERROR(__xludf.DUMMYFUNCTION("IF(REGEXMATCH(B162, ""DEPRECATED""), true, false)
"),FALSE)</f>
        <v>0</v>
      </c>
      <c r="R162" s="2" t="str">
        <f t="shared" si="1"/>
        <v>spark - 16</v>
      </c>
      <c r="S162" s="3" t="str">
        <f t="shared" si="2"/>
        <v>spark - 30981</v>
      </c>
      <c r="T162" s="2" t="b">
        <f t="shared" si="56"/>
        <v>0</v>
      </c>
      <c r="AB162" s="5" t="s">
        <v>320</v>
      </c>
      <c r="AC162" s="5" t="s">
        <v>321</v>
      </c>
      <c r="AD162" s="5" t="s">
        <v>23</v>
      </c>
      <c r="AE162" s="6">
        <v>16.0</v>
      </c>
      <c r="AF162" s="6">
        <v>30981.0</v>
      </c>
      <c r="AG162" s="5" t="s">
        <v>322</v>
      </c>
      <c r="AH162" s="6">
        <v>5.0</v>
      </c>
      <c r="AI162" s="6">
        <v>50.0</v>
      </c>
      <c r="AJ162" s="6">
        <v>15.0</v>
      </c>
      <c r="AK162" s="6">
        <v>62.0</v>
      </c>
      <c r="AL162" s="6">
        <v>28.0</v>
      </c>
      <c r="AM162" s="6">
        <v>3.0</v>
      </c>
      <c r="AN162" s="6">
        <v>1.0</v>
      </c>
      <c r="AO162" s="6">
        <v>0.0</v>
      </c>
      <c r="AP162" s="6">
        <v>1.0</v>
      </c>
      <c r="AQ162" s="6">
        <v>0.0</v>
      </c>
      <c r="AR162" s="9" t="b">
        <f>IFERROR(__xludf.DUMMYFUNCTION("IF(REGEXMATCH(AC162, ""DEPRECATED""), true, false)
"),FALSE)</f>
        <v>0</v>
      </c>
      <c r="AS162" s="5" t="str">
        <f t="shared" si="57"/>
        <v>spark - 16</v>
      </c>
      <c r="AT162" s="10" t="str">
        <f t="shared" si="58"/>
        <v>spark - 30981</v>
      </c>
      <c r="AU162" s="9" t="b">
        <f t="shared" si="59"/>
        <v>0</v>
      </c>
    </row>
    <row r="163" hidden="1">
      <c r="A163" s="1" t="s">
        <v>500</v>
      </c>
      <c r="B163" s="1" t="s">
        <v>501</v>
      </c>
      <c r="C163" s="1" t="s">
        <v>23</v>
      </c>
      <c r="D163" s="1">
        <v>1386.0</v>
      </c>
      <c r="E163" s="1">
        <v>5.6652293E7</v>
      </c>
      <c r="F163" s="1" t="s">
        <v>502</v>
      </c>
      <c r="G163" s="1">
        <v>1.0</v>
      </c>
      <c r="H163" s="1">
        <v>0.0</v>
      </c>
      <c r="I163" s="1">
        <v>16.0</v>
      </c>
      <c r="J163" s="1">
        <v>0.0</v>
      </c>
      <c r="K163" s="1">
        <v>29.0</v>
      </c>
      <c r="L163" s="1">
        <v>0.0</v>
      </c>
      <c r="M163" s="1">
        <v>17.0</v>
      </c>
      <c r="N163" s="1">
        <v>0.0</v>
      </c>
      <c r="O163" s="1">
        <v>2.0</v>
      </c>
      <c r="P163" s="1">
        <v>0.0</v>
      </c>
      <c r="Q163" s="2" t="b">
        <f>IFERROR(__xludf.DUMMYFUNCTION("IF(REGEXMATCH(B163, ""DEPRECATED""), true, false)
"),TRUE)</f>
        <v>1</v>
      </c>
      <c r="R163" s="2" t="str">
        <f t="shared" si="1"/>
        <v>owncloud - 1386</v>
      </c>
      <c r="S163" s="3" t="str">
        <f t="shared" si="2"/>
        <v>owncloud - 56652293</v>
      </c>
    </row>
    <row r="164" hidden="1">
      <c r="A164" s="1" t="s">
        <v>503</v>
      </c>
      <c r="B164" s="1" t="s">
        <v>504</v>
      </c>
      <c r="C164" s="1" t="s">
        <v>23</v>
      </c>
      <c r="D164" s="1">
        <v>195.0</v>
      </c>
      <c r="E164" s="1">
        <v>2.0236587E7</v>
      </c>
      <c r="F164" s="1" t="s">
        <v>505</v>
      </c>
      <c r="G164" s="1">
        <v>2.0</v>
      </c>
      <c r="H164" s="1">
        <v>0.0</v>
      </c>
      <c r="I164" s="1">
        <v>29.0</v>
      </c>
      <c r="J164" s="1">
        <v>4.0</v>
      </c>
      <c r="K164" s="1">
        <v>37.0</v>
      </c>
      <c r="L164" s="1">
        <v>0.0</v>
      </c>
      <c r="M164" s="1">
        <v>19.0</v>
      </c>
      <c r="N164" s="1">
        <v>0.0</v>
      </c>
      <c r="O164" s="1">
        <v>5.0</v>
      </c>
      <c r="P164" s="1">
        <v>0.0</v>
      </c>
      <c r="Q164" s="2" t="b">
        <f>IFERROR(__xludf.DUMMYFUNCTION("IF(REGEXMATCH(B164, ""DEPRECATED""), true, false)
"),TRUE)</f>
        <v>1</v>
      </c>
      <c r="R164" s="2" t="str">
        <f t="shared" si="1"/>
        <v>piwik - 195</v>
      </c>
      <c r="S164" s="3" t="str">
        <f t="shared" si="2"/>
        <v>piwik - 20236587</v>
      </c>
    </row>
    <row r="165" hidden="1">
      <c r="A165" s="1" t="s">
        <v>506</v>
      </c>
      <c r="B165" s="1" t="s">
        <v>507</v>
      </c>
      <c r="C165" s="1" t="s">
        <v>23</v>
      </c>
      <c r="D165" s="1">
        <v>5668.0</v>
      </c>
      <c r="E165" s="1">
        <v>1.48589268E8</v>
      </c>
      <c r="F165" s="1" t="s">
        <v>508</v>
      </c>
      <c r="G165" s="1" t="s">
        <v>166</v>
      </c>
      <c r="H165" s="1" t="s">
        <v>166</v>
      </c>
      <c r="I165" s="1" t="s">
        <v>166</v>
      </c>
      <c r="J165" s="1" t="s">
        <v>166</v>
      </c>
      <c r="K165" s="1" t="s">
        <v>166</v>
      </c>
      <c r="L165" s="1" t="s">
        <v>166</v>
      </c>
      <c r="M165" s="1" t="s">
        <v>166</v>
      </c>
      <c r="N165" s="1" t="s">
        <v>166</v>
      </c>
      <c r="O165" s="1" t="s">
        <v>166</v>
      </c>
      <c r="P165" s="1" t="s">
        <v>166</v>
      </c>
      <c r="Q165" s="2" t="b">
        <f>IFERROR(__xludf.DUMMYFUNCTION("IF(REGEXMATCH(B165, ""DEPRECATED""), true, false)
"),TRUE)</f>
        <v>1</v>
      </c>
      <c r="R165" s="2" t="str">
        <f t="shared" si="1"/>
        <v>jenkins - 5668</v>
      </c>
      <c r="S165" s="3" t="str">
        <f t="shared" si="2"/>
        <v>jenkins - 148589268</v>
      </c>
    </row>
    <row r="166" hidden="1">
      <c r="A166" s="1" t="s">
        <v>509</v>
      </c>
      <c r="B166" s="1" t="s">
        <v>510</v>
      </c>
      <c r="C166" s="1" t="s">
        <v>23</v>
      </c>
      <c r="D166" s="1">
        <v>315.0</v>
      </c>
      <c r="E166" s="1">
        <v>3422846.0</v>
      </c>
      <c r="F166" s="1" t="s">
        <v>511</v>
      </c>
      <c r="G166" s="1">
        <v>1.0</v>
      </c>
      <c r="H166" s="1">
        <v>0.0</v>
      </c>
      <c r="I166" s="1">
        <v>2.0</v>
      </c>
      <c r="J166" s="1">
        <v>0.0</v>
      </c>
      <c r="K166" s="1">
        <v>4.0</v>
      </c>
      <c r="L166" s="1">
        <v>1.0</v>
      </c>
      <c r="M166" s="1">
        <v>0.0</v>
      </c>
      <c r="N166" s="1">
        <v>0.0</v>
      </c>
      <c r="O166" s="1">
        <v>0.0</v>
      </c>
      <c r="P166" s="1">
        <v>0.0</v>
      </c>
      <c r="Q166" s="2" t="b">
        <f>IFERROR(__xludf.DUMMYFUNCTION("IF(REGEXMATCH(B166, ""DEPRECATED""), true, false)
"),TRUE)</f>
        <v>1</v>
      </c>
      <c r="R166" s="2" t="str">
        <f t="shared" si="1"/>
        <v>celery - 315</v>
      </c>
      <c r="S166" s="3" t="str">
        <f t="shared" si="2"/>
        <v>celery - 3422846</v>
      </c>
    </row>
    <row r="167" hidden="1">
      <c r="A167" s="1" t="s">
        <v>512</v>
      </c>
      <c r="B167" s="1" t="s">
        <v>513</v>
      </c>
      <c r="C167" s="1" t="s">
        <v>23</v>
      </c>
      <c r="D167" s="1">
        <v>143.0</v>
      </c>
      <c r="E167" s="1">
        <v>1.732776E7</v>
      </c>
      <c r="F167" s="1" t="s">
        <v>514</v>
      </c>
      <c r="G167" s="1">
        <v>2.0</v>
      </c>
      <c r="H167" s="1">
        <v>1.0</v>
      </c>
      <c r="I167" s="1">
        <v>18.0</v>
      </c>
      <c r="J167" s="1">
        <v>1.0</v>
      </c>
      <c r="K167" s="1">
        <v>37.0</v>
      </c>
      <c r="L167" s="1">
        <v>0.0</v>
      </c>
      <c r="M167" s="1">
        <v>8.0</v>
      </c>
      <c r="N167" s="1">
        <v>0.0</v>
      </c>
      <c r="O167" s="1">
        <v>10.0</v>
      </c>
      <c r="P167" s="1">
        <v>0.0</v>
      </c>
      <c r="Q167" s="2" t="b">
        <f>IFERROR(__xludf.DUMMYFUNCTION("IF(REGEXMATCH(B167, ""DEPRECATED""), true, false)
"),TRUE)</f>
        <v>1</v>
      </c>
      <c r="R167" s="2" t="str">
        <f t="shared" si="1"/>
        <v>iojs - 143</v>
      </c>
      <c r="S167" s="3" t="str">
        <f t="shared" si="2"/>
        <v>iojs - 17327760</v>
      </c>
    </row>
    <row r="168" hidden="1">
      <c r="A168" s="1" t="s">
        <v>515</v>
      </c>
      <c r="B168" s="1" t="s">
        <v>516</v>
      </c>
      <c r="C168" s="1" t="s">
        <v>23</v>
      </c>
      <c r="D168" s="1">
        <v>1997.0</v>
      </c>
      <c r="E168" s="1">
        <v>1.42205304E8</v>
      </c>
      <c r="F168" s="1" t="s">
        <v>517</v>
      </c>
      <c r="G168" s="1" t="s">
        <v>166</v>
      </c>
      <c r="H168" s="1" t="s">
        <v>166</v>
      </c>
      <c r="I168" s="1" t="s">
        <v>166</v>
      </c>
      <c r="J168" s="1" t="s">
        <v>166</v>
      </c>
      <c r="K168" s="1" t="s">
        <v>166</v>
      </c>
      <c r="L168" s="1" t="s">
        <v>166</v>
      </c>
      <c r="M168" s="1" t="s">
        <v>166</v>
      </c>
      <c r="N168" s="1" t="s">
        <v>166</v>
      </c>
      <c r="O168" s="1" t="s">
        <v>166</v>
      </c>
      <c r="P168" s="1" t="s">
        <v>166</v>
      </c>
      <c r="Q168" s="2" t="b">
        <f>IFERROR(__xludf.DUMMYFUNCTION("IF(REGEXMATCH(B168, ""DEPRECATED""), true, false)
"),TRUE)</f>
        <v>1</v>
      </c>
      <c r="R168" s="2" t="str">
        <f t="shared" si="1"/>
        <v>java - 1997</v>
      </c>
      <c r="S168" s="3" t="str">
        <f t="shared" si="2"/>
        <v>java - 142205304</v>
      </c>
    </row>
    <row r="169" hidden="1">
      <c r="A169" s="1" t="s">
        <v>518</v>
      </c>
      <c r="B169" s="1" t="s">
        <v>519</v>
      </c>
      <c r="C169" s="1" t="s">
        <v>23</v>
      </c>
      <c r="D169" s="1">
        <v>908.0</v>
      </c>
      <c r="E169" s="1">
        <v>8901139.0</v>
      </c>
      <c r="F169" s="1" t="s">
        <v>520</v>
      </c>
      <c r="G169" s="1">
        <v>7.0</v>
      </c>
      <c r="H169" s="1">
        <v>1.0</v>
      </c>
      <c r="I169" s="1">
        <v>40.0</v>
      </c>
      <c r="J169" s="1">
        <v>0.0</v>
      </c>
      <c r="K169" s="1">
        <v>69.0</v>
      </c>
      <c r="L169" s="1">
        <v>0.0</v>
      </c>
      <c r="M169" s="1">
        <v>16.0</v>
      </c>
      <c r="N169" s="1">
        <v>0.0</v>
      </c>
      <c r="O169" s="1">
        <v>13.0</v>
      </c>
      <c r="P169" s="1">
        <v>0.0</v>
      </c>
      <c r="Q169" s="2" t="b">
        <f>IFERROR(__xludf.DUMMYFUNCTION("IF(REGEXMATCH(B169, ""DEPRECATED""), true, false)
"),TRUE)</f>
        <v>1</v>
      </c>
      <c r="R169" s="2" t="str">
        <f t="shared" si="1"/>
        <v>rails - 908</v>
      </c>
      <c r="S169" s="3" t="str">
        <f t="shared" si="2"/>
        <v>rails - 8901139</v>
      </c>
    </row>
    <row r="170" hidden="1">
      <c r="A170" s="1" t="s">
        <v>521</v>
      </c>
      <c r="B170" s="1" t="s">
        <v>510</v>
      </c>
      <c r="C170" s="1" t="s">
        <v>23</v>
      </c>
      <c r="D170" s="1">
        <v>1203.0</v>
      </c>
      <c r="E170" s="1">
        <v>2.2663834E7</v>
      </c>
      <c r="F170" s="1" t="s">
        <v>522</v>
      </c>
      <c r="G170" s="1">
        <v>0.0</v>
      </c>
      <c r="H170" s="1">
        <v>0.0</v>
      </c>
      <c r="I170" s="1">
        <v>6.0</v>
      </c>
      <c r="J170" s="1">
        <v>0.0</v>
      </c>
      <c r="K170" s="1">
        <v>5.0</v>
      </c>
      <c r="L170" s="1">
        <v>0.0</v>
      </c>
      <c r="M170" s="1">
        <v>2.0</v>
      </c>
      <c r="N170" s="1">
        <v>0.0</v>
      </c>
      <c r="O170" s="1">
        <v>0.0</v>
      </c>
      <c r="P170" s="1">
        <v>0.0</v>
      </c>
      <c r="Q170" s="2" t="b">
        <f>IFERROR(__xludf.DUMMYFUNCTION("IF(REGEXMATCH(B170, ""DEPRECATED""), true, false)
"),TRUE)</f>
        <v>1</v>
      </c>
      <c r="R170" s="2" t="str">
        <f t="shared" si="1"/>
        <v>django - 1203</v>
      </c>
      <c r="S170" s="3" t="str">
        <f t="shared" si="2"/>
        <v>django - 22663834</v>
      </c>
    </row>
    <row r="171" hidden="1">
      <c r="A171" s="1" t="s">
        <v>523</v>
      </c>
      <c r="B171" s="1" t="s">
        <v>524</v>
      </c>
      <c r="C171" s="1" t="s">
        <v>23</v>
      </c>
      <c r="D171" s="1">
        <v>159.0</v>
      </c>
      <c r="E171" s="1">
        <v>1255501.0</v>
      </c>
      <c r="F171" s="1" t="s">
        <v>525</v>
      </c>
      <c r="G171" s="1">
        <v>2.0</v>
      </c>
      <c r="H171" s="1">
        <v>1.0</v>
      </c>
      <c r="I171" s="1">
        <v>13.0</v>
      </c>
      <c r="J171" s="1">
        <v>0.0</v>
      </c>
      <c r="K171" s="1">
        <v>43.0</v>
      </c>
      <c r="L171" s="1">
        <v>1.0</v>
      </c>
      <c r="M171" s="1">
        <v>26.0</v>
      </c>
      <c r="N171" s="1">
        <v>0.0</v>
      </c>
      <c r="O171" s="1">
        <v>1.0</v>
      </c>
      <c r="P171" s="1">
        <v>0.0</v>
      </c>
      <c r="Q171" s="2" t="b">
        <f>IFERROR(__xludf.DUMMYFUNCTION("IF(REGEXMATCH(B171, ""DEPRECATED""), true, false)
"),TRUE)</f>
        <v>1</v>
      </c>
      <c r="R171" s="2" t="str">
        <f t="shared" si="1"/>
        <v>glassfish - 159</v>
      </c>
      <c r="S171" s="3" t="str">
        <f t="shared" si="2"/>
        <v>glassfish - 1255501</v>
      </c>
    </row>
    <row r="172" hidden="1">
      <c r="A172" s="1" t="s">
        <v>526</v>
      </c>
      <c r="B172" s="1" t="s">
        <v>527</v>
      </c>
      <c r="C172" s="1" t="s">
        <v>23</v>
      </c>
      <c r="D172" s="1">
        <v>85.0</v>
      </c>
      <c r="E172" s="1">
        <v>433214.0</v>
      </c>
      <c r="F172" s="1" t="s">
        <v>528</v>
      </c>
      <c r="G172" s="1">
        <v>254.0</v>
      </c>
      <c r="H172" s="1">
        <v>206.0</v>
      </c>
      <c r="I172" s="1">
        <v>432.0</v>
      </c>
      <c r="J172" s="1">
        <v>34.0</v>
      </c>
      <c r="K172" s="1">
        <v>73.0</v>
      </c>
      <c r="L172" s="1">
        <v>17.0</v>
      </c>
      <c r="M172" s="1">
        <v>2.0</v>
      </c>
      <c r="N172" s="1">
        <v>0.0</v>
      </c>
      <c r="O172" s="1">
        <v>4.0</v>
      </c>
      <c r="P172" s="1">
        <v>0.0</v>
      </c>
      <c r="Q172" s="2" t="b">
        <f>IFERROR(__xludf.DUMMYFUNCTION("IF(REGEXMATCH(B172, ""DEPRECATED""), true, false)
"),TRUE)</f>
        <v>1</v>
      </c>
      <c r="R172" s="2" t="str">
        <f t="shared" si="1"/>
        <v>hipache - 85</v>
      </c>
      <c r="S172" s="3" t="str">
        <f t="shared" si="2"/>
        <v>hipache - 433214</v>
      </c>
    </row>
    <row r="173" hidden="1">
      <c r="A173" s="1" t="s">
        <v>529</v>
      </c>
      <c r="B173" s="1" t="s">
        <v>530</v>
      </c>
      <c r="C173" s="1" t="s">
        <v>23</v>
      </c>
      <c r="D173" s="1">
        <v>115.0</v>
      </c>
      <c r="E173" s="1">
        <v>1754812.0</v>
      </c>
      <c r="F173" s="1" t="s">
        <v>531</v>
      </c>
      <c r="G173" s="1">
        <v>204.0</v>
      </c>
      <c r="H173" s="1">
        <v>60.0</v>
      </c>
      <c r="I173" s="1">
        <v>226.0</v>
      </c>
      <c r="J173" s="1">
        <v>18.0</v>
      </c>
      <c r="K173" s="1">
        <v>17.0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2" t="b">
        <f>IFERROR(__xludf.DUMMYFUNCTION("IF(REGEXMATCH(B173, ""DEPRECATED""), true, false)
"),TRUE)</f>
        <v>1</v>
      </c>
      <c r="R173" s="2" t="str">
        <f t="shared" si="1"/>
        <v>ubuntu-upstart - 115</v>
      </c>
      <c r="S173" s="3" t="str">
        <f t="shared" si="2"/>
        <v>ubuntu-upstart - 1754812</v>
      </c>
    </row>
    <row r="174" hidden="1">
      <c r="A174" s="1" t="s">
        <v>532</v>
      </c>
      <c r="B174" s="1" t="s">
        <v>533</v>
      </c>
      <c r="C174" s="1" t="s">
        <v>23</v>
      </c>
      <c r="D174" s="1">
        <v>52.0</v>
      </c>
      <c r="E174" s="1">
        <v>8877716.0</v>
      </c>
      <c r="F174" s="1" t="s">
        <v>534</v>
      </c>
      <c r="G174" s="1">
        <v>80.0</v>
      </c>
      <c r="H174" s="1">
        <v>43.0</v>
      </c>
      <c r="I174" s="1">
        <v>66.0</v>
      </c>
      <c r="J174" s="1">
        <v>7.0</v>
      </c>
      <c r="K174" s="1">
        <v>5.0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2" t="b">
        <f>IFERROR(__xludf.DUMMYFUNCTION("IF(REGEXMATCH(B174, ""DEPRECATED""), true, false)
"),TRUE)</f>
        <v>1</v>
      </c>
      <c r="R174" s="2" t="str">
        <f t="shared" si="1"/>
        <v>ubuntu-debootstrap - 52</v>
      </c>
      <c r="S174" s="3" t="str">
        <f t="shared" si="2"/>
        <v>ubuntu-debootstrap - 8877716</v>
      </c>
    </row>
    <row r="175" hidden="1">
      <c r="A175" s="1" t="s">
        <v>535</v>
      </c>
      <c r="B175" s="1" t="s">
        <v>536</v>
      </c>
      <c r="C175" s="1" t="s">
        <v>23</v>
      </c>
      <c r="D175" s="1">
        <v>103.0</v>
      </c>
      <c r="E175" s="1">
        <v>2573604.0</v>
      </c>
      <c r="F175" s="1" t="s">
        <v>537</v>
      </c>
      <c r="G175" s="1" t="s">
        <v>166</v>
      </c>
      <c r="H175" s="1" t="s">
        <v>166</v>
      </c>
      <c r="I175" s="1" t="s">
        <v>166</v>
      </c>
      <c r="J175" s="1" t="s">
        <v>166</v>
      </c>
      <c r="K175" s="1" t="s">
        <v>166</v>
      </c>
      <c r="L175" s="1" t="s">
        <v>166</v>
      </c>
      <c r="M175" s="1" t="s">
        <v>166</v>
      </c>
      <c r="N175" s="1" t="s">
        <v>166</v>
      </c>
      <c r="O175" s="1" t="s">
        <v>166</v>
      </c>
      <c r="P175" s="1" t="s">
        <v>166</v>
      </c>
      <c r="Q175" s="2" t="b">
        <f>IFERROR(__xludf.DUMMYFUNCTION("IF(REGEXMATCH(B175, ""DEPRECATED""), true, false)
"),TRUE)</f>
        <v>1</v>
      </c>
      <c r="R175" s="2" t="str">
        <f t="shared" si="1"/>
        <v>docker-dev - 103</v>
      </c>
      <c r="S175" s="3" t="str">
        <f t="shared" si="2"/>
        <v>docker-dev - 2573604</v>
      </c>
    </row>
    <row r="176">
      <c r="A176" s="1" t="s">
        <v>221</v>
      </c>
      <c r="B176" s="1" t="s">
        <v>222</v>
      </c>
      <c r="C176" s="1" t="s">
        <v>23</v>
      </c>
      <c r="D176" s="1">
        <v>37.0</v>
      </c>
      <c r="E176" s="1">
        <v>22626.0</v>
      </c>
      <c r="F176" s="1" t="s">
        <v>223</v>
      </c>
      <c r="G176" s="1">
        <v>0.0</v>
      </c>
      <c r="H176" s="1">
        <v>0.0</v>
      </c>
      <c r="I176" s="1">
        <v>1.0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2.0</v>
      </c>
      <c r="P176" s="1">
        <v>0.0</v>
      </c>
      <c r="Q176" s="2" t="b">
        <f>IFERROR(__xludf.DUMMYFUNCTION("IF(REGEXMATCH(B176, ""DEPRECATED""), true, false)
"),FALSE)</f>
        <v>0</v>
      </c>
      <c r="R176" s="2" t="str">
        <f t="shared" si="1"/>
        <v>api-firewall - 37</v>
      </c>
      <c r="S176" s="3" t="str">
        <f t="shared" si="2"/>
        <v>api-firewall - 22626</v>
      </c>
      <c r="T176" s="2" t="b">
        <f>iF(eq(G176,"undefined"),true,false)</f>
        <v>0</v>
      </c>
      <c r="AB176" s="5" t="s">
        <v>221</v>
      </c>
      <c r="AC176" s="5" t="s">
        <v>222</v>
      </c>
      <c r="AD176" s="5" t="s">
        <v>23</v>
      </c>
      <c r="AE176" s="6">
        <v>37.0</v>
      </c>
      <c r="AF176" s="6">
        <v>22626.0</v>
      </c>
      <c r="AG176" s="5" t="s">
        <v>223</v>
      </c>
      <c r="AH176" s="6">
        <v>0.0</v>
      </c>
      <c r="AI176" s="6">
        <v>0.0</v>
      </c>
      <c r="AJ176" s="6">
        <v>1.0</v>
      </c>
      <c r="AK176" s="6">
        <v>0.0</v>
      </c>
      <c r="AL176" s="6">
        <v>0.0</v>
      </c>
      <c r="AM176" s="6">
        <v>0.0</v>
      </c>
      <c r="AN176" s="6">
        <v>0.0</v>
      </c>
      <c r="AO176" s="6">
        <v>0.0</v>
      </c>
      <c r="AP176" s="6">
        <v>2.0</v>
      </c>
      <c r="AQ176" s="6">
        <v>0.0</v>
      </c>
      <c r="AR176" s="9" t="b">
        <f>IFERROR(__xludf.DUMMYFUNCTION("IF(REGEXMATCH(AC176, ""DEPRECATED""), true, false)
"),FALSE)</f>
        <v>0</v>
      </c>
      <c r="AS176" s="5" t="str">
        <f>CONCAT(AB176, CONCAT(" - ", AE176))</f>
        <v>api-firewall - 37</v>
      </c>
      <c r="AT176" s="10" t="str">
        <f>CONCAT(AB176, CONCAT(" - ", AF176))</f>
        <v>api-firewall - 22626</v>
      </c>
      <c r="AU176" s="9" t="b">
        <f>iF(eq(AH176,"undefined"),true,false)</f>
        <v>0</v>
      </c>
    </row>
    <row r="177">
      <c r="AG177" s="1" t="s">
        <v>546</v>
      </c>
      <c r="AH177" s="2">
        <f t="shared" ref="AH177:AQ177" si="60">countif(AH2:AH176, "&gt;0")</f>
        <v>77</v>
      </c>
      <c r="AI177" s="2">
        <f t="shared" si="60"/>
        <v>91</v>
      </c>
      <c r="AJ177" s="2">
        <f t="shared" si="60"/>
        <v>58</v>
      </c>
      <c r="AK177" s="2">
        <f t="shared" si="60"/>
        <v>63</v>
      </c>
      <c r="AL177" s="2">
        <f t="shared" si="60"/>
        <v>46</v>
      </c>
      <c r="AM177" s="2">
        <f t="shared" si="60"/>
        <v>11</v>
      </c>
      <c r="AN177" s="2">
        <f t="shared" si="60"/>
        <v>25</v>
      </c>
      <c r="AO177" s="2">
        <f t="shared" si="60"/>
        <v>59</v>
      </c>
      <c r="AP177" s="2">
        <f t="shared" si="60"/>
        <v>36</v>
      </c>
      <c r="AQ177" s="2">
        <f t="shared" si="60"/>
        <v>14</v>
      </c>
    </row>
    <row r="178">
      <c r="AG178" s="1" t="s">
        <v>19</v>
      </c>
      <c r="AH178" s="2">
        <f t="shared" ref="AH178:AQ178" si="61">sum(AH2:AH176)</f>
        <v>211</v>
      </c>
      <c r="AI178" s="2">
        <f t="shared" si="61"/>
        <v>3854</v>
      </c>
      <c r="AJ178" s="2">
        <f t="shared" si="61"/>
        <v>551</v>
      </c>
      <c r="AK178" s="2">
        <f t="shared" si="61"/>
        <v>668</v>
      </c>
      <c r="AL178" s="2">
        <f t="shared" si="61"/>
        <v>675</v>
      </c>
      <c r="AM178" s="2">
        <f t="shared" si="61"/>
        <v>24</v>
      </c>
      <c r="AN178" s="2">
        <f t="shared" si="61"/>
        <v>134</v>
      </c>
      <c r="AO178" s="2">
        <f t="shared" si="61"/>
        <v>59</v>
      </c>
      <c r="AP178" s="2">
        <f t="shared" si="61"/>
        <v>74</v>
      </c>
      <c r="AQ178" s="2">
        <f t="shared" si="61"/>
        <v>38</v>
      </c>
    </row>
    <row r="179">
      <c r="AQ179" s="3"/>
    </row>
    <row r="180">
      <c r="AQ180" s="3"/>
    </row>
    <row r="181">
      <c r="AQ181" s="3"/>
    </row>
    <row r="182">
      <c r="AQ182" s="3"/>
    </row>
    <row r="183">
      <c r="AQ183" s="3"/>
    </row>
    <row r="184">
      <c r="AQ184" s="3"/>
    </row>
    <row r="185">
      <c r="AQ185" s="3"/>
    </row>
    <row r="186">
      <c r="AJ186" s="1" t="s">
        <v>546</v>
      </c>
      <c r="AM186" s="1" t="s">
        <v>547</v>
      </c>
      <c r="AQ186" s="3"/>
    </row>
    <row r="187">
      <c r="AJ187" s="1" t="s">
        <v>6</v>
      </c>
      <c r="AK187" s="1">
        <v>77.0</v>
      </c>
      <c r="AM187" s="1" t="s">
        <v>6</v>
      </c>
      <c r="AN187" s="1">
        <v>211.0</v>
      </c>
    </row>
    <row r="188">
      <c r="AJ188" s="1" t="s">
        <v>7</v>
      </c>
      <c r="AK188" s="1">
        <v>91.0</v>
      </c>
      <c r="AM188" s="1" t="s">
        <v>7</v>
      </c>
      <c r="AN188" s="1">
        <v>3854.0</v>
      </c>
    </row>
    <row r="189">
      <c r="AJ189" s="1" t="s">
        <v>8</v>
      </c>
      <c r="AK189" s="1">
        <v>58.0</v>
      </c>
      <c r="AM189" s="1" t="s">
        <v>8</v>
      </c>
      <c r="AN189" s="1">
        <v>551.0</v>
      </c>
    </row>
    <row r="190">
      <c r="AJ190" s="1" t="s">
        <v>9</v>
      </c>
      <c r="AK190" s="1">
        <v>63.0</v>
      </c>
      <c r="AM190" s="1" t="s">
        <v>9</v>
      </c>
      <c r="AN190" s="1">
        <v>668.0</v>
      </c>
    </row>
    <row r="191">
      <c r="AJ191" s="1" t="s">
        <v>10</v>
      </c>
      <c r="AK191" s="1">
        <v>46.0</v>
      </c>
      <c r="AM191" s="1" t="s">
        <v>10</v>
      </c>
      <c r="AN191" s="1">
        <v>675.0</v>
      </c>
    </row>
    <row r="192">
      <c r="AJ192" s="1" t="s">
        <v>11</v>
      </c>
      <c r="AK192" s="1">
        <v>11.0</v>
      </c>
      <c r="AM192" s="1" t="s">
        <v>11</v>
      </c>
      <c r="AN192" s="1">
        <v>24.0</v>
      </c>
    </row>
    <row r="193">
      <c r="AJ193" s="1" t="s">
        <v>12</v>
      </c>
      <c r="AK193" s="1">
        <v>25.0</v>
      </c>
      <c r="AM193" s="1" t="s">
        <v>12</v>
      </c>
      <c r="AN193" s="1">
        <v>134.0</v>
      </c>
    </row>
    <row r="194">
      <c r="AJ194" s="1" t="s">
        <v>13</v>
      </c>
      <c r="AK194" s="1">
        <v>59.0</v>
      </c>
      <c r="AM194" s="1" t="s">
        <v>13</v>
      </c>
      <c r="AN194" s="1">
        <v>59.0</v>
      </c>
    </row>
    <row r="195">
      <c r="AJ195" s="1" t="s">
        <v>14</v>
      </c>
      <c r="AK195" s="1">
        <v>36.0</v>
      </c>
      <c r="AM195" s="1" t="s">
        <v>14</v>
      </c>
      <c r="AN195" s="1">
        <v>74.0</v>
      </c>
    </row>
    <row r="196">
      <c r="AJ196" s="1" t="s">
        <v>15</v>
      </c>
      <c r="AK196" s="1">
        <v>14.0</v>
      </c>
      <c r="AM196" s="1" t="s">
        <v>15</v>
      </c>
      <c r="AN196" s="1">
        <v>38.0</v>
      </c>
    </row>
    <row r="199"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O199" s="4"/>
      <c r="AP199" s="4"/>
      <c r="AQ199" s="4"/>
      <c r="AR199" s="4"/>
      <c r="AS199" s="4"/>
      <c r="AT199" s="4"/>
      <c r="AU199" s="4"/>
    </row>
    <row r="200">
      <c r="Z200" s="5"/>
      <c r="AA200" s="5"/>
      <c r="AB200" s="5"/>
      <c r="AC200" s="6"/>
      <c r="AD200" s="6"/>
      <c r="AE200" s="5"/>
      <c r="AF200" s="6"/>
      <c r="AG200" s="6"/>
      <c r="AH200" s="6"/>
      <c r="AI200" s="6"/>
      <c r="AO200" s="6"/>
      <c r="AP200" s="9"/>
      <c r="AQ200" s="5"/>
      <c r="AR200" s="10"/>
      <c r="AS200" s="9"/>
      <c r="AT200" s="9"/>
      <c r="AU200" s="9"/>
    </row>
    <row r="201">
      <c r="Z201" s="5"/>
      <c r="AA201" s="5"/>
      <c r="AB201" s="5"/>
      <c r="AC201" s="6"/>
      <c r="AD201" s="6"/>
      <c r="AE201" s="5"/>
      <c r="AF201" s="6"/>
      <c r="AG201" s="6"/>
      <c r="AH201" s="6"/>
      <c r="AI201" s="6"/>
      <c r="AO201" s="6"/>
      <c r="AP201" s="9"/>
      <c r="AQ201" s="5"/>
      <c r="AR201" s="10"/>
      <c r="AS201" s="9"/>
      <c r="AT201" s="9"/>
      <c r="AU201" s="9"/>
    </row>
    <row r="202">
      <c r="Z202" s="5"/>
      <c r="AA202" s="5"/>
      <c r="AB202" s="5"/>
      <c r="AC202" s="6"/>
      <c r="AD202" s="6"/>
      <c r="AE202" s="5"/>
      <c r="AF202" s="6"/>
      <c r="AG202" s="6"/>
      <c r="AH202" s="6"/>
      <c r="AI202" s="6"/>
      <c r="AO202" s="6"/>
      <c r="AP202" s="9"/>
      <c r="AQ202" s="5"/>
      <c r="AR202" s="10"/>
      <c r="AS202" s="9"/>
      <c r="AT202" s="9"/>
      <c r="AU202" s="9"/>
    </row>
    <row r="203">
      <c r="Z203" s="5"/>
      <c r="AA203" s="5"/>
      <c r="AB203" s="5"/>
      <c r="AC203" s="6"/>
      <c r="AD203" s="6"/>
      <c r="AE203" s="5"/>
      <c r="AF203" s="6"/>
      <c r="AG203" s="6"/>
      <c r="AH203" s="6"/>
      <c r="AI203" s="6"/>
      <c r="AO203" s="6"/>
      <c r="AP203" s="9"/>
      <c r="AQ203" s="5"/>
      <c r="AR203" s="10"/>
      <c r="AS203" s="9"/>
      <c r="AT203" s="9"/>
      <c r="AU203" s="9"/>
    </row>
    <row r="204">
      <c r="Z204" s="5"/>
      <c r="AA204" s="5"/>
      <c r="AB204" s="5"/>
      <c r="AC204" s="6"/>
      <c r="AD204" s="6"/>
      <c r="AE204" s="5"/>
      <c r="AF204" s="6"/>
      <c r="AG204" s="6"/>
      <c r="AH204" s="6"/>
      <c r="AI204" s="6"/>
      <c r="AO204" s="6"/>
      <c r="AP204" s="9"/>
      <c r="AQ204" s="5"/>
      <c r="AR204" s="10"/>
      <c r="AS204" s="9"/>
      <c r="AT204" s="9"/>
      <c r="AU204" s="9"/>
    </row>
    <row r="205">
      <c r="Z205" s="5"/>
      <c r="AA205" s="5"/>
      <c r="AB205" s="5"/>
      <c r="AC205" s="6"/>
      <c r="AD205" s="6"/>
      <c r="AE205" s="5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9"/>
      <c r="AQ205" s="5"/>
      <c r="AR205" s="10"/>
      <c r="AS205" s="9"/>
      <c r="AT205" s="9"/>
      <c r="AU205" s="9"/>
    </row>
    <row r="206">
      <c r="Z206" s="5"/>
      <c r="AA206" s="5"/>
      <c r="AB206" s="5"/>
      <c r="AC206" s="6"/>
      <c r="AD206" s="6"/>
      <c r="AE206" s="5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9"/>
      <c r="AQ206" s="5"/>
      <c r="AR206" s="10"/>
      <c r="AS206" s="9"/>
      <c r="AT206" s="9"/>
      <c r="AU206" s="9"/>
    </row>
    <row r="207">
      <c r="Z207" s="5"/>
      <c r="AA207" s="5"/>
      <c r="AB207" s="5"/>
      <c r="AC207" s="6"/>
      <c r="AD207" s="6"/>
      <c r="AE207" s="5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9"/>
      <c r="AQ207" s="5"/>
      <c r="AR207" s="10"/>
      <c r="AS207" s="9"/>
      <c r="AT207" s="9"/>
      <c r="AU207" s="9"/>
    </row>
    <row r="208">
      <c r="Z208" s="5"/>
      <c r="AA208" s="5"/>
      <c r="AB208" s="5"/>
      <c r="AC208" s="6"/>
      <c r="AD208" s="6"/>
      <c r="AE208" s="5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9"/>
      <c r="AQ208" s="5"/>
      <c r="AR208" s="10"/>
      <c r="AS208" s="9"/>
      <c r="AT208" s="9"/>
      <c r="AU208" s="9"/>
    </row>
    <row r="209">
      <c r="Z209" s="5"/>
      <c r="AA209" s="5"/>
      <c r="AB209" s="5"/>
      <c r="AC209" s="6"/>
      <c r="AD209" s="6"/>
      <c r="AE209" s="5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9"/>
      <c r="AQ209" s="5"/>
      <c r="AR209" s="10"/>
      <c r="AS209" s="9"/>
      <c r="AT209" s="9"/>
      <c r="AU209" s="9"/>
    </row>
    <row r="210">
      <c r="Z210" s="5"/>
      <c r="AA210" s="5"/>
      <c r="AB210" s="5"/>
      <c r="AC210" s="6"/>
      <c r="AD210" s="6"/>
      <c r="AE210" s="5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9"/>
      <c r="AQ210" s="5"/>
      <c r="AR210" s="10"/>
      <c r="AS210" s="9"/>
      <c r="AT210" s="9"/>
      <c r="AU210" s="9"/>
    </row>
    <row r="211">
      <c r="Z211" s="5"/>
      <c r="AA211" s="5"/>
      <c r="AB211" s="5"/>
      <c r="AC211" s="6"/>
      <c r="AD211" s="6"/>
      <c r="AE211" s="5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9"/>
      <c r="AQ211" s="5"/>
      <c r="AR211" s="10"/>
      <c r="AS211" s="9"/>
      <c r="AT211" s="9"/>
      <c r="AU211" s="9"/>
    </row>
    <row r="212">
      <c r="Z212" s="5"/>
      <c r="AA212" s="5"/>
      <c r="AB212" s="5"/>
      <c r="AC212" s="6"/>
      <c r="AD212" s="6"/>
      <c r="AE212" s="5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9"/>
      <c r="AQ212" s="5"/>
      <c r="AR212" s="10"/>
      <c r="AS212" s="9"/>
      <c r="AT212" s="9"/>
      <c r="AU212" s="9"/>
    </row>
    <row r="213">
      <c r="Z213" s="5"/>
      <c r="AA213" s="5"/>
      <c r="AB213" s="5"/>
      <c r="AC213" s="6"/>
      <c r="AD213" s="6"/>
      <c r="AE213" s="5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9"/>
      <c r="AQ213" s="5"/>
      <c r="AR213" s="10"/>
      <c r="AS213" s="9"/>
      <c r="AT213" s="9"/>
      <c r="AU213" s="9"/>
    </row>
    <row r="214">
      <c r="Z214" s="5"/>
      <c r="AA214" s="5"/>
      <c r="AB214" s="5"/>
      <c r="AC214" s="6"/>
      <c r="AD214" s="6"/>
      <c r="AE214" s="5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9"/>
      <c r="AQ214" s="5"/>
      <c r="AR214" s="10"/>
      <c r="AS214" s="9"/>
      <c r="AT214" s="9"/>
      <c r="AU214" s="9"/>
    </row>
    <row r="215">
      <c r="Z215" s="5"/>
      <c r="AA215" s="5"/>
      <c r="AB215" s="5"/>
      <c r="AC215" s="6"/>
      <c r="AD215" s="6"/>
      <c r="AE215" s="5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9"/>
      <c r="AQ215" s="5"/>
      <c r="AR215" s="10"/>
      <c r="AS215" s="9"/>
      <c r="AT215" s="9"/>
      <c r="AU215" s="9"/>
    </row>
    <row r="216">
      <c r="Z216" s="5"/>
      <c r="AA216" s="5"/>
      <c r="AB216" s="5"/>
      <c r="AC216" s="6"/>
      <c r="AD216" s="6"/>
      <c r="AE216" s="5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9"/>
      <c r="AQ216" s="5"/>
      <c r="AR216" s="10"/>
      <c r="AS216" s="9"/>
      <c r="AT216" s="9"/>
      <c r="AU216" s="9"/>
    </row>
    <row r="217">
      <c r="Z217" s="5"/>
      <c r="AA217" s="5"/>
      <c r="AB217" s="5"/>
      <c r="AC217" s="6"/>
      <c r="AD217" s="6"/>
      <c r="AE217" s="5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9"/>
      <c r="AQ217" s="5"/>
      <c r="AR217" s="10"/>
      <c r="AS217" s="9"/>
      <c r="AT217" s="9"/>
      <c r="AU217" s="9"/>
    </row>
    <row r="218">
      <c r="Z218" s="5"/>
      <c r="AA218" s="5"/>
      <c r="AB218" s="5"/>
      <c r="AC218" s="6"/>
      <c r="AD218" s="6"/>
      <c r="AE218" s="5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9"/>
      <c r="AQ218" s="5"/>
      <c r="AR218" s="10"/>
      <c r="AS218" s="9"/>
      <c r="AT218" s="9"/>
      <c r="AU218" s="9"/>
    </row>
    <row r="219">
      <c r="Z219" s="5"/>
      <c r="AA219" s="5"/>
      <c r="AB219" s="5"/>
      <c r="AC219" s="6"/>
      <c r="AD219" s="6"/>
      <c r="AE219" s="5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9"/>
      <c r="AQ219" s="5"/>
      <c r="AR219" s="10"/>
      <c r="AS219" s="9"/>
      <c r="AT219" s="9"/>
      <c r="AU219" s="9"/>
    </row>
    <row r="220">
      <c r="Z220" s="5"/>
      <c r="AA220" s="5"/>
      <c r="AB220" s="5"/>
      <c r="AC220" s="6"/>
      <c r="AD220" s="6"/>
      <c r="AE220" s="5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9"/>
      <c r="AQ220" s="5"/>
      <c r="AR220" s="10"/>
      <c r="AS220" s="9"/>
      <c r="AT220" s="9"/>
      <c r="AU220" s="9"/>
    </row>
    <row r="221">
      <c r="Z221" s="5"/>
      <c r="AA221" s="5"/>
      <c r="AB221" s="5"/>
      <c r="AC221" s="6"/>
      <c r="AD221" s="6"/>
      <c r="AE221" s="5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9"/>
      <c r="AQ221" s="5"/>
      <c r="AR221" s="10"/>
      <c r="AS221" s="9"/>
      <c r="AT221" s="9"/>
      <c r="AU221" s="9"/>
    </row>
    <row r="222">
      <c r="Z222" s="5"/>
      <c r="AA222" s="5"/>
      <c r="AB222" s="5"/>
      <c r="AC222" s="6"/>
      <c r="AD222" s="6"/>
      <c r="AE222" s="5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9"/>
      <c r="AQ222" s="5"/>
      <c r="AR222" s="10"/>
      <c r="AS222" s="9"/>
      <c r="AT222" s="9"/>
      <c r="AU222" s="9"/>
    </row>
    <row r="223">
      <c r="Z223" s="5"/>
      <c r="AA223" s="5"/>
      <c r="AB223" s="5"/>
      <c r="AC223" s="6"/>
      <c r="AD223" s="6"/>
      <c r="AE223" s="5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9"/>
      <c r="AQ223" s="5"/>
      <c r="AR223" s="10"/>
      <c r="AS223" s="9"/>
      <c r="AT223" s="9"/>
      <c r="AU223" s="9"/>
    </row>
    <row r="224">
      <c r="Z224" s="5"/>
      <c r="AA224" s="5"/>
      <c r="AB224" s="5"/>
      <c r="AC224" s="6"/>
      <c r="AD224" s="6"/>
      <c r="AE224" s="5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9"/>
      <c r="AQ224" s="5"/>
      <c r="AR224" s="10"/>
      <c r="AS224" s="9"/>
      <c r="AT224" s="9"/>
      <c r="AU224" s="9"/>
    </row>
    <row r="225">
      <c r="Z225" s="5"/>
      <c r="AA225" s="5"/>
      <c r="AB225" s="5"/>
      <c r="AC225" s="6"/>
      <c r="AD225" s="6"/>
      <c r="AE225" s="5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9"/>
      <c r="AQ225" s="5"/>
      <c r="AR225" s="10"/>
      <c r="AS225" s="9"/>
      <c r="AT225" s="9"/>
      <c r="AU225" s="9"/>
    </row>
    <row r="226">
      <c r="Z226" s="5"/>
      <c r="AA226" s="5"/>
      <c r="AB226" s="5"/>
      <c r="AC226" s="6"/>
      <c r="AD226" s="6"/>
      <c r="AE226" s="5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9"/>
      <c r="AQ226" s="5"/>
      <c r="AR226" s="10"/>
      <c r="AS226" s="9"/>
      <c r="AT226" s="9"/>
      <c r="AU226" s="9"/>
    </row>
    <row r="227">
      <c r="Z227" s="5"/>
      <c r="AA227" s="5"/>
      <c r="AB227" s="5"/>
      <c r="AC227" s="6"/>
      <c r="AD227" s="6"/>
      <c r="AE227" s="5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9"/>
      <c r="AQ227" s="5"/>
      <c r="AR227" s="10"/>
      <c r="AS227" s="9"/>
      <c r="AT227" s="9"/>
      <c r="AU227" s="9"/>
    </row>
    <row r="228">
      <c r="Z228" s="5"/>
      <c r="AA228" s="5"/>
      <c r="AB228" s="5"/>
      <c r="AC228" s="6"/>
      <c r="AD228" s="6"/>
      <c r="AE228" s="5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9"/>
      <c r="AQ228" s="5"/>
      <c r="AR228" s="10"/>
      <c r="AS228" s="9"/>
      <c r="AT228" s="9"/>
      <c r="AU228" s="9"/>
    </row>
    <row r="229">
      <c r="Z229" s="5"/>
      <c r="AA229" s="5"/>
      <c r="AB229" s="5"/>
      <c r="AC229" s="6"/>
      <c r="AD229" s="6"/>
      <c r="AE229" s="5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9"/>
      <c r="AQ229" s="5"/>
      <c r="AR229" s="10"/>
      <c r="AS229" s="9"/>
      <c r="AT229" s="9"/>
      <c r="AU229" s="9"/>
    </row>
    <row r="230">
      <c r="Z230" s="5"/>
      <c r="AA230" s="5"/>
      <c r="AB230" s="5"/>
      <c r="AC230" s="6"/>
      <c r="AD230" s="6"/>
      <c r="AE230" s="5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9"/>
      <c r="AQ230" s="5"/>
      <c r="AR230" s="10"/>
      <c r="AS230" s="9"/>
      <c r="AT230" s="9"/>
      <c r="AU230" s="9"/>
    </row>
    <row r="231">
      <c r="Z231" s="5"/>
      <c r="AA231" s="5"/>
      <c r="AB231" s="5"/>
      <c r="AC231" s="6"/>
      <c r="AD231" s="6"/>
      <c r="AE231" s="5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9"/>
      <c r="AQ231" s="5"/>
      <c r="AR231" s="10"/>
      <c r="AS231" s="9"/>
      <c r="AT231" s="9"/>
      <c r="AU231" s="9"/>
    </row>
    <row r="232">
      <c r="Z232" s="5"/>
      <c r="AA232" s="5"/>
      <c r="AB232" s="5"/>
      <c r="AC232" s="6"/>
      <c r="AD232" s="6"/>
      <c r="AE232" s="5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9"/>
      <c r="AQ232" s="5"/>
      <c r="AR232" s="10"/>
      <c r="AS232" s="9"/>
      <c r="AT232" s="9"/>
      <c r="AU232" s="9"/>
    </row>
    <row r="233">
      <c r="Z233" s="5"/>
      <c r="AA233" s="5"/>
      <c r="AB233" s="5"/>
      <c r="AC233" s="6"/>
      <c r="AD233" s="6"/>
      <c r="AE233" s="5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9"/>
      <c r="AQ233" s="5"/>
      <c r="AR233" s="10"/>
      <c r="AS233" s="9"/>
      <c r="AT233" s="9"/>
      <c r="AU233" s="9"/>
    </row>
    <row r="234">
      <c r="Z234" s="5"/>
      <c r="AA234" s="5"/>
      <c r="AB234" s="5"/>
      <c r="AC234" s="6"/>
      <c r="AD234" s="6"/>
      <c r="AE234" s="5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9"/>
      <c r="AQ234" s="5"/>
      <c r="AR234" s="10"/>
      <c r="AS234" s="9"/>
      <c r="AT234" s="9"/>
      <c r="AU234" s="9"/>
    </row>
    <row r="235">
      <c r="Z235" s="5"/>
      <c r="AA235" s="5"/>
      <c r="AB235" s="5"/>
      <c r="AC235" s="6"/>
      <c r="AD235" s="6"/>
      <c r="AE235" s="5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9"/>
      <c r="AQ235" s="5"/>
      <c r="AR235" s="10"/>
      <c r="AS235" s="9"/>
      <c r="AT235" s="9"/>
      <c r="AU235" s="9"/>
    </row>
    <row r="236">
      <c r="Z236" s="5"/>
      <c r="AA236" s="5"/>
      <c r="AB236" s="5"/>
      <c r="AC236" s="6"/>
      <c r="AD236" s="6"/>
      <c r="AE236" s="5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9"/>
      <c r="AQ236" s="5"/>
      <c r="AR236" s="10"/>
      <c r="AS236" s="9"/>
      <c r="AT236" s="9"/>
      <c r="AU236" s="9"/>
    </row>
    <row r="237">
      <c r="Z237" s="5"/>
      <c r="AA237" s="5"/>
      <c r="AB237" s="5"/>
      <c r="AC237" s="6"/>
      <c r="AD237" s="6"/>
      <c r="AE237" s="5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9"/>
      <c r="AQ237" s="5"/>
      <c r="AR237" s="10"/>
      <c r="AS237" s="9"/>
      <c r="AT237" s="9"/>
      <c r="AU237" s="9"/>
    </row>
    <row r="238">
      <c r="Z238" s="5"/>
      <c r="AA238" s="5"/>
      <c r="AB238" s="5"/>
      <c r="AC238" s="6"/>
      <c r="AD238" s="6"/>
      <c r="AE238" s="5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9"/>
      <c r="AQ238" s="5"/>
      <c r="AR238" s="10"/>
      <c r="AS238" s="9"/>
      <c r="AT238" s="9"/>
      <c r="AU238" s="9"/>
    </row>
    <row r="239">
      <c r="Z239" s="5"/>
      <c r="AA239" s="5"/>
      <c r="AB239" s="5"/>
      <c r="AC239" s="6"/>
      <c r="AD239" s="6"/>
      <c r="AE239" s="5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9"/>
      <c r="AQ239" s="5"/>
      <c r="AR239" s="10"/>
      <c r="AS239" s="9"/>
      <c r="AT239" s="9"/>
      <c r="AU239" s="9"/>
    </row>
    <row r="240">
      <c r="Z240" s="5"/>
      <c r="AA240" s="5"/>
      <c r="AB240" s="5"/>
      <c r="AC240" s="6"/>
      <c r="AD240" s="6"/>
      <c r="AE240" s="5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9"/>
      <c r="AQ240" s="5"/>
      <c r="AR240" s="10"/>
      <c r="AS240" s="9"/>
      <c r="AT240" s="9"/>
      <c r="AU240" s="9"/>
    </row>
    <row r="241">
      <c r="Z241" s="5"/>
      <c r="AA241" s="5"/>
      <c r="AB241" s="5"/>
      <c r="AC241" s="6"/>
      <c r="AD241" s="6"/>
      <c r="AE241" s="5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9"/>
      <c r="AQ241" s="5"/>
      <c r="AR241" s="10"/>
      <c r="AS241" s="9"/>
      <c r="AT241" s="9"/>
      <c r="AU241" s="9"/>
    </row>
    <row r="242">
      <c r="Z242" s="5"/>
      <c r="AA242" s="5"/>
      <c r="AB242" s="5"/>
      <c r="AC242" s="6"/>
      <c r="AD242" s="6"/>
      <c r="AE242" s="5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9"/>
      <c r="AQ242" s="5"/>
      <c r="AR242" s="10"/>
      <c r="AS242" s="9"/>
      <c r="AT242" s="9"/>
      <c r="AU242" s="9"/>
    </row>
    <row r="243">
      <c r="Z243" s="5"/>
      <c r="AA243" s="5"/>
      <c r="AB243" s="5"/>
      <c r="AC243" s="6"/>
      <c r="AD243" s="6"/>
      <c r="AE243" s="5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9"/>
      <c r="AQ243" s="5"/>
      <c r="AR243" s="10"/>
      <c r="AS243" s="9"/>
      <c r="AT243" s="9"/>
      <c r="AU243" s="9"/>
    </row>
    <row r="244">
      <c r="Z244" s="5"/>
      <c r="AA244" s="5"/>
      <c r="AB244" s="5"/>
      <c r="AC244" s="6"/>
      <c r="AD244" s="6"/>
      <c r="AE244" s="5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9"/>
      <c r="AQ244" s="5"/>
      <c r="AR244" s="10"/>
      <c r="AS244" s="9"/>
      <c r="AT244" s="9"/>
      <c r="AU244" s="9"/>
    </row>
    <row r="245">
      <c r="Z245" s="5"/>
      <c r="AA245" s="5"/>
      <c r="AB245" s="5"/>
      <c r="AC245" s="6"/>
      <c r="AD245" s="6"/>
      <c r="AE245" s="5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9"/>
      <c r="AQ245" s="5"/>
      <c r="AR245" s="10"/>
      <c r="AS245" s="9"/>
      <c r="AT245" s="9"/>
      <c r="AU245" s="9"/>
    </row>
    <row r="246">
      <c r="Z246" s="5"/>
      <c r="AA246" s="5"/>
      <c r="AB246" s="5"/>
      <c r="AC246" s="6"/>
      <c r="AD246" s="6"/>
      <c r="AE246" s="5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9"/>
      <c r="AQ246" s="5"/>
      <c r="AR246" s="10"/>
      <c r="AS246" s="9"/>
      <c r="AT246" s="9"/>
      <c r="AU246" s="9"/>
    </row>
    <row r="247">
      <c r="Z247" s="5"/>
      <c r="AA247" s="5"/>
      <c r="AB247" s="5"/>
      <c r="AC247" s="6"/>
      <c r="AD247" s="6"/>
      <c r="AE247" s="5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9"/>
      <c r="AQ247" s="5"/>
      <c r="AR247" s="10"/>
      <c r="AS247" s="9"/>
      <c r="AT247" s="9"/>
      <c r="AU247" s="9"/>
    </row>
    <row r="248">
      <c r="Z248" s="5"/>
      <c r="AA248" s="5"/>
      <c r="AB248" s="5"/>
      <c r="AC248" s="6"/>
      <c r="AD248" s="6"/>
      <c r="AE248" s="5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9"/>
      <c r="AQ248" s="5"/>
      <c r="AR248" s="10"/>
      <c r="AS248" s="9"/>
      <c r="AT248" s="9"/>
      <c r="AU248" s="9"/>
    </row>
    <row r="249">
      <c r="Z249" s="5"/>
      <c r="AA249" s="5"/>
      <c r="AB249" s="5"/>
      <c r="AC249" s="6"/>
      <c r="AD249" s="6"/>
      <c r="AE249" s="5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9"/>
      <c r="AQ249" s="5"/>
      <c r="AR249" s="10"/>
      <c r="AS249" s="9"/>
      <c r="AT249" s="9"/>
      <c r="AU249" s="9"/>
    </row>
    <row r="250">
      <c r="Z250" s="5"/>
      <c r="AA250" s="5"/>
      <c r="AB250" s="5"/>
      <c r="AC250" s="6"/>
      <c r="AD250" s="6"/>
      <c r="AE250" s="5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9"/>
      <c r="AQ250" s="5"/>
      <c r="AR250" s="10"/>
      <c r="AS250" s="9"/>
      <c r="AT250" s="9"/>
      <c r="AU250" s="9"/>
    </row>
    <row r="251">
      <c r="Z251" s="5"/>
      <c r="AA251" s="5"/>
      <c r="AB251" s="5"/>
      <c r="AC251" s="6"/>
      <c r="AD251" s="6"/>
      <c r="AE251" s="5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9"/>
      <c r="AQ251" s="5"/>
      <c r="AR251" s="10"/>
      <c r="AS251" s="9"/>
      <c r="AT251" s="9"/>
      <c r="AU251" s="9"/>
    </row>
    <row r="252">
      <c r="Z252" s="5"/>
      <c r="AA252" s="5"/>
      <c r="AB252" s="5"/>
      <c r="AC252" s="6"/>
      <c r="AD252" s="6"/>
      <c r="AE252" s="5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9"/>
      <c r="AQ252" s="5"/>
      <c r="AR252" s="10"/>
      <c r="AS252" s="9"/>
      <c r="AT252" s="9"/>
      <c r="AU252" s="9"/>
    </row>
    <row r="253">
      <c r="Z253" s="5"/>
      <c r="AA253" s="5"/>
      <c r="AB253" s="5"/>
      <c r="AC253" s="6"/>
      <c r="AD253" s="6"/>
      <c r="AE253" s="5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9"/>
      <c r="AQ253" s="5"/>
      <c r="AR253" s="10"/>
      <c r="AS253" s="9"/>
      <c r="AT253" s="9"/>
      <c r="AU253" s="9"/>
    </row>
    <row r="254">
      <c r="Z254" s="5"/>
      <c r="AA254" s="5"/>
      <c r="AB254" s="5"/>
      <c r="AC254" s="6"/>
      <c r="AD254" s="6"/>
      <c r="AE254" s="5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9"/>
      <c r="AQ254" s="5"/>
      <c r="AR254" s="10"/>
      <c r="AS254" s="9"/>
      <c r="AT254" s="9"/>
      <c r="AU254" s="9"/>
    </row>
    <row r="255">
      <c r="Z255" s="5"/>
      <c r="AA255" s="5"/>
      <c r="AB255" s="5"/>
      <c r="AC255" s="6"/>
      <c r="AD255" s="6"/>
      <c r="AE255" s="5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9"/>
      <c r="AQ255" s="5"/>
      <c r="AR255" s="10"/>
      <c r="AS255" s="9"/>
      <c r="AT255" s="9"/>
      <c r="AU255" s="9"/>
    </row>
    <row r="256">
      <c r="Z256" s="5"/>
      <c r="AA256" s="5"/>
      <c r="AB256" s="5"/>
      <c r="AC256" s="6"/>
      <c r="AD256" s="6"/>
      <c r="AE256" s="5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9"/>
      <c r="AQ256" s="5"/>
      <c r="AR256" s="10"/>
      <c r="AS256" s="9"/>
      <c r="AT256" s="9"/>
      <c r="AU256" s="9"/>
    </row>
    <row r="257">
      <c r="Z257" s="5"/>
      <c r="AA257" s="5"/>
      <c r="AB257" s="5"/>
      <c r="AC257" s="6"/>
      <c r="AD257" s="6"/>
      <c r="AE257" s="5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9"/>
      <c r="AQ257" s="5"/>
      <c r="AR257" s="10"/>
      <c r="AS257" s="9"/>
      <c r="AT257" s="9"/>
      <c r="AU257" s="9"/>
    </row>
    <row r="258">
      <c r="Z258" s="5"/>
      <c r="AA258" s="5"/>
      <c r="AB258" s="5"/>
      <c r="AC258" s="6"/>
      <c r="AD258" s="6"/>
      <c r="AE258" s="5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9"/>
      <c r="AQ258" s="5"/>
      <c r="AR258" s="10"/>
      <c r="AS258" s="9"/>
      <c r="AT258" s="9"/>
      <c r="AU258" s="9"/>
    </row>
    <row r="259">
      <c r="Z259" s="5"/>
      <c r="AA259" s="5"/>
      <c r="AB259" s="5"/>
      <c r="AC259" s="6"/>
      <c r="AD259" s="6"/>
      <c r="AE259" s="5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9"/>
      <c r="AQ259" s="5"/>
      <c r="AR259" s="10"/>
      <c r="AS259" s="9"/>
      <c r="AT259" s="9"/>
      <c r="AU259" s="9"/>
    </row>
    <row r="260">
      <c r="Z260" s="5"/>
      <c r="AA260" s="5"/>
      <c r="AB260" s="5"/>
      <c r="AC260" s="6"/>
      <c r="AD260" s="6"/>
      <c r="AE260" s="5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9"/>
      <c r="AQ260" s="5"/>
      <c r="AR260" s="10"/>
      <c r="AS260" s="9"/>
      <c r="AT260" s="9"/>
      <c r="AU260" s="9"/>
    </row>
    <row r="261">
      <c r="Z261" s="5"/>
      <c r="AA261" s="5"/>
      <c r="AB261" s="5"/>
      <c r="AC261" s="6"/>
      <c r="AD261" s="6"/>
      <c r="AE261" s="5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9"/>
      <c r="AQ261" s="5"/>
      <c r="AR261" s="10"/>
      <c r="AS261" s="9"/>
      <c r="AT261" s="9"/>
      <c r="AU261" s="9"/>
    </row>
    <row r="262">
      <c r="Z262" s="5"/>
      <c r="AA262" s="5"/>
      <c r="AB262" s="5"/>
      <c r="AC262" s="6"/>
      <c r="AD262" s="6"/>
      <c r="AE262" s="5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9"/>
      <c r="AQ262" s="5"/>
      <c r="AR262" s="10"/>
      <c r="AS262" s="9"/>
      <c r="AT262" s="9"/>
      <c r="AU262" s="9"/>
    </row>
    <row r="263">
      <c r="Z263" s="5"/>
      <c r="AA263" s="5"/>
      <c r="AB263" s="5"/>
      <c r="AC263" s="6"/>
      <c r="AD263" s="6"/>
      <c r="AE263" s="5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9"/>
      <c r="AQ263" s="5"/>
      <c r="AR263" s="10"/>
      <c r="AS263" s="9"/>
      <c r="AT263" s="9"/>
      <c r="AU263" s="9"/>
    </row>
    <row r="264">
      <c r="Z264" s="5"/>
      <c r="AA264" s="5"/>
      <c r="AB264" s="5"/>
      <c r="AC264" s="6"/>
      <c r="AD264" s="6"/>
      <c r="AE264" s="5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9"/>
      <c r="AQ264" s="5"/>
      <c r="AR264" s="10"/>
      <c r="AS264" s="9"/>
      <c r="AT264" s="9"/>
      <c r="AU264" s="9"/>
    </row>
    <row r="265">
      <c r="Z265" s="5"/>
      <c r="AA265" s="5"/>
      <c r="AB265" s="5"/>
      <c r="AC265" s="6"/>
      <c r="AD265" s="6"/>
      <c r="AE265" s="5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9"/>
      <c r="AQ265" s="5"/>
      <c r="AR265" s="10"/>
      <c r="AS265" s="9"/>
      <c r="AT265" s="9"/>
      <c r="AU265" s="9"/>
    </row>
    <row r="266">
      <c r="Z266" s="5"/>
      <c r="AA266" s="5"/>
      <c r="AB266" s="5"/>
      <c r="AC266" s="6"/>
      <c r="AD266" s="6"/>
      <c r="AE266" s="5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9"/>
      <c r="AQ266" s="5"/>
      <c r="AR266" s="10"/>
      <c r="AS266" s="9"/>
      <c r="AT266" s="9"/>
      <c r="AU266" s="9"/>
    </row>
    <row r="267">
      <c r="Z267" s="5"/>
      <c r="AA267" s="5"/>
      <c r="AB267" s="5"/>
      <c r="AC267" s="6"/>
      <c r="AD267" s="6"/>
      <c r="AE267" s="5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9"/>
      <c r="AQ267" s="5"/>
      <c r="AR267" s="10"/>
      <c r="AS267" s="9"/>
      <c r="AT267" s="9"/>
      <c r="AU267" s="9"/>
    </row>
    <row r="268">
      <c r="Z268" s="5"/>
      <c r="AA268" s="5"/>
      <c r="AB268" s="5"/>
      <c r="AC268" s="6"/>
      <c r="AD268" s="6"/>
      <c r="AE268" s="5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9"/>
      <c r="AQ268" s="5"/>
      <c r="AR268" s="10"/>
      <c r="AS268" s="9"/>
      <c r="AT268" s="9"/>
      <c r="AU268" s="9"/>
    </row>
    <row r="269">
      <c r="Z269" s="5"/>
      <c r="AA269" s="5"/>
      <c r="AB269" s="5"/>
      <c r="AC269" s="6"/>
      <c r="AD269" s="6"/>
      <c r="AE269" s="5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9"/>
      <c r="AQ269" s="5"/>
      <c r="AR269" s="10"/>
      <c r="AS269" s="9"/>
      <c r="AT269" s="9"/>
      <c r="AU269" s="9"/>
    </row>
    <row r="270">
      <c r="Z270" s="5"/>
      <c r="AA270" s="5"/>
      <c r="AB270" s="5"/>
      <c r="AC270" s="6"/>
      <c r="AD270" s="6"/>
      <c r="AE270" s="5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9"/>
      <c r="AQ270" s="5"/>
      <c r="AR270" s="10"/>
      <c r="AS270" s="9"/>
      <c r="AT270" s="9"/>
      <c r="AU270" s="9"/>
    </row>
    <row r="271">
      <c r="Z271" s="5"/>
      <c r="AA271" s="5"/>
      <c r="AB271" s="5"/>
      <c r="AC271" s="6"/>
      <c r="AD271" s="6"/>
      <c r="AE271" s="5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9"/>
      <c r="AQ271" s="5"/>
      <c r="AR271" s="10"/>
      <c r="AS271" s="9"/>
      <c r="AT271" s="9"/>
      <c r="AU271" s="9"/>
    </row>
    <row r="272">
      <c r="Z272" s="5"/>
      <c r="AA272" s="5"/>
      <c r="AB272" s="5"/>
      <c r="AC272" s="6"/>
      <c r="AD272" s="6"/>
      <c r="AE272" s="5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9"/>
      <c r="AQ272" s="5"/>
      <c r="AR272" s="10"/>
      <c r="AS272" s="9"/>
      <c r="AT272" s="9"/>
      <c r="AU272" s="9"/>
    </row>
    <row r="273">
      <c r="Z273" s="5"/>
      <c r="AA273" s="5"/>
      <c r="AB273" s="5"/>
      <c r="AC273" s="6"/>
      <c r="AD273" s="6"/>
      <c r="AE273" s="5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9"/>
      <c r="AQ273" s="5"/>
      <c r="AR273" s="10"/>
      <c r="AS273" s="9"/>
      <c r="AT273" s="9"/>
      <c r="AU273" s="9"/>
    </row>
    <row r="274">
      <c r="Z274" s="5"/>
      <c r="AA274" s="5"/>
      <c r="AB274" s="5"/>
      <c r="AC274" s="6"/>
      <c r="AD274" s="6"/>
      <c r="AE274" s="5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9"/>
      <c r="AQ274" s="5"/>
      <c r="AR274" s="10"/>
      <c r="AS274" s="9"/>
      <c r="AT274" s="9"/>
      <c r="AU274" s="9"/>
    </row>
    <row r="275">
      <c r="Z275" s="5"/>
      <c r="AA275" s="5"/>
      <c r="AB275" s="5"/>
      <c r="AC275" s="6"/>
      <c r="AD275" s="6"/>
      <c r="AE275" s="5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9"/>
      <c r="AQ275" s="5"/>
      <c r="AR275" s="10"/>
      <c r="AS275" s="9"/>
      <c r="AT275" s="9"/>
      <c r="AU275" s="9"/>
    </row>
    <row r="276">
      <c r="Z276" s="5"/>
      <c r="AA276" s="5"/>
      <c r="AB276" s="5"/>
      <c r="AC276" s="6"/>
      <c r="AD276" s="6"/>
      <c r="AE276" s="5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9"/>
      <c r="AQ276" s="5"/>
      <c r="AR276" s="10"/>
      <c r="AS276" s="9"/>
      <c r="AT276" s="9"/>
      <c r="AU276" s="9"/>
    </row>
    <row r="277">
      <c r="Z277" s="5"/>
      <c r="AA277" s="5"/>
      <c r="AB277" s="5"/>
      <c r="AC277" s="6"/>
      <c r="AD277" s="6"/>
      <c r="AE277" s="5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9"/>
      <c r="AQ277" s="5"/>
      <c r="AR277" s="10"/>
      <c r="AS277" s="9"/>
      <c r="AT277" s="9"/>
      <c r="AU277" s="9"/>
    </row>
    <row r="278">
      <c r="Z278" s="5"/>
      <c r="AA278" s="5"/>
      <c r="AB278" s="5"/>
      <c r="AC278" s="6"/>
      <c r="AD278" s="6"/>
      <c r="AE278" s="5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9"/>
      <c r="AQ278" s="5"/>
      <c r="AR278" s="10"/>
      <c r="AS278" s="9"/>
      <c r="AT278" s="9"/>
      <c r="AU278" s="9"/>
    </row>
    <row r="279">
      <c r="Z279" s="5"/>
      <c r="AA279" s="5"/>
      <c r="AB279" s="5"/>
      <c r="AC279" s="6"/>
      <c r="AD279" s="6"/>
      <c r="AE279" s="5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9"/>
      <c r="AQ279" s="5"/>
      <c r="AR279" s="10"/>
      <c r="AS279" s="9"/>
      <c r="AT279" s="9"/>
      <c r="AU279" s="9"/>
    </row>
    <row r="280">
      <c r="Z280" s="5"/>
      <c r="AA280" s="5"/>
      <c r="AB280" s="5"/>
      <c r="AC280" s="6"/>
      <c r="AD280" s="6"/>
      <c r="AE280" s="5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9"/>
      <c r="AQ280" s="5"/>
      <c r="AR280" s="10"/>
      <c r="AS280" s="9"/>
      <c r="AT280" s="9"/>
      <c r="AU280" s="9"/>
    </row>
    <row r="281">
      <c r="Z281" s="5"/>
      <c r="AA281" s="5"/>
      <c r="AB281" s="5"/>
      <c r="AC281" s="6"/>
      <c r="AD281" s="6"/>
      <c r="AE281" s="5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9"/>
      <c r="AQ281" s="5"/>
      <c r="AR281" s="10"/>
      <c r="AS281" s="9"/>
      <c r="AT281" s="9"/>
      <c r="AU281" s="9"/>
    </row>
    <row r="282">
      <c r="Z282" s="5"/>
      <c r="AA282" s="5"/>
      <c r="AB282" s="5"/>
      <c r="AC282" s="6"/>
      <c r="AD282" s="6"/>
      <c r="AE282" s="5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9"/>
      <c r="AQ282" s="5"/>
      <c r="AR282" s="10"/>
      <c r="AS282" s="9"/>
      <c r="AT282" s="9"/>
      <c r="AU282" s="9"/>
    </row>
    <row r="283">
      <c r="Z283" s="5"/>
      <c r="AA283" s="5"/>
      <c r="AB283" s="5"/>
      <c r="AC283" s="6"/>
      <c r="AD283" s="6"/>
      <c r="AE283" s="5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9"/>
      <c r="AQ283" s="5"/>
      <c r="AR283" s="10"/>
      <c r="AS283" s="9"/>
      <c r="AT283" s="9"/>
      <c r="AU283" s="9"/>
    </row>
    <row r="284">
      <c r="Z284" s="5"/>
      <c r="AA284" s="5"/>
      <c r="AB284" s="5"/>
      <c r="AC284" s="6"/>
      <c r="AD284" s="6"/>
      <c r="AE284" s="5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9"/>
      <c r="AQ284" s="5"/>
      <c r="AR284" s="10"/>
      <c r="AS284" s="9"/>
      <c r="AT284" s="9"/>
      <c r="AU284" s="9"/>
    </row>
    <row r="285">
      <c r="Z285" s="5"/>
      <c r="AA285" s="5"/>
      <c r="AB285" s="5"/>
      <c r="AC285" s="6"/>
      <c r="AD285" s="6"/>
      <c r="AE285" s="5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9"/>
      <c r="AQ285" s="5"/>
      <c r="AR285" s="10"/>
      <c r="AS285" s="9"/>
      <c r="AT285" s="9"/>
      <c r="AU285" s="9"/>
    </row>
    <row r="286">
      <c r="Z286" s="5"/>
      <c r="AA286" s="5"/>
      <c r="AB286" s="5"/>
      <c r="AC286" s="6"/>
      <c r="AD286" s="6"/>
      <c r="AE286" s="5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9"/>
      <c r="AQ286" s="5"/>
      <c r="AR286" s="10"/>
      <c r="AS286" s="9"/>
      <c r="AT286" s="9"/>
      <c r="AU286" s="9"/>
    </row>
    <row r="287">
      <c r="Z287" s="5"/>
      <c r="AA287" s="5"/>
      <c r="AB287" s="5"/>
      <c r="AC287" s="6"/>
      <c r="AD287" s="6"/>
      <c r="AE287" s="5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9"/>
      <c r="AQ287" s="5"/>
      <c r="AR287" s="10"/>
      <c r="AS287" s="9"/>
      <c r="AT287" s="9"/>
      <c r="AU287" s="9"/>
    </row>
    <row r="288">
      <c r="Z288" s="5"/>
      <c r="AA288" s="5"/>
      <c r="AB288" s="5"/>
      <c r="AC288" s="6"/>
      <c r="AD288" s="6"/>
      <c r="AE288" s="5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9"/>
      <c r="AQ288" s="5"/>
      <c r="AR288" s="10"/>
      <c r="AS288" s="9"/>
      <c r="AT288" s="9"/>
      <c r="AU288" s="9"/>
    </row>
    <row r="289">
      <c r="Z289" s="5"/>
      <c r="AA289" s="5"/>
      <c r="AB289" s="5"/>
      <c r="AC289" s="6"/>
      <c r="AD289" s="6"/>
      <c r="AE289" s="5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9"/>
      <c r="AQ289" s="5"/>
      <c r="AR289" s="10"/>
      <c r="AS289" s="9"/>
      <c r="AT289" s="9"/>
      <c r="AU289" s="9"/>
    </row>
    <row r="290">
      <c r="Z290" s="5"/>
      <c r="AA290" s="5"/>
      <c r="AB290" s="5"/>
      <c r="AC290" s="6"/>
      <c r="AD290" s="6"/>
      <c r="AE290" s="5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9"/>
      <c r="AQ290" s="5"/>
      <c r="AR290" s="10"/>
      <c r="AS290" s="9"/>
      <c r="AT290" s="9"/>
      <c r="AU290" s="9"/>
    </row>
    <row r="291">
      <c r="Z291" s="5"/>
      <c r="AA291" s="5"/>
      <c r="AB291" s="5"/>
      <c r="AC291" s="6"/>
      <c r="AD291" s="6"/>
      <c r="AE291" s="5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9"/>
      <c r="AQ291" s="5"/>
      <c r="AR291" s="10"/>
      <c r="AS291" s="9"/>
      <c r="AT291" s="9"/>
      <c r="AU291" s="9"/>
    </row>
    <row r="292">
      <c r="Z292" s="5"/>
      <c r="AA292" s="5"/>
      <c r="AB292" s="5"/>
      <c r="AC292" s="6"/>
      <c r="AD292" s="6"/>
      <c r="AE292" s="5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9"/>
      <c r="AQ292" s="5"/>
      <c r="AR292" s="10"/>
      <c r="AS292" s="9"/>
      <c r="AT292" s="9"/>
      <c r="AU292" s="9"/>
    </row>
    <row r="293">
      <c r="Z293" s="5"/>
      <c r="AA293" s="5"/>
      <c r="AB293" s="5"/>
      <c r="AC293" s="6"/>
      <c r="AD293" s="6"/>
      <c r="AE293" s="5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9"/>
      <c r="AQ293" s="5"/>
      <c r="AR293" s="10"/>
      <c r="AS293" s="9"/>
      <c r="AT293" s="9"/>
      <c r="AU293" s="9"/>
    </row>
    <row r="294">
      <c r="Z294" s="5"/>
      <c r="AA294" s="5"/>
      <c r="AB294" s="5"/>
      <c r="AC294" s="6"/>
      <c r="AD294" s="6"/>
      <c r="AE294" s="5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9"/>
      <c r="AQ294" s="5"/>
      <c r="AR294" s="10"/>
      <c r="AS294" s="9"/>
      <c r="AT294" s="9"/>
      <c r="AU294" s="9"/>
    </row>
    <row r="295">
      <c r="Z295" s="5"/>
      <c r="AA295" s="5"/>
      <c r="AB295" s="5"/>
      <c r="AC295" s="6"/>
      <c r="AD295" s="6"/>
      <c r="AE295" s="5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9"/>
      <c r="AQ295" s="5"/>
      <c r="AR295" s="10"/>
      <c r="AS295" s="9"/>
      <c r="AT295" s="9"/>
      <c r="AU295" s="9"/>
    </row>
    <row r="296">
      <c r="Z296" s="5"/>
      <c r="AA296" s="5"/>
      <c r="AB296" s="5"/>
      <c r="AC296" s="6"/>
      <c r="AD296" s="6"/>
      <c r="AE296" s="5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9"/>
      <c r="AQ296" s="5"/>
      <c r="AR296" s="10"/>
      <c r="AS296" s="9"/>
      <c r="AT296" s="9"/>
      <c r="AU296" s="9"/>
    </row>
    <row r="297">
      <c r="Z297" s="5"/>
      <c r="AA297" s="5"/>
      <c r="AB297" s="5"/>
      <c r="AC297" s="6"/>
      <c r="AD297" s="6"/>
      <c r="AE297" s="5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9"/>
      <c r="AQ297" s="5"/>
      <c r="AR297" s="10"/>
      <c r="AS297" s="9"/>
      <c r="AT297" s="9"/>
      <c r="AU297" s="9"/>
    </row>
    <row r="298">
      <c r="Z298" s="5"/>
      <c r="AA298" s="5"/>
      <c r="AB298" s="5"/>
      <c r="AC298" s="6"/>
      <c r="AD298" s="6"/>
      <c r="AE298" s="5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9"/>
      <c r="AQ298" s="5"/>
      <c r="AR298" s="10"/>
      <c r="AS298" s="9"/>
      <c r="AT298" s="9"/>
      <c r="AU298" s="9"/>
    </row>
    <row r="299">
      <c r="Z299" s="5"/>
      <c r="AA299" s="5"/>
      <c r="AB299" s="5"/>
      <c r="AC299" s="6"/>
      <c r="AD299" s="6"/>
      <c r="AE299" s="5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9"/>
      <c r="AQ299" s="5"/>
      <c r="AR299" s="10"/>
      <c r="AS299" s="9"/>
      <c r="AT299" s="9"/>
      <c r="AU299" s="9"/>
    </row>
    <row r="300">
      <c r="Z300" s="5"/>
      <c r="AA300" s="5"/>
      <c r="AB300" s="5"/>
      <c r="AC300" s="6"/>
      <c r="AD300" s="6"/>
      <c r="AE300" s="5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9"/>
      <c r="AQ300" s="5"/>
      <c r="AR300" s="10"/>
      <c r="AS300" s="9"/>
      <c r="AT300" s="9"/>
      <c r="AU300" s="9"/>
    </row>
    <row r="301">
      <c r="Z301" s="5"/>
      <c r="AA301" s="5"/>
      <c r="AB301" s="5"/>
      <c r="AC301" s="6"/>
      <c r="AD301" s="6"/>
      <c r="AE301" s="5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9"/>
      <c r="AQ301" s="5"/>
      <c r="AR301" s="10"/>
      <c r="AS301" s="9"/>
      <c r="AT301" s="9"/>
      <c r="AU301" s="9"/>
    </row>
    <row r="302">
      <c r="Z302" s="5"/>
      <c r="AA302" s="5"/>
      <c r="AB302" s="5"/>
      <c r="AC302" s="6"/>
      <c r="AD302" s="6"/>
      <c r="AE302" s="5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9"/>
      <c r="AQ302" s="5"/>
      <c r="AR302" s="10"/>
      <c r="AS302" s="9"/>
      <c r="AT302" s="9"/>
      <c r="AU302" s="9"/>
    </row>
    <row r="303">
      <c r="Z303" s="5"/>
      <c r="AA303" s="5"/>
      <c r="AB303" s="5"/>
      <c r="AC303" s="6"/>
      <c r="AD303" s="6"/>
      <c r="AE303" s="5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9"/>
      <c r="AQ303" s="5"/>
      <c r="AR303" s="10"/>
      <c r="AS303" s="9"/>
      <c r="AT303" s="9"/>
      <c r="AU303" s="9"/>
    </row>
    <row r="304">
      <c r="Z304" s="5"/>
      <c r="AA304" s="5"/>
      <c r="AB304" s="5"/>
      <c r="AC304" s="6"/>
      <c r="AD304" s="6"/>
      <c r="AE304" s="5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9"/>
      <c r="AQ304" s="5"/>
      <c r="AR304" s="10"/>
      <c r="AS304" s="9"/>
      <c r="AT304" s="9"/>
      <c r="AU304" s="9"/>
    </row>
    <row r="305">
      <c r="Z305" s="5"/>
      <c r="AA305" s="5"/>
      <c r="AB305" s="5"/>
      <c r="AC305" s="6"/>
      <c r="AD305" s="6"/>
      <c r="AE305" s="5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9"/>
      <c r="AQ305" s="5"/>
      <c r="AR305" s="10"/>
      <c r="AS305" s="9"/>
      <c r="AT305" s="9"/>
      <c r="AU305" s="9"/>
    </row>
    <row r="306">
      <c r="Z306" s="5"/>
      <c r="AA306" s="5"/>
      <c r="AB306" s="5"/>
      <c r="AC306" s="6"/>
      <c r="AD306" s="6"/>
      <c r="AE306" s="5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9"/>
      <c r="AQ306" s="5"/>
      <c r="AR306" s="10"/>
      <c r="AS306" s="9"/>
      <c r="AT306" s="9"/>
      <c r="AU306" s="9"/>
    </row>
    <row r="307">
      <c r="Z307" s="5"/>
      <c r="AA307" s="5"/>
      <c r="AB307" s="5"/>
      <c r="AC307" s="6"/>
      <c r="AD307" s="6"/>
      <c r="AE307" s="5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9"/>
      <c r="AQ307" s="5"/>
      <c r="AR307" s="10"/>
      <c r="AS307" s="9"/>
      <c r="AT307" s="9"/>
      <c r="AU307" s="9"/>
    </row>
    <row r="308">
      <c r="Z308" s="5"/>
      <c r="AA308" s="5"/>
      <c r="AB308" s="5"/>
      <c r="AC308" s="6"/>
      <c r="AD308" s="6"/>
      <c r="AE308" s="5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9"/>
      <c r="AQ308" s="5"/>
      <c r="AR308" s="10"/>
      <c r="AS308" s="9"/>
      <c r="AT308" s="9"/>
      <c r="AU308" s="9"/>
    </row>
    <row r="309">
      <c r="Z309" s="5"/>
      <c r="AA309" s="5"/>
      <c r="AB309" s="5"/>
      <c r="AC309" s="6"/>
      <c r="AD309" s="6"/>
      <c r="AE309" s="5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9"/>
      <c r="AQ309" s="5"/>
      <c r="AR309" s="10"/>
      <c r="AS309" s="9"/>
      <c r="AT309" s="9"/>
      <c r="AU309" s="9"/>
    </row>
    <row r="310">
      <c r="Z310" s="5"/>
      <c r="AA310" s="5"/>
      <c r="AB310" s="5"/>
      <c r="AC310" s="6"/>
      <c r="AD310" s="6"/>
      <c r="AE310" s="5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9"/>
      <c r="AQ310" s="5"/>
      <c r="AR310" s="10"/>
      <c r="AS310" s="9"/>
      <c r="AT310" s="9"/>
      <c r="AU310" s="9"/>
    </row>
    <row r="311">
      <c r="Z311" s="5"/>
      <c r="AA311" s="5"/>
      <c r="AB311" s="5"/>
      <c r="AC311" s="6"/>
      <c r="AD311" s="6"/>
      <c r="AE311" s="5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9"/>
      <c r="AQ311" s="5"/>
      <c r="AR311" s="10"/>
      <c r="AS311" s="9"/>
      <c r="AT311" s="9"/>
      <c r="AU311" s="9"/>
    </row>
    <row r="312">
      <c r="Z312" s="5"/>
      <c r="AA312" s="5"/>
      <c r="AB312" s="5"/>
      <c r="AC312" s="6"/>
      <c r="AD312" s="6"/>
      <c r="AE312" s="5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9"/>
      <c r="AQ312" s="5"/>
      <c r="AR312" s="10"/>
      <c r="AS312" s="9"/>
      <c r="AT312" s="9"/>
      <c r="AU312" s="9"/>
    </row>
    <row r="313">
      <c r="Z313" s="5"/>
      <c r="AA313" s="5"/>
      <c r="AB313" s="5"/>
      <c r="AC313" s="6"/>
      <c r="AD313" s="6"/>
      <c r="AE313" s="5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9"/>
      <c r="AQ313" s="5"/>
      <c r="AR313" s="10"/>
      <c r="AS313" s="9"/>
      <c r="AT313" s="9"/>
      <c r="AU313" s="9"/>
    </row>
    <row r="314">
      <c r="Z314" s="5"/>
      <c r="AA314" s="5"/>
      <c r="AB314" s="5"/>
      <c r="AC314" s="6"/>
      <c r="AD314" s="6"/>
      <c r="AE314" s="5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9"/>
      <c r="AQ314" s="5"/>
      <c r="AR314" s="10"/>
      <c r="AS314" s="9"/>
      <c r="AT314" s="9"/>
      <c r="AU314" s="9"/>
    </row>
    <row r="315">
      <c r="Z315" s="5"/>
      <c r="AA315" s="5"/>
      <c r="AB315" s="5"/>
      <c r="AC315" s="6"/>
      <c r="AD315" s="6"/>
      <c r="AE315" s="5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9"/>
      <c r="AQ315" s="5"/>
      <c r="AR315" s="10"/>
      <c r="AS315" s="9"/>
      <c r="AT315" s="9"/>
      <c r="AU315" s="9"/>
    </row>
    <row r="316">
      <c r="Z316" s="5"/>
      <c r="AA316" s="5"/>
      <c r="AB316" s="5"/>
      <c r="AC316" s="6"/>
      <c r="AD316" s="6"/>
      <c r="AE316" s="5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9"/>
      <c r="AQ316" s="5"/>
      <c r="AR316" s="10"/>
      <c r="AS316" s="9"/>
      <c r="AT316" s="9"/>
      <c r="AU316" s="9"/>
    </row>
    <row r="317">
      <c r="Z317" s="5"/>
      <c r="AA317" s="5"/>
      <c r="AB317" s="5"/>
      <c r="AC317" s="6"/>
      <c r="AD317" s="6"/>
      <c r="AE317" s="5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9"/>
      <c r="AQ317" s="5"/>
      <c r="AR317" s="10"/>
      <c r="AS317" s="9"/>
      <c r="AT317" s="9"/>
      <c r="AU317" s="9"/>
    </row>
    <row r="318">
      <c r="Z318" s="5"/>
      <c r="AA318" s="5"/>
      <c r="AB318" s="5"/>
      <c r="AC318" s="6"/>
      <c r="AD318" s="6"/>
      <c r="AE318" s="5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9"/>
      <c r="AQ318" s="5"/>
      <c r="AR318" s="10"/>
      <c r="AS318" s="9"/>
      <c r="AT318" s="9"/>
      <c r="AU318" s="9"/>
    </row>
    <row r="319">
      <c r="Z319" s="5"/>
      <c r="AA319" s="5"/>
      <c r="AB319" s="5"/>
      <c r="AC319" s="6"/>
      <c r="AD319" s="6"/>
      <c r="AE319" s="5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9"/>
      <c r="AQ319" s="5"/>
      <c r="AR319" s="10"/>
      <c r="AS319" s="9"/>
      <c r="AT319" s="9"/>
      <c r="AU319" s="9"/>
    </row>
    <row r="320">
      <c r="Z320" s="5"/>
      <c r="AA320" s="5"/>
      <c r="AB320" s="5"/>
      <c r="AC320" s="6"/>
      <c r="AD320" s="6"/>
      <c r="AE320" s="5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9"/>
      <c r="AQ320" s="5"/>
      <c r="AR320" s="10"/>
      <c r="AS320" s="9"/>
      <c r="AT320" s="9"/>
      <c r="AU320" s="9"/>
    </row>
  </sheetData>
  <autoFilter ref="$A$1:$Z$186">
    <filterColumn colId="16">
      <filters blank="1">
        <filter val="FALSE"/>
      </filters>
    </filterColumn>
    <filterColumn colId="19">
      <filters blank="1">
        <filter val="FALSE"/>
      </filters>
    </filterColumn>
    <sortState ref="A1:Z186">
      <sortCondition descending="1" ref="E1:E186"/>
      <sortCondition descending="1" ref="D1:D186"/>
      <sortCondition descending="1" ref="F1:F186"/>
    </sortState>
  </autoFilter>
  <mergeCells count="2">
    <mergeCell ref="AJ186:AK186"/>
    <mergeCell ref="AM186:AN18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543</v>
      </c>
      <c r="U1" s="1" t="s">
        <v>544</v>
      </c>
    </row>
    <row r="2" hidden="1">
      <c r="A2" s="1" t="s">
        <v>21</v>
      </c>
      <c r="B2" s="1" t="s">
        <v>22</v>
      </c>
      <c r="C2" s="1" t="s">
        <v>23</v>
      </c>
      <c r="D2" s="1">
        <v>462.0</v>
      </c>
      <c r="E2" s="1">
        <v>1.85507204E8</v>
      </c>
      <c r="F2" s="1" t="s">
        <v>24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2" t="b">
        <f>IFERROR(__xludf.DUMMYFUNCTION("IF(REGEXMATCH(B2, ""DEPRECATED""), true, false)
"),FALSE)</f>
        <v>0</v>
      </c>
      <c r="R2" s="2" t="str">
        <f t="shared" ref="R2:R176" si="1">CONCAT(A2, CONCAT(" - ", D2))</f>
        <v>nats - 462</v>
      </c>
      <c r="S2" s="3" t="str">
        <f t="shared" ref="S2:S176" si="2">CONCAT(A2, CONCAT(" - ", E2))</f>
        <v>nats - 185507204</v>
      </c>
      <c r="T2" s="2" t="b">
        <f t="shared" ref="T2:T176" si="3">OR(M2&gt;0, N2&gt;0)</f>
        <v>0</v>
      </c>
      <c r="U2" s="2" t="b">
        <f t="shared" ref="U2:U176" si="4">if(EQ(G2,"undefined"), true, false)</f>
        <v>0</v>
      </c>
    </row>
    <row r="3" hidden="1">
      <c r="A3" s="1" t="s">
        <v>25</v>
      </c>
      <c r="B3" s="1" t="s">
        <v>26</v>
      </c>
      <c r="C3" s="1" t="s">
        <v>23</v>
      </c>
      <c r="D3" s="1">
        <v>2450.0</v>
      </c>
      <c r="E3" s="1">
        <v>2.616536732E9</v>
      </c>
      <c r="F3" s="1" t="s">
        <v>27</v>
      </c>
      <c r="G3" s="1">
        <v>0.0</v>
      </c>
      <c r="H3" s="1">
        <v>0.0</v>
      </c>
      <c r="I3" s="1">
        <v>7.0</v>
      </c>
      <c r="J3" s="1">
        <v>0.0</v>
      </c>
      <c r="K3" s="1">
        <v>2.0</v>
      </c>
      <c r="L3" s="1">
        <v>0.0</v>
      </c>
      <c r="M3" s="1">
        <v>0.0</v>
      </c>
      <c r="N3" s="1">
        <v>0.0</v>
      </c>
      <c r="O3" s="1">
        <v>3.0</v>
      </c>
      <c r="P3" s="1">
        <v>0.0</v>
      </c>
      <c r="Q3" s="2" t="b">
        <f>IFERROR(__xludf.DUMMYFUNCTION("IF(REGEXMATCH(B3, ""DEPRECATED""), true, false)
"),FALSE)</f>
        <v>0</v>
      </c>
      <c r="R3" s="2" t="str">
        <f t="shared" si="1"/>
        <v>docker - 2450</v>
      </c>
      <c r="S3" s="3" t="str">
        <f t="shared" si="2"/>
        <v>docker - 2616536732</v>
      </c>
      <c r="T3" s="2" t="b">
        <f t="shared" si="3"/>
        <v>0</v>
      </c>
      <c r="U3" s="2" t="b">
        <f t="shared" si="4"/>
        <v>0</v>
      </c>
    </row>
    <row r="4" hidden="1">
      <c r="A4" s="1" t="s">
        <v>28</v>
      </c>
      <c r="B4" s="1" t="s">
        <v>29</v>
      </c>
      <c r="C4" s="1" t="s">
        <v>23</v>
      </c>
      <c r="D4" s="1">
        <v>4912.0</v>
      </c>
      <c r="E4" s="1">
        <v>2.644473077E9</v>
      </c>
      <c r="F4" s="1" t="s">
        <v>30</v>
      </c>
      <c r="G4" s="1">
        <v>3.0</v>
      </c>
      <c r="H4" s="1">
        <v>9.0</v>
      </c>
      <c r="I4" s="1">
        <v>1.0</v>
      </c>
      <c r="J4" s="1">
        <v>3.0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si="1"/>
        <v>rabbitmq - 4912</v>
      </c>
      <c r="S4" s="3" t="str">
        <f t="shared" si="2"/>
        <v>rabbitmq - 2644473077</v>
      </c>
      <c r="T4" s="2" t="b">
        <f t="shared" si="3"/>
        <v>0</v>
      </c>
      <c r="U4" s="2" t="b">
        <f t="shared" si="4"/>
        <v>0</v>
      </c>
    </row>
    <row r="5">
      <c r="A5" s="1" t="s">
        <v>31</v>
      </c>
      <c r="B5" s="1" t="s">
        <v>32</v>
      </c>
      <c r="C5" s="1" t="s">
        <v>23</v>
      </c>
      <c r="D5" s="1">
        <v>3906.0</v>
      </c>
      <c r="E5" s="1">
        <v>9.16243366E8</v>
      </c>
      <c r="F5" s="1" t="s">
        <v>33</v>
      </c>
      <c r="G5" s="1">
        <v>1.0</v>
      </c>
      <c r="H5" s="1">
        <v>75.0</v>
      </c>
      <c r="I5" s="1">
        <v>0.0</v>
      </c>
      <c r="J5" s="1">
        <v>7.0</v>
      </c>
      <c r="K5" s="1">
        <v>0.0</v>
      </c>
      <c r="L5" s="1">
        <v>0.0</v>
      </c>
      <c r="M5" s="1">
        <v>0.0</v>
      </c>
      <c r="N5" s="1">
        <v>1.0</v>
      </c>
      <c r="O5" s="1">
        <v>0.0</v>
      </c>
      <c r="P5" s="1">
        <v>3.0</v>
      </c>
      <c r="Q5" s="2" t="b">
        <f>IFERROR(__xludf.DUMMYFUNCTION("IF(REGEXMATCH(B5, ""DEPRECATED""), true, false)
"),FALSE)</f>
        <v>0</v>
      </c>
      <c r="R5" s="2" t="str">
        <f t="shared" si="1"/>
        <v>nextcloud - 3906</v>
      </c>
      <c r="S5" s="3" t="str">
        <f t="shared" si="2"/>
        <v>nextcloud - 916243366</v>
      </c>
      <c r="T5" s="2" t="b">
        <f t="shared" si="3"/>
        <v>1</v>
      </c>
      <c r="U5" s="2" t="b">
        <f t="shared" si="4"/>
        <v>0</v>
      </c>
      <c r="AQ5" s="3"/>
    </row>
    <row r="6">
      <c r="A6" s="1" t="s">
        <v>34</v>
      </c>
      <c r="B6" s="1" t="s">
        <v>35</v>
      </c>
      <c r="C6" s="1" t="s">
        <v>23</v>
      </c>
      <c r="D6" s="1">
        <v>14552.0</v>
      </c>
      <c r="E6" s="1">
        <v>3.864873871E9</v>
      </c>
      <c r="F6" s="1" t="s">
        <v>36</v>
      </c>
      <c r="G6" s="1">
        <v>5.0</v>
      </c>
      <c r="H6" s="1">
        <v>0.0</v>
      </c>
      <c r="I6" s="1">
        <v>28.0</v>
      </c>
      <c r="J6" s="1">
        <v>0.0</v>
      </c>
      <c r="K6" s="1">
        <v>50.0</v>
      </c>
      <c r="L6" s="1">
        <v>0.0</v>
      </c>
      <c r="M6" s="1">
        <v>2.0</v>
      </c>
      <c r="N6" s="1">
        <v>0.0</v>
      </c>
      <c r="O6" s="1">
        <v>4.0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1"/>
        <v>mysql - 14552</v>
      </c>
      <c r="S6" s="3" t="str">
        <f t="shared" si="2"/>
        <v>mysql - 3864873871</v>
      </c>
      <c r="T6" s="2" t="b">
        <f t="shared" si="3"/>
        <v>1</v>
      </c>
      <c r="U6" s="2" t="b">
        <f t="shared" si="4"/>
        <v>0</v>
      </c>
      <c r="AQ6" s="3"/>
    </row>
    <row r="7">
      <c r="A7" s="1" t="s">
        <v>37</v>
      </c>
      <c r="B7" s="1" t="s">
        <v>38</v>
      </c>
      <c r="C7" s="1" t="s">
        <v>23</v>
      </c>
      <c r="D7" s="1">
        <v>9906.0</v>
      </c>
      <c r="E7" s="1">
        <v>3.928672726E9</v>
      </c>
      <c r="F7" s="1" t="s">
        <v>39</v>
      </c>
      <c r="G7" s="1">
        <v>5.0</v>
      </c>
      <c r="H7" s="1">
        <v>11.0</v>
      </c>
      <c r="I7" s="1">
        <v>12.0</v>
      </c>
      <c r="J7" s="1">
        <v>3.0</v>
      </c>
      <c r="K7" s="1">
        <v>28.0</v>
      </c>
      <c r="L7" s="1">
        <v>0.0</v>
      </c>
      <c r="M7" s="1">
        <v>2.0</v>
      </c>
      <c r="N7" s="1">
        <v>0.0</v>
      </c>
      <c r="O7" s="1">
        <v>1.0</v>
      </c>
      <c r="P7" s="1">
        <v>0.0</v>
      </c>
      <c r="Q7" s="2" t="b">
        <f>IFERROR(__xludf.DUMMYFUNCTION("IF(REGEXMATCH(B7, ""DEPRECATED""), true, false)
"),FALSE)</f>
        <v>0</v>
      </c>
      <c r="R7" s="2" t="str">
        <f t="shared" si="1"/>
        <v>mongo - 9906</v>
      </c>
      <c r="S7" s="3" t="str">
        <f t="shared" si="2"/>
        <v>mongo - 3928672726</v>
      </c>
      <c r="T7" s="2" t="b">
        <f t="shared" si="3"/>
        <v>1</v>
      </c>
      <c r="U7" s="2" t="b">
        <f t="shared" si="4"/>
        <v>0</v>
      </c>
      <c r="AQ7" s="3"/>
    </row>
    <row r="8">
      <c r="A8" s="1" t="s">
        <v>40</v>
      </c>
      <c r="B8" s="1" t="s">
        <v>41</v>
      </c>
      <c r="C8" s="1" t="s">
        <v>23</v>
      </c>
      <c r="D8" s="1">
        <v>58.0</v>
      </c>
      <c r="E8" s="1">
        <v>2.4262599E7</v>
      </c>
      <c r="F8" s="1" t="s">
        <v>42</v>
      </c>
      <c r="G8" s="1">
        <v>1.0</v>
      </c>
      <c r="H8" s="1">
        <v>20.0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1.0</v>
      </c>
      <c r="O8" s="1">
        <v>0.0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1"/>
        <v>hylang - 58</v>
      </c>
      <c r="S8" s="3" t="str">
        <f t="shared" si="2"/>
        <v>hylang - 24262599</v>
      </c>
      <c r="T8" s="2" t="b">
        <f t="shared" si="3"/>
        <v>1</v>
      </c>
      <c r="U8" s="2" t="b">
        <f t="shared" si="4"/>
        <v>0</v>
      </c>
      <c r="AQ8" s="3"/>
    </row>
    <row r="9">
      <c r="A9" s="1" t="s">
        <v>43</v>
      </c>
      <c r="B9" s="1" t="s">
        <v>44</v>
      </c>
      <c r="C9" s="1" t="s">
        <v>23</v>
      </c>
      <c r="D9" s="1">
        <v>5382.0</v>
      </c>
      <c r="E9" s="1">
        <v>1.230555325E9</v>
      </c>
      <c r="F9" s="1" t="s">
        <v>45</v>
      </c>
      <c r="G9" s="1">
        <v>0.0</v>
      </c>
      <c r="H9" s="1">
        <v>123.0</v>
      </c>
      <c r="I9" s="1">
        <v>0.0</v>
      </c>
      <c r="J9" s="1">
        <v>5.0</v>
      </c>
      <c r="K9" s="1">
        <v>0.0</v>
      </c>
      <c r="L9" s="1">
        <v>0.0</v>
      </c>
      <c r="M9" s="1">
        <v>0.0</v>
      </c>
      <c r="N9" s="1">
        <v>1.0</v>
      </c>
      <c r="O9" s="1">
        <v>0.0</v>
      </c>
      <c r="P9" s="1">
        <v>3.0</v>
      </c>
      <c r="Q9" s="2" t="b">
        <f>IFERROR(__xludf.DUMMYFUNCTION("IF(REGEXMATCH(B9, ""DEPRECATED""), true, false)
"),FALSE)</f>
        <v>0</v>
      </c>
      <c r="R9" s="2" t="str">
        <f t="shared" si="1"/>
        <v>wordpress - 5382</v>
      </c>
      <c r="S9" s="3" t="str">
        <f t="shared" si="2"/>
        <v>wordpress - 1230555325</v>
      </c>
      <c r="T9" s="2" t="b">
        <f t="shared" si="3"/>
        <v>1</v>
      </c>
      <c r="U9" s="2" t="b">
        <f t="shared" si="4"/>
        <v>0</v>
      </c>
      <c r="AQ9" s="3"/>
    </row>
    <row r="10">
      <c r="A10" s="1" t="s">
        <v>46</v>
      </c>
      <c r="B10" s="1" t="s">
        <v>47</v>
      </c>
      <c r="C10" s="1" t="s">
        <v>23</v>
      </c>
      <c r="D10" s="1">
        <v>379.0</v>
      </c>
      <c r="E10" s="1">
        <v>3.9255566E7</v>
      </c>
      <c r="F10" s="1" t="s">
        <v>48</v>
      </c>
      <c r="G10" s="1">
        <v>0.0</v>
      </c>
      <c r="H10" s="1">
        <v>131.0</v>
      </c>
      <c r="I10" s="1">
        <v>0.0</v>
      </c>
      <c r="J10" s="1">
        <v>7.0</v>
      </c>
      <c r="K10" s="1">
        <v>1.0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pypy - 379</v>
      </c>
      <c r="S10" s="3" t="str">
        <f t="shared" si="2"/>
        <v>pypy - 39255566</v>
      </c>
      <c r="T10" s="2" t="b">
        <f t="shared" si="3"/>
        <v>1</v>
      </c>
      <c r="U10" s="2" t="b">
        <f t="shared" si="4"/>
        <v>0</v>
      </c>
      <c r="AQ10" s="3"/>
    </row>
    <row r="11" hidden="1">
      <c r="A11" s="1" t="s">
        <v>49</v>
      </c>
      <c r="B11" s="1" t="s">
        <v>50</v>
      </c>
      <c r="C11" s="1" t="s">
        <v>23</v>
      </c>
      <c r="D11" s="1">
        <v>597.0</v>
      </c>
      <c r="E11" s="1">
        <v>3.82041761E8</v>
      </c>
      <c r="F11" s="1" t="s">
        <v>51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1.0</v>
      </c>
      <c r="P11" s="1">
        <v>0.0</v>
      </c>
      <c r="Q11" s="2" t="b">
        <f>IFERROR(__xludf.DUMMYFUNCTION("IF(REGEXMATCH(B11, ""DEPRECATED""), true, false)
"),FALSE)</f>
        <v>0</v>
      </c>
      <c r="R11" s="2" t="str">
        <f t="shared" si="1"/>
        <v>bash - 597</v>
      </c>
      <c r="S11" s="3" t="str">
        <f t="shared" si="2"/>
        <v>bash - 382041761</v>
      </c>
      <c r="T11" s="2" t="b">
        <f t="shared" si="3"/>
        <v>0</v>
      </c>
      <c r="U11" s="2" t="b">
        <f t="shared" si="4"/>
        <v>0</v>
      </c>
    </row>
    <row r="12">
      <c r="A12" s="1" t="s">
        <v>52</v>
      </c>
      <c r="B12" s="1" t="s">
        <v>53</v>
      </c>
      <c r="C12" s="1" t="s">
        <v>23</v>
      </c>
      <c r="D12" s="1">
        <v>1665.0</v>
      </c>
      <c r="E12" s="1">
        <v>3.53990789E8</v>
      </c>
      <c r="F12" s="1" t="s">
        <v>54</v>
      </c>
      <c r="G12" s="1">
        <v>4.0</v>
      </c>
      <c r="H12" s="1">
        <v>25.0</v>
      </c>
      <c r="I12" s="1">
        <v>24.0</v>
      </c>
      <c r="J12" s="1">
        <v>3.0</v>
      </c>
      <c r="K12" s="1">
        <v>39.0</v>
      </c>
      <c r="L12" s="1">
        <v>3.0</v>
      </c>
      <c r="M12" s="1">
        <v>4.0</v>
      </c>
      <c r="N12" s="1">
        <v>1.0</v>
      </c>
      <c r="O12" s="1">
        <v>4.0</v>
      </c>
      <c r="P12" s="1">
        <v>1.0</v>
      </c>
      <c r="Q12" s="2" t="b">
        <f>IFERROR(__xludf.DUMMYFUNCTION("IF(REGEXMATCH(B12, ""DEPRECATED""), true, false)
"),FALSE)</f>
        <v>0</v>
      </c>
      <c r="R12" s="2" t="str">
        <f t="shared" si="1"/>
        <v>ghost - 1665</v>
      </c>
      <c r="S12" s="3" t="str">
        <f t="shared" si="2"/>
        <v>ghost - 353990789</v>
      </c>
      <c r="T12" s="2" t="b">
        <f t="shared" si="3"/>
        <v>1</v>
      </c>
      <c r="U12" s="2" t="b">
        <f t="shared" si="4"/>
        <v>0</v>
      </c>
      <c r="AQ12" s="3"/>
    </row>
    <row r="13" hidden="1">
      <c r="A13" s="1" t="s">
        <v>55</v>
      </c>
      <c r="B13" s="1" t="s">
        <v>56</v>
      </c>
      <c r="C13" s="1" t="s">
        <v>23</v>
      </c>
      <c r="D13" s="1">
        <v>180.0</v>
      </c>
      <c r="E13" s="1">
        <v>1.5011989E7</v>
      </c>
      <c r="F13" s="1" t="s">
        <v>57</v>
      </c>
      <c r="G13" s="1">
        <v>3.0</v>
      </c>
      <c r="H13" s="1">
        <v>11.0</v>
      </c>
      <c r="I13" s="1">
        <v>2.0</v>
      </c>
      <c r="J13" s="1">
        <v>4.0</v>
      </c>
      <c r="K13" s="1">
        <v>1.0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2" t="b">
        <f>IFERROR(__xludf.DUMMYFUNCTION("IF(REGEXMATCH(B13, ""DEPRECATED""), true, false)
"),FALSE)</f>
        <v>0</v>
      </c>
      <c r="R13" s="2" t="str">
        <f t="shared" si="1"/>
        <v>orientdb - 180</v>
      </c>
      <c r="S13" s="3" t="str">
        <f t="shared" si="2"/>
        <v>orientdb - 15011989</v>
      </c>
      <c r="T13" s="2" t="b">
        <f t="shared" si="3"/>
        <v>0</v>
      </c>
      <c r="U13" s="2" t="b">
        <f t="shared" si="4"/>
        <v>0</v>
      </c>
    </row>
    <row r="14">
      <c r="A14" s="1" t="s">
        <v>58</v>
      </c>
      <c r="B14" s="1" t="s">
        <v>59</v>
      </c>
      <c r="C14" s="1" t="s">
        <v>23</v>
      </c>
      <c r="D14" s="1">
        <v>124.0</v>
      </c>
      <c r="E14" s="1">
        <v>1664359.0</v>
      </c>
      <c r="F14" s="1" t="s">
        <v>60</v>
      </c>
      <c r="G14" s="1">
        <v>1.0</v>
      </c>
      <c r="H14" s="1">
        <v>33.0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1.0</v>
      </c>
      <c r="O14" s="1">
        <v>0.0</v>
      </c>
      <c r="P14" s="1">
        <v>0.0</v>
      </c>
      <c r="Q14" s="2" t="b">
        <f>IFERROR(__xludf.DUMMYFUNCTION("IF(REGEXMATCH(B14, ""DEPRECATED""), true, false)
"),FALSE)</f>
        <v>0</v>
      </c>
      <c r="R14" s="2" t="str">
        <f t="shared" si="1"/>
        <v>dart - 124</v>
      </c>
      <c r="S14" s="3" t="str">
        <f t="shared" si="2"/>
        <v>dart - 1664359</v>
      </c>
      <c r="T14" s="2" t="b">
        <f t="shared" si="3"/>
        <v>1</v>
      </c>
      <c r="U14" s="2" t="b">
        <f t="shared" si="4"/>
        <v>0</v>
      </c>
      <c r="AQ14" s="3"/>
    </row>
    <row r="15">
      <c r="A15" s="1" t="s">
        <v>61</v>
      </c>
      <c r="B15" s="1" t="s">
        <v>62</v>
      </c>
      <c r="C15" s="1" t="s">
        <v>23</v>
      </c>
      <c r="D15" s="1">
        <v>13004.0</v>
      </c>
      <c r="E15" s="1">
        <v>4.665428867E9</v>
      </c>
      <c r="F15" s="1" t="s">
        <v>63</v>
      </c>
      <c r="G15" s="1">
        <v>1.0</v>
      </c>
      <c r="H15" s="1">
        <v>82.0</v>
      </c>
      <c r="I15" s="1">
        <v>0.0</v>
      </c>
      <c r="J15" s="1">
        <v>7.0</v>
      </c>
      <c r="K15" s="1">
        <v>0.0</v>
      </c>
      <c r="L15" s="1">
        <v>0.0</v>
      </c>
      <c r="M15" s="1">
        <v>0.0</v>
      </c>
      <c r="N15" s="1">
        <v>1.0</v>
      </c>
      <c r="O15" s="1">
        <v>0.0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1"/>
        <v>node - 13004</v>
      </c>
      <c r="S15" s="3" t="str">
        <f t="shared" si="2"/>
        <v>node - 4665428867</v>
      </c>
      <c r="T15" s="2" t="b">
        <f t="shared" si="3"/>
        <v>1</v>
      </c>
      <c r="U15" s="2" t="b">
        <f t="shared" si="4"/>
        <v>0</v>
      </c>
      <c r="AQ15" s="3"/>
    </row>
    <row r="16">
      <c r="A16" s="1" t="s">
        <v>64</v>
      </c>
      <c r="B16" s="1" t="s">
        <v>65</v>
      </c>
      <c r="C16" s="1" t="s">
        <v>23</v>
      </c>
      <c r="D16" s="1">
        <v>81.0</v>
      </c>
      <c r="E16" s="1">
        <v>5130724.0</v>
      </c>
      <c r="F16" s="1" t="s">
        <v>66</v>
      </c>
      <c r="G16" s="1">
        <v>8.0</v>
      </c>
      <c r="H16" s="1">
        <v>10.0</v>
      </c>
      <c r="I16" s="1">
        <v>30.0</v>
      </c>
      <c r="J16" s="1">
        <v>5.0</v>
      </c>
      <c r="K16" s="1">
        <v>30.0</v>
      </c>
      <c r="L16" s="1">
        <v>0.0</v>
      </c>
      <c r="M16" s="1">
        <v>2.0</v>
      </c>
      <c r="N16" s="1">
        <v>0.0</v>
      </c>
      <c r="O16" s="1">
        <v>4.0</v>
      </c>
      <c r="P16" s="1">
        <v>0.0</v>
      </c>
      <c r="Q16" s="2" t="b">
        <f>IFERROR(__xludf.DUMMYFUNCTION("IF(REGEXMATCH(B16, ""DEPRECATED""), true, false)
"),FALSE)</f>
        <v>0</v>
      </c>
      <c r="R16" s="2" t="str">
        <f t="shared" si="1"/>
        <v>geonetwork - 81</v>
      </c>
      <c r="S16" s="3" t="str">
        <f t="shared" si="2"/>
        <v>geonetwork - 5130724</v>
      </c>
      <c r="T16" s="2" t="b">
        <f t="shared" si="3"/>
        <v>1</v>
      </c>
      <c r="U16" s="2" t="b">
        <f t="shared" si="4"/>
        <v>0</v>
      </c>
      <c r="AQ16" s="3"/>
    </row>
    <row r="17">
      <c r="A17" s="1" t="s">
        <v>67</v>
      </c>
      <c r="B17" s="1" t="s">
        <v>68</v>
      </c>
      <c r="C17" s="1" t="s">
        <v>23</v>
      </c>
      <c r="D17" s="1">
        <v>15.0</v>
      </c>
      <c r="E17" s="1">
        <v>108231.0</v>
      </c>
      <c r="F17" s="1" t="s">
        <v>69</v>
      </c>
      <c r="G17" s="1">
        <v>0.0</v>
      </c>
      <c r="H17" s="1">
        <v>33.0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1.0</v>
      </c>
      <c r="O17" s="1">
        <v>0.0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unit - 15</v>
      </c>
      <c r="S17" s="3" t="str">
        <f t="shared" si="2"/>
        <v>unit - 108231</v>
      </c>
      <c r="T17" s="2" t="b">
        <f t="shared" si="3"/>
        <v>1</v>
      </c>
      <c r="U17" s="2" t="b">
        <f t="shared" si="4"/>
        <v>0</v>
      </c>
      <c r="AQ17" s="3"/>
    </row>
    <row r="18">
      <c r="A18" s="1" t="s">
        <v>70</v>
      </c>
      <c r="B18" s="1" t="s">
        <v>71</v>
      </c>
      <c r="C18" s="1" t="s">
        <v>23</v>
      </c>
      <c r="D18" s="1">
        <v>1371.0</v>
      </c>
      <c r="E18" s="1">
        <v>2.21653592E8</v>
      </c>
      <c r="F18" s="1" t="s">
        <v>72</v>
      </c>
      <c r="G18" s="1">
        <v>0.0</v>
      </c>
      <c r="H18" s="1">
        <v>0.0</v>
      </c>
      <c r="I18" s="1">
        <v>1.0</v>
      </c>
      <c r="J18" s="1">
        <v>1.0</v>
      </c>
      <c r="K18" s="1">
        <v>2.0</v>
      </c>
      <c r="L18" s="1">
        <v>1.0</v>
      </c>
      <c r="M18" s="1">
        <v>2.0</v>
      </c>
      <c r="N18" s="1">
        <v>0.0</v>
      </c>
      <c r="O18" s="1">
        <v>1.0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mongo-express - 1371</v>
      </c>
      <c r="S18" s="3" t="str">
        <f t="shared" si="2"/>
        <v>mongo-express - 221653592</v>
      </c>
      <c r="T18" s="2" t="b">
        <f t="shared" si="3"/>
        <v>1</v>
      </c>
      <c r="U18" s="2" t="b">
        <f t="shared" si="4"/>
        <v>0</v>
      </c>
      <c r="AQ18" s="3"/>
    </row>
    <row r="19" hidden="1">
      <c r="A19" s="1" t="s">
        <v>73</v>
      </c>
      <c r="B19" s="1" t="s">
        <v>74</v>
      </c>
      <c r="C19" s="1" t="s">
        <v>23</v>
      </c>
      <c r="D19" s="1">
        <v>3596.0</v>
      </c>
      <c r="E19" s="1">
        <v>7.06297294E8</v>
      </c>
      <c r="F19" s="1" t="s">
        <v>75</v>
      </c>
      <c r="G19" s="1">
        <v>3.0</v>
      </c>
      <c r="H19" s="1">
        <v>16.0</v>
      </c>
      <c r="I19" s="1">
        <v>1.0</v>
      </c>
      <c r="J19" s="1">
        <v>15.0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1"/>
        <v>tomcat - 3596</v>
      </c>
      <c r="S19" s="3" t="str">
        <f t="shared" si="2"/>
        <v>tomcat - 706297294</v>
      </c>
      <c r="T19" s="2" t="b">
        <f t="shared" si="3"/>
        <v>0</v>
      </c>
      <c r="U19" s="2" t="b">
        <f t="shared" si="4"/>
        <v>0</v>
      </c>
    </row>
    <row r="20" hidden="1">
      <c r="A20" s="1" t="s">
        <v>76</v>
      </c>
      <c r="B20" s="1" t="s">
        <v>77</v>
      </c>
      <c r="C20" s="1" t="s">
        <v>23</v>
      </c>
      <c r="D20" s="1">
        <v>1527.0</v>
      </c>
      <c r="E20" s="1">
        <v>6.20129893E8</v>
      </c>
      <c r="F20" s="1" t="s">
        <v>78</v>
      </c>
      <c r="G20" s="1">
        <v>3.0</v>
      </c>
      <c r="H20" s="1">
        <v>17.0</v>
      </c>
      <c r="I20" s="1">
        <v>1.0</v>
      </c>
      <c r="J20" s="1">
        <v>15.0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1"/>
        <v>maven - 1527</v>
      </c>
      <c r="S20" s="3" t="str">
        <f t="shared" si="2"/>
        <v>maven - 620129893</v>
      </c>
      <c r="T20" s="2" t="b">
        <f t="shared" si="3"/>
        <v>0</v>
      </c>
      <c r="U20" s="2" t="b">
        <f t="shared" si="4"/>
        <v>0</v>
      </c>
    </row>
    <row r="21" hidden="1">
      <c r="A21" s="1" t="s">
        <v>79</v>
      </c>
      <c r="B21" s="1" t="s">
        <v>80</v>
      </c>
      <c r="C21" s="1" t="s">
        <v>23</v>
      </c>
      <c r="D21" s="1">
        <v>404.0</v>
      </c>
      <c r="E21" s="1">
        <v>3.8682878E7</v>
      </c>
      <c r="F21" s="1" t="s">
        <v>81</v>
      </c>
      <c r="G21" s="1">
        <v>2.0</v>
      </c>
      <c r="H21" s="1">
        <v>14.0</v>
      </c>
      <c r="I21" s="1">
        <v>0.0</v>
      </c>
      <c r="J21" s="1">
        <v>16.0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2" t="b">
        <f>IFERROR(__xludf.DUMMYFUNCTION("IF(REGEXMATCH(B21, ""DEPRECATED""), true, false)
"),FALSE)</f>
        <v>0</v>
      </c>
      <c r="R21" s="2" t="str">
        <f t="shared" si="1"/>
        <v>jetty - 404</v>
      </c>
      <c r="S21" s="3" t="str">
        <f t="shared" si="2"/>
        <v>jetty - 38682878</v>
      </c>
      <c r="T21" s="2" t="b">
        <f t="shared" si="3"/>
        <v>0</v>
      </c>
      <c r="U21" s="2" t="b">
        <f t="shared" si="4"/>
        <v>0</v>
      </c>
    </row>
    <row r="22" hidden="1">
      <c r="A22" s="1" t="s">
        <v>82</v>
      </c>
      <c r="B22" s="1" t="s">
        <v>83</v>
      </c>
      <c r="C22" s="1" t="s">
        <v>23</v>
      </c>
      <c r="D22" s="1">
        <v>667.0</v>
      </c>
      <c r="E22" s="1">
        <v>2.4760756E7</v>
      </c>
      <c r="F22" s="1" t="s">
        <v>84</v>
      </c>
      <c r="G22" s="1">
        <v>3.0</v>
      </c>
      <c r="H22" s="1">
        <v>53.0</v>
      </c>
      <c r="I22" s="1">
        <v>3.0</v>
      </c>
      <c r="J22" s="1">
        <v>63.0</v>
      </c>
      <c r="K22" s="1">
        <v>9.0</v>
      </c>
      <c r="L22" s="1">
        <v>1.0</v>
      </c>
      <c r="M22" s="1">
        <v>0.0</v>
      </c>
      <c r="N22" s="1">
        <v>0.0</v>
      </c>
      <c r="O22" s="1">
        <v>0.0</v>
      </c>
      <c r="P22" s="1">
        <v>0.0</v>
      </c>
      <c r="Q22" s="2" t="b">
        <f>IFERROR(__xludf.DUMMYFUNCTION("IF(REGEXMATCH(B22, ""DEPRECATED""), true, false)
"),FALSE)</f>
        <v>0</v>
      </c>
      <c r="R22" s="2" t="str">
        <f t="shared" si="1"/>
        <v>swift - 667</v>
      </c>
      <c r="S22" s="3" t="str">
        <f t="shared" si="2"/>
        <v>swift - 24760756</v>
      </c>
      <c r="T22" s="2" t="b">
        <f t="shared" si="3"/>
        <v>0</v>
      </c>
      <c r="U22" s="2" t="b">
        <f t="shared" si="4"/>
        <v>0</v>
      </c>
    </row>
    <row r="23" hidden="1">
      <c r="A23" s="1" t="s">
        <v>85</v>
      </c>
      <c r="B23" s="1" t="s">
        <v>86</v>
      </c>
      <c r="C23" s="1" t="s">
        <v>23</v>
      </c>
      <c r="D23" s="1">
        <v>345.0</v>
      </c>
      <c r="E23" s="1">
        <v>6.4432051E7</v>
      </c>
      <c r="F23" s="1" t="s">
        <v>87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2" t="b">
        <f>IFERROR(__xludf.DUMMYFUNCTION("IF(REGEXMATCH(B23, ""DEPRECATED""), true, false)
"),FALSE)</f>
        <v>0</v>
      </c>
      <c r="R23" s="2" t="str">
        <f t="shared" si="1"/>
        <v>amazoncorretto - 345</v>
      </c>
      <c r="S23" s="3" t="str">
        <f t="shared" si="2"/>
        <v>amazoncorretto - 64432051</v>
      </c>
      <c r="T23" s="2" t="b">
        <f t="shared" si="3"/>
        <v>0</v>
      </c>
      <c r="U23" s="2" t="b">
        <f t="shared" si="4"/>
        <v>0</v>
      </c>
    </row>
    <row r="24">
      <c r="A24" s="1" t="s">
        <v>88</v>
      </c>
      <c r="B24" s="1" t="s">
        <v>89</v>
      </c>
      <c r="C24" s="1" t="s">
        <v>23</v>
      </c>
      <c r="D24" s="1">
        <v>19159.0</v>
      </c>
      <c r="E24" s="1">
        <v>8.573723816E9</v>
      </c>
      <c r="F24" s="1" t="s">
        <v>90</v>
      </c>
      <c r="G24" s="1">
        <v>0.0</v>
      </c>
      <c r="H24" s="1">
        <v>34.0</v>
      </c>
      <c r="I24" s="1">
        <v>0.0</v>
      </c>
      <c r="J24" s="1">
        <v>3.0</v>
      </c>
      <c r="K24" s="1">
        <v>0.0</v>
      </c>
      <c r="L24" s="1">
        <v>0.0</v>
      </c>
      <c r="M24" s="1">
        <v>0.0</v>
      </c>
      <c r="N24" s="1">
        <v>1.0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1"/>
        <v>nginx - 19159</v>
      </c>
      <c r="S24" s="3" t="str">
        <f t="shared" si="2"/>
        <v>nginx - 8573723816</v>
      </c>
      <c r="T24" s="2" t="b">
        <f t="shared" si="3"/>
        <v>1</v>
      </c>
      <c r="U24" s="2" t="b">
        <f t="shared" si="4"/>
        <v>0</v>
      </c>
      <c r="AQ24" s="3"/>
    </row>
    <row r="25" hidden="1">
      <c r="A25" s="1" t="s">
        <v>91</v>
      </c>
      <c r="B25" s="1" t="s">
        <v>92</v>
      </c>
      <c r="C25" s="1" t="s">
        <v>23</v>
      </c>
      <c r="D25" s="1">
        <v>1347.0</v>
      </c>
      <c r="E25" s="1">
        <v>8.21791277E8</v>
      </c>
      <c r="F25" s="1" t="s">
        <v>93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2" t="b">
        <f>IFERROR(__xludf.DUMMYFUNCTION("IF(REGEXMATCH(B25, ""DEPRECATED""), true, false)
"),FALSE)</f>
        <v>0</v>
      </c>
      <c r="R25" s="2" t="str">
        <f t="shared" si="1"/>
        <v>amazonlinux - 1347</v>
      </c>
      <c r="S25" s="3" t="str">
        <f t="shared" si="2"/>
        <v>amazonlinux - 821791277</v>
      </c>
      <c r="T25" s="2" t="b">
        <f t="shared" si="3"/>
        <v>0</v>
      </c>
      <c r="U25" s="2" t="b">
        <f t="shared" si="4"/>
        <v>0</v>
      </c>
    </row>
    <row r="26">
      <c r="A26" s="1" t="s">
        <v>94</v>
      </c>
      <c r="B26" s="1" t="s">
        <v>95</v>
      </c>
      <c r="C26" s="1" t="s">
        <v>23</v>
      </c>
      <c r="D26" s="1">
        <v>553.0</v>
      </c>
      <c r="E26" s="1">
        <v>2.18588385E8</v>
      </c>
      <c r="F26" s="1" t="s">
        <v>96</v>
      </c>
      <c r="G26" s="1">
        <v>4.0</v>
      </c>
      <c r="H26" s="1">
        <v>20.0</v>
      </c>
      <c r="I26" s="1">
        <v>14.0</v>
      </c>
      <c r="J26" s="1">
        <v>16.0</v>
      </c>
      <c r="K26" s="1">
        <v>29.0</v>
      </c>
      <c r="L26" s="1">
        <v>0.0</v>
      </c>
      <c r="M26" s="1">
        <v>2.0</v>
      </c>
      <c r="N26" s="1">
        <v>0.0</v>
      </c>
      <c r="O26" s="1">
        <v>1.0</v>
      </c>
      <c r="P26" s="1">
        <v>0.0</v>
      </c>
      <c r="Q26" s="2" t="b">
        <f>IFERROR(__xludf.DUMMYFUNCTION("IF(REGEXMATCH(B26, ""DEPRECATED""), true, false)
"),FALSE)</f>
        <v>0</v>
      </c>
      <c r="R26" s="2" t="str">
        <f t="shared" si="1"/>
        <v>gradle - 553</v>
      </c>
      <c r="S26" s="3" t="str">
        <f t="shared" si="2"/>
        <v>gradle - 218588385</v>
      </c>
      <c r="T26" s="2" t="b">
        <f t="shared" si="3"/>
        <v>1</v>
      </c>
      <c r="U26" s="2" t="b">
        <f t="shared" si="4"/>
        <v>0</v>
      </c>
      <c r="AQ26" s="3"/>
    </row>
    <row r="27" hidden="1">
      <c r="A27" s="1" t="s">
        <v>97</v>
      </c>
      <c r="B27" s="1" t="s">
        <v>98</v>
      </c>
      <c r="C27" s="1" t="s">
        <v>23</v>
      </c>
      <c r="D27" s="1">
        <v>283.0</v>
      </c>
      <c r="E27" s="1">
        <v>3.585071E7</v>
      </c>
      <c r="F27" s="1" t="s">
        <v>99</v>
      </c>
      <c r="G27" s="1">
        <v>0.0</v>
      </c>
      <c r="H27" s="1">
        <v>0.0</v>
      </c>
      <c r="I27" s="1">
        <v>3.0</v>
      </c>
      <c r="J27" s="1">
        <v>0.0</v>
      </c>
      <c r="K27" s="1">
        <v>1.0</v>
      </c>
      <c r="L27" s="1">
        <v>0.0</v>
      </c>
      <c r="M27" s="1">
        <v>0.0</v>
      </c>
      <c r="N27" s="1">
        <v>0.0</v>
      </c>
      <c r="O27" s="1">
        <v>2.0</v>
      </c>
      <c r="P27" s="1">
        <v>0.0</v>
      </c>
      <c r="Q27" s="2" t="b">
        <f>IFERROR(__xludf.DUMMYFUNCTION("IF(REGEXMATCH(B27, ""DEPRECATED""), true, false)
"),FALSE)</f>
        <v>0</v>
      </c>
      <c r="R27" s="2" t="str">
        <f t="shared" si="1"/>
        <v>arangodb - 283</v>
      </c>
      <c r="S27" s="3" t="str">
        <f t="shared" si="2"/>
        <v>arangodb - 35850710</v>
      </c>
      <c r="T27" s="2" t="b">
        <f t="shared" si="3"/>
        <v>0</v>
      </c>
      <c r="U27" s="2" t="b">
        <f t="shared" si="4"/>
        <v>0</v>
      </c>
    </row>
    <row r="28">
      <c r="A28" s="1" t="s">
        <v>100</v>
      </c>
      <c r="B28" s="1" t="s">
        <v>101</v>
      </c>
      <c r="C28" s="1" t="s">
        <v>23</v>
      </c>
      <c r="D28" s="1">
        <v>1878.0</v>
      </c>
      <c r="E28" s="1">
        <v>8.60210756E8</v>
      </c>
      <c r="F28" s="1" t="s">
        <v>102</v>
      </c>
      <c r="G28" s="1">
        <v>0.0</v>
      </c>
      <c r="H28" s="1">
        <v>25.0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1.0</v>
      </c>
      <c r="O28" s="1">
        <v>0.0</v>
      </c>
      <c r="P28" s="1">
        <v>0.0</v>
      </c>
      <c r="Q28" s="2" t="b">
        <f>IFERROR(__xludf.DUMMYFUNCTION("IF(REGEXMATCH(B28, ""DEPRECATED""), true, false)
"),FALSE)</f>
        <v>0</v>
      </c>
      <c r="R28" s="2" t="str">
        <f t="shared" si="1"/>
        <v>haproxy - 1878</v>
      </c>
      <c r="S28" s="3" t="str">
        <f t="shared" si="2"/>
        <v>haproxy - 860210756</v>
      </c>
      <c r="T28" s="2" t="b">
        <f t="shared" si="3"/>
        <v>1</v>
      </c>
      <c r="U28" s="2" t="b">
        <f t="shared" si="4"/>
        <v>0</v>
      </c>
      <c r="AQ28" s="3"/>
    </row>
    <row r="29">
      <c r="A29" s="1" t="s">
        <v>103</v>
      </c>
      <c r="B29" s="1" t="s">
        <v>104</v>
      </c>
      <c r="C29" s="1" t="s">
        <v>23</v>
      </c>
      <c r="D29" s="1">
        <v>352.0</v>
      </c>
      <c r="E29" s="1">
        <v>1.53000017E8</v>
      </c>
      <c r="F29" s="1" t="s">
        <v>105</v>
      </c>
      <c r="G29" s="1">
        <v>1.0</v>
      </c>
      <c r="H29" s="1">
        <v>25.0</v>
      </c>
      <c r="I29" s="1">
        <v>0.0</v>
      </c>
      <c r="J29" s="1">
        <v>0.0</v>
      </c>
      <c r="K29" s="1">
        <v>1.0</v>
      </c>
      <c r="L29" s="1">
        <v>0.0</v>
      </c>
      <c r="M29" s="1">
        <v>1.0</v>
      </c>
      <c r="N29" s="1">
        <v>1.0</v>
      </c>
      <c r="O29" s="1">
        <v>0.0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1"/>
        <v>chronograf - 352</v>
      </c>
      <c r="S29" s="3" t="str">
        <f t="shared" si="2"/>
        <v>chronograf - 153000017</v>
      </c>
      <c r="T29" s="2" t="b">
        <f t="shared" si="3"/>
        <v>1</v>
      </c>
      <c r="U29" s="2" t="b">
        <f t="shared" si="4"/>
        <v>0</v>
      </c>
      <c r="AQ29" s="3"/>
    </row>
    <row r="30">
      <c r="A30" s="1" t="s">
        <v>106</v>
      </c>
      <c r="B30" s="1" t="s">
        <v>107</v>
      </c>
      <c r="C30" s="1" t="s">
        <v>23</v>
      </c>
      <c r="D30" s="1">
        <v>637.0</v>
      </c>
      <c r="E30" s="1">
        <v>5.77118697E8</v>
      </c>
      <c r="F30" s="1" t="s">
        <v>108</v>
      </c>
      <c r="G30" s="1">
        <v>1.0</v>
      </c>
      <c r="H30" s="1">
        <v>25.0</v>
      </c>
      <c r="I30" s="1">
        <v>1.0</v>
      </c>
      <c r="J30" s="1">
        <v>0.0</v>
      </c>
      <c r="K30" s="1">
        <v>1.0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1"/>
        <v>telegraf - 637</v>
      </c>
      <c r="S30" s="3" t="str">
        <f t="shared" si="2"/>
        <v>telegraf - 577118697</v>
      </c>
      <c r="T30" s="2" t="b">
        <f t="shared" si="3"/>
        <v>1</v>
      </c>
      <c r="U30" s="2" t="b">
        <f t="shared" si="4"/>
        <v>0</v>
      </c>
      <c r="AQ30" s="3"/>
    </row>
    <row r="31" hidden="1">
      <c r="A31" s="1" t="s">
        <v>109</v>
      </c>
      <c r="B31" s="1" t="s">
        <v>110</v>
      </c>
      <c r="C31" s="1" t="s">
        <v>23</v>
      </c>
      <c r="D31" s="1">
        <v>257.0</v>
      </c>
      <c r="E31" s="1">
        <v>5.7192159E7</v>
      </c>
      <c r="F31" s="1" t="s">
        <v>111</v>
      </c>
      <c r="G31" s="1">
        <v>3.0</v>
      </c>
      <c r="H31" s="1">
        <v>12.0</v>
      </c>
      <c r="I31" s="1">
        <v>2.0</v>
      </c>
      <c r="J31" s="1">
        <v>5.0</v>
      </c>
      <c r="K31" s="1">
        <v>2.0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2" t="b">
        <f>IFERROR(__xludf.DUMMYFUNCTION("IF(REGEXMATCH(B31, ""DEPRECATED""), true, false)
"),FALSE)</f>
        <v>0</v>
      </c>
      <c r="R31" s="2" t="str">
        <f t="shared" si="1"/>
        <v>kapacitor - 257</v>
      </c>
      <c r="S31" s="3" t="str">
        <f t="shared" si="2"/>
        <v>kapacitor - 57192159</v>
      </c>
      <c r="T31" s="2" t="b">
        <f t="shared" si="3"/>
        <v>0</v>
      </c>
      <c r="U31" s="2" t="b">
        <f t="shared" si="4"/>
        <v>0</v>
      </c>
    </row>
    <row r="32">
      <c r="A32" s="1" t="s">
        <v>112</v>
      </c>
      <c r="B32" s="1" t="s">
        <v>113</v>
      </c>
      <c r="C32" s="1" t="s">
        <v>23</v>
      </c>
      <c r="D32" s="1">
        <v>1170.0</v>
      </c>
      <c r="E32" s="1">
        <v>2.39584364E8</v>
      </c>
      <c r="F32" s="1" t="s">
        <v>114</v>
      </c>
      <c r="G32" s="1">
        <v>0.0</v>
      </c>
      <c r="H32" s="1">
        <v>25.0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1.0</v>
      </c>
      <c r="O32" s="1">
        <v>0.0</v>
      </c>
      <c r="P32" s="1">
        <v>0.0</v>
      </c>
      <c r="Q32" s="2" t="b">
        <f>IFERROR(__xludf.DUMMYFUNCTION("IF(REGEXMATCH(B32, ""DEPRECATED""), true, false)
"),FALSE)</f>
        <v>0</v>
      </c>
      <c r="R32" s="2" t="str">
        <f t="shared" si="1"/>
        <v>neo4j - 1170</v>
      </c>
      <c r="S32" s="3" t="str">
        <f t="shared" si="2"/>
        <v>neo4j - 239584364</v>
      </c>
      <c r="T32" s="2" t="b">
        <f t="shared" si="3"/>
        <v>1</v>
      </c>
      <c r="U32" s="2" t="b">
        <f t="shared" si="4"/>
        <v>0</v>
      </c>
      <c r="AQ32" s="3"/>
    </row>
    <row r="33" hidden="1">
      <c r="A33" s="1" t="s">
        <v>115</v>
      </c>
      <c r="B33" s="1" t="s">
        <v>116</v>
      </c>
      <c r="C33" s="1" t="s">
        <v>23</v>
      </c>
      <c r="D33" s="1">
        <v>113.0</v>
      </c>
      <c r="E33" s="1">
        <v>2.2540718E7</v>
      </c>
      <c r="F33" s="1" t="s">
        <v>117</v>
      </c>
      <c r="G33" s="1">
        <v>2.0</v>
      </c>
      <c r="H33" s="1">
        <v>14.0</v>
      </c>
      <c r="I33" s="1">
        <v>1.0</v>
      </c>
      <c r="J33" s="1">
        <v>16.0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2" t="b">
        <f>IFERROR(__xludf.DUMMYFUNCTION("IF(REGEXMATCH(B33, ""DEPRECATED""), true, false)
"),FALSE)</f>
        <v>0</v>
      </c>
      <c r="R33" s="2" t="str">
        <f t="shared" si="1"/>
        <v>tomee - 113</v>
      </c>
      <c r="S33" s="3" t="str">
        <f t="shared" si="2"/>
        <v>tomee - 22540718</v>
      </c>
      <c r="T33" s="2" t="b">
        <f t="shared" si="3"/>
        <v>0</v>
      </c>
      <c r="U33" s="2" t="b">
        <f t="shared" si="4"/>
        <v>0</v>
      </c>
    </row>
    <row r="34" hidden="1">
      <c r="A34" s="1" t="s">
        <v>118</v>
      </c>
      <c r="B34" s="1" t="s">
        <v>119</v>
      </c>
      <c r="C34" s="1" t="s">
        <v>23</v>
      </c>
      <c r="D34" s="1">
        <v>188.0</v>
      </c>
      <c r="E34" s="1">
        <v>1.6589823E7</v>
      </c>
      <c r="F34" s="1" t="s">
        <v>120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2" t="b">
        <f>IFERROR(__xludf.DUMMYFUNCTION("IF(REGEXMATCH(B34, ""DEPRECATED""), true, false)
"),FALSE)</f>
        <v>0</v>
      </c>
      <c r="R34" s="2" t="str">
        <f t="shared" si="1"/>
        <v>photon - 188</v>
      </c>
      <c r="S34" s="3" t="str">
        <f t="shared" si="2"/>
        <v>photon - 16589823</v>
      </c>
      <c r="T34" s="2" t="b">
        <f t="shared" si="3"/>
        <v>0</v>
      </c>
      <c r="U34" s="2" t="b">
        <f t="shared" si="4"/>
        <v>0</v>
      </c>
    </row>
    <row r="35">
      <c r="A35" s="1" t="s">
        <v>121</v>
      </c>
      <c r="B35" s="1" t="s">
        <v>122</v>
      </c>
      <c r="C35" s="1" t="s">
        <v>23</v>
      </c>
      <c r="D35" s="1">
        <v>1165.0</v>
      </c>
      <c r="E35" s="1">
        <v>6.5909861E7</v>
      </c>
      <c r="F35" s="1" t="s">
        <v>123</v>
      </c>
      <c r="G35" s="1">
        <v>1.0</v>
      </c>
      <c r="H35" s="1">
        <v>68.0</v>
      </c>
      <c r="I35" s="1">
        <v>7.0</v>
      </c>
      <c r="J35" s="1">
        <v>5.0</v>
      </c>
      <c r="K35" s="1">
        <v>3.0</v>
      </c>
      <c r="L35" s="1">
        <v>0.0</v>
      </c>
      <c r="M35" s="1">
        <v>1.0</v>
      </c>
      <c r="N35" s="1">
        <v>1.0</v>
      </c>
      <c r="O35" s="1">
        <v>1.0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1"/>
        <v>redmine - 1165</v>
      </c>
      <c r="S35" s="3" t="str">
        <f t="shared" si="2"/>
        <v>redmine - 65909861</v>
      </c>
      <c r="T35" s="2" t="b">
        <f t="shared" si="3"/>
        <v>1</v>
      </c>
      <c r="U35" s="2" t="b">
        <f t="shared" si="4"/>
        <v>0</v>
      </c>
      <c r="AQ35" s="3"/>
    </row>
    <row r="36" hidden="1">
      <c r="A36" s="1" t="s">
        <v>124</v>
      </c>
      <c r="B36" s="1" t="s">
        <v>125</v>
      </c>
      <c r="C36" s="1" t="s">
        <v>23</v>
      </c>
      <c r="D36" s="1">
        <v>1014.0</v>
      </c>
      <c r="E36" s="1">
        <v>1.28914007E8</v>
      </c>
      <c r="F36" s="1" t="s">
        <v>126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1.0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1"/>
        <v>composer - 1014</v>
      </c>
      <c r="S36" s="3" t="str">
        <f t="shared" si="2"/>
        <v>composer - 128914007</v>
      </c>
      <c r="T36" s="2" t="b">
        <f t="shared" si="3"/>
        <v>0</v>
      </c>
      <c r="U36" s="2" t="b">
        <f t="shared" si="4"/>
        <v>0</v>
      </c>
    </row>
    <row r="37">
      <c r="A37" s="1" t="s">
        <v>127</v>
      </c>
      <c r="B37" s="1" t="s">
        <v>128</v>
      </c>
      <c r="C37" s="1" t="s">
        <v>23</v>
      </c>
      <c r="D37" s="1">
        <v>515.0</v>
      </c>
      <c r="E37" s="1">
        <v>4.4305974E7</v>
      </c>
      <c r="F37" s="1" t="s">
        <v>129</v>
      </c>
      <c r="G37" s="1">
        <v>1.0</v>
      </c>
      <c r="H37" s="1">
        <v>72.0</v>
      </c>
      <c r="I37" s="1">
        <v>0.0</v>
      </c>
      <c r="J37" s="1">
        <v>5.0</v>
      </c>
      <c r="K37" s="1">
        <v>0.0</v>
      </c>
      <c r="L37" s="1">
        <v>0.0</v>
      </c>
      <c r="M37" s="1">
        <v>0.0</v>
      </c>
      <c r="N37" s="1">
        <v>1.0</v>
      </c>
      <c r="O37" s="1">
        <v>0.0</v>
      </c>
      <c r="P37" s="1">
        <v>3.0</v>
      </c>
      <c r="Q37" s="2" t="b">
        <f>IFERROR(__xludf.DUMMYFUNCTION("IF(REGEXMATCH(B37, ""DEPRECATED""), true, false)
"),FALSE)</f>
        <v>0</v>
      </c>
      <c r="R37" s="2" t="str">
        <f t="shared" si="1"/>
        <v>mediawiki - 515</v>
      </c>
      <c r="S37" s="3" t="str">
        <f t="shared" si="2"/>
        <v>mediawiki - 44305974</v>
      </c>
      <c r="T37" s="2" t="b">
        <f t="shared" si="3"/>
        <v>1</v>
      </c>
      <c r="U37" s="2" t="b">
        <f t="shared" si="4"/>
        <v>0</v>
      </c>
      <c r="AQ37" s="3"/>
    </row>
    <row r="38">
      <c r="A38" s="1" t="s">
        <v>130</v>
      </c>
      <c r="B38" s="1" t="s">
        <v>131</v>
      </c>
      <c r="C38" s="1" t="s">
        <v>23</v>
      </c>
      <c r="D38" s="1">
        <v>181.0</v>
      </c>
      <c r="E38" s="1">
        <v>4956147.0</v>
      </c>
      <c r="F38" s="1" t="s">
        <v>132</v>
      </c>
      <c r="G38" s="1">
        <v>1.0</v>
      </c>
      <c r="H38" s="1">
        <v>39.0</v>
      </c>
      <c r="I38" s="1">
        <v>4.0</v>
      </c>
      <c r="J38" s="1">
        <v>0.0</v>
      </c>
      <c r="K38" s="1">
        <v>3.0</v>
      </c>
      <c r="L38" s="1">
        <v>0.0</v>
      </c>
      <c r="M38" s="1">
        <v>1.0</v>
      </c>
      <c r="N38" s="1">
        <v>1.0</v>
      </c>
      <c r="O38" s="1">
        <v>1.0</v>
      </c>
      <c r="P38" s="1">
        <v>3.0</v>
      </c>
      <c r="Q38" s="2" t="b">
        <f>IFERROR(__xludf.DUMMYFUNCTION("IF(REGEXMATCH(B38, ""DEPRECATED""), true, false)
"),FALSE)</f>
        <v>0</v>
      </c>
      <c r="R38" s="2" t="str">
        <f t="shared" si="1"/>
        <v>postfixadmin - 181</v>
      </c>
      <c r="S38" s="3" t="str">
        <f t="shared" si="2"/>
        <v>postfixadmin - 4956147</v>
      </c>
      <c r="T38" s="2" t="b">
        <f t="shared" si="3"/>
        <v>1</v>
      </c>
      <c r="U38" s="2" t="b">
        <f t="shared" si="4"/>
        <v>0</v>
      </c>
      <c r="AQ38" s="3"/>
    </row>
    <row r="39">
      <c r="A39" s="1" t="s">
        <v>133</v>
      </c>
      <c r="B39" s="1" t="s">
        <v>134</v>
      </c>
      <c r="C39" s="1" t="s">
        <v>23</v>
      </c>
      <c r="D39" s="1">
        <v>259.0</v>
      </c>
      <c r="E39" s="1">
        <v>2.0669029E7</v>
      </c>
      <c r="F39" s="1" t="s">
        <v>135</v>
      </c>
      <c r="G39" s="1">
        <v>1.0</v>
      </c>
      <c r="H39" s="1">
        <v>39.0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1.0</v>
      </c>
      <c r="O39" s="1">
        <v>0.0</v>
      </c>
      <c r="P39" s="1">
        <v>3.0</v>
      </c>
      <c r="Q39" s="2" t="b">
        <f>IFERROR(__xludf.DUMMYFUNCTION("IF(REGEXMATCH(B39, ""DEPRECATED""), true, false)
"),FALSE)</f>
        <v>0</v>
      </c>
      <c r="R39" s="2" t="str">
        <f t="shared" si="1"/>
        <v>yourls - 259</v>
      </c>
      <c r="S39" s="3" t="str">
        <f t="shared" si="2"/>
        <v>yourls - 20669029</v>
      </c>
      <c r="T39" s="2" t="b">
        <f t="shared" si="3"/>
        <v>1</v>
      </c>
      <c r="U39" s="2" t="b">
        <f t="shared" si="4"/>
        <v>0</v>
      </c>
      <c r="AQ39" s="3"/>
    </row>
    <row r="40">
      <c r="A40" s="1" t="s">
        <v>136</v>
      </c>
      <c r="B40" s="1" t="s">
        <v>137</v>
      </c>
      <c r="C40" s="1" t="s">
        <v>23</v>
      </c>
      <c r="D40" s="1">
        <v>883.0</v>
      </c>
      <c r="E40" s="1">
        <v>5.7796784E7</v>
      </c>
      <c r="F40" s="1" t="s">
        <v>138</v>
      </c>
      <c r="G40" s="1">
        <v>1.0</v>
      </c>
      <c r="H40" s="1">
        <v>40.0</v>
      </c>
      <c r="I40" s="1">
        <v>1.0</v>
      </c>
      <c r="J40" s="1">
        <v>0.0</v>
      </c>
      <c r="K40" s="1">
        <v>0.0</v>
      </c>
      <c r="L40" s="1">
        <v>0.0</v>
      </c>
      <c r="M40" s="1">
        <v>0.0</v>
      </c>
      <c r="N40" s="1">
        <v>1.0</v>
      </c>
      <c r="O40" s="1">
        <v>0.0</v>
      </c>
      <c r="P40" s="1">
        <v>3.0</v>
      </c>
      <c r="Q40" s="2" t="b">
        <f>IFERROR(__xludf.DUMMYFUNCTION("IF(REGEXMATCH(B40, ""DEPRECATED""), true, false)
"),FALSE)</f>
        <v>0</v>
      </c>
      <c r="R40" s="2" t="str">
        <f t="shared" si="1"/>
        <v>phpmyadmin - 883</v>
      </c>
      <c r="S40" s="3" t="str">
        <f t="shared" si="2"/>
        <v>phpmyadmin - 57796784</v>
      </c>
      <c r="T40" s="2" t="b">
        <f t="shared" si="3"/>
        <v>1</v>
      </c>
      <c r="U40" s="2" t="b">
        <f t="shared" si="4"/>
        <v>0</v>
      </c>
      <c r="AQ40" s="3"/>
    </row>
    <row r="41">
      <c r="A41" s="1" t="s">
        <v>139</v>
      </c>
      <c r="B41" s="1" t="s">
        <v>140</v>
      </c>
      <c r="C41" s="1" t="s">
        <v>23</v>
      </c>
      <c r="D41" s="1">
        <v>177.0</v>
      </c>
      <c r="E41" s="1">
        <v>1.0828432E7</v>
      </c>
      <c r="F41" s="1" t="s">
        <v>141</v>
      </c>
      <c r="G41" s="1">
        <v>6.0</v>
      </c>
      <c r="H41" s="1">
        <v>84.0</v>
      </c>
      <c r="I41" s="1">
        <v>14.0</v>
      </c>
      <c r="J41" s="1">
        <v>0.0</v>
      </c>
      <c r="K41" s="1">
        <v>5.0</v>
      </c>
      <c r="L41" s="1">
        <v>0.0</v>
      </c>
      <c r="M41" s="1">
        <v>2.0</v>
      </c>
      <c r="N41" s="1">
        <v>1.0</v>
      </c>
      <c r="O41" s="1">
        <v>2.0</v>
      </c>
      <c r="P41" s="1">
        <v>3.0</v>
      </c>
      <c r="Q41" s="2" t="b">
        <f>IFERROR(__xludf.DUMMYFUNCTION("IF(REGEXMATCH(B41, ""DEPRECATED""), true, false)
"),FALSE)</f>
        <v>0</v>
      </c>
      <c r="R41" s="2" t="str">
        <f t="shared" si="1"/>
        <v>monica - 177</v>
      </c>
      <c r="S41" s="3" t="str">
        <f t="shared" si="2"/>
        <v>monica - 10828432</v>
      </c>
      <c r="T41" s="2" t="b">
        <f t="shared" si="3"/>
        <v>1</v>
      </c>
      <c r="U41" s="2" t="b">
        <f t="shared" si="4"/>
        <v>0</v>
      </c>
      <c r="AQ41" s="3"/>
    </row>
    <row r="42">
      <c r="A42" s="1" t="s">
        <v>142</v>
      </c>
      <c r="B42" s="1" t="s">
        <v>143</v>
      </c>
      <c r="C42" s="1" t="s">
        <v>23</v>
      </c>
      <c r="D42" s="1">
        <v>424.0</v>
      </c>
      <c r="E42" s="1">
        <v>8.1826557E7</v>
      </c>
      <c r="F42" s="1" t="s">
        <v>144</v>
      </c>
      <c r="G42" s="1">
        <v>1.0</v>
      </c>
      <c r="H42" s="1">
        <v>63.0</v>
      </c>
      <c r="I42" s="1">
        <v>1.0</v>
      </c>
      <c r="J42" s="1">
        <v>3.0</v>
      </c>
      <c r="K42" s="1">
        <v>1.0</v>
      </c>
      <c r="L42" s="1">
        <v>0.0</v>
      </c>
      <c r="M42" s="1">
        <v>0.0</v>
      </c>
      <c r="N42" s="1">
        <v>1.0</v>
      </c>
      <c r="O42" s="1">
        <v>0.0</v>
      </c>
      <c r="P42" s="1">
        <v>3.0</v>
      </c>
      <c r="Q42" s="2" t="b">
        <f>IFERROR(__xludf.DUMMYFUNCTION("IF(REGEXMATCH(B42, ""DEPRECATED""), true, false)
"),FALSE)</f>
        <v>0</v>
      </c>
      <c r="R42" s="2" t="str">
        <f t="shared" si="1"/>
        <v>joomla - 424</v>
      </c>
      <c r="S42" s="3" t="str">
        <f t="shared" si="2"/>
        <v>joomla - 81826557</v>
      </c>
      <c r="T42" s="2" t="b">
        <f t="shared" si="3"/>
        <v>1</v>
      </c>
      <c r="U42" s="2" t="b">
        <f t="shared" si="4"/>
        <v>0</v>
      </c>
      <c r="AQ42" s="3"/>
    </row>
    <row r="43">
      <c r="A43" s="1" t="s">
        <v>145</v>
      </c>
      <c r="B43" s="1" t="s">
        <v>146</v>
      </c>
      <c r="C43" s="1" t="s">
        <v>23</v>
      </c>
      <c r="D43" s="1">
        <v>314.0</v>
      </c>
      <c r="E43" s="1">
        <v>1.17763937E8</v>
      </c>
      <c r="F43" s="1" t="s">
        <v>147</v>
      </c>
      <c r="G43" s="1">
        <v>1.0</v>
      </c>
      <c r="H43" s="1">
        <v>40.0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1.0</v>
      </c>
      <c r="O43" s="1">
        <v>0.0</v>
      </c>
      <c r="P43" s="1">
        <v>3.0</v>
      </c>
      <c r="Q43" s="2" t="b">
        <f>IFERROR(__xludf.DUMMYFUNCTION("IF(REGEXMATCH(B43, ""DEPRECATED""), true, false)
"),FALSE)</f>
        <v>0</v>
      </c>
      <c r="R43" s="2" t="str">
        <f t="shared" si="1"/>
        <v>matomo - 314</v>
      </c>
      <c r="S43" s="3" t="str">
        <f t="shared" si="2"/>
        <v>matomo - 117763937</v>
      </c>
      <c r="T43" s="2" t="b">
        <f t="shared" si="3"/>
        <v>1</v>
      </c>
      <c r="U43" s="2" t="b">
        <f t="shared" si="4"/>
        <v>0</v>
      </c>
      <c r="AQ43" s="3"/>
    </row>
    <row r="44">
      <c r="A44" s="1" t="s">
        <v>148</v>
      </c>
      <c r="B44" s="1" t="s">
        <v>149</v>
      </c>
      <c r="C44" s="1" t="s">
        <v>23</v>
      </c>
      <c r="D44" s="1">
        <v>1006.0</v>
      </c>
      <c r="E44" s="1">
        <v>1.52991286E8</v>
      </c>
      <c r="F44" s="1" t="s">
        <v>150</v>
      </c>
      <c r="G44" s="1">
        <v>1.0</v>
      </c>
      <c r="H44" s="1">
        <v>40.0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1.0</v>
      </c>
      <c r="O44" s="1">
        <v>0.0</v>
      </c>
      <c r="P44" s="1">
        <v>3.0</v>
      </c>
      <c r="Q44" s="2" t="b">
        <f>IFERROR(__xludf.DUMMYFUNCTION("IF(REGEXMATCH(B44, ""DEPRECATED""), true, false)
"),FALSE)</f>
        <v>0</v>
      </c>
      <c r="R44" s="2" t="str">
        <f t="shared" si="1"/>
        <v>drupal - 1006</v>
      </c>
      <c r="S44" s="3" t="str">
        <f t="shared" si="2"/>
        <v>drupal - 152991286</v>
      </c>
      <c r="T44" s="2" t="b">
        <f t="shared" si="3"/>
        <v>1</v>
      </c>
      <c r="U44" s="2" t="b">
        <f t="shared" si="4"/>
        <v>0</v>
      </c>
      <c r="AQ44" s="3"/>
    </row>
    <row r="45">
      <c r="A45" s="1" t="s">
        <v>151</v>
      </c>
      <c r="B45" s="1" t="s">
        <v>152</v>
      </c>
      <c r="C45" s="1" t="s">
        <v>23</v>
      </c>
      <c r="D45" s="1">
        <v>56.0</v>
      </c>
      <c r="E45" s="1">
        <v>4420232.0</v>
      </c>
      <c r="F45" s="1" t="s">
        <v>153</v>
      </c>
      <c r="G45" s="1">
        <v>2.0</v>
      </c>
      <c r="H45" s="1">
        <v>116.0</v>
      </c>
      <c r="I45" s="1">
        <v>21.0</v>
      </c>
      <c r="J45" s="1">
        <v>4.0</v>
      </c>
      <c r="K45" s="1">
        <v>37.0</v>
      </c>
      <c r="L45" s="1">
        <v>0.0</v>
      </c>
      <c r="M45" s="1">
        <v>5.0</v>
      </c>
      <c r="N45" s="1">
        <v>1.0</v>
      </c>
      <c r="O45" s="1">
        <v>4.0</v>
      </c>
      <c r="P45" s="1">
        <v>3.0</v>
      </c>
      <c r="Q45" s="2" t="b">
        <f>IFERROR(__xludf.DUMMYFUNCTION("IF(REGEXMATCH(B45, ""DEPRECATED""), true, false)
"),FALSE)</f>
        <v>0</v>
      </c>
      <c r="R45" s="2" t="str">
        <f t="shared" si="1"/>
        <v>friendica - 56</v>
      </c>
      <c r="S45" s="3" t="str">
        <f t="shared" si="2"/>
        <v>friendica - 4420232</v>
      </c>
      <c r="T45" s="2" t="b">
        <f t="shared" si="3"/>
        <v>1</v>
      </c>
      <c r="U45" s="2" t="b">
        <f t="shared" si="4"/>
        <v>0</v>
      </c>
      <c r="AQ45" s="3"/>
    </row>
    <row r="46">
      <c r="A46" s="1" t="s">
        <v>154</v>
      </c>
      <c r="B46" s="1" t="s">
        <v>155</v>
      </c>
      <c r="C46" s="1" t="s">
        <v>23</v>
      </c>
      <c r="D46" s="1">
        <v>550.0</v>
      </c>
      <c r="E46" s="1">
        <v>5.1720543E7</v>
      </c>
      <c r="F46" s="1" t="s">
        <v>156</v>
      </c>
      <c r="G46" s="1">
        <v>1.0</v>
      </c>
      <c r="H46" s="1">
        <v>138.0</v>
      </c>
      <c r="I46" s="1">
        <v>0.0</v>
      </c>
      <c r="J46" s="1">
        <v>7.0</v>
      </c>
      <c r="K46" s="1">
        <v>2.0</v>
      </c>
      <c r="L46" s="1">
        <v>0.0</v>
      </c>
      <c r="M46" s="1">
        <v>1.0</v>
      </c>
      <c r="N46" s="1">
        <v>1.0</v>
      </c>
      <c r="O46" s="1">
        <v>0.0</v>
      </c>
      <c r="P46" s="1">
        <v>0.0</v>
      </c>
      <c r="Q46" s="2" t="b">
        <f>IFERROR(__xludf.DUMMYFUNCTION("IF(REGEXMATCH(B46, ""DEPRECATED""), true, false)
"),FALSE)</f>
        <v>0</v>
      </c>
      <c r="R46" s="2" t="str">
        <f t="shared" si="1"/>
        <v>elixir - 550</v>
      </c>
      <c r="S46" s="3" t="str">
        <f t="shared" si="2"/>
        <v>elixir - 51720543</v>
      </c>
      <c r="T46" s="2" t="b">
        <f t="shared" si="3"/>
        <v>1</v>
      </c>
      <c r="U46" s="2" t="b">
        <f t="shared" si="4"/>
        <v>0</v>
      </c>
      <c r="AQ46" s="3"/>
    </row>
    <row r="47">
      <c r="A47" s="1" t="s">
        <v>157</v>
      </c>
      <c r="B47" s="1" t="s">
        <v>158</v>
      </c>
      <c r="C47" s="1" t="s">
        <v>23</v>
      </c>
      <c r="D47" s="1">
        <v>7290.0</v>
      </c>
      <c r="E47" s="1">
        <v>1.088627465E9</v>
      </c>
      <c r="F47" s="1" t="s">
        <v>159</v>
      </c>
      <c r="G47" s="1">
        <v>1.0</v>
      </c>
      <c r="H47" s="1">
        <v>39.0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1.0</v>
      </c>
      <c r="O47" s="1">
        <v>0.0</v>
      </c>
      <c r="P47" s="1">
        <v>0.0</v>
      </c>
      <c r="Q47" s="2" t="b">
        <f>IFERROR(__xludf.DUMMYFUNCTION("IF(REGEXMATCH(B47, ""DEPRECATED""), true, false)
"),FALSE)</f>
        <v>0</v>
      </c>
      <c r="R47" s="2" t="str">
        <f t="shared" si="1"/>
        <v>php - 7290</v>
      </c>
      <c r="S47" s="3" t="str">
        <f t="shared" si="2"/>
        <v>php - 1088627465</v>
      </c>
      <c r="T47" s="2" t="b">
        <f t="shared" si="3"/>
        <v>1</v>
      </c>
      <c r="U47" s="2" t="b">
        <f t="shared" si="4"/>
        <v>0</v>
      </c>
      <c r="AQ47" s="3"/>
    </row>
    <row r="48" hidden="1">
      <c r="A48" s="1" t="s">
        <v>160</v>
      </c>
      <c r="B48" s="1" t="s">
        <v>161</v>
      </c>
      <c r="C48" s="1" t="s">
        <v>23</v>
      </c>
      <c r="D48" s="1">
        <v>3761.0</v>
      </c>
      <c r="E48" s="1">
        <v>2.108317531E9</v>
      </c>
      <c r="F48" s="1" t="s">
        <v>162</v>
      </c>
      <c r="G48" s="1">
        <v>5.0</v>
      </c>
      <c r="H48" s="1">
        <v>0.0</v>
      </c>
      <c r="I48" s="1">
        <v>32.0</v>
      </c>
      <c r="J48" s="1">
        <v>0.0</v>
      </c>
      <c r="K48" s="1">
        <v>20.0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1"/>
        <v>openjdk - 3761</v>
      </c>
      <c r="S48" s="3" t="str">
        <f t="shared" si="2"/>
        <v>openjdk - 2108317531</v>
      </c>
      <c r="T48" s="2" t="b">
        <f t="shared" si="3"/>
        <v>0</v>
      </c>
      <c r="U48" s="2" t="b">
        <f t="shared" si="4"/>
        <v>0</v>
      </c>
    </row>
    <row r="49" hidden="1">
      <c r="A49" s="1" t="s">
        <v>163</v>
      </c>
      <c r="B49" s="1" t="s">
        <v>164</v>
      </c>
      <c r="C49" s="1" t="s">
        <v>23</v>
      </c>
      <c r="D49" s="1">
        <v>500.0</v>
      </c>
      <c r="E49" s="1">
        <v>1.33720928E8</v>
      </c>
      <c r="F49" s="1" t="s">
        <v>165</v>
      </c>
      <c r="G49" s="1" t="s">
        <v>166</v>
      </c>
      <c r="H49" s="1" t="s">
        <v>166</v>
      </c>
      <c r="I49" s="1" t="s">
        <v>166</v>
      </c>
      <c r="J49" s="1" t="s">
        <v>166</v>
      </c>
      <c r="K49" s="1" t="s">
        <v>166</v>
      </c>
      <c r="L49" s="1" t="s">
        <v>166</v>
      </c>
      <c r="M49" s="1" t="s">
        <v>166</v>
      </c>
      <c r="N49" s="1" t="s">
        <v>166</v>
      </c>
      <c r="O49" s="1" t="s">
        <v>166</v>
      </c>
      <c r="P49" s="1" t="s">
        <v>166</v>
      </c>
      <c r="Q49" s="2" t="b">
        <f>IFERROR(__xludf.DUMMYFUNCTION("IF(REGEXMATCH(B49, ""DEPRECATED""), true, false)
"),FALSE)</f>
        <v>0</v>
      </c>
      <c r="R49" s="2" t="str">
        <f t="shared" si="1"/>
        <v>teamspeak - 500</v>
      </c>
      <c r="S49" s="3" t="str">
        <f t="shared" si="2"/>
        <v>teamspeak - 133720928</v>
      </c>
      <c r="T49" s="2" t="b">
        <f t="shared" si="3"/>
        <v>1</v>
      </c>
      <c r="U49" s="2" t="b">
        <f t="shared" si="4"/>
        <v>1</v>
      </c>
    </row>
    <row r="50" hidden="1">
      <c r="A50" s="1" t="s">
        <v>167</v>
      </c>
      <c r="B50" s="1" t="s">
        <v>168</v>
      </c>
      <c r="C50" s="1" t="s">
        <v>23</v>
      </c>
      <c r="D50" s="1">
        <v>112.0</v>
      </c>
      <c r="E50" s="1">
        <v>2.8109226E7</v>
      </c>
      <c r="F50" s="1" t="s">
        <v>169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0.0</v>
      </c>
      <c r="Q50" s="2" t="b">
        <f>IFERROR(__xludf.DUMMYFUNCTION("IF(REGEXMATCH(B50, ""DEPRECATED""), true, false)
"),FALSE)</f>
        <v>0</v>
      </c>
      <c r="R50" s="2" t="str">
        <f t="shared" si="1"/>
        <v>znc - 112</v>
      </c>
      <c r="S50" s="3" t="str">
        <f t="shared" si="2"/>
        <v>znc - 28109226</v>
      </c>
      <c r="T50" s="2" t="b">
        <f t="shared" si="3"/>
        <v>0</v>
      </c>
      <c r="U50" s="2" t="b">
        <f t="shared" si="4"/>
        <v>0</v>
      </c>
    </row>
    <row r="51">
      <c r="A51" s="1" t="s">
        <v>170</v>
      </c>
      <c r="B51" s="1" t="s">
        <v>171</v>
      </c>
      <c r="C51" s="1" t="s">
        <v>23</v>
      </c>
      <c r="D51" s="1">
        <v>875.0</v>
      </c>
      <c r="E51" s="1">
        <v>7.2986675E7</v>
      </c>
      <c r="F51" s="1" t="s">
        <v>172</v>
      </c>
      <c r="G51" s="1">
        <v>1.0</v>
      </c>
      <c r="H51" s="1">
        <v>82.0</v>
      </c>
      <c r="I51" s="1">
        <v>0.0</v>
      </c>
      <c r="J51" s="1">
        <v>7.0</v>
      </c>
      <c r="K51" s="1">
        <v>0.0</v>
      </c>
      <c r="L51" s="1">
        <v>0.0</v>
      </c>
      <c r="M51" s="1">
        <v>0.0</v>
      </c>
      <c r="N51" s="1">
        <v>1.0</v>
      </c>
      <c r="O51" s="1">
        <v>0.0</v>
      </c>
      <c r="P51" s="1">
        <v>0.0</v>
      </c>
      <c r="Q51" s="2" t="b">
        <f>IFERROR(__xludf.DUMMYFUNCTION("IF(REGEXMATCH(B51, ""DEPRECATED""), true, false)
"),FALSE)</f>
        <v>0</v>
      </c>
      <c r="R51" s="2" t="str">
        <f t="shared" si="1"/>
        <v>rust - 875</v>
      </c>
      <c r="S51" s="3" t="str">
        <f t="shared" si="2"/>
        <v>rust - 72986675</v>
      </c>
      <c r="T51" s="2" t="b">
        <f t="shared" si="3"/>
        <v>1</v>
      </c>
      <c r="U51" s="2" t="b">
        <f t="shared" si="4"/>
        <v>0</v>
      </c>
      <c r="AQ51" s="3"/>
    </row>
    <row r="52">
      <c r="A52" s="1" t="s">
        <v>173</v>
      </c>
      <c r="B52" s="1" t="s">
        <v>174</v>
      </c>
      <c r="C52" s="1" t="s">
        <v>23</v>
      </c>
      <c r="D52" s="1">
        <v>61.0</v>
      </c>
      <c r="E52" s="1">
        <v>3088276.0</v>
      </c>
      <c r="F52" s="1" t="s">
        <v>175</v>
      </c>
      <c r="G52" s="1">
        <v>1.0</v>
      </c>
      <c r="H52" s="1">
        <v>19.0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1.0</v>
      </c>
      <c r="O52" s="1">
        <v>0.0</v>
      </c>
      <c r="P52" s="1">
        <v>0.0</v>
      </c>
      <c r="Q52" s="2" t="b">
        <f>IFERROR(__xludf.DUMMYFUNCTION("IF(REGEXMATCH(B52, ""DEPRECATED""), true, false)
"),FALSE)</f>
        <v>0</v>
      </c>
      <c r="R52" s="2" t="str">
        <f t="shared" si="1"/>
        <v>spiped - 61</v>
      </c>
      <c r="S52" s="3" t="str">
        <f t="shared" si="2"/>
        <v>spiped - 3088276</v>
      </c>
      <c r="T52" s="2" t="b">
        <f t="shared" si="3"/>
        <v>1</v>
      </c>
      <c r="U52" s="2" t="b">
        <f t="shared" si="4"/>
        <v>0</v>
      </c>
      <c r="AQ52" s="3"/>
    </row>
    <row r="53">
      <c r="A53" s="1" t="s">
        <v>176</v>
      </c>
      <c r="B53" s="1" t="s">
        <v>177</v>
      </c>
      <c r="C53" s="1" t="s">
        <v>23</v>
      </c>
      <c r="D53" s="1">
        <v>820.0</v>
      </c>
      <c r="E53" s="1">
        <v>2.2592601E7</v>
      </c>
      <c r="F53" s="1" t="s">
        <v>178</v>
      </c>
      <c r="G53" s="1">
        <v>1.0</v>
      </c>
      <c r="H53" s="1">
        <v>82.0</v>
      </c>
      <c r="I53" s="1">
        <v>0.0</v>
      </c>
      <c r="J53" s="1">
        <v>7.0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  <c r="P53" s="1">
        <v>0.0</v>
      </c>
      <c r="Q53" s="2" t="b">
        <f>IFERROR(__xludf.DUMMYFUNCTION("IF(REGEXMATCH(B53, ""DEPRECATED""), true, false)
"),FALSE)</f>
        <v>0</v>
      </c>
      <c r="R53" s="2" t="str">
        <f t="shared" si="1"/>
        <v>gcc - 820</v>
      </c>
      <c r="S53" s="3" t="str">
        <f t="shared" si="2"/>
        <v>gcc - 22592601</v>
      </c>
      <c r="T53" s="2" t="b">
        <f t="shared" si="3"/>
        <v>1</v>
      </c>
      <c r="U53" s="2" t="b">
        <f t="shared" si="4"/>
        <v>0</v>
      </c>
      <c r="AQ53" s="3"/>
    </row>
    <row r="54">
      <c r="A54" s="1" t="s">
        <v>179</v>
      </c>
      <c r="B54" s="1" t="s">
        <v>180</v>
      </c>
      <c r="C54" s="1" t="s">
        <v>23</v>
      </c>
      <c r="D54" s="1">
        <v>162.0</v>
      </c>
      <c r="E54" s="1">
        <v>1.5247904E7</v>
      </c>
      <c r="F54" s="1" t="s">
        <v>181</v>
      </c>
      <c r="G54" s="1">
        <v>1.0</v>
      </c>
      <c r="H54" s="1">
        <v>28.0</v>
      </c>
      <c r="I54" s="1">
        <v>0.0</v>
      </c>
      <c r="J54" s="1">
        <v>1.0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2" t="b">
        <f>IFERROR(__xludf.DUMMYFUNCTION("IF(REGEXMATCH(B54, ""DEPRECATED""), true, false)
"),FALSE)</f>
        <v>0</v>
      </c>
      <c r="R54" s="2" t="str">
        <f t="shared" si="1"/>
        <v>varnish - 162</v>
      </c>
      <c r="S54" s="3" t="str">
        <f t="shared" si="2"/>
        <v>varnish - 15247904</v>
      </c>
      <c r="T54" s="2" t="b">
        <f t="shared" si="3"/>
        <v>1</v>
      </c>
      <c r="U54" s="2" t="b">
        <f t="shared" si="4"/>
        <v>0</v>
      </c>
      <c r="AQ54" s="3"/>
    </row>
    <row r="55">
      <c r="A55" s="1" t="s">
        <v>182</v>
      </c>
      <c r="B55" s="1" t="s">
        <v>183</v>
      </c>
      <c r="C55" s="1" t="s">
        <v>23</v>
      </c>
      <c r="D55" s="1">
        <v>2283.0</v>
      </c>
      <c r="E55" s="1">
        <v>8.65448039E8</v>
      </c>
      <c r="F55" s="1" t="s">
        <v>184</v>
      </c>
      <c r="G55" s="1">
        <v>1.0</v>
      </c>
      <c r="H55" s="1">
        <v>82.0</v>
      </c>
      <c r="I55" s="1">
        <v>1.0</v>
      </c>
      <c r="J55" s="1">
        <v>7.0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2" t="b">
        <f>IFERROR(__xludf.DUMMYFUNCTION("IF(REGEXMATCH(B55, ""DEPRECATED""), true, false)
"),FALSE)</f>
        <v>0</v>
      </c>
      <c r="R55" s="2" t="str">
        <f t="shared" si="1"/>
        <v>ruby - 2283</v>
      </c>
      <c r="S55" s="3" t="str">
        <f t="shared" si="2"/>
        <v>ruby - 865448039</v>
      </c>
      <c r="T55" s="2" t="b">
        <f t="shared" si="3"/>
        <v>1</v>
      </c>
      <c r="U55" s="2" t="b">
        <f t="shared" si="4"/>
        <v>0</v>
      </c>
      <c r="AQ55" s="3"/>
    </row>
    <row r="56" hidden="1">
      <c r="A56" s="1" t="s">
        <v>185</v>
      </c>
      <c r="B56" s="1" t="s">
        <v>186</v>
      </c>
      <c r="C56" s="1" t="s">
        <v>23</v>
      </c>
      <c r="D56" s="1">
        <v>3903.0</v>
      </c>
      <c r="E56" s="1">
        <v>1.616002589E9</v>
      </c>
      <c r="F56" s="1" t="s">
        <v>187</v>
      </c>
      <c r="G56" s="1">
        <v>0.0</v>
      </c>
      <c r="H56" s="1">
        <v>0.0</v>
      </c>
      <c r="I56" s="1">
        <v>0.0</v>
      </c>
      <c r="J56" s="1">
        <v>0.0</v>
      </c>
      <c r="K56" s="1">
        <v>1.0</v>
      </c>
      <c r="L56" s="1">
        <v>0.0</v>
      </c>
      <c r="M56" s="1">
        <v>0.0</v>
      </c>
      <c r="N56" s="1">
        <v>0.0</v>
      </c>
      <c r="O56" s="1">
        <v>2.0</v>
      </c>
      <c r="P56" s="1">
        <v>0.0</v>
      </c>
      <c r="Q56" s="2" t="b">
        <f>IFERROR(__xludf.DUMMYFUNCTION("IF(REGEXMATCH(B56, ""DEPRECATED""), true, false)
"),FALSE)</f>
        <v>0</v>
      </c>
      <c r="R56" s="2" t="str">
        <f t="shared" si="1"/>
        <v>registry - 3903</v>
      </c>
      <c r="S56" s="3" t="str">
        <f t="shared" si="2"/>
        <v>registry - 1616002589</v>
      </c>
      <c r="T56" s="2" t="b">
        <f t="shared" si="3"/>
        <v>0</v>
      </c>
      <c r="U56" s="2" t="b">
        <f t="shared" si="4"/>
        <v>0</v>
      </c>
    </row>
    <row r="57">
      <c r="A57" s="1" t="s">
        <v>188</v>
      </c>
      <c r="B57" s="1" t="s">
        <v>189</v>
      </c>
      <c r="C57" s="1" t="s">
        <v>23</v>
      </c>
      <c r="D57" s="1">
        <v>60.0</v>
      </c>
      <c r="E57" s="1">
        <v>2461881.0</v>
      </c>
      <c r="F57" s="1" t="s">
        <v>190</v>
      </c>
      <c r="G57" s="1">
        <v>1.0</v>
      </c>
      <c r="H57" s="1">
        <v>34.0</v>
      </c>
      <c r="I57" s="1">
        <v>0.0</v>
      </c>
      <c r="J57" s="1">
        <v>1.0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2" t="b">
        <f>IFERROR(__xludf.DUMMYFUNCTION("IF(REGEXMATCH(B57, ""DEPRECATED""), true, false)
"),FALSE)</f>
        <v>0</v>
      </c>
      <c r="R57" s="2" t="str">
        <f t="shared" si="1"/>
        <v>rakudo-star - 60</v>
      </c>
      <c r="S57" s="3" t="str">
        <f t="shared" si="2"/>
        <v>rakudo-star - 2461881</v>
      </c>
      <c r="T57" s="2" t="b">
        <f t="shared" si="3"/>
        <v>1</v>
      </c>
      <c r="U57" s="2" t="b">
        <f t="shared" si="4"/>
        <v>0</v>
      </c>
      <c r="AQ57" s="3"/>
    </row>
    <row r="58" hidden="1">
      <c r="A58" s="1" t="s">
        <v>191</v>
      </c>
      <c r="B58" s="1" t="s">
        <v>192</v>
      </c>
      <c r="C58" s="1" t="s">
        <v>23</v>
      </c>
      <c r="D58" s="1">
        <v>164.0</v>
      </c>
      <c r="E58" s="1">
        <v>9.49231E7</v>
      </c>
      <c r="F58" s="1" t="s">
        <v>193</v>
      </c>
      <c r="G58" s="1">
        <v>0.0</v>
      </c>
      <c r="H58" s="1">
        <v>0.0</v>
      </c>
      <c r="I58" s="1">
        <v>4.0</v>
      </c>
      <c r="J58" s="1">
        <v>0.0</v>
      </c>
      <c r="K58" s="1">
        <v>2.0</v>
      </c>
      <c r="L58" s="1">
        <v>0.0</v>
      </c>
      <c r="M58" s="1">
        <v>0.0</v>
      </c>
      <c r="N58" s="1">
        <v>0.0</v>
      </c>
      <c r="O58" s="1">
        <v>1.0</v>
      </c>
      <c r="P58" s="1">
        <v>0.0</v>
      </c>
      <c r="Q58" s="2" t="b">
        <f>IFERROR(__xludf.DUMMYFUNCTION("IF(REGEXMATCH(B58, ""DEPRECATED""), true, false)
"),TRUE)</f>
        <v>1</v>
      </c>
      <c r="R58" s="2" t="str">
        <f t="shared" si="1"/>
        <v>nats-streaming - 164</v>
      </c>
      <c r="S58" s="3" t="str">
        <f t="shared" si="2"/>
        <v>nats-streaming - 94923100</v>
      </c>
      <c r="T58" s="2" t="b">
        <f t="shared" si="3"/>
        <v>0</v>
      </c>
      <c r="U58" s="2" t="b">
        <f t="shared" si="4"/>
        <v>0</v>
      </c>
    </row>
    <row r="59">
      <c r="A59" s="1" t="s">
        <v>194</v>
      </c>
      <c r="B59" s="1" t="s">
        <v>195</v>
      </c>
      <c r="C59" s="1" t="s">
        <v>23</v>
      </c>
      <c r="D59" s="1">
        <v>61.0</v>
      </c>
      <c r="E59" s="1">
        <v>2.4428513E7</v>
      </c>
      <c r="F59" s="1" t="s">
        <v>196</v>
      </c>
      <c r="G59" s="1">
        <v>0.0</v>
      </c>
      <c r="H59" s="1">
        <v>53.0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0.0</v>
      </c>
      <c r="P59" s="1">
        <v>0.0</v>
      </c>
      <c r="Q59" s="2" t="b">
        <f>IFERROR(__xludf.DUMMYFUNCTION("IF(REGEXMATCH(B59, ""DEPRECATED""), true, false)
"),FALSE)</f>
        <v>0</v>
      </c>
      <c r="R59" s="2" t="str">
        <f t="shared" si="1"/>
        <v>haxe - 61</v>
      </c>
      <c r="S59" s="3" t="str">
        <f t="shared" si="2"/>
        <v>haxe - 24428513</v>
      </c>
      <c r="T59" s="2" t="b">
        <f t="shared" si="3"/>
        <v>1</v>
      </c>
      <c r="U59" s="2" t="b">
        <f t="shared" si="4"/>
        <v>0</v>
      </c>
      <c r="AQ59" s="3"/>
    </row>
    <row r="60" hidden="1">
      <c r="A60" s="1" t="s">
        <v>197</v>
      </c>
      <c r="B60" s="1" t="s">
        <v>198</v>
      </c>
      <c r="C60" s="1" t="s">
        <v>23</v>
      </c>
      <c r="D60" s="1">
        <v>755.0</v>
      </c>
      <c r="E60" s="1">
        <v>3.16767707E8</v>
      </c>
      <c r="F60" s="1" t="s">
        <v>199</v>
      </c>
      <c r="G60" s="1">
        <v>3.0</v>
      </c>
      <c r="H60" s="1">
        <v>37.0</v>
      </c>
      <c r="I60" s="1">
        <v>3.0</v>
      </c>
      <c r="J60" s="1">
        <v>51.0</v>
      </c>
      <c r="K60" s="1">
        <v>9.0</v>
      </c>
      <c r="L60" s="1">
        <v>1.0</v>
      </c>
      <c r="M60" s="1">
        <v>0.0</v>
      </c>
      <c r="N60" s="1">
        <v>0.0</v>
      </c>
      <c r="O60" s="1">
        <v>0.0</v>
      </c>
      <c r="P60" s="1">
        <v>0.0</v>
      </c>
      <c r="Q60" s="2" t="b">
        <f>IFERROR(__xludf.DUMMYFUNCTION("IF(REGEXMATCH(B60, ""DEPRECATED""), true, false)
"),FALSE)</f>
        <v>0</v>
      </c>
      <c r="R60" s="2" t="str">
        <f t="shared" si="1"/>
        <v>kong - 755</v>
      </c>
      <c r="S60" s="3" t="str">
        <f t="shared" si="2"/>
        <v>kong - 316767707</v>
      </c>
      <c r="T60" s="2" t="b">
        <f t="shared" si="3"/>
        <v>0</v>
      </c>
      <c r="U60" s="2" t="b">
        <f t="shared" si="4"/>
        <v>0</v>
      </c>
    </row>
    <row r="61">
      <c r="A61" s="1" t="s">
        <v>200</v>
      </c>
      <c r="B61" s="1" t="s">
        <v>201</v>
      </c>
      <c r="C61" s="1" t="s">
        <v>23</v>
      </c>
      <c r="D61" s="1">
        <v>169.0</v>
      </c>
      <c r="E61" s="1">
        <v>8046497.0</v>
      </c>
      <c r="F61" s="1" t="s">
        <v>202</v>
      </c>
      <c r="G61" s="1">
        <v>1.0</v>
      </c>
      <c r="H61" s="1">
        <v>21.0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0.0</v>
      </c>
      <c r="P61" s="1">
        <v>0.0</v>
      </c>
      <c r="Q61" s="2" t="b">
        <f>IFERROR(__xludf.DUMMYFUNCTION("IF(REGEXMATCH(B61, ""DEPRECATED""), true, false)
"),FALSE)</f>
        <v>0</v>
      </c>
      <c r="R61" s="2" t="str">
        <f t="shared" si="1"/>
        <v>irssi - 169</v>
      </c>
      <c r="S61" s="3" t="str">
        <f t="shared" si="2"/>
        <v>irssi - 8046497</v>
      </c>
      <c r="T61" s="2" t="b">
        <f t="shared" si="3"/>
        <v>1</v>
      </c>
      <c r="U61" s="2" t="b">
        <f t="shared" si="4"/>
        <v>0</v>
      </c>
      <c r="AQ61" s="3"/>
    </row>
    <row r="62" hidden="1">
      <c r="A62" s="1" t="s">
        <v>203</v>
      </c>
      <c r="B62" s="1" t="s">
        <v>204</v>
      </c>
      <c r="C62" s="1" t="s">
        <v>23</v>
      </c>
      <c r="D62" s="1">
        <v>183.0</v>
      </c>
      <c r="E62" s="1">
        <v>1.0690505E7</v>
      </c>
      <c r="F62" s="1" t="s">
        <v>205</v>
      </c>
      <c r="G62" s="1">
        <v>0.0</v>
      </c>
      <c r="H62" s="1">
        <v>0.0</v>
      </c>
      <c r="I62" s="1">
        <v>1.0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1.0</v>
      </c>
      <c r="P62" s="1">
        <v>0.0</v>
      </c>
      <c r="Q62" s="2" t="b">
        <f>IFERROR(__xludf.DUMMYFUNCTION("IF(REGEXMATCH(B62, ""DEPRECATED""), true, false)
"),FALSE)</f>
        <v>0</v>
      </c>
      <c r="R62" s="2" t="str">
        <f t="shared" si="1"/>
        <v>fluentd - 183</v>
      </c>
      <c r="S62" s="3" t="str">
        <f t="shared" si="2"/>
        <v>fluentd - 10690505</v>
      </c>
      <c r="T62" s="2" t="b">
        <f t="shared" si="3"/>
        <v>0</v>
      </c>
      <c r="U62" s="2" t="b">
        <f t="shared" si="4"/>
        <v>0</v>
      </c>
    </row>
    <row r="63">
      <c r="A63" s="1" t="s">
        <v>206</v>
      </c>
      <c r="B63" s="1" t="s">
        <v>207</v>
      </c>
      <c r="C63" s="1" t="s">
        <v>23</v>
      </c>
      <c r="D63" s="1">
        <v>358.0</v>
      </c>
      <c r="E63" s="1">
        <v>5.2871224E7</v>
      </c>
      <c r="F63" s="1" t="s">
        <v>208</v>
      </c>
      <c r="G63" s="1">
        <v>1.0</v>
      </c>
      <c r="H63" s="1">
        <v>138.0</v>
      </c>
      <c r="I63" s="1">
        <v>0.0</v>
      </c>
      <c r="J63" s="1">
        <v>7.0</v>
      </c>
      <c r="K63" s="1">
        <v>2.0</v>
      </c>
      <c r="L63" s="1">
        <v>0.0</v>
      </c>
      <c r="M63" s="1">
        <v>1.0</v>
      </c>
      <c r="N63" s="1">
        <v>1.0</v>
      </c>
      <c r="O63" s="1">
        <v>0.0</v>
      </c>
      <c r="P63" s="1">
        <v>0.0</v>
      </c>
      <c r="Q63" s="2" t="b">
        <f>IFERROR(__xludf.DUMMYFUNCTION("IF(REGEXMATCH(B63, ""DEPRECATED""), true, false)
"),FALSE)</f>
        <v>0</v>
      </c>
      <c r="R63" s="2" t="str">
        <f t="shared" si="1"/>
        <v>erlang - 358</v>
      </c>
      <c r="S63" s="3" t="str">
        <f t="shared" si="2"/>
        <v>erlang - 52871224</v>
      </c>
      <c r="T63" s="2" t="b">
        <f t="shared" si="3"/>
        <v>1</v>
      </c>
      <c r="U63" s="2" t="b">
        <f t="shared" si="4"/>
        <v>0</v>
      </c>
      <c r="AQ63" s="3"/>
    </row>
    <row r="64" hidden="1">
      <c r="A64" s="1" t="s">
        <v>209</v>
      </c>
      <c r="B64" s="1" t="s">
        <v>210</v>
      </c>
      <c r="C64" s="1" t="s">
        <v>23</v>
      </c>
      <c r="D64" s="1">
        <v>77.0</v>
      </c>
      <c r="E64" s="1">
        <v>2778233.0</v>
      </c>
      <c r="F64" s="1" t="s">
        <v>211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2" t="b">
        <f>IFERROR(__xludf.DUMMYFUNCTION("IF(REGEXMATCH(B64, ""DEPRECATED""), true, false)
"),FALSE)</f>
        <v>0</v>
      </c>
      <c r="R64" s="2" t="str">
        <f t="shared" si="1"/>
        <v>eggdrop - 77</v>
      </c>
      <c r="S64" s="3" t="str">
        <f t="shared" si="2"/>
        <v>eggdrop - 2778233</v>
      </c>
      <c r="T64" s="2" t="b">
        <f t="shared" si="3"/>
        <v>0</v>
      </c>
      <c r="U64" s="2" t="b">
        <f t="shared" si="4"/>
        <v>0</v>
      </c>
    </row>
    <row r="65">
      <c r="A65" s="1" t="s">
        <v>212</v>
      </c>
      <c r="B65" s="1" t="s">
        <v>213</v>
      </c>
      <c r="C65" s="1" t="s">
        <v>23</v>
      </c>
      <c r="D65" s="1">
        <v>177.0</v>
      </c>
      <c r="E65" s="1">
        <v>1.2184895E7</v>
      </c>
      <c r="F65" s="1" t="s">
        <v>214</v>
      </c>
      <c r="G65" s="1">
        <v>1.0</v>
      </c>
      <c r="H65" s="1">
        <v>0.0</v>
      </c>
      <c r="I65" s="1">
        <v>4.0</v>
      </c>
      <c r="J65" s="1">
        <v>0.0</v>
      </c>
      <c r="K65" s="1">
        <v>2.0</v>
      </c>
      <c r="L65" s="1">
        <v>0.0</v>
      </c>
      <c r="M65" s="1">
        <v>3.0</v>
      </c>
      <c r="N65" s="1">
        <v>0.0</v>
      </c>
      <c r="O65" s="1">
        <v>1.0</v>
      </c>
      <c r="P65" s="1">
        <v>0.0</v>
      </c>
      <c r="Q65" s="2" t="b">
        <f>IFERROR(__xludf.DUMMYFUNCTION("IF(REGEXMATCH(B65, ""DEPRECATED""), true, false)
"),FALSE)</f>
        <v>0</v>
      </c>
      <c r="R65" s="2" t="str">
        <f t="shared" si="1"/>
        <v>bonita - 177</v>
      </c>
      <c r="S65" s="3" t="str">
        <f t="shared" si="2"/>
        <v>bonita - 12184895</v>
      </c>
      <c r="T65" s="2" t="b">
        <f t="shared" si="3"/>
        <v>1</v>
      </c>
      <c r="U65" s="2" t="b">
        <f t="shared" si="4"/>
        <v>0</v>
      </c>
      <c r="AQ65" s="3"/>
    </row>
    <row r="66" hidden="1">
      <c r="A66" s="1" t="s">
        <v>215</v>
      </c>
      <c r="B66" s="1" t="s">
        <v>216</v>
      </c>
      <c r="C66" s="1" t="s">
        <v>23</v>
      </c>
      <c r="D66" s="1">
        <v>1175.0</v>
      </c>
      <c r="E66" s="1">
        <v>6.00200966E8</v>
      </c>
      <c r="F66" s="1" t="s">
        <v>217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0.0</v>
      </c>
      <c r="Q66" s="2" t="b">
        <f>IFERROR(__xludf.DUMMYFUNCTION("IF(REGEXMATCH(B66, ""DEPRECATED""), true, false)
"),FALSE)</f>
        <v>0</v>
      </c>
      <c r="R66" s="2" t="str">
        <f t="shared" si="1"/>
        <v>eclipse-mosquitto - 1175</v>
      </c>
      <c r="S66" s="3" t="str">
        <f t="shared" si="2"/>
        <v>eclipse-mosquitto - 600200966</v>
      </c>
      <c r="T66" s="2" t="b">
        <f t="shared" si="3"/>
        <v>0</v>
      </c>
      <c r="U66" s="2" t="b">
        <f t="shared" si="4"/>
        <v>0</v>
      </c>
    </row>
    <row r="67" hidden="1">
      <c r="A67" s="1" t="s">
        <v>218</v>
      </c>
      <c r="B67" s="1" t="s">
        <v>219</v>
      </c>
      <c r="C67" s="1" t="s">
        <v>23</v>
      </c>
      <c r="D67" s="1">
        <v>638.0</v>
      </c>
      <c r="E67" s="1">
        <v>5.40742282E8</v>
      </c>
      <c r="F67" s="1" t="s">
        <v>220</v>
      </c>
      <c r="G67" s="1">
        <v>0.0</v>
      </c>
      <c r="H67" s="1">
        <v>0.0</v>
      </c>
      <c r="I67" s="1">
        <v>0.0</v>
      </c>
      <c r="J67" s="1">
        <v>0.0</v>
      </c>
      <c r="K67" s="1">
        <v>2.0</v>
      </c>
      <c r="L67" s="1">
        <v>0.0</v>
      </c>
      <c r="M67" s="1">
        <v>0.0</v>
      </c>
      <c r="N67" s="1">
        <v>0.0</v>
      </c>
      <c r="O67" s="1">
        <v>1.0</v>
      </c>
      <c r="P67" s="1">
        <v>0.0</v>
      </c>
      <c r="Q67" s="2" t="b">
        <f>IFERROR(__xludf.DUMMYFUNCTION("IF(REGEXMATCH(B67, ""DEPRECATED""), true, false)
"),FALSE)</f>
        <v>0</v>
      </c>
      <c r="R67" s="2" t="str">
        <f t="shared" si="1"/>
        <v>caddy - 638</v>
      </c>
      <c r="S67" s="3" t="str">
        <f t="shared" si="2"/>
        <v>caddy - 540742282</v>
      </c>
      <c r="T67" s="2" t="b">
        <f t="shared" si="3"/>
        <v>0</v>
      </c>
      <c r="U67" s="2" t="b">
        <f t="shared" si="4"/>
        <v>0</v>
      </c>
    </row>
    <row r="68" hidden="1">
      <c r="A68" s="1" t="s">
        <v>221</v>
      </c>
      <c r="B68" s="1" t="s">
        <v>222</v>
      </c>
      <c r="C68" s="1" t="s">
        <v>23</v>
      </c>
      <c r="D68" s="1">
        <v>37.0</v>
      </c>
      <c r="E68" s="1">
        <v>22626.0</v>
      </c>
      <c r="F68" s="1" t="s">
        <v>223</v>
      </c>
      <c r="G68" s="1">
        <v>0.0</v>
      </c>
      <c r="H68" s="1">
        <v>0.0</v>
      </c>
      <c r="I68" s="1">
        <v>1.0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2.0</v>
      </c>
      <c r="P68" s="1">
        <v>0.0</v>
      </c>
      <c r="Q68" s="2" t="b">
        <f>IFERROR(__xludf.DUMMYFUNCTION("IF(REGEXMATCH(B68, ""DEPRECATED""), true, false)
"),FALSE)</f>
        <v>0</v>
      </c>
      <c r="R68" s="2" t="str">
        <f t="shared" si="1"/>
        <v>api-firewall - 37</v>
      </c>
      <c r="S68" s="3" t="str">
        <f t="shared" si="2"/>
        <v>api-firewall - 22626</v>
      </c>
      <c r="T68" s="2" t="b">
        <f t="shared" si="3"/>
        <v>0</v>
      </c>
      <c r="U68" s="2" t="b">
        <f t="shared" si="4"/>
        <v>0</v>
      </c>
    </row>
    <row r="69">
      <c r="A69" s="1" t="s">
        <v>224</v>
      </c>
      <c r="B69" s="1" t="s">
        <v>225</v>
      </c>
      <c r="C69" s="1" t="s">
        <v>23</v>
      </c>
      <c r="D69" s="1">
        <v>329.0</v>
      </c>
      <c r="E69" s="1">
        <v>1.4362404E7</v>
      </c>
      <c r="F69" s="1" t="s">
        <v>226</v>
      </c>
      <c r="G69" s="1">
        <v>1.0</v>
      </c>
      <c r="H69" s="1">
        <v>24.0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2" t="b">
        <f>IFERROR(__xludf.DUMMYFUNCTION("IF(REGEXMATCH(B69, ""DEPRECATED""), true, false)
"),FALSE)</f>
        <v>0</v>
      </c>
      <c r="R69" s="2" t="str">
        <f t="shared" si="1"/>
        <v>julia - 329</v>
      </c>
      <c r="S69" s="3" t="str">
        <f t="shared" si="2"/>
        <v>julia - 14362404</v>
      </c>
      <c r="T69" s="2" t="b">
        <f t="shared" si="3"/>
        <v>1</v>
      </c>
      <c r="U69" s="2" t="b">
        <f t="shared" si="4"/>
        <v>0</v>
      </c>
      <c r="AQ69" s="3"/>
    </row>
    <row r="70" hidden="1">
      <c r="A70" s="1" t="s">
        <v>227</v>
      </c>
      <c r="B70" s="1" t="s">
        <v>228</v>
      </c>
      <c r="C70" s="1" t="s">
        <v>23</v>
      </c>
      <c r="D70" s="1">
        <v>620.0</v>
      </c>
      <c r="E70" s="1">
        <v>1.65021189E8</v>
      </c>
      <c r="F70" s="1" t="s">
        <v>229</v>
      </c>
      <c r="G70" s="1" t="s">
        <v>166</v>
      </c>
      <c r="H70" s="1" t="s">
        <v>166</v>
      </c>
      <c r="I70" s="1" t="s">
        <v>166</v>
      </c>
      <c r="J70" s="1" t="s">
        <v>166</v>
      </c>
      <c r="K70" s="1" t="s">
        <v>166</v>
      </c>
      <c r="L70" s="1" t="s">
        <v>166</v>
      </c>
      <c r="M70" s="1" t="s">
        <v>166</v>
      </c>
      <c r="N70" s="1" t="s">
        <v>166</v>
      </c>
      <c r="O70" s="1" t="s">
        <v>166</v>
      </c>
      <c r="P70" s="1" t="s">
        <v>166</v>
      </c>
      <c r="Q70" s="2" t="b">
        <f>IFERROR(__xludf.DUMMYFUNCTION("IF(REGEXMATCH(B70, ""DEPRECATED""), true, false)
"),FALSE)</f>
        <v>0</v>
      </c>
      <c r="R70" s="2" t="str">
        <f t="shared" si="1"/>
        <v>percona - 620</v>
      </c>
      <c r="S70" s="3" t="str">
        <f t="shared" si="2"/>
        <v>percona - 165021189</v>
      </c>
      <c r="T70" s="2" t="b">
        <f t="shared" si="3"/>
        <v>1</v>
      </c>
      <c r="U70" s="2" t="b">
        <f t="shared" si="4"/>
        <v>1</v>
      </c>
    </row>
    <row r="71" hidden="1">
      <c r="A71" s="1" t="s">
        <v>230</v>
      </c>
      <c r="B71" s="1" t="s">
        <v>231</v>
      </c>
      <c r="C71" s="1" t="s">
        <v>23</v>
      </c>
      <c r="D71" s="1">
        <v>1026.0</v>
      </c>
      <c r="E71" s="1">
        <v>3.3006734E7</v>
      </c>
      <c r="F71" s="1" t="s">
        <v>232</v>
      </c>
      <c r="G71" s="1" t="s">
        <v>166</v>
      </c>
      <c r="H71" s="1" t="s">
        <v>166</v>
      </c>
      <c r="I71" s="1" t="s">
        <v>166</v>
      </c>
      <c r="J71" s="1" t="s">
        <v>166</v>
      </c>
      <c r="K71" s="1" t="s">
        <v>166</v>
      </c>
      <c r="L71" s="1" t="s">
        <v>166</v>
      </c>
      <c r="M71" s="1" t="s">
        <v>166</v>
      </c>
      <c r="N71" s="1" t="s">
        <v>166</v>
      </c>
      <c r="O71" s="1" t="s">
        <v>166</v>
      </c>
      <c r="P71" s="1" t="s">
        <v>166</v>
      </c>
      <c r="Q71" s="2" t="b">
        <f>IFERROR(__xludf.DUMMYFUNCTION("IF(REGEXMATCH(B71, ""DEPRECATED""), true, false)
"),FALSE)</f>
        <v>0</v>
      </c>
      <c r="R71" s="2" t="str">
        <f t="shared" si="1"/>
        <v>oraclelinux - 1026</v>
      </c>
      <c r="S71" s="3" t="str">
        <f t="shared" si="2"/>
        <v>oraclelinux - 33006734</v>
      </c>
      <c r="T71" s="2" t="b">
        <f t="shared" si="3"/>
        <v>1</v>
      </c>
      <c r="U71" s="2" t="b">
        <f t="shared" si="4"/>
        <v>1</v>
      </c>
    </row>
    <row r="72" hidden="1">
      <c r="A72" s="1" t="s">
        <v>233</v>
      </c>
      <c r="B72" s="1" t="s">
        <v>234</v>
      </c>
      <c r="C72" s="1" t="s">
        <v>23</v>
      </c>
      <c r="D72" s="1">
        <v>448.0</v>
      </c>
      <c r="E72" s="1">
        <v>7.8640247E7</v>
      </c>
      <c r="F72" s="1" t="s">
        <v>235</v>
      </c>
      <c r="G72" s="1">
        <v>3.0</v>
      </c>
      <c r="H72" s="1">
        <v>16.0</v>
      </c>
      <c r="I72" s="1">
        <v>1.0</v>
      </c>
      <c r="J72" s="1">
        <v>15.0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2" t="b">
        <f>IFERROR(__xludf.DUMMYFUNCTION("IF(REGEXMATCH(B72, ""DEPRECATED""), true, false)
"),FALSE)</f>
        <v>0</v>
      </c>
      <c r="R72" s="2" t="str">
        <f t="shared" si="1"/>
        <v>eclipse-temurin - 448</v>
      </c>
      <c r="S72" s="3" t="str">
        <f t="shared" si="2"/>
        <v>eclipse-temurin - 78640247</v>
      </c>
      <c r="T72" s="2" t="b">
        <f t="shared" si="3"/>
        <v>0</v>
      </c>
      <c r="U72" s="2" t="b">
        <f t="shared" si="4"/>
        <v>0</v>
      </c>
    </row>
    <row r="73" hidden="1">
      <c r="A73" s="1" t="s">
        <v>236</v>
      </c>
      <c r="B73" s="1" t="s">
        <v>237</v>
      </c>
      <c r="C73" s="1" t="s">
        <v>23</v>
      </c>
      <c r="D73" s="1">
        <v>48.0</v>
      </c>
      <c r="E73" s="1">
        <v>2.1765289E7</v>
      </c>
      <c r="F73" s="1" t="s">
        <v>238</v>
      </c>
      <c r="G73" s="1">
        <v>3.0</v>
      </c>
      <c r="H73" s="1">
        <v>11.0</v>
      </c>
      <c r="I73" s="1">
        <v>1.0</v>
      </c>
      <c r="J73" s="1">
        <v>3.0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2" t="b">
        <f>IFERROR(__xludf.DUMMYFUNCTION("IF(REGEXMATCH(B73, ""DEPRECATED""), true, false)
"),FALSE)</f>
        <v>0</v>
      </c>
      <c r="R73" s="2" t="str">
        <f t="shared" si="1"/>
        <v>sapmachine - 48</v>
      </c>
      <c r="S73" s="3" t="str">
        <f t="shared" si="2"/>
        <v>sapmachine - 21765289</v>
      </c>
      <c r="T73" s="2" t="b">
        <f t="shared" si="3"/>
        <v>0</v>
      </c>
      <c r="U73" s="2" t="b">
        <f t="shared" si="4"/>
        <v>0</v>
      </c>
    </row>
    <row r="74" hidden="1">
      <c r="A74" s="1" t="s">
        <v>239</v>
      </c>
      <c r="B74" s="1" t="s">
        <v>240</v>
      </c>
      <c r="C74" s="1" t="s">
        <v>23</v>
      </c>
      <c r="D74" s="1">
        <v>786.0</v>
      </c>
      <c r="E74" s="1">
        <v>7.3103813E7</v>
      </c>
      <c r="F74" s="1" t="s">
        <v>241</v>
      </c>
      <c r="G74" s="1" t="s">
        <v>166</v>
      </c>
      <c r="H74" s="1" t="s">
        <v>166</v>
      </c>
      <c r="I74" s="1" t="s">
        <v>166</v>
      </c>
      <c r="J74" s="1" t="s">
        <v>166</v>
      </c>
      <c r="K74" s="1" t="s">
        <v>166</v>
      </c>
      <c r="L74" s="1" t="s">
        <v>166</v>
      </c>
      <c r="M74" s="1" t="s">
        <v>166</v>
      </c>
      <c r="N74" s="1" t="s">
        <v>166</v>
      </c>
      <c r="O74" s="1" t="s">
        <v>166</v>
      </c>
      <c r="P74" s="1" t="s">
        <v>166</v>
      </c>
      <c r="Q74" s="2" t="b">
        <f>IFERROR(__xludf.DUMMYFUNCTION("IF(REGEXMATCH(B74, ""DEPRECATED""), true, false)
"),FALSE)</f>
        <v>0</v>
      </c>
      <c r="R74" s="2" t="str">
        <f t="shared" si="1"/>
        <v>rocket.chat - 786</v>
      </c>
      <c r="S74" s="3" t="str">
        <f t="shared" si="2"/>
        <v>rocket.chat - 73103813</v>
      </c>
      <c r="T74" s="2" t="b">
        <f t="shared" si="3"/>
        <v>1</v>
      </c>
      <c r="U74" s="2" t="b">
        <f t="shared" si="4"/>
        <v>1</v>
      </c>
    </row>
    <row r="75">
      <c r="A75" s="1" t="s">
        <v>242</v>
      </c>
      <c r="B75" s="1" t="s">
        <v>243</v>
      </c>
      <c r="C75" s="1" t="s">
        <v>23</v>
      </c>
      <c r="D75" s="1">
        <v>4579.0</v>
      </c>
      <c r="E75" s="1">
        <v>4.357117408E9</v>
      </c>
      <c r="F75" s="1" t="s">
        <v>244</v>
      </c>
      <c r="G75" s="1">
        <v>1.0</v>
      </c>
      <c r="H75" s="1">
        <v>28.0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1.0</v>
      </c>
      <c r="O75" s="1">
        <v>0.0</v>
      </c>
      <c r="P75" s="1">
        <v>0.0</v>
      </c>
      <c r="Q75" s="2" t="b">
        <f>IFERROR(__xludf.DUMMYFUNCTION("IF(REGEXMATCH(B75, ""DEPRECATED""), true, false)
"),FALSE)</f>
        <v>0</v>
      </c>
      <c r="R75" s="2" t="str">
        <f t="shared" si="1"/>
        <v>httpd - 4579</v>
      </c>
      <c r="S75" s="3" t="str">
        <f t="shared" si="2"/>
        <v>httpd - 4357117408</v>
      </c>
      <c r="T75" s="2" t="b">
        <f t="shared" si="3"/>
        <v>1</v>
      </c>
      <c r="U75" s="2" t="b">
        <f t="shared" si="4"/>
        <v>0</v>
      </c>
      <c r="AQ75" s="3"/>
    </row>
    <row r="76">
      <c r="A76" s="1" t="s">
        <v>245</v>
      </c>
      <c r="B76" s="1" t="s">
        <v>246</v>
      </c>
      <c r="C76" s="1" t="s">
        <v>23</v>
      </c>
      <c r="D76" s="1">
        <v>12437.0</v>
      </c>
      <c r="E76" s="1">
        <v>5.994034865E9</v>
      </c>
      <c r="F76" s="1" t="s">
        <v>247</v>
      </c>
      <c r="G76" s="1">
        <v>3.0</v>
      </c>
      <c r="H76" s="1">
        <v>19.0</v>
      </c>
      <c r="I76" s="1">
        <v>11.0</v>
      </c>
      <c r="J76" s="1">
        <v>0.0</v>
      </c>
      <c r="K76" s="1">
        <v>28.0</v>
      </c>
      <c r="L76" s="1">
        <v>0.0</v>
      </c>
      <c r="M76" s="1">
        <v>2.0</v>
      </c>
      <c r="N76" s="1">
        <v>1.0</v>
      </c>
      <c r="O76" s="1">
        <v>1.0</v>
      </c>
      <c r="P76" s="1">
        <v>0.0</v>
      </c>
      <c r="Q76" s="2" t="b">
        <f>IFERROR(__xludf.DUMMYFUNCTION("IF(REGEXMATCH(B76, ""DEPRECATED""), true, false)
"),FALSE)</f>
        <v>0</v>
      </c>
      <c r="R76" s="2" t="str">
        <f t="shared" si="1"/>
        <v>redis - 12437</v>
      </c>
      <c r="S76" s="3" t="str">
        <f t="shared" si="2"/>
        <v>redis - 5994034865</v>
      </c>
      <c r="T76" s="2" t="b">
        <f t="shared" si="3"/>
        <v>1</v>
      </c>
      <c r="U76" s="2" t="b">
        <f t="shared" si="4"/>
        <v>0</v>
      </c>
      <c r="AQ76" s="3"/>
    </row>
    <row r="77">
      <c r="A77" s="1" t="s">
        <v>248</v>
      </c>
      <c r="B77" s="1" t="s">
        <v>249</v>
      </c>
      <c r="C77" s="1" t="s">
        <v>23</v>
      </c>
      <c r="D77" s="1">
        <v>93.0</v>
      </c>
      <c r="E77" s="1">
        <v>6506724.0</v>
      </c>
      <c r="F77" s="1" t="s">
        <v>250</v>
      </c>
      <c r="G77" s="1">
        <v>15.0</v>
      </c>
      <c r="H77" s="1">
        <v>41.0</v>
      </c>
      <c r="I77" s="1">
        <v>119.0</v>
      </c>
      <c r="J77" s="1">
        <v>4.0</v>
      </c>
      <c r="K77" s="1">
        <v>71.0</v>
      </c>
      <c r="L77" s="1">
        <v>0.0</v>
      </c>
      <c r="M77" s="1">
        <v>39.0</v>
      </c>
      <c r="N77" s="1">
        <v>0.0</v>
      </c>
      <c r="O77" s="1">
        <v>10.0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1"/>
        <v>plone - 93</v>
      </c>
      <c r="S77" s="3" t="str">
        <f t="shared" si="2"/>
        <v>plone - 6506724</v>
      </c>
      <c r="T77" s="2" t="b">
        <f t="shared" si="3"/>
        <v>1</v>
      </c>
      <c r="U77" s="2" t="b">
        <f t="shared" si="4"/>
        <v>0</v>
      </c>
      <c r="AQ77" s="3"/>
    </row>
    <row r="78">
      <c r="A78" s="1" t="s">
        <v>251</v>
      </c>
      <c r="B78" s="1" t="s">
        <v>252</v>
      </c>
      <c r="C78" s="1" t="s">
        <v>23</v>
      </c>
      <c r="D78" s="1">
        <v>8.0</v>
      </c>
      <c r="E78" s="1">
        <v>216960.0</v>
      </c>
      <c r="F78" s="1" t="s">
        <v>253</v>
      </c>
      <c r="G78" s="1">
        <v>0.0</v>
      </c>
      <c r="H78" s="1">
        <v>29.0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1.0</v>
      </c>
      <c r="Q78" s="2" t="b">
        <f>IFERROR(__xludf.DUMMYFUNCTION("IF(REGEXMATCH(B78, ""DEPRECATED""), true, false)
"),FALSE)</f>
        <v>0</v>
      </c>
      <c r="R78" s="2" t="str">
        <f t="shared" si="1"/>
        <v>satosa - 8</v>
      </c>
      <c r="S78" s="3" t="str">
        <f t="shared" si="2"/>
        <v>satosa - 216960</v>
      </c>
      <c r="T78" s="2" t="b">
        <f t="shared" si="3"/>
        <v>1</v>
      </c>
      <c r="U78" s="2" t="b">
        <f t="shared" si="4"/>
        <v>0</v>
      </c>
      <c r="AQ78" s="3"/>
    </row>
    <row r="79">
      <c r="A79" s="1" t="s">
        <v>254</v>
      </c>
      <c r="B79" s="1" t="s">
        <v>255</v>
      </c>
      <c r="C79" s="1" t="s">
        <v>23</v>
      </c>
      <c r="D79" s="1">
        <v>9131.0</v>
      </c>
      <c r="E79" s="1">
        <v>7.040684374E9</v>
      </c>
      <c r="F79" s="1" t="s">
        <v>256</v>
      </c>
      <c r="G79" s="1">
        <v>1.0</v>
      </c>
      <c r="H79" s="1">
        <v>92.0</v>
      </c>
      <c r="I79" s="1">
        <v>0.0</v>
      </c>
      <c r="J79" s="1">
        <v>7.0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2" t="b">
        <f>IFERROR(__xludf.DUMMYFUNCTION("IF(REGEXMATCH(B79, ""DEPRECATED""), true, false)
"),FALSE)</f>
        <v>0</v>
      </c>
      <c r="R79" s="2" t="str">
        <f t="shared" si="1"/>
        <v>python - 9131</v>
      </c>
      <c r="S79" s="3" t="str">
        <f t="shared" si="2"/>
        <v>python - 7040684374</v>
      </c>
      <c r="T79" s="2" t="b">
        <f t="shared" si="3"/>
        <v>1</v>
      </c>
      <c r="U79" s="2" t="b">
        <f t="shared" si="4"/>
        <v>0</v>
      </c>
      <c r="AQ79" s="3"/>
    </row>
    <row r="80" hidden="1">
      <c r="A80" s="1" t="s">
        <v>257</v>
      </c>
      <c r="B80" s="1" t="s">
        <v>258</v>
      </c>
      <c r="C80" s="1" t="s">
        <v>23</v>
      </c>
      <c r="D80" s="1">
        <v>144.0</v>
      </c>
      <c r="E80" s="1">
        <v>7.5980321E7</v>
      </c>
      <c r="F80" s="1" t="s">
        <v>259</v>
      </c>
      <c r="G80" s="1">
        <v>3.0</v>
      </c>
      <c r="H80" s="1">
        <v>17.0</v>
      </c>
      <c r="I80" s="1">
        <v>1.0</v>
      </c>
      <c r="J80" s="1">
        <v>15.0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2" t="b">
        <f>IFERROR(__xludf.DUMMYFUNCTION("IF(REGEXMATCH(B80, ""DEPRECATED""), true, false)
"),FALSE)</f>
        <v>0</v>
      </c>
      <c r="R80" s="2" t="str">
        <f t="shared" si="1"/>
        <v>groovy - 144</v>
      </c>
      <c r="S80" s="3" t="str">
        <f t="shared" si="2"/>
        <v>groovy - 75980321</v>
      </c>
      <c r="T80" s="2" t="b">
        <f t="shared" si="3"/>
        <v>0</v>
      </c>
      <c r="U80" s="2" t="b">
        <f t="shared" si="4"/>
        <v>0</v>
      </c>
    </row>
    <row r="81">
      <c r="A81" s="1" t="s">
        <v>260</v>
      </c>
      <c r="B81" s="1" t="s">
        <v>261</v>
      </c>
      <c r="C81" s="1" t="s">
        <v>23</v>
      </c>
      <c r="D81" s="1">
        <v>353.0</v>
      </c>
      <c r="E81" s="1">
        <v>3.5296303E7</v>
      </c>
      <c r="F81" s="1" t="s">
        <v>262</v>
      </c>
      <c r="G81" s="1">
        <v>2.0</v>
      </c>
      <c r="H81" s="1">
        <v>38.0</v>
      </c>
      <c r="I81" s="1">
        <v>6.0</v>
      </c>
      <c r="J81" s="1">
        <v>1.0</v>
      </c>
      <c r="K81" s="1">
        <v>0.0</v>
      </c>
      <c r="L81" s="1">
        <v>0.0</v>
      </c>
      <c r="M81" s="1">
        <v>0.0</v>
      </c>
      <c r="N81" s="1">
        <v>1.0</v>
      </c>
      <c r="O81" s="1">
        <v>0.0</v>
      </c>
      <c r="P81" s="1">
        <v>0.0</v>
      </c>
      <c r="Q81" s="2" t="b">
        <f>IFERROR(__xludf.DUMMYFUNCTION("IF(REGEXMATCH(B81, ""DEPRECATED""), true, false)
"),FALSE)</f>
        <v>0</v>
      </c>
      <c r="R81" s="2" t="str">
        <f t="shared" si="1"/>
        <v>clojure - 353</v>
      </c>
      <c r="S81" s="3" t="str">
        <f t="shared" si="2"/>
        <v>clojure - 35296303</v>
      </c>
      <c r="T81" s="2" t="b">
        <f t="shared" si="3"/>
        <v>1</v>
      </c>
      <c r="U81" s="2" t="b">
        <f t="shared" si="4"/>
        <v>0</v>
      </c>
      <c r="AQ81" s="3"/>
    </row>
    <row r="82" hidden="1">
      <c r="A82" s="1" t="s">
        <v>263</v>
      </c>
      <c r="B82" s="1" t="s">
        <v>264</v>
      </c>
      <c r="C82" s="1" t="s">
        <v>23</v>
      </c>
      <c r="D82" s="1">
        <v>297.0</v>
      </c>
      <c r="E82" s="1">
        <v>2.3350967E7</v>
      </c>
      <c r="F82" s="1" t="s">
        <v>265</v>
      </c>
      <c r="G82" s="1" t="s">
        <v>166</v>
      </c>
      <c r="H82" s="1" t="s">
        <v>166</v>
      </c>
      <c r="I82" s="1" t="s">
        <v>166</v>
      </c>
      <c r="J82" s="1" t="s">
        <v>166</v>
      </c>
      <c r="K82" s="1" t="s">
        <v>166</v>
      </c>
      <c r="L82" s="1" t="s">
        <v>166</v>
      </c>
      <c r="M82" s="1" t="s">
        <v>166</v>
      </c>
      <c r="N82" s="1" t="s">
        <v>166</v>
      </c>
      <c r="O82" s="1" t="s">
        <v>166</v>
      </c>
      <c r="P82" s="1" t="s">
        <v>166</v>
      </c>
      <c r="Q82" s="2" t="b">
        <f>IFERROR(__xludf.DUMMYFUNCTION("IF(REGEXMATCH(B82, ""DEPRECATED""), true, false)
"),FALSE)</f>
        <v>0</v>
      </c>
      <c r="R82" s="2" t="str">
        <f t="shared" si="1"/>
        <v>websphere-liberty - 297</v>
      </c>
      <c r="S82" s="3" t="str">
        <f t="shared" si="2"/>
        <v>websphere-liberty - 23350967</v>
      </c>
      <c r="T82" s="2" t="b">
        <f t="shared" si="3"/>
        <v>1</v>
      </c>
      <c r="U82" s="2" t="b">
        <f t="shared" si="4"/>
        <v>1</v>
      </c>
    </row>
    <row r="83" hidden="1">
      <c r="A83" s="1" t="s">
        <v>266</v>
      </c>
      <c r="B83" s="1" t="s">
        <v>267</v>
      </c>
      <c r="C83" s="1" t="s">
        <v>23</v>
      </c>
      <c r="D83" s="1">
        <v>62.0</v>
      </c>
      <c r="E83" s="1">
        <v>1.2612114E7</v>
      </c>
      <c r="F83" s="1" t="s">
        <v>268</v>
      </c>
      <c r="G83" s="1">
        <v>3.0</v>
      </c>
      <c r="H83" s="1">
        <v>11.0</v>
      </c>
      <c r="I83" s="1">
        <v>1.0</v>
      </c>
      <c r="J83" s="1">
        <v>4.0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1"/>
        <v>open-liberty - 62</v>
      </c>
      <c r="S83" s="3" t="str">
        <f t="shared" si="2"/>
        <v>open-liberty - 12612114</v>
      </c>
      <c r="T83" s="2" t="b">
        <f t="shared" si="3"/>
        <v>0</v>
      </c>
      <c r="U83" s="2" t="b">
        <f t="shared" si="4"/>
        <v>0</v>
      </c>
    </row>
    <row r="84" hidden="1">
      <c r="A84" s="1" t="s">
        <v>269</v>
      </c>
      <c r="B84" s="1" t="s">
        <v>270</v>
      </c>
      <c r="C84" s="1" t="s">
        <v>23</v>
      </c>
      <c r="D84" s="1">
        <v>116.0</v>
      </c>
      <c r="E84" s="1">
        <v>4.9764946E7</v>
      </c>
      <c r="F84" s="1" t="s">
        <v>271</v>
      </c>
      <c r="G84" s="1">
        <v>2.0</v>
      </c>
      <c r="H84" s="1">
        <v>44.0</v>
      </c>
      <c r="I84" s="1">
        <v>2.0</v>
      </c>
      <c r="J84" s="1">
        <v>45.0</v>
      </c>
      <c r="K84" s="1">
        <v>8.0</v>
      </c>
      <c r="L84" s="1">
        <v>3.0</v>
      </c>
      <c r="M84" s="1">
        <v>0.0</v>
      </c>
      <c r="N84" s="1">
        <v>0.0</v>
      </c>
      <c r="O84" s="1">
        <v>0.0</v>
      </c>
      <c r="P84" s="1">
        <v>0.0</v>
      </c>
      <c r="Q84" s="2" t="b">
        <f>IFERROR(__xludf.DUMMYFUNCTION("IF(REGEXMATCH(B84, ""DEPRECATED""), true, false)
"),FALSE)</f>
        <v>0</v>
      </c>
      <c r="R84" s="2" t="str">
        <f t="shared" si="1"/>
        <v>jruby - 116</v>
      </c>
      <c r="S84" s="3" t="str">
        <f t="shared" si="2"/>
        <v>jruby - 49764946</v>
      </c>
      <c r="T84" s="2" t="b">
        <f t="shared" si="3"/>
        <v>0</v>
      </c>
      <c r="U84" s="2" t="b">
        <f t="shared" si="4"/>
        <v>0</v>
      </c>
    </row>
    <row r="85">
      <c r="A85" s="1" t="s">
        <v>272</v>
      </c>
      <c r="B85" s="1" t="s">
        <v>273</v>
      </c>
      <c r="C85" s="1" t="s">
        <v>23</v>
      </c>
      <c r="D85" s="1">
        <v>1808.0</v>
      </c>
      <c r="E85" s="1">
        <v>1.017648772E9</v>
      </c>
      <c r="F85" s="1" t="s">
        <v>274</v>
      </c>
      <c r="G85" s="1">
        <v>1.0</v>
      </c>
      <c r="H85" s="1">
        <v>26.0</v>
      </c>
      <c r="I85" s="1">
        <v>4.0</v>
      </c>
      <c r="J85" s="1">
        <v>1.0</v>
      </c>
      <c r="K85" s="1">
        <v>9.0</v>
      </c>
      <c r="L85" s="1">
        <v>0.0</v>
      </c>
      <c r="M85" s="1">
        <v>2.0</v>
      </c>
      <c r="N85" s="1">
        <v>1.0</v>
      </c>
      <c r="O85" s="1">
        <v>1.0</v>
      </c>
      <c r="P85" s="1">
        <v>0.0</v>
      </c>
      <c r="Q85" s="2" t="b">
        <f>IFERROR(__xludf.DUMMYFUNCTION("IF(REGEXMATCH(B85, ""DEPRECATED""), true, false)
"),FALSE)</f>
        <v>0</v>
      </c>
      <c r="R85" s="2" t="str">
        <f t="shared" si="1"/>
        <v>influxdb - 1808</v>
      </c>
      <c r="S85" s="3" t="str">
        <f t="shared" si="2"/>
        <v>influxdb - 1017648772</v>
      </c>
      <c r="T85" s="2" t="b">
        <f t="shared" si="3"/>
        <v>1</v>
      </c>
      <c r="U85" s="2" t="b">
        <f t="shared" si="4"/>
        <v>0</v>
      </c>
      <c r="AQ85" s="3"/>
    </row>
    <row r="86">
      <c r="A86" s="1" t="s">
        <v>275</v>
      </c>
      <c r="B86" s="1" t="s">
        <v>276</v>
      </c>
      <c r="C86" s="1" t="s">
        <v>23</v>
      </c>
      <c r="D86" s="1">
        <v>2098.0</v>
      </c>
      <c r="E86" s="1">
        <v>4.402857683E9</v>
      </c>
      <c r="F86" s="1" t="s">
        <v>277</v>
      </c>
      <c r="G86" s="1">
        <v>1.0</v>
      </c>
      <c r="H86" s="1">
        <v>19.0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1.0</v>
      </c>
      <c r="O86" s="1">
        <v>0.0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1"/>
        <v>memcached - 2098</v>
      </c>
      <c r="S86" s="3" t="str">
        <f t="shared" si="2"/>
        <v>memcached - 4402857683</v>
      </c>
      <c r="T86" s="2" t="b">
        <f t="shared" si="3"/>
        <v>1</v>
      </c>
      <c r="U86" s="2" t="b">
        <f t="shared" si="4"/>
        <v>0</v>
      </c>
      <c r="AQ86" s="3"/>
    </row>
    <row r="87" hidden="1">
      <c r="A87" s="1" t="s">
        <v>278</v>
      </c>
      <c r="B87" s="1" t="s">
        <v>279</v>
      </c>
      <c r="C87" s="1" t="s">
        <v>23</v>
      </c>
      <c r="D87" s="1">
        <v>142.0</v>
      </c>
      <c r="E87" s="1">
        <v>1.735751E7</v>
      </c>
      <c r="F87" s="1" t="s">
        <v>280</v>
      </c>
      <c r="G87" s="1" t="s">
        <v>166</v>
      </c>
      <c r="H87" s="1" t="s">
        <v>166</v>
      </c>
      <c r="I87" s="1" t="s">
        <v>166</v>
      </c>
      <c r="J87" s="1" t="s">
        <v>166</v>
      </c>
      <c r="K87" s="1" t="s">
        <v>166</v>
      </c>
      <c r="L87" s="1" t="s">
        <v>166</v>
      </c>
      <c r="M87" s="1" t="s">
        <v>166</v>
      </c>
      <c r="N87" s="1" t="s">
        <v>166</v>
      </c>
      <c r="O87" s="1" t="s">
        <v>166</v>
      </c>
      <c r="P87" s="1" t="s">
        <v>166</v>
      </c>
      <c r="Q87" s="2" t="b">
        <f>IFERROR(__xludf.DUMMYFUNCTION("IF(REGEXMATCH(B87, ""DEPRECATED""), true, false)
"),FALSE)</f>
        <v>0</v>
      </c>
      <c r="R87" s="2" t="str">
        <f t="shared" si="1"/>
        <v>aerospike - 142</v>
      </c>
      <c r="S87" s="3" t="str">
        <f t="shared" si="2"/>
        <v>aerospike - 17357510</v>
      </c>
      <c r="T87" s="2" t="b">
        <f t="shared" si="3"/>
        <v>1</v>
      </c>
      <c r="U87" s="2" t="b">
        <f t="shared" si="4"/>
        <v>1</v>
      </c>
    </row>
    <row r="88">
      <c r="A88" s="1" t="s">
        <v>281</v>
      </c>
      <c r="B88" s="1" t="s">
        <v>282</v>
      </c>
      <c r="C88" s="1" t="s">
        <v>23</v>
      </c>
      <c r="D88" s="1">
        <v>64.0</v>
      </c>
      <c r="E88" s="1">
        <v>3032030.0</v>
      </c>
      <c r="F88" s="1" t="s">
        <v>283</v>
      </c>
      <c r="G88" s="1">
        <v>0.0</v>
      </c>
      <c r="H88" s="1">
        <v>80.0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1.0</v>
      </c>
      <c r="O88" s="1">
        <v>0.0</v>
      </c>
      <c r="P88" s="1">
        <v>0.0</v>
      </c>
      <c r="Q88" s="2" t="b">
        <f>IFERROR(__xludf.DUMMYFUNCTION("IF(REGEXMATCH(B88, ""DEPRECATED""), true, false)
"),FALSE)</f>
        <v>0</v>
      </c>
      <c r="R88" s="2" t="str">
        <f t="shared" si="1"/>
        <v>swipl - 64</v>
      </c>
      <c r="S88" s="3" t="str">
        <f t="shared" si="2"/>
        <v>swipl - 3032030</v>
      </c>
      <c r="T88" s="2" t="b">
        <f t="shared" si="3"/>
        <v>1</v>
      </c>
      <c r="U88" s="2" t="b">
        <f t="shared" si="4"/>
        <v>0</v>
      </c>
      <c r="AQ88" s="3"/>
    </row>
    <row r="89">
      <c r="A89" s="1" t="s">
        <v>284</v>
      </c>
      <c r="B89" s="1" t="s">
        <v>285</v>
      </c>
      <c r="C89" s="1" t="s">
        <v>23</v>
      </c>
      <c r="D89" s="1">
        <v>467.0</v>
      </c>
      <c r="E89" s="1">
        <v>7766179.0</v>
      </c>
      <c r="F89" s="1" t="s">
        <v>286</v>
      </c>
      <c r="G89" s="1">
        <v>3.0</v>
      </c>
      <c r="H89" s="1">
        <v>216.0</v>
      </c>
      <c r="I89" s="1">
        <v>4.0</v>
      </c>
      <c r="J89" s="1">
        <v>4.0</v>
      </c>
      <c r="K89" s="1">
        <v>1.0</v>
      </c>
      <c r="L89" s="1">
        <v>1.0</v>
      </c>
      <c r="M89" s="1">
        <v>1.0</v>
      </c>
      <c r="N89" s="1">
        <v>1.0</v>
      </c>
      <c r="O89" s="1">
        <v>0.0</v>
      </c>
      <c r="P89" s="1">
        <v>0.0</v>
      </c>
      <c r="Q89" s="2" t="b">
        <f>IFERROR(__xludf.DUMMYFUNCTION("IF(REGEXMATCH(B89, ""DEPRECATED""), true, false)
"),FALSE)</f>
        <v>0</v>
      </c>
      <c r="R89" s="2" t="str">
        <f t="shared" si="1"/>
        <v>haskell - 467</v>
      </c>
      <c r="S89" s="3" t="str">
        <f t="shared" si="2"/>
        <v>haskell - 7766179</v>
      </c>
      <c r="T89" s="2" t="b">
        <f t="shared" si="3"/>
        <v>1</v>
      </c>
      <c r="U89" s="2" t="b">
        <f t="shared" si="4"/>
        <v>0</v>
      </c>
      <c r="AQ89" s="3"/>
    </row>
    <row r="90" hidden="1">
      <c r="A90" s="1" t="s">
        <v>287</v>
      </c>
      <c r="B90" s="1" t="s">
        <v>288</v>
      </c>
      <c r="C90" s="1" t="s">
        <v>23</v>
      </c>
      <c r="D90" s="1">
        <v>68.0</v>
      </c>
      <c r="E90" s="1">
        <v>6456441.0</v>
      </c>
      <c r="F90" s="1" t="s">
        <v>289</v>
      </c>
      <c r="G90" s="1" t="s">
        <v>166</v>
      </c>
      <c r="H90" s="1" t="s">
        <v>166</v>
      </c>
      <c r="I90" s="1" t="s">
        <v>166</v>
      </c>
      <c r="J90" s="1" t="s">
        <v>166</v>
      </c>
      <c r="K90" s="1" t="s">
        <v>166</v>
      </c>
      <c r="L90" s="1" t="s">
        <v>166</v>
      </c>
      <c r="M90" s="1" t="s">
        <v>166</v>
      </c>
      <c r="N90" s="1" t="s">
        <v>166</v>
      </c>
      <c r="O90" s="1" t="s">
        <v>166</v>
      </c>
      <c r="P90" s="1" t="s">
        <v>166</v>
      </c>
      <c r="Q90" s="2" t="b">
        <f>IFERROR(__xludf.DUMMYFUNCTION("IF(REGEXMATCH(B90, ""DEPRECATED""), true, false)
"),FALSE)</f>
        <v>0</v>
      </c>
      <c r="R90" s="2" t="str">
        <f t="shared" si="1"/>
        <v>notary - 68</v>
      </c>
      <c r="S90" s="3" t="str">
        <f t="shared" si="2"/>
        <v>notary - 6456441</v>
      </c>
      <c r="T90" s="2" t="b">
        <f t="shared" si="3"/>
        <v>1</v>
      </c>
      <c r="U90" s="2" t="b">
        <f t="shared" si="4"/>
        <v>1</v>
      </c>
    </row>
    <row r="91">
      <c r="A91" s="1" t="s">
        <v>290</v>
      </c>
      <c r="B91" s="1" t="s">
        <v>291</v>
      </c>
      <c r="C91" s="1" t="s">
        <v>23</v>
      </c>
      <c r="D91" s="1">
        <v>12734.0</v>
      </c>
      <c r="E91" s="1">
        <v>5.925679194E9</v>
      </c>
      <c r="F91" s="1" t="s">
        <v>292</v>
      </c>
      <c r="G91" s="1">
        <v>3.0</v>
      </c>
      <c r="H91" s="1">
        <v>32.0</v>
      </c>
      <c r="I91" s="1">
        <v>11.0</v>
      </c>
      <c r="J91" s="1">
        <v>0.0</v>
      </c>
      <c r="K91" s="1">
        <v>28.0</v>
      </c>
      <c r="L91" s="1">
        <v>0.0</v>
      </c>
      <c r="M91" s="1">
        <v>2.0</v>
      </c>
      <c r="N91" s="1">
        <v>1.0</v>
      </c>
      <c r="O91" s="1">
        <v>1.0</v>
      </c>
      <c r="P91" s="1">
        <v>0.0</v>
      </c>
      <c r="Q91" s="2" t="b">
        <f>IFERROR(__xludf.DUMMYFUNCTION("IF(REGEXMATCH(B91, ""DEPRECATED""), true, false)
"),FALSE)</f>
        <v>0</v>
      </c>
      <c r="R91" s="2" t="str">
        <f t="shared" si="1"/>
        <v>postgres - 12734</v>
      </c>
      <c r="S91" s="3" t="str">
        <f t="shared" si="2"/>
        <v>postgres - 5925679194</v>
      </c>
      <c r="T91" s="2" t="b">
        <f t="shared" si="3"/>
        <v>1</v>
      </c>
      <c r="U91" s="2" t="b">
        <f t="shared" si="4"/>
        <v>0</v>
      </c>
      <c r="AQ91" s="3"/>
    </row>
    <row r="92">
      <c r="A92" s="1" t="s">
        <v>293</v>
      </c>
      <c r="B92" s="1" t="s">
        <v>294</v>
      </c>
      <c r="C92" s="1" t="s">
        <v>23</v>
      </c>
      <c r="D92" s="1">
        <v>967.0</v>
      </c>
      <c r="E92" s="1">
        <v>1.44318402E8</v>
      </c>
      <c r="F92" s="1" t="s">
        <v>295</v>
      </c>
      <c r="G92" s="1">
        <v>5.0</v>
      </c>
      <c r="H92" s="1">
        <v>16.0</v>
      </c>
      <c r="I92" s="1">
        <v>9.0</v>
      </c>
      <c r="J92" s="1">
        <v>16.0</v>
      </c>
      <c r="K92" s="1">
        <v>7.0</v>
      </c>
      <c r="L92" s="1">
        <v>0.0</v>
      </c>
      <c r="M92" s="1">
        <v>1.0</v>
      </c>
      <c r="N92" s="1">
        <v>0.0</v>
      </c>
      <c r="O92" s="1">
        <v>1.0</v>
      </c>
      <c r="P92" s="1">
        <v>0.0</v>
      </c>
      <c r="Q92" s="2" t="b">
        <f>IFERROR(__xludf.DUMMYFUNCTION("IF(REGEXMATCH(B92, ""DEPRECATED""), true, false)
"),FALSE)</f>
        <v>0</v>
      </c>
      <c r="R92" s="2" t="str">
        <f t="shared" si="1"/>
        <v>solr - 967</v>
      </c>
      <c r="S92" s="3" t="str">
        <f t="shared" si="2"/>
        <v>solr - 144318402</v>
      </c>
      <c r="T92" s="2" t="b">
        <f t="shared" si="3"/>
        <v>1</v>
      </c>
      <c r="U92" s="2" t="b">
        <f t="shared" si="4"/>
        <v>0</v>
      </c>
      <c r="AQ92" s="3"/>
    </row>
    <row r="93" hidden="1">
      <c r="A93" s="1" t="s">
        <v>296</v>
      </c>
      <c r="B93" s="1" t="s">
        <v>297</v>
      </c>
      <c r="C93" s="1" t="s">
        <v>23</v>
      </c>
      <c r="D93" s="1">
        <v>224.0</v>
      </c>
      <c r="E93" s="1">
        <v>1.7217744E7</v>
      </c>
      <c r="F93" s="1" t="s">
        <v>298</v>
      </c>
      <c r="G93" s="1">
        <v>0.0</v>
      </c>
      <c r="H93" s="1">
        <v>0.0</v>
      </c>
      <c r="I93" s="1">
        <v>7.0</v>
      </c>
      <c r="J93" s="1">
        <v>1.0</v>
      </c>
      <c r="K93" s="1">
        <v>8.0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2" t="b">
        <f>IFERROR(__xludf.DUMMYFUNCTION("IF(REGEXMATCH(B93, ""DEPRECATED""), true, false)
"),FALSE)</f>
        <v>0</v>
      </c>
      <c r="R93" s="2" t="str">
        <f t="shared" si="1"/>
        <v>crate - 224</v>
      </c>
      <c r="S93" s="3" t="str">
        <f t="shared" si="2"/>
        <v>crate - 17217744</v>
      </c>
      <c r="T93" s="2" t="b">
        <f t="shared" si="3"/>
        <v>0</v>
      </c>
      <c r="U93" s="2" t="b">
        <f t="shared" si="4"/>
        <v>0</v>
      </c>
    </row>
    <row r="94" hidden="1">
      <c r="A94" s="1" t="s">
        <v>299</v>
      </c>
      <c r="B94" s="1" t="s">
        <v>300</v>
      </c>
      <c r="C94" s="1" t="s">
        <v>23</v>
      </c>
      <c r="D94" s="1">
        <v>167.0</v>
      </c>
      <c r="E94" s="1">
        <v>6802296.0</v>
      </c>
      <c r="F94" s="1" t="s">
        <v>301</v>
      </c>
      <c r="G94" s="1" t="s">
        <v>166</v>
      </c>
      <c r="H94" s="1" t="s">
        <v>166</v>
      </c>
      <c r="I94" s="1" t="s">
        <v>166</v>
      </c>
      <c r="J94" s="1" t="s">
        <v>166</v>
      </c>
      <c r="K94" s="1" t="s">
        <v>166</v>
      </c>
      <c r="L94" s="1" t="s">
        <v>166</v>
      </c>
      <c r="M94" s="1" t="s">
        <v>166</v>
      </c>
      <c r="N94" s="1" t="s">
        <v>166</v>
      </c>
      <c r="O94" s="1" t="s">
        <v>166</v>
      </c>
      <c r="P94" s="1" t="s">
        <v>166</v>
      </c>
      <c r="Q94" s="2" t="b">
        <f>IFERROR(__xludf.DUMMYFUNCTION("IF(REGEXMATCH(B94, ""DEPRECATED""), true, false)
"),FALSE)</f>
        <v>0</v>
      </c>
      <c r="R94" s="2" t="str">
        <f t="shared" si="1"/>
        <v>clearlinux - 167</v>
      </c>
      <c r="S94" s="3" t="str">
        <f t="shared" si="2"/>
        <v>clearlinux - 6802296</v>
      </c>
      <c r="T94" s="2" t="b">
        <f t="shared" si="3"/>
        <v>1</v>
      </c>
      <c r="U94" s="2" t="b">
        <f t="shared" si="4"/>
        <v>1</v>
      </c>
    </row>
    <row r="95" hidden="1">
      <c r="A95" s="1" t="s">
        <v>302</v>
      </c>
      <c r="B95" s="1" t="s">
        <v>303</v>
      </c>
      <c r="C95" s="1" t="s">
        <v>23</v>
      </c>
      <c r="D95" s="1">
        <v>1390.0</v>
      </c>
      <c r="E95" s="1">
        <v>2.53211556E8</v>
      </c>
      <c r="F95" s="1" t="s">
        <v>304</v>
      </c>
      <c r="G95" s="1">
        <v>3.0</v>
      </c>
      <c r="H95" s="1">
        <v>17.0</v>
      </c>
      <c r="I95" s="1">
        <v>1.0</v>
      </c>
      <c r="J95" s="1">
        <v>16.0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2" t="b">
        <f>IFERROR(__xludf.DUMMYFUNCTION("IF(REGEXMATCH(B95, ""DEPRECATED""), true, false)
"),FALSE)</f>
        <v>0</v>
      </c>
      <c r="R95" s="2" t="str">
        <f t="shared" si="1"/>
        <v>zookeeper - 1390</v>
      </c>
      <c r="S95" s="3" t="str">
        <f t="shared" si="2"/>
        <v>zookeeper - 253211556</v>
      </c>
      <c r="T95" s="2" t="b">
        <f t="shared" si="3"/>
        <v>0</v>
      </c>
      <c r="U95" s="2" t="b">
        <f t="shared" si="4"/>
        <v>0</v>
      </c>
    </row>
    <row r="96">
      <c r="A96" s="1" t="s">
        <v>305</v>
      </c>
      <c r="B96" s="1" t="s">
        <v>306</v>
      </c>
      <c r="C96" s="1" t="s">
        <v>23</v>
      </c>
      <c r="D96" s="1">
        <v>112.0</v>
      </c>
      <c r="E96" s="1">
        <v>6897385.0</v>
      </c>
      <c r="F96" s="1" t="s">
        <v>307</v>
      </c>
      <c r="G96" s="1">
        <v>1.0</v>
      </c>
      <c r="H96" s="1">
        <v>40.0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1.0</v>
      </c>
      <c r="O96" s="1">
        <v>0.0</v>
      </c>
      <c r="P96" s="1">
        <v>3.0</v>
      </c>
      <c r="Q96" s="2" t="b">
        <f>IFERROR(__xludf.DUMMYFUNCTION("IF(REGEXMATCH(B96, ""DEPRECATED""), true, false)
"),FALSE)</f>
        <v>0</v>
      </c>
      <c r="R96" s="2" t="str">
        <f t="shared" si="1"/>
        <v>backdrop - 112</v>
      </c>
      <c r="S96" s="3" t="str">
        <f t="shared" si="2"/>
        <v>backdrop - 6897385</v>
      </c>
      <c r="T96" s="2" t="b">
        <f t="shared" si="3"/>
        <v>1</v>
      </c>
      <c r="U96" s="2" t="b">
        <f t="shared" si="4"/>
        <v>0</v>
      </c>
      <c r="AQ96" s="3"/>
    </row>
    <row r="97" hidden="1">
      <c r="A97" s="1" t="s">
        <v>308</v>
      </c>
      <c r="B97" s="1" t="s">
        <v>309</v>
      </c>
      <c r="C97" s="1" t="s">
        <v>23</v>
      </c>
      <c r="D97" s="1">
        <v>516.0</v>
      </c>
      <c r="E97" s="1">
        <v>2.394267E7</v>
      </c>
      <c r="F97" s="1" t="s">
        <v>310</v>
      </c>
      <c r="G97" s="1" t="s">
        <v>166</v>
      </c>
      <c r="H97" s="1" t="s">
        <v>166</v>
      </c>
      <c r="I97" s="1" t="s">
        <v>166</v>
      </c>
      <c r="J97" s="1" t="s">
        <v>166</v>
      </c>
      <c r="K97" s="1" t="s">
        <v>166</v>
      </c>
      <c r="L97" s="1" t="s">
        <v>166</v>
      </c>
      <c r="M97" s="1" t="s">
        <v>166</v>
      </c>
      <c r="N97" s="1" t="s">
        <v>166</v>
      </c>
      <c r="O97" s="1" t="s">
        <v>166</v>
      </c>
      <c r="P97" s="1" t="s">
        <v>166</v>
      </c>
      <c r="Q97" s="2" t="b">
        <f>IFERROR(__xludf.DUMMYFUNCTION("IF(REGEXMATCH(B97, ""DEPRECATED""), true, false)
"),FALSE)</f>
        <v>0</v>
      </c>
      <c r="R97" s="2" t="str">
        <f t="shared" si="1"/>
        <v>archlinux - 516</v>
      </c>
      <c r="S97" s="3" t="str">
        <f t="shared" si="2"/>
        <v>archlinux - 23942670</v>
      </c>
      <c r="T97" s="2" t="b">
        <f t="shared" si="3"/>
        <v>1</v>
      </c>
      <c r="U97" s="2" t="b">
        <f t="shared" si="4"/>
        <v>1</v>
      </c>
    </row>
    <row r="98">
      <c r="A98" s="1" t="s">
        <v>311</v>
      </c>
      <c r="B98" s="1" t="s">
        <v>312</v>
      </c>
      <c r="C98" s="1" t="s">
        <v>23</v>
      </c>
      <c r="D98" s="1">
        <v>288.0</v>
      </c>
      <c r="E98" s="1">
        <v>3.1712744E7</v>
      </c>
      <c r="F98" s="1" t="s">
        <v>313</v>
      </c>
      <c r="G98" s="1">
        <v>3.0</v>
      </c>
      <c r="H98" s="1">
        <v>27.0</v>
      </c>
      <c r="I98" s="1">
        <v>5.0</v>
      </c>
      <c r="J98" s="1">
        <v>13.0</v>
      </c>
      <c r="K98" s="1">
        <v>26.0</v>
      </c>
      <c r="L98" s="1">
        <v>3.0</v>
      </c>
      <c r="M98" s="1">
        <v>20.0</v>
      </c>
      <c r="N98" s="1">
        <v>0.0</v>
      </c>
      <c r="O98" s="1">
        <v>2.0</v>
      </c>
      <c r="P98" s="1">
        <v>0.0</v>
      </c>
      <c r="Q98" s="2" t="b">
        <f>IFERROR(__xludf.DUMMYFUNCTION("IF(REGEXMATCH(B98, ""DEPRECATED""), true, false)
"),FALSE)</f>
        <v>0</v>
      </c>
      <c r="R98" s="2" t="str">
        <f t="shared" si="1"/>
        <v>xwiki - 288</v>
      </c>
      <c r="S98" s="3" t="str">
        <f t="shared" si="2"/>
        <v>xwiki - 31712744</v>
      </c>
      <c r="T98" s="2" t="b">
        <f t="shared" si="3"/>
        <v>1</v>
      </c>
      <c r="U98" s="2" t="b">
        <f t="shared" si="4"/>
        <v>0</v>
      </c>
      <c r="AQ98" s="3"/>
    </row>
    <row r="99" hidden="1">
      <c r="A99" s="1" t="s">
        <v>314</v>
      </c>
      <c r="B99" s="1" t="s">
        <v>315</v>
      </c>
      <c r="C99" s="1" t="s">
        <v>23</v>
      </c>
      <c r="D99" s="1">
        <v>51.0</v>
      </c>
      <c r="E99" s="1">
        <v>4173371.0</v>
      </c>
      <c r="F99" s="1" t="s">
        <v>316</v>
      </c>
      <c r="G99" s="1">
        <v>3.0</v>
      </c>
      <c r="H99" s="1">
        <v>13.0</v>
      </c>
      <c r="I99" s="1">
        <v>1.0</v>
      </c>
      <c r="J99" s="1">
        <v>15.0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2" t="b">
        <f>IFERROR(__xludf.DUMMYFUNCTION("IF(REGEXMATCH(B99, ""DEPRECATED""), true, false)
"),FALSE)</f>
        <v>0</v>
      </c>
      <c r="R99" s="2" t="str">
        <f t="shared" si="1"/>
        <v>convertigo - 51</v>
      </c>
      <c r="S99" s="3" t="str">
        <f t="shared" si="2"/>
        <v>convertigo - 4173371</v>
      </c>
      <c r="T99" s="2" t="b">
        <f t="shared" si="3"/>
        <v>0</v>
      </c>
      <c r="U99" s="2" t="b">
        <f t="shared" si="4"/>
        <v>0</v>
      </c>
    </row>
    <row r="100">
      <c r="A100" s="1" t="s">
        <v>317</v>
      </c>
      <c r="B100" s="1" t="s">
        <v>318</v>
      </c>
      <c r="C100" s="1" t="s">
        <v>23</v>
      </c>
      <c r="D100" s="1">
        <v>4671.0</v>
      </c>
      <c r="E100" s="1">
        <v>1.975444587E9</v>
      </c>
      <c r="F100" s="1" t="s">
        <v>319</v>
      </c>
      <c r="G100" s="1">
        <v>1.0</v>
      </c>
      <c r="H100" s="1">
        <v>41.0</v>
      </c>
      <c r="I100" s="1">
        <v>0.0</v>
      </c>
      <c r="J100" s="1">
        <v>1.0</v>
      </c>
      <c r="K100" s="1">
        <v>0.0</v>
      </c>
      <c r="L100" s="1">
        <v>0.0</v>
      </c>
      <c r="M100" s="1">
        <v>0.0</v>
      </c>
      <c r="N100" s="1">
        <v>1.0</v>
      </c>
      <c r="O100" s="1">
        <v>0.0</v>
      </c>
      <c r="P100" s="1">
        <v>0.0</v>
      </c>
      <c r="Q100" s="2" t="b">
        <f>IFERROR(__xludf.DUMMYFUNCTION("IF(REGEXMATCH(B100, ""DEPRECATED""), true, false)
"),FALSE)</f>
        <v>0</v>
      </c>
      <c r="R100" s="2" t="str">
        <f t="shared" si="1"/>
        <v>golang - 4671</v>
      </c>
      <c r="S100" s="3" t="str">
        <f t="shared" si="2"/>
        <v>golang - 1975444587</v>
      </c>
      <c r="T100" s="2" t="b">
        <f t="shared" si="3"/>
        <v>1</v>
      </c>
      <c r="U100" s="2" t="b">
        <f t="shared" si="4"/>
        <v>0</v>
      </c>
      <c r="AQ100" s="3"/>
    </row>
    <row r="101">
      <c r="A101" s="1" t="s">
        <v>320</v>
      </c>
      <c r="B101" s="1" t="s">
        <v>321</v>
      </c>
      <c r="C101" s="1" t="s">
        <v>23</v>
      </c>
      <c r="D101" s="1">
        <v>16.0</v>
      </c>
      <c r="E101" s="1">
        <v>30981.0</v>
      </c>
      <c r="F101" s="1" t="s">
        <v>322</v>
      </c>
      <c r="G101" s="1">
        <v>5.0</v>
      </c>
      <c r="H101" s="1">
        <v>50.0</v>
      </c>
      <c r="I101" s="1">
        <v>15.0</v>
      </c>
      <c r="J101" s="1">
        <v>62.0</v>
      </c>
      <c r="K101" s="1">
        <v>28.0</v>
      </c>
      <c r="L101" s="1">
        <v>3.0</v>
      </c>
      <c r="M101" s="1">
        <v>1.0</v>
      </c>
      <c r="N101" s="1">
        <v>0.0</v>
      </c>
      <c r="O101" s="1">
        <v>1.0</v>
      </c>
      <c r="P101" s="1">
        <v>0.0</v>
      </c>
      <c r="Q101" s="2" t="b">
        <f>IFERROR(__xludf.DUMMYFUNCTION("IF(REGEXMATCH(B101, ""DEPRECATED""), true, false)
"),FALSE)</f>
        <v>0</v>
      </c>
      <c r="R101" s="2" t="str">
        <f t="shared" si="1"/>
        <v>spark - 16</v>
      </c>
      <c r="S101" s="3" t="str">
        <f t="shared" si="2"/>
        <v>spark - 30981</v>
      </c>
      <c r="T101" s="2" t="b">
        <f t="shared" si="3"/>
        <v>1</v>
      </c>
      <c r="U101" s="2" t="b">
        <f t="shared" si="4"/>
        <v>0</v>
      </c>
      <c r="AQ101" s="3"/>
    </row>
    <row r="102">
      <c r="A102" s="1" t="s">
        <v>323</v>
      </c>
      <c r="B102" s="1" t="s">
        <v>324</v>
      </c>
      <c r="C102" s="1" t="s">
        <v>23</v>
      </c>
      <c r="D102" s="1">
        <v>1500.0</v>
      </c>
      <c r="E102" s="1">
        <v>1.92702338E8</v>
      </c>
      <c r="F102" s="1" t="s">
        <v>325</v>
      </c>
      <c r="G102" s="1">
        <v>5.0</v>
      </c>
      <c r="H102" s="1">
        <v>10.0</v>
      </c>
      <c r="I102" s="1">
        <v>19.0</v>
      </c>
      <c r="J102" s="1">
        <v>4.0</v>
      </c>
      <c r="K102" s="1">
        <v>34.0</v>
      </c>
      <c r="L102" s="1">
        <v>0.0</v>
      </c>
      <c r="M102" s="1">
        <v>2.0</v>
      </c>
      <c r="N102" s="1">
        <v>0.0</v>
      </c>
      <c r="O102" s="1">
        <v>1.0</v>
      </c>
      <c r="P102" s="1">
        <v>0.0</v>
      </c>
      <c r="Q102" s="2" t="b">
        <f>IFERROR(__xludf.DUMMYFUNCTION("IF(REGEXMATCH(B102, ""DEPRECATED""), true, false)
"),FALSE)</f>
        <v>0</v>
      </c>
      <c r="R102" s="2" t="str">
        <f t="shared" si="1"/>
        <v>cassandra - 1500</v>
      </c>
      <c r="S102" s="3" t="str">
        <f t="shared" si="2"/>
        <v>cassandra - 192702338</v>
      </c>
      <c r="T102" s="2" t="b">
        <f t="shared" si="3"/>
        <v>1</v>
      </c>
      <c r="U102" s="2" t="b">
        <f t="shared" si="4"/>
        <v>0</v>
      </c>
      <c r="AQ102" s="3"/>
    </row>
    <row r="103" hidden="1">
      <c r="A103" s="1" t="s">
        <v>326</v>
      </c>
      <c r="B103" s="1" t="s">
        <v>327</v>
      </c>
      <c r="C103" s="1" t="s">
        <v>23</v>
      </c>
      <c r="D103" s="1">
        <v>404.0</v>
      </c>
      <c r="E103" s="1">
        <v>8.6368409E7</v>
      </c>
      <c r="F103" s="1" t="s">
        <v>328</v>
      </c>
      <c r="G103" s="1">
        <v>3.0</v>
      </c>
      <c r="H103" s="1">
        <v>12.0</v>
      </c>
      <c r="I103" s="1">
        <v>1.0</v>
      </c>
      <c r="J103" s="1">
        <v>4.0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2" t="b">
        <f>IFERROR(__xludf.DUMMYFUNCTION("IF(REGEXMATCH(B103, ""DEPRECATED""), true, false)
"),FALSE)</f>
        <v>0</v>
      </c>
      <c r="R103" s="2" t="str">
        <f t="shared" si="1"/>
        <v>flink - 404</v>
      </c>
      <c r="S103" s="3" t="str">
        <f t="shared" si="2"/>
        <v>flink - 86368409</v>
      </c>
      <c r="T103" s="2" t="b">
        <f t="shared" si="3"/>
        <v>0</v>
      </c>
      <c r="U103" s="2" t="b">
        <f t="shared" si="4"/>
        <v>0</v>
      </c>
    </row>
    <row r="104" hidden="1">
      <c r="A104" s="1" t="s">
        <v>329</v>
      </c>
      <c r="B104" s="1" t="s">
        <v>330</v>
      </c>
      <c r="C104" s="1" t="s">
        <v>23</v>
      </c>
      <c r="D104" s="1">
        <v>86.0</v>
      </c>
      <c r="E104" s="1">
        <v>5540722.0</v>
      </c>
      <c r="F104" s="1" t="s">
        <v>331</v>
      </c>
      <c r="G104" s="1">
        <v>3.0</v>
      </c>
      <c r="H104" s="1">
        <v>17.0</v>
      </c>
      <c r="I104" s="1">
        <v>2.0</v>
      </c>
      <c r="J104" s="1">
        <v>16.0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2" t="b">
        <f>IFERROR(__xludf.DUMMYFUNCTION("IF(REGEXMATCH(B104, ""DEPRECATED""), true, false)
"),FALSE)</f>
        <v>0</v>
      </c>
      <c r="R104" s="2" t="str">
        <f t="shared" si="1"/>
        <v>lightstreamer - 86</v>
      </c>
      <c r="S104" s="3" t="str">
        <f t="shared" si="2"/>
        <v>lightstreamer - 5540722</v>
      </c>
      <c r="T104" s="2" t="b">
        <f t="shared" si="3"/>
        <v>0</v>
      </c>
      <c r="U104" s="2" t="b">
        <f t="shared" si="4"/>
        <v>0</v>
      </c>
    </row>
    <row r="105">
      <c r="A105" s="1" t="s">
        <v>332</v>
      </c>
      <c r="B105" s="1" t="s">
        <v>333</v>
      </c>
      <c r="C105" s="1" t="s">
        <v>23</v>
      </c>
      <c r="D105" s="1">
        <v>5558.0</v>
      </c>
      <c r="E105" s="1">
        <v>2.628305413E9</v>
      </c>
      <c r="F105" s="1" t="s">
        <v>334</v>
      </c>
      <c r="G105" s="1">
        <v>5.0</v>
      </c>
      <c r="H105" s="1">
        <v>10.0</v>
      </c>
      <c r="I105" s="1">
        <v>15.0</v>
      </c>
      <c r="J105" s="1">
        <v>3.0</v>
      </c>
      <c r="K105" s="1">
        <v>36.0</v>
      </c>
      <c r="L105" s="1">
        <v>0.0</v>
      </c>
      <c r="M105" s="1">
        <v>3.0</v>
      </c>
      <c r="N105" s="1">
        <v>0.0</v>
      </c>
      <c r="O105" s="1">
        <v>1.0</v>
      </c>
      <c r="P105" s="1">
        <v>0.0</v>
      </c>
      <c r="Q105" s="2" t="b">
        <f>IFERROR(__xludf.DUMMYFUNCTION("IF(REGEXMATCH(B105, ""DEPRECATED""), true, false)
"),FALSE)</f>
        <v>0</v>
      </c>
      <c r="R105" s="2" t="str">
        <f t="shared" si="1"/>
        <v>mariadb - 5558</v>
      </c>
      <c r="S105" s="3" t="str">
        <f t="shared" si="2"/>
        <v>mariadb - 2628305413</v>
      </c>
      <c r="T105" s="2" t="b">
        <f t="shared" si="3"/>
        <v>1</v>
      </c>
      <c r="U105" s="2" t="b">
        <f t="shared" si="4"/>
        <v>0</v>
      </c>
      <c r="AQ105" s="3"/>
    </row>
    <row r="106" hidden="1">
      <c r="A106" s="1" t="s">
        <v>335</v>
      </c>
      <c r="B106" s="1" t="s">
        <v>336</v>
      </c>
      <c r="C106" s="1" t="s">
        <v>23</v>
      </c>
      <c r="D106" s="1">
        <v>37.0</v>
      </c>
      <c r="E106" s="1">
        <v>3194183.0</v>
      </c>
      <c r="F106" s="1" t="s">
        <v>337</v>
      </c>
      <c r="G106" s="1" t="s">
        <v>166</v>
      </c>
      <c r="H106" s="1" t="s">
        <v>166</v>
      </c>
      <c r="I106" s="1" t="s">
        <v>166</v>
      </c>
      <c r="J106" s="1" t="s">
        <v>166</v>
      </c>
      <c r="K106" s="1" t="s">
        <v>166</v>
      </c>
      <c r="L106" s="1" t="s">
        <v>166</v>
      </c>
      <c r="M106" s="1" t="s">
        <v>166</v>
      </c>
      <c r="N106" s="1" t="s">
        <v>166</v>
      </c>
      <c r="O106" s="1" t="s">
        <v>166</v>
      </c>
      <c r="P106" s="1" t="s">
        <v>166</v>
      </c>
      <c r="Q106" s="2" t="b">
        <f>IFERROR(__xludf.DUMMYFUNCTION("IF(REGEXMATCH(B106, ""DEPRECATED""), true, false)
"),FALSE)</f>
        <v>0</v>
      </c>
      <c r="R106" s="2" t="str">
        <f t="shared" si="1"/>
        <v>ibm-semeru-runtimes - 37</v>
      </c>
      <c r="S106" s="3" t="str">
        <f t="shared" si="2"/>
        <v>ibm-semeru-runtimes - 3194183</v>
      </c>
      <c r="T106" s="2" t="b">
        <f t="shared" si="3"/>
        <v>1</v>
      </c>
      <c r="U106" s="2" t="b">
        <f t="shared" si="4"/>
        <v>1</v>
      </c>
    </row>
    <row r="107">
      <c r="A107" s="1" t="s">
        <v>338</v>
      </c>
      <c r="B107" s="1" t="s">
        <v>339</v>
      </c>
      <c r="C107" s="1" t="s">
        <v>23</v>
      </c>
      <c r="D107" s="1">
        <v>195.0</v>
      </c>
      <c r="E107" s="1">
        <v>8717360.0</v>
      </c>
      <c r="F107" s="1" t="s">
        <v>340</v>
      </c>
      <c r="G107" s="1">
        <v>9.0</v>
      </c>
      <c r="H107" s="1">
        <v>12.0</v>
      </c>
      <c r="I107" s="1">
        <v>37.0</v>
      </c>
      <c r="J107" s="1">
        <v>9.0</v>
      </c>
      <c r="K107" s="1">
        <v>60.0</v>
      </c>
      <c r="L107" s="1">
        <v>3.0</v>
      </c>
      <c r="M107" s="1">
        <v>32.0</v>
      </c>
      <c r="N107" s="1">
        <v>1.0</v>
      </c>
      <c r="O107" s="1">
        <v>2.0</v>
      </c>
      <c r="P107" s="1">
        <v>0.0</v>
      </c>
      <c r="Q107" s="2" t="b">
        <f>IFERROR(__xludf.DUMMYFUNCTION("IF(REGEXMATCH(B107, ""DEPRECATED""), true, false)
"),FALSE)</f>
        <v>0</v>
      </c>
      <c r="R107" s="2" t="str">
        <f t="shared" si="1"/>
        <v>storm - 195</v>
      </c>
      <c r="S107" s="3" t="str">
        <f t="shared" si="2"/>
        <v>storm - 8717360</v>
      </c>
      <c r="T107" s="2" t="b">
        <f t="shared" si="3"/>
        <v>1</v>
      </c>
      <c r="U107" s="2" t="b">
        <f t="shared" si="4"/>
        <v>0</v>
      </c>
      <c r="AQ107" s="3"/>
    </row>
    <row r="108" hidden="1">
      <c r="A108" s="1" t="s">
        <v>341</v>
      </c>
      <c r="B108" s="1" t="s">
        <v>342</v>
      </c>
      <c r="C108" s="1" t="s">
        <v>23</v>
      </c>
      <c r="D108" s="1">
        <v>123.0</v>
      </c>
      <c r="E108" s="1">
        <v>1.2876157E7</v>
      </c>
      <c r="F108" s="1" t="s">
        <v>343</v>
      </c>
      <c r="G108" s="1" t="s">
        <v>166</v>
      </c>
      <c r="H108" s="1" t="s">
        <v>166</v>
      </c>
      <c r="I108" s="1" t="s">
        <v>166</v>
      </c>
      <c r="J108" s="1" t="s">
        <v>166</v>
      </c>
      <c r="K108" s="1" t="s">
        <v>166</v>
      </c>
      <c r="L108" s="1" t="s">
        <v>166</v>
      </c>
      <c r="M108" s="1" t="s">
        <v>166</v>
      </c>
      <c r="N108" s="1" t="s">
        <v>166</v>
      </c>
      <c r="O108" s="1" t="s">
        <v>166</v>
      </c>
      <c r="P108" s="1" t="s">
        <v>166</v>
      </c>
      <c r="Q108" s="2" t="b">
        <f>IFERROR(__xludf.DUMMYFUNCTION("IF(REGEXMATCH(B108, ""DEPRECATED""), true, false)
"),FALSE)</f>
        <v>0</v>
      </c>
      <c r="R108" s="2" t="str">
        <f t="shared" si="1"/>
        <v>ibmjava - 123</v>
      </c>
      <c r="S108" s="3" t="str">
        <f t="shared" si="2"/>
        <v>ibmjava - 12876157</v>
      </c>
      <c r="T108" s="2" t="b">
        <f t="shared" si="3"/>
        <v>1</v>
      </c>
      <c r="U108" s="2" t="b">
        <f t="shared" si="4"/>
        <v>1</v>
      </c>
    </row>
    <row r="109" hidden="1">
      <c r="A109" s="1" t="s">
        <v>344</v>
      </c>
      <c r="B109" s="1" t="s">
        <v>345</v>
      </c>
      <c r="C109" s="1" t="s">
        <v>23</v>
      </c>
      <c r="D109" s="1">
        <v>2330.0</v>
      </c>
      <c r="E109" s="1">
        <v>8.90226334E8</v>
      </c>
      <c r="F109" s="1" t="s">
        <v>346</v>
      </c>
      <c r="G109" s="1">
        <v>5.0</v>
      </c>
      <c r="H109" s="1">
        <v>17.0</v>
      </c>
      <c r="I109" s="1">
        <v>7.0</v>
      </c>
      <c r="J109" s="1">
        <v>16.0</v>
      </c>
      <c r="K109" s="1">
        <v>7.0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2" t="b">
        <f>IFERROR(__xludf.DUMMYFUNCTION("IF(REGEXMATCH(B109, ""DEPRECATED""), true, false)
"),FALSE)</f>
        <v>0</v>
      </c>
      <c r="R109" s="2" t="str">
        <f t="shared" si="1"/>
        <v>sonarqube - 2330</v>
      </c>
      <c r="S109" s="3" t="str">
        <f t="shared" si="2"/>
        <v>sonarqube - 890226334</v>
      </c>
      <c r="T109" s="2" t="b">
        <f t="shared" si="3"/>
        <v>0</v>
      </c>
      <c r="U109" s="2" t="b">
        <f t="shared" si="4"/>
        <v>0</v>
      </c>
    </row>
    <row r="110">
      <c r="A110" s="1" t="s">
        <v>347</v>
      </c>
      <c r="B110" s="1" t="s">
        <v>348</v>
      </c>
      <c r="C110" s="1" t="s">
        <v>23</v>
      </c>
      <c r="D110" s="1">
        <v>660.0</v>
      </c>
      <c r="E110" s="1">
        <v>2.23169767E8</v>
      </c>
      <c r="F110" s="1" t="s">
        <v>349</v>
      </c>
      <c r="G110" s="1">
        <v>1.0</v>
      </c>
      <c r="H110" s="1">
        <v>82.0</v>
      </c>
      <c r="I110" s="1">
        <v>0.0</v>
      </c>
      <c r="J110" s="1">
        <v>7.0</v>
      </c>
      <c r="K110" s="1">
        <v>0.0</v>
      </c>
      <c r="L110" s="1">
        <v>0.0</v>
      </c>
      <c r="M110" s="1">
        <v>0.0</v>
      </c>
      <c r="N110" s="1">
        <v>1.0</v>
      </c>
      <c r="O110" s="1">
        <v>0.0</v>
      </c>
      <c r="P110" s="1">
        <v>0.0</v>
      </c>
      <c r="Q110" s="2" t="b">
        <f>IFERROR(__xludf.DUMMYFUNCTION("IF(REGEXMATCH(B110, ""DEPRECATED""), true, false)
"),FALSE)</f>
        <v>0</v>
      </c>
      <c r="R110" s="2" t="str">
        <f t="shared" si="1"/>
        <v>buildpack-deps - 660</v>
      </c>
      <c r="S110" s="3" t="str">
        <f t="shared" si="2"/>
        <v>buildpack-deps - 223169767</v>
      </c>
      <c r="T110" s="2" t="b">
        <f t="shared" si="3"/>
        <v>1</v>
      </c>
      <c r="U110" s="2" t="b">
        <f t="shared" si="4"/>
        <v>0</v>
      </c>
      <c r="AQ110" s="3"/>
    </row>
    <row r="111" hidden="1">
      <c r="A111" s="1" t="s">
        <v>350</v>
      </c>
      <c r="B111" s="1" t="s">
        <v>351</v>
      </c>
      <c r="C111" s="1" t="s">
        <v>23</v>
      </c>
      <c r="D111" s="1">
        <v>610.0</v>
      </c>
      <c r="E111" s="1">
        <v>2.5408593E7</v>
      </c>
      <c r="F111" s="1" t="s">
        <v>352</v>
      </c>
      <c r="G111" s="1">
        <v>6.0</v>
      </c>
      <c r="H111" s="1">
        <v>59.0</v>
      </c>
      <c r="I111" s="1">
        <v>6.0</v>
      </c>
      <c r="J111" s="1">
        <v>65.0</v>
      </c>
      <c r="K111" s="1">
        <v>11.0</v>
      </c>
      <c r="L111" s="1">
        <v>2.0</v>
      </c>
      <c r="M111" s="1">
        <v>0.0</v>
      </c>
      <c r="N111" s="1">
        <v>0.0</v>
      </c>
      <c r="O111" s="1">
        <v>3.0</v>
      </c>
      <c r="P111" s="1">
        <v>0.0</v>
      </c>
      <c r="Q111" s="2" t="b">
        <f>IFERROR(__xludf.DUMMYFUNCTION("IF(REGEXMATCH(B111, ""DEPRECATED""), true, false)
"),FALSE)</f>
        <v>0</v>
      </c>
      <c r="R111" s="2" t="str">
        <f t="shared" si="1"/>
        <v>ros - 610</v>
      </c>
      <c r="S111" s="3" t="str">
        <f t="shared" si="2"/>
        <v>ros - 25408593</v>
      </c>
      <c r="T111" s="2" t="b">
        <f t="shared" si="3"/>
        <v>0</v>
      </c>
      <c r="U111" s="2" t="b">
        <f t="shared" si="4"/>
        <v>0</v>
      </c>
    </row>
    <row r="112" hidden="1">
      <c r="A112" s="1" t="s">
        <v>353</v>
      </c>
      <c r="B112" s="1" t="s">
        <v>354</v>
      </c>
      <c r="C112" s="1" t="s">
        <v>23</v>
      </c>
      <c r="D112" s="1">
        <v>41.0</v>
      </c>
      <c r="E112" s="1">
        <v>1843656.0</v>
      </c>
      <c r="F112" s="1" t="s">
        <v>355</v>
      </c>
      <c r="G112" s="1" t="s">
        <v>166</v>
      </c>
      <c r="H112" s="1" t="s">
        <v>166</v>
      </c>
      <c r="I112" s="1" t="s">
        <v>166</v>
      </c>
      <c r="J112" s="1" t="s">
        <v>166</v>
      </c>
      <c r="K112" s="1" t="s">
        <v>166</v>
      </c>
      <c r="L112" s="1" t="s">
        <v>166</v>
      </c>
      <c r="M112" s="1" t="s">
        <v>166</v>
      </c>
      <c r="N112" s="1" t="s">
        <v>166</v>
      </c>
      <c r="O112" s="1" t="s">
        <v>166</v>
      </c>
      <c r="P112" s="1" t="s">
        <v>166</v>
      </c>
      <c r="Q112" s="2" t="b">
        <f>IFERROR(__xludf.DUMMYFUNCTION("IF(REGEXMATCH(B112, ""DEPRECATED""), true, false)
"),FALSE)</f>
        <v>0</v>
      </c>
      <c r="R112" s="2" t="str">
        <f t="shared" si="1"/>
        <v>silverpeas - 41</v>
      </c>
      <c r="S112" s="3" t="str">
        <f t="shared" si="2"/>
        <v>silverpeas - 1843656</v>
      </c>
      <c r="T112" s="2" t="b">
        <f t="shared" si="3"/>
        <v>1</v>
      </c>
      <c r="U112" s="2" t="b">
        <f t="shared" si="4"/>
        <v>1</v>
      </c>
    </row>
    <row r="113" hidden="1">
      <c r="A113" s="1" t="s">
        <v>356</v>
      </c>
      <c r="B113" s="1" t="s">
        <v>357</v>
      </c>
      <c r="C113" s="1" t="s">
        <v>23</v>
      </c>
      <c r="D113" s="1">
        <v>3052.0</v>
      </c>
      <c r="E113" s="1">
        <v>3.21639236E9</v>
      </c>
      <c r="F113" s="1" t="s">
        <v>358</v>
      </c>
      <c r="G113" s="1">
        <v>0.0</v>
      </c>
      <c r="H113" s="1">
        <v>1.0</v>
      </c>
      <c r="I113" s="1">
        <v>5.0</v>
      </c>
      <c r="J113" s="1">
        <v>1.0</v>
      </c>
      <c r="K113" s="1">
        <v>2.0</v>
      </c>
      <c r="L113" s="1">
        <v>0.0</v>
      </c>
      <c r="M113" s="1">
        <v>0.0</v>
      </c>
      <c r="N113" s="1">
        <v>0.0</v>
      </c>
      <c r="O113" s="1">
        <v>1.0</v>
      </c>
      <c r="P113" s="1">
        <v>0.0</v>
      </c>
      <c r="Q113" s="2" t="b">
        <f>IFERROR(__xludf.DUMMYFUNCTION("IF(REGEXMATCH(B113, ""DEPRECATED""), true, false)
"),FALSE)</f>
        <v>0</v>
      </c>
      <c r="R113" s="2" t="str">
        <f t="shared" si="1"/>
        <v>traefik - 3052</v>
      </c>
      <c r="S113" s="3" t="str">
        <f t="shared" si="2"/>
        <v>traefik - 3216392360</v>
      </c>
      <c r="T113" s="2" t="b">
        <f t="shared" si="3"/>
        <v>0</v>
      </c>
      <c r="U113" s="2" t="b">
        <f t="shared" si="4"/>
        <v>0</v>
      </c>
    </row>
    <row r="114" hidden="1">
      <c r="A114" s="1" t="s">
        <v>359</v>
      </c>
      <c r="B114" s="1" t="s">
        <v>360</v>
      </c>
      <c r="C114" s="1" t="s">
        <v>23</v>
      </c>
      <c r="D114" s="1">
        <v>16519.0</v>
      </c>
      <c r="E114" s="1">
        <v>8.136854258E9</v>
      </c>
      <c r="F114" s="1" t="s">
        <v>361</v>
      </c>
      <c r="G114" s="1">
        <v>3.0</v>
      </c>
      <c r="H114" s="1">
        <v>9.0</v>
      </c>
      <c r="I114" s="1">
        <v>1.0</v>
      </c>
      <c r="J114" s="1">
        <v>3.0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2" t="b">
        <f>IFERROR(__xludf.DUMMYFUNCTION("IF(REGEXMATCH(B114, ""DEPRECATED""), true, false)
"),FALSE)</f>
        <v>0</v>
      </c>
      <c r="R114" s="2" t="str">
        <f t="shared" si="1"/>
        <v>ubuntu - 16519</v>
      </c>
      <c r="S114" s="3" t="str">
        <f t="shared" si="2"/>
        <v>ubuntu - 8136854258</v>
      </c>
      <c r="T114" s="2" t="b">
        <f t="shared" si="3"/>
        <v>0</v>
      </c>
      <c r="U114" s="2" t="b">
        <f t="shared" si="4"/>
        <v>0</v>
      </c>
    </row>
    <row r="115" hidden="1">
      <c r="A115" s="1" t="s">
        <v>362</v>
      </c>
      <c r="B115" s="1" t="s">
        <v>363</v>
      </c>
      <c r="C115" s="1" t="s">
        <v>23</v>
      </c>
      <c r="D115" s="1">
        <v>138.0</v>
      </c>
      <c r="E115" s="1">
        <v>4419453.0</v>
      </c>
      <c r="F115" s="1" t="s">
        <v>364</v>
      </c>
      <c r="G115" s="1" t="s">
        <v>166</v>
      </c>
      <c r="H115" s="1" t="s">
        <v>166</v>
      </c>
      <c r="I115" s="1" t="s">
        <v>166</v>
      </c>
      <c r="J115" s="1" t="s">
        <v>166</v>
      </c>
      <c r="K115" s="1" t="s">
        <v>166</v>
      </c>
      <c r="L115" s="1" t="s">
        <v>166</v>
      </c>
      <c r="M115" s="1" t="s">
        <v>166</v>
      </c>
      <c r="N115" s="1" t="s">
        <v>166</v>
      </c>
      <c r="O115" s="1" t="s">
        <v>166</v>
      </c>
      <c r="P115" s="1" t="s">
        <v>166</v>
      </c>
      <c r="Q115" s="2" t="b">
        <f>IFERROR(__xludf.DUMMYFUNCTION("IF(REGEXMATCH(B115, ""DEPRECATED""), true, false)
"),FALSE)</f>
        <v>0</v>
      </c>
      <c r="R115" s="2" t="str">
        <f t="shared" si="1"/>
        <v>gazebo - 138</v>
      </c>
      <c r="S115" s="3" t="str">
        <f t="shared" si="2"/>
        <v>gazebo - 4419453</v>
      </c>
      <c r="T115" s="2" t="b">
        <f t="shared" si="3"/>
        <v>1</v>
      </c>
      <c r="U115" s="2" t="b">
        <f t="shared" si="4"/>
        <v>1</v>
      </c>
    </row>
    <row r="116">
      <c r="A116" s="1" t="s">
        <v>365</v>
      </c>
      <c r="B116" s="1" t="s">
        <v>366</v>
      </c>
      <c r="C116" s="1" t="s">
        <v>23</v>
      </c>
      <c r="D116" s="1">
        <v>105.0</v>
      </c>
      <c r="E116" s="1">
        <v>9809288.0</v>
      </c>
      <c r="F116" s="1" t="s">
        <v>367</v>
      </c>
      <c r="G116" s="1">
        <v>0.0</v>
      </c>
      <c r="H116" s="1">
        <v>31.0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1.0</v>
      </c>
      <c r="O116" s="1">
        <v>0.0</v>
      </c>
      <c r="P116" s="1">
        <v>0.0</v>
      </c>
      <c r="Q116" s="2" t="b">
        <f>IFERROR(__xludf.DUMMYFUNCTION("IF(REGEXMATCH(B116, ""DEPRECATED""), true, false)
"),FALSE)</f>
        <v>0</v>
      </c>
      <c r="R116" s="2" t="str">
        <f t="shared" si="1"/>
        <v>neurodebian - 105</v>
      </c>
      <c r="S116" s="3" t="str">
        <f t="shared" si="2"/>
        <v>neurodebian - 9809288</v>
      </c>
      <c r="T116" s="2" t="b">
        <f t="shared" si="3"/>
        <v>1</v>
      </c>
      <c r="U116" s="2" t="b">
        <f t="shared" si="4"/>
        <v>0</v>
      </c>
      <c r="AQ116" s="3"/>
    </row>
    <row r="117" hidden="1">
      <c r="A117" s="1" t="s">
        <v>368</v>
      </c>
      <c r="B117" s="1" t="s">
        <v>369</v>
      </c>
      <c r="C117" s="1" t="s">
        <v>23</v>
      </c>
      <c r="D117" s="1">
        <v>910.0</v>
      </c>
      <c r="E117" s="1">
        <v>8.4731087E7</v>
      </c>
      <c r="F117" s="1" t="s">
        <v>370</v>
      </c>
      <c r="G117" s="1">
        <v>9.0</v>
      </c>
      <c r="H117" s="1">
        <v>9.0</v>
      </c>
      <c r="I117" s="1">
        <v>24.0</v>
      </c>
      <c r="J117" s="1">
        <v>5.0</v>
      </c>
      <c r="K117" s="1">
        <v>13.0</v>
      </c>
      <c r="L117" s="1">
        <v>0.0</v>
      </c>
      <c r="M117" s="1">
        <v>0.0</v>
      </c>
      <c r="N117" s="1">
        <v>0.0</v>
      </c>
      <c r="O117" s="1">
        <v>8.0</v>
      </c>
      <c r="P117" s="1">
        <v>0.0</v>
      </c>
      <c r="Q117" s="2" t="b">
        <f>IFERROR(__xludf.DUMMYFUNCTION("IF(REGEXMATCH(B117, ""DEPRECATED""), true, false)
"),FALSE)</f>
        <v>0</v>
      </c>
      <c r="R117" s="2" t="str">
        <f t="shared" si="1"/>
        <v>couchbase - 910</v>
      </c>
      <c r="S117" s="3" t="str">
        <f t="shared" si="2"/>
        <v>couchbase - 84731087</v>
      </c>
      <c r="T117" s="2" t="b">
        <f t="shared" si="3"/>
        <v>0</v>
      </c>
      <c r="U117" s="2" t="b">
        <f t="shared" si="4"/>
        <v>0</v>
      </c>
    </row>
    <row r="118">
      <c r="A118" s="1" t="s">
        <v>371</v>
      </c>
      <c r="B118" s="1" t="s">
        <v>372</v>
      </c>
      <c r="C118" s="1" t="s">
        <v>23</v>
      </c>
      <c r="D118" s="1">
        <v>450.0</v>
      </c>
      <c r="E118" s="1">
        <v>2.32737118E8</v>
      </c>
      <c r="F118" s="1" t="s">
        <v>373</v>
      </c>
      <c r="G118" s="1">
        <v>1.0</v>
      </c>
      <c r="H118" s="1">
        <v>82.0</v>
      </c>
      <c r="I118" s="1">
        <v>0.0</v>
      </c>
      <c r="J118" s="1">
        <v>7.0</v>
      </c>
      <c r="K118" s="1">
        <v>0.0</v>
      </c>
      <c r="L118" s="1">
        <v>0.0</v>
      </c>
      <c r="M118" s="1">
        <v>0.0</v>
      </c>
      <c r="N118" s="1">
        <v>1.0</v>
      </c>
      <c r="O118" s="1">
        <v>0.0</v>
      </c>
      <c r="P118" s="1">
        <v>0.0</v>
      </c>
      <c r="Q118" s="2" t="b">
        <f>IFERROR(__xludf.DUMMYFUNCTION("IF(REGEXMATCH(B118, ""DEPRECATED""), true, false)
"),FALSE)</f>
        <v>0</v>
      </c>
      <c r="R118" s="2" t="str">
        <f t="shared" si="1"/>
        <v>perl - 450</v>
      </c>
      <c r="S118" s="3" t="str">
        <f t="shared" si="2"/>
        <v>perl - 232737118</v>
      </c>
      <c r="T118" s="2" t="b">
        <f t="shared" si="3"/>
        <v>1</v>
      </c>
      <c r="U118" s="2" t="b">
        <f t="shared" si="4"/>
        <v>0</v>
      </c>
      <c r="AQ118" s="3"/>
    </row>
    <row r="119">
      <c r="A119" s="1" t="s">
        <v>374</v>
      </c>
      <c r="B119" s="1" t="s">
        <v>375</v>
      </c>
      <c r="C119" s="1" t="s">
        <v>23</v>
      </c>
      <c r="D119" s="1">
        <v>616.0</v>
      </c>
      <c r="E119" s="1">
        <v>7.4787021E7</v>
      </c>
      <c r="F119" s="1" t="s">
        <v>376</v>
      </c>
      <c r="G119" s="1">
        <v>0.0</v>
      </c>
      <c r="H119" s="1">
        <v>36.0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1.0</v>
      </c>
      <c r="O119" s="1">
        <v>0.0</v>
      </c>
      <c r="P119" s="1">
        <v>0.0</v>
      </c>
      <c r="Q119" s="2" t="b">
        <f>IFERROR(__xludf.DUMMYFUNCTION("IF(REGEXMATCH(B119, ""DEPRECATED""), true, false)
"),FALSE)</f>
        <v>0</v>
      </c>
      <c r="R119" s="2" t="str">
        <f t="shared" si="1"/>
        <v>rethinkdb - 616</v>
      </c>
      <c r="S119" s="3" t="str">
        <f t="shared" si="2"/>
        <v>rethinkdb - 74787021</v>
      </c>
      <c r="T119" s="2" t="b">
        <f t="shared" si="3"/>
        <v>1</v>
      </c>
      <c r="U119" s="2" t="b">
        <f t="shared" si="4"/>
        <v>0</v>
      </c>
      <c r="AQ119" s="3"/>
    </row>
    <row r="120">
      <c r="A120" s="1" t="s">
        <v>377</v>
      </c>
      <c r="B120" s="1" t="s">
        <v>378</v>
      </c>
      <c r="C120" s="1" t="s">
        <v>23</v>
      </c>
      <c r="D120" s="1">
        <v>520.0</v>
      </c>
      <c r="E120" s="1">
        <v>9233866.0</v>
      </c>
      <c r="F120" s="1" t="s">
        <v>379</v>
      </c>
      <c r="G120" s="1">
        <v>5.0</v>
      </c>
      <c r="H120" s="1">
        <v>31.0</v>
      </c>
      <c r="I120" s="1">
        <v>0.0</v>
      </c>
      <c r="J120" s="1">
        <v>3.0</v>
      </c>
      <c r="K120" s="1">
        <v>1.0</v>
      </c>
      <c r="L120" s="1">
        <v>3.0</v>
      </c>
      <c r="M120" s="1">
        <v>0.0</v>
      </c>
      <c r="N120" s="1">
        <v>1.0</v>
      </c>
      <c r="O120" s="1">
        <v>1.0</v>
      </c>
      <c r="P120" s="1">
        <v>0.0</v>
      </c>
      <c r="Q120" s="2" t="b">
        <f>IFERROR(__xludf.DUMMYFUNCTION("IF(REGEXMATCH(B120, ""DEPRECATED""), true, false)
"),FALSE)</f>
        <v>0</v>
      </c>
      <c r="R120" s="2" t="str">
        <f t="shared" si="1"/>
        <v>r-base - 520</v>
      </c>
      <c r="S120" s="3" t="str">
        <f t="shared" si="2"/>
        <v>r-base - 9233866</v>
      </c>
      <c r="T120" s="2" t="b">
        <f t="shared" si="3"/>
        <v>1</v>
      </c>
      <c r="U120" s="2" t="b">
        <f t="shared" si="4"/>
        <v>0</v>
      </c>
      <c r="AQ120" s="3"/>
    </row>
    <row r="121">
      <c r="A121" s="1" t="s">
        <v>380</v>
      </c>
      <c r="B121" s="1" t="s">
        <v>381</v>
      </c>
      <c r="C121" s="1" t="s">
        <v>23</v>
      </c>
      <c r="D121" s="1">
        <v>512.0</v>
      </c>
      <c r="E121" s="1">
        <v>4.2192798E7</v>
      </c>
      <c r="F121" s="1" t="s">
        <v>382</v>
      </c>
      <c r="G121" s="1">
        <v>1.0</v>
      </c>
      <c r="H121" s="1">
        <v>159.0</v>
      </c>
      <c r="I121" s="1">
        <v>6.0</v>
      </c>
      <c r="J121" s="1">
        <v>0.0</v>
      </c>
      <c r="K121" s="1">
        <v>6.0</v>
      </c>
      <c r="L121" s="1">
        <v>0.0</v>
      </c>
      <c r="M121" s="1">
        <v>0.0</v>
      </c>
      <c r="N121" s="1">
        <v>1.0</v>
      </c>
      <c r="O121" s="1">
        <v>0.0</v>
      </c>
      <c r="P121" s="1">
        <v>0.0</v>
      </c>
      <c r="Q121" s="2" t="b">
        <f>IFERROR(__xludf.DUMMYFUNCTION("IF(REGEXMATCH(B121, ""DEPRECATED""), true, false)
"),FALSE)</f>
        <v>0</v>
      </c>
      <c r="R121" s="2" t="str">
        <f t="shared" si="1"/>
        <v>mono - 512</v>
      </c>
      <c r="S121" s="3" t="str">
        <f t="shared" si="2"/>
        <v>mono - 42192798</v>
      </c>
      <c r="T121" s="2" t="b">
        <f t="shared" si="3"/>
        <v>1</v>
      </c>
      <c r="U121" s="2" t="b">
        <f t="shared" si="4"/>
        <v>0</v>
      </c>
      <c r="AQ121" s="3"/>
    </row>
    <row r="122">
      <c r="A122" s="1" t="s">
        <v>383</v>
      </c>
      <c r="B122" s="1" t="s">
        <v>384</v>
      </c>
      <c r="C122" s="1" t="s">
        <v>23</v>
      </c>
      <c r="D122" s="1">
        <v>875.0</v>
      </c>
      <c r="E122" s="1">
        <v>3.64233352E8</v>
      </c>
      <c r="F122" s="1" t="s">
        <v>385</v>
      </c>
      <c r="G122" s="1">
        <v>0.0</v>
      </c>
      <c r="H122" s="1">
        <v>32.0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1.0</v>
      </c>
      <c r="O122" s="1">
        <v>0.0</v>
      </c>
      <c r="P122" s="1">
        <v>0.0</v>
      </c>
      <c r="Q122" s="2" t="b">
        <f>IFERROR(__xludf.DUMMYFUNCTION("IF(REGEXMATCH(B122, ""DEPRECATED""), true, false)
"),FALSE)</f>
        <v>0</v>
      </c>
      <c r="R122" s="2" t="str">
        <f t="shared" si="1"/>
        <v>adminer - 875</v>
      </c>
      <c r="S122" s="3" t="str">
        <f t="shared" si="2"/>
        <v>adminer - 364233352</v>
      </c>
      <c r="T122" s="2" t="b">
        <f t="shared" si="3"/>
        <v>1</v>
      </c>
      <c r="U122" s="2" t="b">
        <f t="shared" si="4"/>
        <v>0</v>
      </c>
      <c r="AQ122" s="3"/>
    </row>
    <row r="123" hidden="1">
      <c r="A123" s="1" t="s">
        <v>386</v>
      </c>
      <c r="B123" s="1" t="s">
        <v>387</v>
      </c>
      <c r="C123" s="1" t="s">
        <v>23</v>
      </c>
      <c r="D123" s="1">
        <v>1267.0</v>
      </c>
      <c r="E123" s="1">
        <v>3.6911883E7</v>
      </c>
      <c r="F123" s="1" t="s">
        <v>388</v>
      </c>
      <c r="G123" s="1" t="s">
        <v>166</v>
      </c>
      <c r="H123" s="1" t="s">
        <v>166</v>
      </c>
      <c r="I123" s="1" t="s">
        <v>166</v>
      </c>
      <c r="J123" s="1" t="s">
        <v>166</v>
      </c>
      <c r="K123" s="1" t="s">
        <v>166</v>
      </c>
      <c r="L123" s="1" t="s">
        <v>166</v>
      </c>
      <c r="M123" s="1" t="s">
        <v>166</v>
      </c>
      <c r="N123" s="1" t="s">
        <v>166</v>
      </c>
      <c r="O123" s="1" t="s">
        <v>166</v>
      </c>
      <c r="P123" s="1" t="s">
        <v>166</v>
      </c>
      <c r="Q123" s="2" t="b">
        <f>IFERROR(__xludf.DUMMYFUNCTION("IF(REGEXMATCH(B123, ""DEPRECATED""), true, false)
"),FALSE)</f>
        <v>0</v>
      </c>
      <c r="R123" s="2" t="str">
        <f t="shared" si="1"/>
        <v>odoo - 1267</v>
      </c>
      <c r="S123" s="3" t="str">
        <f t="shared" si="2"/>
        <v>odoo - 36911883</v>
      </c>
      <c r="T123" s="2" t="b">
        <f t="shared" si="3"/>
        <v>1</v>
      </c>
      <c r="U123" s="2" t="b">
        <f t="shared" si="4"/>
        <v>1</v>
      </c>
    </row>
    <row r="124">
      <c r="A124" s="1" t="s">
        <v>389</v>
      </c>
      <c r="B124" s="1" t="s">
        <v>390</v>
      </c>
      <c r="C124" s="1" t="s">
        <v>23</v>
      </c>
      <c r="D124" s="1">
        <v>19.0</v>
      </c>
      <c r="E124" s="1">
        <v>391051.0</v>
      </c>
      <c r="F124" s="1" t="s">
        <v>391</v>
      </c>
      <c r="G124" s="1">
        <v>0.0</v>
      </c>
      <c r="H124" s="1">
        <v>25.0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1.0</v>
      </c>
      <c r="O124" s="1">
        <v>0.0</v>
      </c>
      <c r="P124" s="1">
        <v>0.0</v>
      </c>
      <c r="Q124" s="2" t="b">
        <f>IFERROR(__xludf.DUMMYFUNCTION("IF(REGEXMATCH(B124, ""DEPRECATED""), true, false)
"),FALSE)</f>
        <v>0</v>
      </c>
      <c r="R124" s="2" t="str">
        <f t="shared" si="1"/>
        <v>hitch - 19</v>
      </c>
      <c r="S124" s="3" t="str">
        <f t="shared" si="2"/>
        <v>hitch - 391051</v>
      </c>
      <c r="T124" s="2" t="b">
        <f t="shared" si="3"/>
        <v>1</v>
      </c>
      <c r="U124" s="2" t="b">
        <f t="shared" si="4"/>
        <v>0</v>
      </c>
      <c r="AQ124" s="3"/>
    </row>
    <row r="125">
      <c r="A125" s="1" t="s">
        <v>392</v>
      </c>
      <c r="B125" s="1" t="s">
        <v>393</v>
      </c>
      <c r="C125" s="1" t="s">
        <v>23</v>
      </c>
      <c r="D125" s="1">
        <v>64.0</v>
      </c>
      <c r="E125" s="1">
        <v>772835.0</v>
      </c>
      <c r="F125" s="1" t="s">
        <v>394</v>
      </c>
      <c r="G125" s="1">
        <v>0.0</v>
      </c>
      <c r="H125" s="1">
        <v>25.0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0.0</v>
      </c>
      <c r="P125" s="1">
        <v>0.0</v>
      </c>
      <c r="Q125" s="2" t="b">
        <f>IFERROR(__xludf.DUMMYFUNCTION("IF(REGEXMATCH(B125, ""DEPRECATED""), true, false)
"),FALSE)</f>
        <v>0</v>
      </c>
      <c r="R125" s="2" t="str">
        <f t="shared" si="1"/>
        <v>emqx - 64</v>
      </c>
      <c r="S125" s="3" t="str">
        <f t="shared" si="2"/>
        <v>emqx - 772835</v>
      </c>
      <c r="T125" s="2" t="b">
        <f t="shared" si="3"/>
        <v>1</v>
      </c>
      <c r="U125" s="2" t="b">
        <f t="shared" si="4"/>
        <v>0</v>
      </c>
      <c r="AQ125" s="3"/>
    </row>
    <row r="126">
      <c r="A126" s="1" t="s">
        <v>395</v>
      </c>
      <c r="B126" s="1" t="s">
        <v>396</v>
      </c>
      <c r="C126" s="1" t="s">
        <v>23</v>
      </c>
      <c r="D126" s="1">
        <v>542.0</v>
      </c>
      <c r="E126" s="1">
        <v>1.83749073E8</v>
      </c>
      <c r="F126" s="1" t="s">
        <v>397</v>
      </c>
      <c r="G126" s="1">
        <v>0.0</v>
      </c>
      <c r="H126" s="1">
        <v>35.0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0.0</v>
      </c>
      <c r="P126" s="1">
        <v>0.0</v>
      </c>
      <c r="Q126" s="2" t="b">
        <f>IFERROR(__xludf.DUMMYFUNCTION("IF(REGEXMATCH(B126, ""DEPRECATED""), true, false)
"),FALSE)</f>
        <v>0</v>
      </c>
      <c r="R126" s="2" t="str">
        <f t="shared" si="1"/>
        <v>couchdb - 542</v>
      </c>
      <c r="S126" s="3" t="str">
        <f t="shared" si="2"/>
        <v>couchdb - 183749073</v>
      </c>
      <c r="T126" s="2" t="b">
        <f t="shared" si="3"/>
        <v>1</v>
      </c>
      <c r="U126" s="2" t="b">
        <f t="shared" si="4"/>
        <v>0</v>
      </c>
      <c r="AQ126" s="3"/>
    </row>
    <row r="127">
      <c r="A127" s="1" t="s">
        <v>398</v>
      </c>
      <c r="B127" s="1" t="s">
        <v>399</v>
      </c>
      <c r="C127" s="1" t="s">
        <v>23</v>
      </c>
      <c r="D127" s="1">
        <v>4822.0</v>
      </c>
      <c r="E127" s="1">
        <v>1.130823288E9</v>
      </c>
      <c r="F127" s="1" t="s">
        <v>400</v>
      </c>
      <c r="G127" s="1">
        <v>0.0</v>
      </c>
      <c r="H127" s="1">
        <v>16.0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0.0</v>
      </c>
      <c r="P127" s="1">
        <v>0.0</v>
      </c>
      <c r="Q127" s="2" t="b">
        <f>IFERROR(__xludf.DUMMYFUNCTION("IF(REGEXMATCH(B127, ""DEPRECATED""), true, false)
"),FALSE)</f>
        <v>0</v>
      </c>
      <c r="R127" s="2" t="str">
        <f t="shared" si="1"/>
        <v>debian - 4822</v>
      </c>
      <c r="S127" s="3" t="str">
        <f t="shared" si="2"/>
        <v>debian - 1130823288</v>
      </c>
      <c r="T127" s="2" t="b">
        <f t="shared" si="3"/>
        <v>1</v>
      </c>
      <c r="U127" s="2" t="b">
        <f t="shared" si="4"/>
        <v>0</v>
      </c>
      <c r="AQ127" s="3"/>
    </row>
    <row r="128" hidden="1">
      <c r="A128" s="1" t="s">
        <v>401</v>
      </c>
      <c r="B128" s="1" t="s">
        <v>402</v>
      </c>
      <c r="C128" s="1" t="s">
        <v>23</v>
      </c>
      <c r="D128" s="1">
        <v>2122.0</v>
      </c>
      <c r="E128" s="1">
        <v>2.284422182E9</v>
      </c>
      <c r="F128" s="1" t="s">
        <v>403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2" t="b">
        <f>IFERROR(__xludf.DUMMYFUNCTION("IF(REGEXMATCH(B128, ""DEPRECATED""), true, false)
"),FALSE)</f>
        <v>0</v>
      </c>
      <c r="R128" s="2" t="str">
        <f t="shared" si="1"/>
        <v>hello-world - 2122</v>
      </c>
      <c r="S128" s="3" t="str">
        <f t="shared" si="2"/>
        <v>hello-world - 2284422182</v>
      </c>
      <c r="T128" s="2" t="b">
        <f t="shared" si="3"/>
        <v>0</v>
      </c>
      <c r="U128" s="2" t="b">
        <f t="shared" si="4"/>
        <v>0</v>
      </c>
    </row>
    <row r="129" hidden="1">
      <c r="A129" s="1" t="s">
        <v>404</v>
      </c>
      <c r="B129" s="1" t="s">
        <v>405</v>
      </c>
      <c r="C129" s="1" t="s">
        <v>23</v>
      </c>
      <c r="D129" s="1">
        <v>1174.0</v>
      </c>
      <c r="E129" s="1">
        <v>1.14530317E8</v>
      </c>
      <c r="F129" s="1" t="s">
        <v>406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2" t="b">
        <f>IFERROR(__xludf.DUMMYFUNCTION("IF(REGEXMATCH(B129, ""DEPRECATED""), true, false)
"),FALSE)</f>
        <v>0</v>
      </c>
      <c r="R129" s="2" t="str">
        <f t="shared" si="1"/>
        <v>fedora - 1174</v>
      </c>
      <c r="S129" s="3" t="str">
        <f t="shared" si="2"/>
        <v>fedora - 114530317</v>
      </c>
      <c r="T129" s="2" t="b">
        <f t="shared" si="3"/>
        <v>0</v>
      </c>
      <c r="U129" s="2" t="b">
        <f t="shared" si="4"/>
        <v>0</v>
      </c>
    </row>
    <row r="130" hidden="1">
      <c r="A130" s="1" t="s">
        <v>407</v>
      </c>
      <c r="B130" s="1" t="s">
        <v>408</v>
      </c>
      <c r="C130" s="1" t="s">
        <v>23</v>
      </c>
      <c r="D130" s="1">
        <v>51.0</v>
      </c>
      <c r="E130" s="1">
        <v>591025.0</v>
      </c>
      <c r="F130" s="1" t="s">
        <v>409</v>
      </c>
      <c r="G130" s="1" t="s">
        <v>166</v>
      </c>
      <c r="H130" s="1" t="s">
        <v>166</v>
      </c>
      <c r="I130" s="1" t="s">
        <v>166</v>
      </c>
      <c r="J130" s="1" t="s">
        <v>166</v>
      </c>
      <c r="K130" s="1" t="s">
        <v>166</v>
      </c>
      <c r="L130" s="1" t="s">
        <v>166</v>
      </c>
      <c r="M130" s="1" t="s">
        <v>166</v>
      </c>
      <c r="N130" s="1" t="s">
        <v>166</v>
      </c>
      <c r="O130" s="1" t="s">
        <v>166</v>
      </c>
      <c r="P130" s="1" t="s">
        <v>166</v>
      </c>
      <c r="Q130" s="2" t="b">
        <f>IFERROR(__xludf.DUMMYFUNCTION("IF(REGEXMATCH(B130, ""DEPRECATED""), true, false)
"),FALSE)</f>
        <v>0</v>
      </c>
      <c r="R130" s="2" t="str">
        <f t="shared" si="1"/>
        <v>sl - 51</v>
      </c>
      <c r="S130" s="3" t="str">
        <f t="shared" si="2"/>
        <v>sl - 591025</v>
      </c>
      <c r="T130" s="2" t="b">
        <f t="shared" si="3"/>
        <v>1</v>
      </c>
      <c r="U130" s="2" t="b">
        <f t="shared" si="4"/>
        <v>1</v>
      </c>
    </row>
    <row r="131" hidden="1">
      <c r="A131" s="1" t="s">
        <v>410</v>
      </c>
      <c r="B131" s="1" t="s">
        <v>411</v>
      </c>
      <c r="C131" s="1" t="s">
        <v>23</v>
      </c>
      <c r="D131" s="1">
        <v>1077.0</v>
      </c>
      <c r="E131" s="1">
        <v>5.28634191E8</v>
      </c>
      <c r="F131" s="1" t="s">
        <v>412</v>
      </c>
      <c r="G131" s="1" t="s">
        <v>166</v>
      </c>
      <c r="H131" s="1" t="s">
        <v>166</v>
      </c>
      <c r="I131" s="1" t="s">
        <v>166</v>
      </c>
      <c r="J131" s="1" t="s">
        <v>166</v>
      </c>
      <c r="K131" s="1" t="s">
        <v>166</v>
      </c>
      <c r="L131" s="1" t="s">
        <v>166</v>
      </c>
      <c r="M131" s="1" t="s">
        <v>166</v>
      </c>
      <c r="N131" s="1" t="s">
        <v>166</v>
      </c>
      <c r="O131" s="1" t="s">
        <v>166</v>
      </c>
      <c r="P131" s="1" t="s">
        <v>166</v>
      </c>
      <c r="Q131" s="2" t="b">
        <f>IFERROR(__xludf.DUMMYFUNCTION("IF(REGEXMATCH(B131, ""DEPRECATED""), true, false)
"),FALSE)</f>
        <v>0</v>
      </c>
      <c r="R131" s="2" t="str">
        <f t="shared" si="1"/>
        <v>vault - 1077</v>
      </c>
      <c r="S131" s="3" t="str">
        <f t="shared" si="2"/>
        <v>vault - 528634191</v>
      </c>
      <c r="T131" s="2" t="b">
        <f t="shared" si="3"/>
        <v>1</v>
      </c>
      <c r="U131" s="2" t="b">
        <f t="shared" si="4"/>
        <v>1</v>
      </c>
    </row>
    <row r="132" hidden="1">
      <c r="A132" s="1" t="s">
        <v>413</v>
      </c>
      <c r="B132" s="1" t="s">
        <v>414</v>
      </c>
      <c r="C132" s="1" t="s">
        <v>23</v>
      </c>
      <c r="D132" s="1">
        <v>10379.0</v>
      </c>
      <c r="E132" s="1">
        <v>1.0047153788E10</v>
      </c>
      <c r="F132" s="1" t="s">
        <v>415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1.0</v>
      </c>
      <c r="P132" s="1">
        <v>0.0</v>
      </c>
      <c r="Q132" s="2" t="b">
        <f>IFERROR(__xludf.DUMMYFUNCTION("IF(REGEXMATCH(B132, ""DEPRECATED""), true, false)
"),FALSE)</f>
        <v>0</v>
      </c>
      <c r="R132" s="2" t="str">
        <f t="shared" si="1"/>
        <v>alpine - 10379</v>
      </c>
      <c r="S132" s="3" t="str">
        <f t="shared" si="2"/>
        <v>alpine - 10047153788</v>
      </c>
      <c r="T132" s="2" t="b">
        <f t="shared" si="3"/>
        <v>0</v>
      </c>
      <c r="U132" s="2" t="b">
        <f t="shared" si="4"/>
        <v>0</v>
      </c>
    </row>
    <row r="133" hidden="1">
      <c r="A133" s="1" t="s">
        <v>416</v>
      </c>
      <c r="B133" s="1" t="s">
        <v>417</v>
      </c>
      <c r="C133" s="1" t="s">
        <v>23</v>
      </c>
      <c r="D133" s="1">
        <v>58.0</v>
      </c>
      <c r="E133" s="1">
        <v>664281.0</v>
      </c>
      <c r="F133" s="1" t="s">
        <v>418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2" t="b">
        <f>IFERROR(__xludf.DUMMYFUNCTION("IF(REGEXMATCH(B133, ""DEPRECATED""), true, false)
"),FALSE)</f>
        <v>0</v>
      </c>
      <c r="R133" s="2" t="str">
        <f t="shared" si="1"/>
        <v>alt - 58</v>
      </c>
      <c r="S133" s="3" t="str">
        <f t="shared" si="2"/>
        <v>alt - 664281</v>
      </c>
      <c r="T133" s="2" t="b">
        <f t="shared" si="3"/>
        <v>0</v>
      </c>
      <c r="U133" s="2" t="b">
        <f t="shared" si="4"/>
        <v>0</v>
      </c>
    </row>
    <row r="134" hidden="1">
      <c r="A134" s="1" t="s">
        <v>419</v>
      </c>
      <c r="B134" s="1" t="s">
        <v>420</v>
      </c>
      <c r="C134" s="1" t="s">
        <v>23</v>
      </c>
      <c r="D134" s="1">
        <v>2157.0</v>
      </c>
      <c r="E134" s="1">
        <v>1.87260109E8</v>
      </c>
      <c r="F134" s="1" t="s">
        <v>421</v>
      </c>
      <c r="G134" s="1" t="s">
        <v>166</v>
      </c>
      <c r="H134" s="1" t="s">
        <v>166</v>
      </c>
      <c r="I134" s="1" t="s">
        <v>166</v>
      </c>
      <c r="J134" s="1" t="s">
        <v>166</v>
      </c>
      <c r="K134" s="1" t="s">
        <v>166</v>
      </c>
      <c r="L134" s="1" t="s">
        <v>166</v>
      </c>
      <c r="M134" s="1" t="s">
        <v>166</v>
      </c>
      <c r="N134" s="1" t="s">
        <v>166</v>
      </c>
      <c r="O134" s="1" t="s">
        <v>166</v>
      </c>
      <c r="P134" s="1" t="s">
        <v>166</v>
      </c>
      <c r="Q134" s="2" t="b">
        <f>IFERROR(__xludf.DUMMYFUNCTION("IF(REGEXMATCH(B134, ""DEPRECATED""), true, false)
"),FALSE)</f>
        <v>0</v>
      </c>
      <c r="R134" s="2" t="str">
        <f t="shared" si="1"/>
        <v>logstash - 2157</v>
      </c>
      <c r="S134" s="3" t="str">
        <f t="shared" si="2"/>
        <v>logstash - 187260109</v>
      </c>
      <c r="T134" s="2" t="b">
        <f t="shared" si="3"/>
        <v>1</v>
      </c>
      <c r="U134" s="2" t="b">
        <f t="shared" si="4"/>
        <v>1</v>
      </c>
    </row>
    <row r="135" hidden="1">
      <c r="A135" s="1" t="s">
        <v>422</v>
      </c>
      <c r="B135" s="1" t="s">
        <v>423</v>
      </c>
      <c r="C135" s="1" t="s">
        <v>23</v>
      </c>
      <c r="D135" s="1">
        <v>2661.0</v>
      </c>
      <c r="E135" s="1">
        <v>1.51982456E8</v>
      </c>
      <c r="F135" s="1" t="s">
        <v>424</v>
      </c>
      <c r="G135" s="1" t="s">
        <v>166</v>
      </c>
      <c r="H135" s="1" t="s">
        <v>166</v>
      </c>
      <c r="I135" s="1" t="s">
        <v>166</v>
      </c>
      <c r="J135" s="1" t="s">
        <v>166</v>
      </c>
      <c r="K135" s="1" t="s">
        <v>166</v>
      </c>
      <c r="L135" s="1" t="s">
        <v>166</v>
      </c>
      <c r="M135" s="1" t="s">
        <v>166</v>
      </c>
      <c r="N135" s="1" t="s">
        <v>166</v>
      </c>
      <c r="O135" s="1" t="s">
        <v>166</v>
      </c>
      <c r="P135" s="1" t="s">
        <v>166</v>
      </c>
      <c r="Q135" s="2" t="b">
        <f>IFERROR(__xludf.DUMMYFUNCTION("IF(REGEXMATCH(B135, ""DEPRECATED""), true, false)
"),FALSE)</f>
        <v>0</v>
      </c>
      <c r="R135" s="2" t="str">
        <f t="shared" si="1"/>
        <v>kibana - 2661</v>
      </c>
      <c r="S135" s="3" t="str">
        <f t="shared" si="2"/>
        <v>kibana - 151982456</v>
      </c>
      <c r="T135" s="2" t="b">
        <f t="shared" si="3"/>
        <v>1</v>
      </c>
      <c r="U135" s="2" t="b">
        <f t="shared" si="4"/>
        <v>1</v>
      </c>
    </row>
    <row r="136" hidden="1">
      <c r="A136" s="1" t="s">
        <v>425</v>
      </c>
      <c r="B136" s="1" t="s">
        <v>426</v>
      </c>
      <c r="C136" s="1" t="s">
        <v>23</v>
      </c>
      <c r="D136" s="1">
        <v>6201.0</v>
      </c>
      <c r="E136" s="1">
        <v>8.00679612E8</v>
      </c>
      <c r="F136" s="1" t="s">
        <v>427</v>
      </c>
      <c r="G136" s="1" t="s">
        <v>166</v>
      </c>
      <c r="H136" s="1" t="s">
        <v>166</v>
      </c>
      <c r="I136" s="1" t="s">
        <v>166</v>
      </c>
      <c r="J136" s="1" t="s">
        <v>166</v>
      </c>
      <c r="K136" s="1" t="s">
        <v>166</v>
      </c>
      <c r="L136" s="1" t="s">
        <v>166</v>
      </c>
      <c r="M136" s="1" t="s">
        <v>166</v>
      </c>
      <c r="N136" s="1" t="s">
        <v>166</v>
      </c>
      <c r="O136" s="1" t="s">
        <v>166</v>
      </c>
      <c r="P136" s="1" t="s">
        <v>166</v>
      </c>
      <c r="Q136" s="2" t="b">
        <f>IFERROR(__xludf.DUMMYFUNCTION("IF(REGEXMATCH(B136, ""DEPRECATED""), true, false)
"),FALSE)</f>
        <v>0</v>
      </c>
      <c r="R136" s="2" t="str">
        <f t="shared" si="1"/>
        <v>elasticsearch - 6201</v>
      </c>
      <c r="S136" s="3" t="str">
        <f t="shared" si="2"/>
        <v>elasticsearch - 800679612</v>
      </c>
      <c r="T136" s="2" t="b">
        <f t="shared" si="3"/>
        <v>1</v>
      </c>
      <c r="U136" s="2" t="b">
        <f t="shared" si="4"/>
        <v>1</v>
      </c>
    </row>
    <row r="137" hidden="1">
      <c r="A137" s="1" t="s">
        <v>428</v>
      </c>
      <c r="B137" s="1" t="s">
        <v>429</v>
      </c>
      <c r="C137" s="1" t="s">
        <v>23</v>
      </c>
      <c r="D137" s="1">
        <v>1428.0</v>
      </c>
      <c r="E137" s="1">
        <v>1.021144456E9</v>
      </c>
      <c r="F137" s="1" t="s">
        <v>430</v>
      </c>
      <c r="G137" s="1" t="s">
        <v>166</v>
      </c>
      <c r="H137" s="1" t="s">
        <v>166</v>
      </c>
      <c r="I137" s="1" t="s">
        <v>166</v>
      </c>
      <c r="J137" s="1" t="s">
        <v>166</v>
      </c>
      <c r="K137" s="1" t="s">
        <v>166</v>
      </c>
      <c r="L137" s="1" t="s">
        <v>166</v>
      </c>
      <c r="M137" s="1" t="s">
        <v>166</v>
      </c>
      <c r="N137" s="1" t="s">
        <v>166</v>
      </c>
      <c r="O137" s="1" t="s">
        <v>166</v>
      </c>
      <c r="P137" s="1" t="s">
        <v>166</v>
      </c>
      <c r="Q137" s="2" t="b">
        <f>IFERROR(__xludf.DUMMYFUNCTION("IF(REGEXMATCH(B137, ""DEPRECATED""), true, false)
"),FALSE)</f>
        <v>0</v>
      </c>
      <c r="R137" s="2" t="str">
        <f t="shared" si="1"/>
        <v>consul - 1428</v>
      </c>
      <c r="S137" s="3" t="str">
        <f t="shared" si="2"/>
        <v>consul - 1021144456</v>
      </c>
      <c r="T137" s="2" t="b">
        <f t="shared" si="3"/>
        <v>1</v>
      </c>
      <c r="U137" s="2" t="b">
        <f t="shared" si="4"/>
        <v>1</v>
      </c>
    </row>
    <row r="138" hidden="1">
      <c r="A138" s="1" t="s">
        <v>431</v>
      </c>
      <c r="B138" s="1" t="s">
        <v>432</v>
      </c>
      <c r="C138" s="1" t="s">
        <v>23</v>
      </c>
      <c r="D138" s="1">
        <v>3118.0</v>
      </c>
      <c r="E138" s="1">
        <v>8.27672497E9</v>
      </c>
      <c r="F138" s="1" t="s">
        <v>433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2" t="b">
        <f>IFERROR(__xludf.DUMMYFUNCTION("IF(REGEXMATCH(B138, ""DEPRECATED""), true, false)
"),FALSE)</f>
        <v>0</v>
      </c>
      <c r="R138" s="2" t="str">
        <f t="shared" si="1"/>
        <v>busybox - 3118</v>
      </c>
      <c r="S138" s="3" t="str">
        <f t="shared" si="2"/>
        <v>busybox - 8276724970</v>
      </c>
      <c r="T138" s="2" t="b">
        <f t="shared" si="3"/>
        <v>0</v>
      </c>
      <c r="U138" s="2" t="b">
        <f t="shared" si="4"/>
        <v>0</v>
      </c>
    </row>
    <row r="139" hidden="1">
      <c r="A139" s="1" t="s">
        <v>434</v>
      </c>
      <c r="B139" s="1" t="s">
        <v>435</v>
      </c>
      <c r="C139" s="1" t="s">
        <v>23</v>
      </c>
      <c r="D139" s="1">
        <v>130.0</v>
      </c>
      <c r="E139" s="1">
        <v>4583250.0</v>
      </c>
      <c r="F139" s="1" t="s">
        <v>436</v>
      </c>
      <c r="G139" s="1">
        <v>0.0</v>
      </c>
      <c r="H139" s="1">
        <v>0.0</v>
      </c>
      <c r="I139" s="1">
        <v>7.0</v>
      </c>
      <c r="J139" s="1">
        <v>0.0</v>
      </c>
      <c r="K139" s="1">
        <v>8.0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2" t="b">
        <f>IFERROR(__xludf.DUMMYFUNCTION("IF(REGEXMATCH(B139, ""DEPRECATED""), true, false)
"),FALSE)</f>
        <v>0</v>
      </c>
      <c r="R139" s="2" t="str">
        <f t="shared" si="1"/>
        <v>almalinux - 130</v>
      </c>
      <c r="S139" s="3" t="str">
        <f t="shared" si="2"/>
        <v>almalinux - 4583250</v>
      </c>
      <c r="T139" s="2" t="b">
        <f t="shared" si="3"/>
        <v>0</v>
      </c>
      <c r="U139" s="2" t="b">
        <f t="shared" si="4"/>
        <v>0</v>
      </c>
    </row>
    <row r="140" hidden="1">
      <c r="A140" s="1" t="s">
        <v>437</v>
      </c>
      <c r="B140" s="1" t="s">
        <v>438</v>
      </c>
      <c r="C140" s="1" t="s">
        <v>23</v>
      </c>
      <c r="D140" s="1">
        <v>212.0</v>
      </c>
      <c r="E140" s="1">
        <v>4207570.0</v>
      </c>
      <c r="F140" s="1" t="s">
        <v>439</v>
      </c>
      <c r="G140" s="1" t="s">
        <v>166</v>
      </c>
      <c r="H140" s="1" t="s">
        <v>166</v>
      </c>
      <c r="I140" s="1" t="s">
        <v>166</v>
      </c>
      <c r="J140" s="1" t="s">
        <v>166</v>
      </c>
      <c r="K140" s="1" t="s">
        <v>166</v>
      </c>
      <c r="L140" s="1" t="s">
        <v>166</v>
      </c>
      <c r="M140" s="1" t="s">
        <v>166</v>
      </c>
      <c r="N140" s="1" t="s">
        <v>166</v>
      </c>
      <c r="O140" s="1" t="s">
        <v>166</v>
      </c>
      <c r="P140" s="1" t="s">
        <v>166</v>
      </c>
      <c r="Q140" s="2" t="b">
        <f>IFERROR(__xludf.DUMMYFUNCTION("IF(REGEXMATCH(B140, ""DEPRECATED""), true, false)
"),FALSE)</f>
        <v>0</v>
      </c>
      <c r="R140" s="2" t="str">
        <f t="shared" si="1"/>
        <v>php-zendserver - 212</v>
      </c>
      <c r="S140" s="3" t="str">
        <f t="shared" si="2"/>
        <v>php-zendserver - 4207570</v>
      </c>
      <c r="T140" s="2" t="b">
        <f t="shared" si="3"/>
        <v>1</v>
      </c>
      <c r="U140" s="2" t="b">
        <f t="shared" si="4"/>
        <v>1</v>
      </c>
    </row>
    <row r="141" hidden="1">
      <c r="A141" s="1" t="s">
        <v>440</v>
      </c>
      <c r="B141" s="1" t="s">
        <v>441</v>
      </c>
      <c r="C141" s="1" t="s">
        <v>23</v>
      </c>
      <c r="D141" s="1">
        <v>78.0</v>
      </c>
      <c r="E141" s="1">
        <v>6503552.0</v>
      </c>
      <c r="F141" s="1" t="s">
        <v>442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2" t="b">
        <f>IFERROR(__xludf.DUMMYFUNCTION("IF(REGEXMATCH(B141, ""DEPRECATED""), true, false)
"),FALSE)</f>
        <v>0</v>
      </c>
      <c r="R141" s="2" t="str">
        <f t="shared" si="1"/>
        <v>cirros - 78</v>
      </c>
      <c r="S141" s="3" t="str">
        <f t="shared" si="2"/>
        <v>cirros - 6503552</v>
      </c>
      <c r="T141" s="2" t="b">
        <f t="shared" si="3"/>
        <v>0</v>
      </c>
      <c r="U141" s="2" t="b">
        <f t="shared" si="4"/>
        <v>0</v>
      </c>
    </row>
    <row r="142" hidden="1">
      <c r="A142" s="1" t="s">
        <v>443</v>
      </c>
      <c r="B142" s="1" t="s">
        <v>444</v>
      </c>
      <c r="C142" s="1" t="s">
        <v>23</v>
      </c>
      <c r="D142" s="1">
        <v>188.0</v>
      </c>
      <c r="E142" s="1">
        <v>2.8953263E7</v>
      </c>
      <c r="F142" s="1" t="s">
        <v>445</v>
      </c>
      <c r="G142" s="1" t="s">
        <v>166</v>
      </c>
      <c r="H142" s="1" t="s">
        <v>166</v>
      </c>
      <c r="I142" s="1" t="s">
        <v>166</v>
      </c>
      <c r="J142" s="1" t="s">
        <v>166</v>
      </c>
      <c r="K142" s="1" t="s">
        <v>166</v>
      </c>
      <c r="L142" s="1" t="s">
        <v>166</v>
      </c>
      <c r="M142" s="1" t="s">
        <v>166</v>
      </c>
      <c r="N142" s="1" t="s">
        <v>166</v>
      </c>
      <c r="O142" s="1" t="s">
        <v>166</v>
      </c>
      <c r="P142" s="1" t="s">
        <v>166</v>
      </c>
      <c r="Q142" s="2" t="b">
        <f>IFERROR(__xludf.DUMMYFUNCTION("IF(REGEXMATCH(B142, ""DEPRECATED""), true, false)
"),FALSE)</f>
        <v>0</v>
      </c>
      <c r="R142" s="2" t="str">
        <f t="shared" si="1"/>
        <v>rockylinux - 188</v>
      </c>
      <c r="S142" s="3" t="str">
        <f t="shared" si="2"/>
        <v>rockylinux - 28953263</v>
      </c>
      <c r="T142" s="2" t="b">
        <f t="shared" si="3"/>
        <v>1</v>
      </c>
      <c r="U142" s="2" t="b">
        <f t="shared" si="4"/>
        <v>1</v>
      </c>
    </row>
    <row r="143" hidden="1">
      <c r="A143" s="1" t="s">
        <v>446</v>
      </c>
      <c r="B143" s="1" t="s">
        <v>447</v>
      </c>
      <c r="C143" s="1" t="s">
        <v>23</v>
      </c>
      <c r="D143" s="1">
        <v>7659.0</v>
      </c>
      <c r="E143" s="1">
        <v>1.132519505E9</v>
      </c>
      <c r="F143" s="1" t="s">
        <v>448</v>
      </c>
      <c r="G143" s="1">
        <v>20.0</v>
      </c>
      <c r="H143" s="1">
        <v>10.0</v>
      </c>
      <c r="I143" s="1">
        <v>136.0</v>
      </c>
      <c r="J143" s="1">
        <v>23.0</v>
      </c>
      <c r="K143" s="1">
        <v>21.0</v>
      </c>
      <c r="L143" s="1">
        <v>4.0</v>
      </c>
      <c r="M143" s="1">
        <v>0.0</v>
      </c>
      <c r="N143" s="1">
        <v>0.0</v>
      </c>
      <c r="O143" s="1">
        <v>0.0</v>
      </c>
      <c r="P143" s="1">
        <v>0.0</v>
      </c>
      <c r="Q143" s="2" t="b">
        <f>IFERROR(__xludf.DUMMYFUNCTION("IF(REGEXMATCH(B143, ""DEPRECATED""), true, false)
"),TRUE)</f>
        <v>1</v>
      </c>
      <c r="R143" s="2" t="str">
        <f t="shared" si="1"/>
        <v>centos - 7659</v>
      </c>
      <c r="S143" s="3" t="str">
        <f t="shared" si="2"/>
        <v>centos - 1132519505</v>
      </c>
      <c r="T143" s="2" t="b">
        <f t="shared" si="3"/>
        <v>0</v>
      </c>
      <c r="U143" s="2" t="b">
        <f t="shared" si="4"/>
        <v>0</v>
      </c>
    </row>
    <row r="144">
      <c r="A144" s="1" t="s">
        <v>449</v>
      </c>
      <c r="B144" s="1" t="s">
        <v>450</v>
      </c>
      <c r="C144" s="1" t="s">
        <v>23</v>
      </c>
      <c r="D144" s="1">
        <v>74.0</v>
      </c>
      <c r="E144" s="1">
        <v>2371296.0</v>
      </c>
      <c r="F144" s="1" t="s">
        <v>451</v>
      </c>
      <c r="G144" s="1">
        <v>0.0</v>
      </c>
      <c r="H144" s="1">
        <v>0.0</v>
      </c>
      <c r="I144" s="1">
        <v>18.0</v>
      </c>
      <c r="J144" s="1">
        <v>1.0</v>
      </c>
      <c r="K144" s="1">
        <v>11.0</v>
      </c>
      <c r="L144" s="1">
        <v>0.0</v>
      </c>
      <c r="M144" s="1">
        <v>4.0</v>
      </c>
      <c r="N144" s="1">
        <v>0.0</v>
      </c>
      <c r="O144" s="1">
        <v>0.0</v>
      </c>
      <c r="P144" s="1">
        <v>0.0</v>
      </c>
      <c r="Q144" s="2" t="b">
        <f>IFERROR(__xludf.DUMMYFUNCTION("IF(REGEXMATCH(B144, ""DEPRECATED""), true, false)
"),TRUE)</f>
        <v>1</v>
      </c>
      <c r="R144" s="2" t="str">
        <f t="shared" si="1"/>
        <v>express-gateway - 74</v>
      </c>
      <c r="S144" s="3" t="str">
        <f t="shared" si="2"/>
        <v>express-gateway - 2371296</v>
      </c>
      <c r="T144" s="2" t="b">
        <f t="shared" si="3"/>
        <v>1</v>
      </c>
      <c r="U144" s="2" t="b">
        <f t="shared" si="4"/>
        <v>0</v>
      </c>
      <c r="AQ144" s="3"/>
    </row>
    <row r="145" hidden="1">
      <c r="A145" s="1" t="s">
        <v>452</v>
      </c>
      <c r="B145" s="1" t="s">
        <v>453</v>
      </c>
      <c r="C145" s="1" t="s">
        <v>23</v>
      </c>
      <c r="D145" s="1">
        <v>23.0</v>
      </c>
      <c r="E145" s="1">
        <v>696463.0</v>
      </c>
      <c r="F145" s="1" t="s">
        <v>454</v>
      </c>
      <c r="G145" s="1" t="s">
        <v>166</v>
      </c>
      <c r="H145" s="1" t="s">
        <v>166</v>
      </c>
      <c r="I145" s="1" t="s">
        <v>166</v>
      </c>
      <c r="J145" s="1" t="s">
        <v>166</v>
      </c>
      <c r="K145" s="1" t="s">
        <v>166</v>
      </c>
      <c r="L145" s="1" t="s">
        <v>166</v>
      </c>
      <c r="M145" s="1" t="s">
        <v>166</v>
      </c>
      <c r="N145" s="1" t="s">
        <v>166</v>
      </c>
      <c r="O145" s="1" t="s">
        <v>166</v>
      </c>
      <c r="P145" s="1" t="s">
        <v>166</v>
      </c>
      <c r="Q145" s="2" t="b">
        <f>IFERROR(__xludf.DUMMYFUNCTION("IF(REGEXMATCH(B145, ""DEPRECATED""), true, false)
"),FALSE)</f>
        <v>0</v>
      </c>
      <c r="R145" s="2" t="str">
        <f t="shared" si="1"/>
        <v>clefos - 23</v>
      </c>
      <c r="S145" s="3" t="str">
        <f t="shared" si="2"/>
        <v>clefos - 696463</v>
      </c>
      <c r="T145" s="2" t="b">
        <f t="shared" si="3"/>
        <v>1</v>
      </c>
      <c r="U145" s="2" t="b">
        <f t="shared" si="4"/>
        <v>1</v>
      </c>
    </row>
    <row r="146" hidden="1">
      <c r="A146" s="1" t="s">
        <v>455</v>
      </c>
      <c r="B146" s="1" t="s">
        <v>456</v>
      </c>
      <c r="C146" s="1" t="s">
        <v>23</v>
      </c>
      <c r="D146" s="1">
        <v>48.0</v>
      </c>
      <c r="E146" s="1">
        <v>672998.0</v>
      </c>
      <c r="F146" s="1" t="s">
        <v>457</v>
      </c>
      <c r="G146" s="1" t="s">
        <v>166</v>
      </c>
      <c r="H146" s="1" t="s">
        <v>166</v>
      </c>
      <c r="I146" s="1" t="s">
        <v>166</v>
      </c>
      <c r="J146" s="1" t="s">
        <v>166</v>
      </c>
      <c r="K146" s="1" t="s">
        <v>166</v>
      </c>
      <c r="L146" s="1" t="s">
        <v>166</v>
      </c>
      <c r="M146" s="1" t="s">
        <v>166</v>
      </c>
      <c r="N146" s="1" t="s">
        <v>166</v>
      </c>
      <c r="O146" s="1" t="s">
        <v>166</v>
      </c>
      <c r="P146" s="1" t="s">
        <v>166</v>
      </c>
      <c r="Q146" s="2" t="b">
        <f>IFERROR(__xludf.DUMMYFUNCTION("IF(REGEXMATCH(B146, ""DEPRECATED""), true, false)
"),TRUE)</f>
        <v>1</v>
      </c>
      <c r="R146" s="2" t="str">
        <f t="shared" si="1"/>
        <v>jobber - 48</v>
      </c>
      <c r="S146" s="3" t="str">
        <f t="shared" si="2"/>
        <v>jobber - 672998</v>
      </c>
      <c r="T146" s="2" t="b">
        <f t="shared" si="3"/>
        <v>1</v>
      </c>
      <c r="U146" s="2" t="b">
        <f t="shared" si="4"/>
        <v>1</v>
      </c>
    </row>
    <row r="147" hidden="1">
      <c r="A147" s="1" t="s">
        <v>458</v>
      </c>
      <c r="B147" s="1" t="s">
        <v>459</v>
      </c>
      <c r="C147" s="1" t="s">
        <v>23</v>
      </c>
      <c r="D147" s="1">
        <v>369.0</v>
      </c>
      <c r="E147" s="1">
        <v>9.6249585E7</v>
      </c>
      <c r="F147" s="1" t="s">
        <v>460</v>
      </c>
      <c r="G147" s="1">
        <v>45.0</v>
      </c>
      <c r="H147" s="1">
        <v>10.0</v>
      </c>
      <c r="I147" s="1">
        <v>67.0</v>
      </c>
      <c r="J147" s="1">
        <v>2.0</v>
      </c>
      <c r="K147" s="1">
        <v>5.0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2" t="b">
        <f>IFERROR(__xludf.DUMMYFUNCTION("IF(REGEXMATCH(B147, ""DEPRECATED""), true, false)
"),TRUE)</f>
        <v>1</v>
      </c>
      <c r="R147" s="2" t="str">
        <f t="shared" si="1"/>
        <v>adoptopenjdk - 369</v>
      </c>
      <c r="S147" s="3" t="str">
        <f t="shared" si="2"/>
        <v>adoptopenjdk - 96249585</v>
      </c>
      <c r="T147" s="2" t="b">
        <f t="shared" si="3"/>
        <v>0</v>
      </c>
      <c r="U147" s="2" t="b">
        <f t="shared" si="4"/>
        <v>0</v>
      </c>
    </row>
    <row r="148" hidden="1">
      <c r="A148" s="1" t="s">
        <v>461</v>
      </c>
      <c r="B148" s="1" t="s">
        <v>462</v>
      </c>
      <c r="C148" s="1" t="s">
        <v>23</v>
      </c>
      <c r="D148" s="1">
        <v>123.0</v>
      </c>
      <c r="E148" s="1">
        <v>2978015.0</v>
      </c>
      <c r="F148" s="1" t="s">
        <v>463</v>
      </c>
      <c r="G148" s="1" t="s">
        <v>166</v>
      </c>
      <c r="H148" s="1" t="s">
        <v>166</v>
      </c>
      <c r="I148" s="1" t="s">
        <v>166</v>
      </c>
      <c r="J148" s="1" t="s">
        <v>166</v>
      </c>
      <c r="K148" s="1" t="s">
        <v>166</v>
      </c>
      <c r="L148" s="1" t="s">
        <v>166</v>
      </c>
      <c r="M148" s="1" t="s">
        <v>166</v>
      </c>
      <c r="N148" s="1" t="s">
        <v>166</v>
      </c>
      <c r="O148" s="1" t="s">
        <v>166</v>
      </c>
      <c r="P148" s="1" t="s">
        <v>166</v>
      </c>
      <c r="Q148" s="2" t="b">
        <f>IFERROR(__xludf.DUMMYFUNCTION("IF(REGEXMATCH(B148, ""DEPRECATED""), true, false)
"),TRUE)</f>
        <v>1</v>
      </c>
      <c r="R148" s="2" t="str">
        <f t="shared" si="1"/>
        <v>thrift - 123</v>
      </c>
      <c r="S148" s="3" t="str">
        <f t="shared" si="2"/>
        <v>thrift - 2978015</v>
      </c>
      <c r="T148" s="2" t="b">
        <f t="shared" si="3"/>
        <v>1</v>
      </c>
      <c r="U148" s="2" t="b">
        <f t="shared" si="4"/>
        <v>1</v>
      </c>
    </row>
    <row r="149">
      <c r="A149" s="1" t="s">
        <v>464</v>
      </c>
      <c r="B149" s="1" t="s">
        <v>462</v>
      </c>
      <c r="C149" s="1" t="s">
        <v>23</v>
      </c>
      <c r="D149" s="1">
        <v>27.0</v>
      </c>
      <c r="E149" s="1">
        <v>2693662.0</v>
      </c>
      <c r="F149" s="1" t="s">
        <v>465</v>
      </c>
      <c r="G149" s="1">
        <v>12.0</v>
      </c>
      <c r="H149" s="1">
        <v>15.0</v>
      </c>
      <c r="I149" s="1">
        <v>37.0</v>
      </c>
      <c r="J149" s="1">
        <v>0.0</v>
      </c>
      <c r="K149" s="1">
        <v>61.0</v>
      </c>
      <c r="L149" s="1">
        <v>1.0</v>
      </c>
      <c r="M149" s="1">
        <v>38.0</v>
      </c>
      <c r="N149" s="1">
        <v>0.0</v>
      </c>
      <c r="O149" s="1">
        <v>5.0</v>
      </c>
      <c r="P149" s="1">
        <v>0.0</v>
      </c>
      <c r="Q149" s="2" t="b">
        <f>IFERROR(__xludf.DUMMYFUNCTION("IF(REGEXMATCH(B149, ""DEPRECATED""), true, false)
"),TRUE)</f>
        <v>1</v>
      </c>
      <c r="R149" s="2" t="str">
        <f t="shared" si="1"/>
        <v>rapidoid - 27</v>
      </c>
      <c r="S149" s="3" t="str">
        <f t="shared" si="2"/>
        <v>rapidoid - 2693662</v>
      </c>
      <c r="T149" s="2" t="b">
        <f t="shared" si="3"/>
        <v>1</v>
      </c>
      <c r="U149" s="2" t="b">
        <f t="shared" si="4"/>
        <v>0</v>
      </c>
      <c r="AQ149" s="3"/>
    </row>
    <row r="150">
      <c r="A150" s="1" t="s">
        <v>466</v>
      </c>
      <c r="B150" s="1" t="s">
        <v>462</v>
      </c>
      <c r="C150" s="1" t="s">
        <v>23</v>
      </c>
      <c r="D150" s="1">
        <v>65.0</v>
      </c>
      <c r="E150" s="1">
        <v>2019728.0</v>
      </c>
      <c r="F150" s="1" t="s">
        <v>467</v>
      </c>
      <c r="G150" s="1">
        <v>13.0</v>
      </c>
      <c r="H150" s="1">
        <v>16.0</v>
      </c>
      <c r="I150" s="1">
        <v>32.0</v>
      </c>
      <c r="J150" s="1">
        <v>5.0</v>
      </c>
      <c r="K150" s="1">
        <v>34.0</v>
      </c>
      <c r="L150" s="1">
        <v>5.0</v>
      </c>
      <c r="M150" s="1">
        <v>26.0</v>
      </c>
      <c r="N150" s="1">
        <v>4.0</v>
      </c>
      <c r="O150" s="1">
        <v>1.0</v>
      </c>
      <c r="P150" s="1">
        <v>0.0</v>
      </c>
      <c r="Q150" s="2" t="b">
        <f>IFERROR(__xludf.DUMMYFUNCTION("IF(REGEXMATCH(B150, ""DEPRECATED""), true, false)
"),TRUE)</f>
        <v>1</v>
      </c>
      <c r="R150" s="2" t="str">
        <f t="shared" si="1"/>
        <v>kaazing-gateway - 65</v>
      </c>
      <c r="S150" s="3" t="str">
        <f t="shared" si="2"/>
        <v>kaazing-gateway - 2019728</v>
      </c>
      <c r="T150" s="2" t="b">
        <f t="shared" si="3"/>
        <v>1</v>
      </c>
      <c r="U150" s="2" t="b">
        <f t="shared" si="4"/>
        <v>0</v>
      </c>
      <c r="AQ150" s="3"/>
    </row>
    <row r="151" hidden="1">
      <c r="A151" s="1" t="s">
        <v>468</v>
      </c>
      <c r="B151" s="1" t="s">
        <v>469</v>
      </c>
      <c r="C151" s="1" t="s">
        <v>23</v>
      </c>
      <c r="D151" s="1">
        <v>95.0</v>
      </c>
      <c r="E151" s="1">
        <v>4998408.0</v>
      </c>
      <c r="F151" s="1" t="s">
        <v>470</v>
      </c>
      <c r="G151" s="1" t="s">
        <v>166</v>
      </c>
      <c r="H151" s="1" t="s">
        <v>166</v>
      </c>
      <c r="I151" s="1" t="s">
        <v>166</v>
      </c>
      <c r="J151" s="1" t="s">
        <v>166</v>
      </c>
      <c r="K151" s="1" t="s">
        <v>166</v>
      </c>
      <c r="L151" s="1" t="s">
        <v>166</v>
      </c>
      <c r="M151" s="1" t="s">
        <v>166</v>
      </c>
      <c r="N151" s="1" t="s">
        <v>166</v>
      </c>
      <c r="O151" s="1" t="s">
        <v>166</v>
      </c>
      <c r="P151" s="1" t="s">
        <v>166</v>
      </c>
      <c r="Q151" s="2" t="b">
        <f>IFERROR(__xludf.DUMMYFUNCTION("IF(REGEXMATCH(B151, ""DEPRECATED""), true, false)
"),TRUE)</f>
        <v>1</v>
      </c>
      <c r="R151" s="2" t="str">
        <f t="shared" si="1"/>
        <v>nuxeo - 95</v>
      </c>
      <c r="S151" s="3" t="str">
        <f t="shared" si="2"/>
        <v>nuxeo - 4998408</v>
      </c>
      <c r="T151" s="2" t="b">
        <f t="shared" si="3"/>
        <v>1</v>
      </c>
      <c r="U151" s="2" t="b">
        <f t="shared" si="4"/>
        <v>1</v>
      </c>
    </row>
    <row r="152">
      <c r="A152" s="1" t="s">
        <v>471</v>
      </c>
      <c r="B152" s="1" t="s">
        <v>472</v>
      </c>
      <c r="C152" s="1" t="s">
        <v>23</v>
      </c>
      <c r="D152" s="1">
        <v>85.0</v>
      </c>
      <c r="E152" s="1">
        <v>2888315.0</v>
      </c>
      <c r="F152" s="1" t="s">
        <v>473</v>
      </c>
      <c r="G152" s="1">
        <v>7.0</v>
      </c>
      <c r="H152" s="1">
        <v>129.0</v>
      </c>
      <c r="I152" s="1">
        <v>78.0</v>
      </c>
      <c r="J152" s="1">
        <v>0.0</v>
      </c>
      <c r="K152" s="1">
        <v>42.0</v>
      </c>
      <c r="L152" s="1">
        <v>0.0</v>
      </c>
      <c r="M152" s="1">
        <v>21.0</v>
      </c>
      <c r="N152" s="1">
        <v>0.0</v>
      </c>
      <c r="O152" s="1">
        <v>0.0</v>
      </c>
      <c r="P152" s="1">
        <v>0.0</v>
      </c>
      <c r="Q152" s="2" t="b">
        <f>IFERROR(__xludf.DUMMYFUNCTION("IF(REGEXMATCH(B152, ""DEPRECATED""), true, false)
"),TRUE)</f>
        <v>1</v>
      </c>
      <c r="R152" s="2" t="str">
        <f t="shared" si="1"/>
        <v>fsharp - 85</v>
      </c>
      <c r="S152" s="3" t="str">
        <f t="shared" si="2"/>
        <v>fsharp - 2888315</v>
      </c>
      <c r="T152" s="2" t="b">
        <f t="shared" si="3"/>
        <v>1</v>
      </c>
      <c r="U152" s="2" t="b">
        <f t="shared" si="4"/>
        <v>0</v>
      </c>
      <c r="AQ152" s="3"/>
    </row>
    <row r="153" hidden="1">
      <c r="A153" s="1" t="s">
        <v>474</v>
      </c>
      <c r="B153" s="1" t="s">
        <v>462</v>
      </c>
      <c r="C153" s="1" t="s">
        <v>23</v>
      </c>
      <c r="D153" s="1">
        <v>47.0</v>
      </c>
      <c r="E153" s="1">
        <v>647268.0</v>
      </c>
      <c r="F153" s="1" t="s">
        <v>475</v>
      </c>
      <c r="G153" s="1" t="s">
        <v>166</v>
      </c>
      <c r="H153" s="1" t="s">
        <v>166</v>
      </c>
      <c r="I153" s="1" t="s">
        <v>166</v>
      </c>
      <c r="J153" s="1" t="s">
        <v>166</v>
      </c>
      <c r="K153" s="1" t="s">
        <v>166</v>
      </c>
      <c r="L153" s="1" t="s">
        <v>166</v>
      </c>
      <c r="M153" s="1" t="s">
        <v>166</v>
      </c>
      <c r="N153" s="1" t="s">
        <v>166</v>
      </c>
      <c r="O153" s="1" t="s">
        <v>166</v>
      </c>
      <c r="P153" s="1" t="s">
        <v>166</v>
      </c>
      <c r="Q153" s="2" t="b">
        <f>IFERROR(__xludf.DUMMYFUNCTION("IF(REGEXMATCH(B153, ""DEPRECATED""), true, false)
"),TRUE)</f>
        <v>1</v>
      </c>
      <c r="R153" s="2" t="str">
        <f t="shared" si="1"/>
        <v>sourcemage - 47</v>
      </c>
      <c r="S153" s="3" t="str">
        <f t="shared" si="2"/>
        <v>sourcemage - 647268</v>
      </c>
      <c r="T153" s="2" t="b">
        <f t="shared" si="3"/>
        <v>1</v>
      </c>
      <c r="U153" s="2" t="b">
        <f t="shared" si="4"/>
        <v>1</v>
      </c>
    </row>
    <row r="154" hidden="1">
      <c r="A154" s="1" t="s">
        <v>476</v>
      </c>
      <c r="B154" s="1" t="s">
        <v>477</v>
      </c>
      <c r="C154" s="1" t="s">
        <v>23</v>
      </c>
      <c r="D154" s="1">
        <v>44.0</v>
      </c>
      <c r="E154" s="1">
        <v>1606033.0</v>
      </c>
      <c r="F154" s="1" t="s">
        <v>478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2" t="b">
        <f>IFERROR(__xludf.DUMMYFUNCTION("IF(REGEXMATCH(B154, ""DEPRECATED""), true, false)
"),FALSE)</f>
        <v>0</v>
      </c>
      <c r="R154" s="2" t="str">
        <f t="shared" si="1"/>
        <v>mageia - 44</v>
      </c>
      <c r="S154" s="3" t="str">
        <f t="shared" si="2"/>
        <v>mageia - 1606033</v>
      </c>
      <c r="T154" s="2" t="b">
        <f t="shared" si="3"/>
        <v>0</v>
      </c>
      <c r="U154" s="2" t="b">
        <f t="shared" si="4"/>
        <v>0</v>
      </c>
    </row>
    <row r="155" hidden="1">
      <c r="A155" s="1" t="s">
        <v>479</v>
      </c>
      <c r="B155" s="1" t="s">
        <v>480</v>
      </c>
      <c r="C155" s="1" t="s">
        <v>23</v>
      </c>
      <c r="D155" s="1">
        <v>1126.0</v>
      </c>
      <c r="E155" s="1">
        <v>8.2687845E7</v>
      </c>
      <c r="F155" s="1" t="s">
        <v>481</v>
      </c>
      <c r="G155" s="1" t="s">
        <v>166</v>
      </c>
      <c r="H155" s="1" t="s">
        <v>166</v>
      </c>
      <c r="I155" s="1" t="s">
        <v>166</v>
      </c>
      <c r="J155" s="1" t="s">
        <v>166</v>
      </c>
      <c r="K155" s="1" t="s">
        <v>166</v>
      </c>
      <c r="L155" s="1" t="s">
        <v>166</v>
      </c>
      <c r="M155" s="1" t="s">
        <v>166</v>
      </c>
      <c r="N155" s="1" t="s">
        <v>166</v>
      </c>
      <c r="O155" s="1" t="s">
        <v>166</v>
      </c>
      <c r="P155" s="1" t="s">
        <v>166</v>
      </c>
      <c r="Q155" s="2" t="b">
        <f>IFERROR(__xludf.DUMMYFUNCTION("IF(REGEXMATCH(B155, ""DEPRECATED""), true, false)
"),TRUE)</f>
        <v>1</v>
      </c>
      <c r="R155" s="2" t="str">
        <f t="shared" si="1"/>
        <v>swarm - 1126</v>
      </c>
      <c r="S155" s="3" t="str">
        <f t="shared" si="2"/>
        <v>swarm - 82687845</v>
      </c>
      <c r="T155" s="2" t="b">
        <f t="shared" si="3"/>
        <v>1</v>
      </c>
      <c r="U155" s="2" t="b">
        <f t="shared" si="4"/>
        <v>1</v>
      </c>
    </row>
    <row r="156" hidden="1">
      <c r="A156" s="1" t="s">
        <v>482</v>
      </c>
      <c r="B156" s="1" t="s">
        <v>462</v>
      </c>
      <c r="C156" s="1" t="s">
        <v>23</v>
      </c>
      <c r="D156" s="1">
        <v>33.0</v>
      </c>
      <c r="E156" s="1">
        <v>705379.0</v>
      </c>
      <c r="F156" s="1" t="s">
        <v>483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2" t="b">
        <f>IFERROR(__xludf.DUMMYFUNCTION("IF(REGEXMATCH(B156, ""DEPRECATED""), true, false)
"),TRUE)</f>
        <v>1</v>
      </c>
      <c r="R156" s="2" t="str">
        <f t="shared" si="1"/>
        <v>euleros - 33</v>
      </c>
      <c r="S156" s="3" t="str">
        <f t="shared" si="2"/>
        <v>euleros - 705379</v>
      </c>
      <c r="T156" s="2" t="b">
        <f t="shared" si="3"/>
        <v>0</v>
      </c>
      <c r="U156" s="2" t="b">
        <f t="shared" si="4"/>
        <v>0</v>
      </c>
    </row>
    <row r="157" hidden="1">
      <c r="A157" s="1" t="s">
        <v>484</v>
      </c>
      <c r="B157" s="1" t="s">
        <v>462</v>
      </c>
      <c r="C157" s="1" t="s">
        <v>23</v>
      </c>
      <c r="D157" s="1">
        <v>40.0</v>
      </c>
      <c r="E157" s="1">
        <v>867447.0</v>
      </c>
      <c r="F157" s="1" t="s">
        <v>485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2" t="b">
        <f>IFERROR(__xludf.DUMMYFUNCTION("IF(REGEXMATCH(B157, ""DEPRECATED""), true, false)
"),TRUE)</f>
        <v>1</v>
      </c>
      <c r="R157" s="2" t="str">
        <f t="shared" si="1"/>
        <v>crux - 40</v>
      </c>
      <c r="S157" s="3" t="str">
        <f t="shared" si="2"/>
        <v>crux - 867447</v>
      </c>
      <c r="T157" s="2" t="b">
        <f t="shared" si="3"/>
        <v>0</v>
      </c>
      <c r="U157" s="2" t="b">
        <f t="shared" si="4"/>
        <v>0</v>
      </c>
    </row>
    <row r="158" hidden="1">
      <c r="A158" s="1" t="s">
        <v>486</v>
      </c>
      <c r="B158" s="1" t="s">
        <v>487</v>
      </c>
      <c r="C158" s="1" t="s">
        <v>23</v>
      </c>
      <c r="D158" s="1">
        <v>651.0</v>
      </c>
      <c r="E158" s="1">
        <v>1.20454835E8</v>
      </c>
      <c r="F158" s="1" t="s">
        <v>488</v>
      </c>
      <c r="G158" s="1" t="s">
        <v>166</v>
      </c>
      <c r="H158" s="1" t="s">
        <v>166</v>
      </c>
      <c r="I158" s="1" t="s">
        <v>166</v>
      </c>
      <c r="J158" s="1" t="s">
        <v>166</v>
      </c>
      <c r="K158" s="1" t="s">
        <v>166</v>
      </c>
      <c r="L158" s="1" t="s">
        <v>166</v>
      </c>
      <c r="M158" s="1" t="s">
        <v>166</v>
      </c>
      <c r="N158" s="1" t="s">
        <v>166</v>
      </c>
      <c r="O158" s="1" t="s">
        <v>166</v>
      </c>
      <c r="P158" s="1" t="s">
        <v>166</v>
      </c>
      <c r="Q158" s="2" t="b">
        <f>IFERROR(__xludf.DUMMYFUNCTION("IF(REGEXMATCH(B158, ""DEPRECATED""), true, false)
"),TRUE)</f>
        <v>1</v>
      </c>
      <c r="R158" s="2" t="str">
        <f t="shared" si="1"/>
        <v>sentry - 651</v>
      </c>
      <c r="S158" s="3" t="str">
        <f t="shared" si="2"/>
        <v>sentry - 120454835</v>
      </c>
      <c r="T158" s="2" t="b">
        <f t="shared" si="3"/>
        <v>1</v>
      </c>
      <c r="U158" s="2" t="b">
        <f t="shared" si="4"/>
        <v>1</v>
      </c>
    </row>
    <row r="159" hidden="1">
      <c r="A159" s="1" t="s">
        <v>489</v>
      </c>
      <c r="B159" s="1" t="s">
        <v>462</v>
      </c>
      <c r="C159" s="1" t="s">
        <v>23</v>
      </c>
      <c r="D159" s="1">
        <v>47.0</v>
      </c>
      <c r="E159" s="1">
        <v>1292421.0</v>
      </c>
      <c r="F159" s="1" t="s">
        <v>490</v>
      </c>
      <c r="G159" s="1">
        <v>0.0</v>
      </c>
      <c r="H159" s="1">
        <v>0.0</v>
      </c>
      <c r="I159" s="1">
        <v>1.0</v>
      </c>
      <c r="J159" s="1">
        <v>0.0</v>
      </c>
      <c r="K159" s="1">
        <v>4.0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2" t="b">
        <f>IFERROR(__xludf.DUMMYFUNCTION("IF(REGEXMATCH(B159, ""DEPRECATED""), true, false)
"),TRUE)</f>
        <v>1</v>
      </c>
      <c r="R159" s="2" t="str">
        <f t="shared" si="1"/>
        <v>known - 47</v>
      </c>
      <c r="S159" s="3" t="str">
        <f t="shared" si="2"/>
        <v>known - 1292421</v>
      </c>
      <c r="T159" s="2" t="b">
        <f t="shared" si="3"/>
        <v>0</v>
      </c>
      <c r="U159" s="2" t="b">
        <f t="shared" si="4"/>
        <v>0</v>
      </c>
    </row>
    <row r="160" hidden="1">
      <c r="A160" s="1" t="s">
        <v>491</v>
      </c>
      <c r="B160" s="1" t="s">
        <v>492</v>
      </c>
      <c r="C160" s="1" t="s">
        <v>23</v>
      </c>
      <c r="D160" s="1">
        <v>336.0</v>
      </c>
      <c r="E160" s="1">
        <v>9409707.0</v>
      </c>
      <c r="F160" s="1" t="s">
        <v>493</v>
      </c>
      <c r="G160" s="1" t="s">
        <v>166</v>
      </c>
      <c r="H160" s="1" t="s">
        <v>166</v>
      </c>
      <c r="I160" s="1" t="s">
        <v>166</v>
      </c>
      <c r="J160" s="1" t="s">
        <v>166</v>
      </c>
      <c r="K160" s="1" t="s">
        <v>166</v>
      </c>
      <c r="L160" s="1" t="s">
        <v>166</v>
      </c>
      <c r="M160" s="1" t="s">
        <v>166</v>
      </c>
      <c r="N160" s="1" t="s">
        <v>166</v>
      </c>
      <c r="O160" s="1" t="s">
        <v>166</v>
      </c>
      <c r="P160" s="1" t="s">
        <v>166</v>
      </c>
      <c r="Q160" s="2" t="b">
        <f>IFERROR(__xludf.DUMMYFUNCTION("IF(REGEXMATCH(B160, ""DEPRECATED""), true, false)
"),TRUE)</f>
        <v>1</v>
      </c>
      <c r="R160" s="2" t="str">
        <f t="shared" si="1"/>
        <v>opensuse - 336</v>
      </c>
      <c r="S160" s="3" t="str">
        <f t="shared" si="2"/>
        <v>opensuse - 9409707</v>
      </c>
      <c r="T160" s="2" t="b">
        <f t="shared" si="3"/>
        <v>1</v>
      </c>
      <c r="U160" s="2" t="b">
        <f t="shared" si="4"/>
        <v>1</v>
      </c>
    </row>
    <row r="161" hidden="1">
      <c r="A161" s="1" t="s">
        <v>494</v>
      </c>
      <c r="B161" s="1" t="s">
        <v>495</v>
      </c>
      <c r="C161" s="1" t="s">
        <v>23</v>
      </c>
      <c r="D161" s="1">
        <v>11.0</v>
      </c>
      <c r="E161" s="1">
        <v>1453884.0</v>
      </c>
      <c r="F161" s="1" t="s">
        <v>496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2" t="b">
        <f>IFERROR(__xludf.DUMMYFUNCTION("IF(REGEXMATCH(B161, ""DEPRECATED""), true, false)
"),FALSE)</f>
        <v>0</v>
      </c>
      <c r="R161" s="2" t="str">
        <f t="shared" si="1"/>
        <v>hola-mundo - 11</v>
      </c>
      <c r="S161" s="3" t="str">
        <f t="shared" si="2"/>
        <v>hola-mundo - 1453884</v>
      </c>
      <c r="T161" s="2" t="b">
        <f t="shared" si="3"/>
        <v>0</v>
      </c>
      <c r="U161" s="2" t="b">
        <f t="shared" si="4"/>
        <v>0</v>
      </c>
    </row>
    <row r="162" hidden="1">
      <c r="A162" s="1" t="s">
        <v>497</v>
      </c>
      <c r="B162" s="1" t="s">
        <v>498</v>
      </c>
      <c r="C162" s="1" t="s">
        <v>23</v>
      </c>
      <c r="D162" s="1">
        <v>14.0</v>
      </c>
      <c r="E162" s="1">
        <v>4226609.0</v>
      </c>
      <c r="F162" s="1" t="s">
        <v>499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2" t="b">
        <f>IFERROR(__xludf.DUMMYFUNCTION("IF(REGEXMATCH(B162, ""DEPRECATED""), true, false)
"),FALSE)</f>
        <v>0</v>
      </c>
      <c r="R162" s="2" t="str">
        <f t="shared" si="1"/>
        <v>hello-seattle - 14</v>
      </c>
      <c r="S162" s="3" t="str">
        <f t="shared" si="2"/>
        <v>hello-seattle - 4226609</v>
      </c>
      <c r="T162" s="2" t="b">
        <f t="shared" si="3"/>
        <v>0</v>
      </c>
      <c r="U162" s="2" t="b">
        <f t="shared" si="4"/>
        <v>0</v>
      </c>
    </row>
    <row r="163">
      <c r="A163" s="1" t="s">
        <v>500</v>
      </c>
      <c r="B163" s="1" t="s">
        <v>501</v>
      </c>
      <c r="C163" s="1" t="s">
        <v>23</v>
      </c>
      <c r="D163" s="1">
        <v>1386.0</v>
      </c>
      <c r="E163" s="1">
        <v>5.6652293E7</v>
      </c>
      <c r="F163" s="1" t="s">
        <v>502</v>
      </c>
      <c r="G163" s="1">
        <v>1.0</v>
      </c>
      <c r="H163" s="1">
        <v>0.0</v>
      </c>
      <c r="I163" s="1">
        <v>16.0</v>
      </c>
      <c r="J163" s="1">
        <v>0.0</v>
      </c>
      <c r="K163" s="1">
        <v>29.0</v>
      </c>
      <c r="L163" s="1">
        <v>0.0</v>
      </c>
      <c r="M163" s="1">
        <v>17.0</v>
      </c>
      <c r="N163" s="1">
        <v>0.0</v>
      </c>
      <c r="O163" s="1">
        <v>2.0</v>
      </c>
      <c r="P163" s="1">
        <v>0.0</v>
      </c>
      <c r="Q163" s="2" t="b">
        <f>IFERROR(__xludf.DUMMYFUNCTION("IF(REGEXMATCH(B163, ""DEPRECATED""), true, false)
"),TRUE)</f>
        <v>1</v>
      </c>
      <c r="R163" s="2" t="str">
        <f t="shared" si="1"/>
        <v>owncloud - 1386</v>
      </c>
      <c r="S163" s="3" t="str">
        <f t="shared" si="2"/>
        <v>owncloud - 56652293</v>
      </c>
      <c r="T163" s="2" t="b">
        <f t="shared" si="3"/>
        <v>1</v>
      </c>
      <c r="U163" s="2" t="b">
        <f t="shared" si="4"/>
        <v>0</v>
      </c>
      <c r="AQ163" s="3"/>
    </row>
    <row r="164">
      <c r="A164" s="1" t="s">
        <v>503</v>
      </c>
      <c r="B164" s="1" t="s">
        <v>504</v>
      </c>
      <c r="C164" s="1" t="s">
        <v>23</v>
      </c>
      <c r="D164" s="1">
        <v>195.0</v>
      </c>
      <c r="E164" s="1">
        <v>2.0236587E7</v>
      </c>
      <c r="F164" s="1" t="s">
        <v>505</v>
      </c>
      <c r="G164" s="1">
        <v>2.0</v>
      </c>
      <c r="H164" s="1">
        <v>0.0</v>
      </c>
      <c r="I164" s="1">
        <v>29.0</v>
      </c>
      <c r="J164" s="1">
        <v>4.0</v>
      </c>
      <c r="K164" s="1">
        <v>37.0</v>
      </c>
      <c r="L164" s="1">
        <v>0.0</v>
      </c>
      <c r="M164" s="1">
        <v>19.0</v>
      </c>
      <c r="N164" s="1">
        <v>0.0</v>
      </c>
      <c r="O164" s="1">
        <v>5.0</v>
      </c>
      <c r="P164" s="1">
        <v>0.0</v>
      </c>
      <c r="Q164" s="2" t="b">
        <f>IFERROR(__xludf.DUMMYFUNCTION("IF(REGEXMATCH(B164, ""DEPRECATED""), true, false)
"),TRUE)</f>
        <v>1</v>
      </c>
      <c r="R164" s="2" t="str">
        <f t="shared" si="1"/>
        <v>piwik - 195</v>
      </c>
      <c r="S164" s="3" t="str">
        <f t="shared" si="2"/>
        <v>piwik - 20236587</v>
      </c>
      <c r="T164" s="2" t="b">
        <f t="shared" si="3"/>
        <v>1</v>
      </c>
      <c r="U164" s="2" t="b">
        <f t="shared" si="4"/>
        <v>0</v>
      </c>
      <c r="AQ164" s="3"/>
    </row>
    <row r="165" hidden="1">
      <c r="A165" s="1" t="s">
        <v>506</v>
      </c>
      <c r="B165" s="1" t="s">
        <v>507</v>
      </c>
      <c r="C165" s="1" t="s">
        <v>23</v>
      </c>
      <c r="D165" s="1">
        <v>5668.0</v>
      </c>
      <c r="E165" s="1">
        <v>1.48589268E8</v>
      </c>
      <c r="F165" s="1" t="s">
        <v>508</v>
      </c>
      <c r="G165" s="1" t="s">
        <v>166</v>
      </c>
      <c r="H165" s="1" t="s">
        <v>166</v>
      </c>
      <c r="I165" s="1" t="s">
        <v>166</v>
      </c>
      <c r="J165" s="1" t="s">
        <v>166</v>
      </c>
      <c r="K165" s="1" t="s">
        <v>166</v>
      </c>
      <c r="L165" s="1" t="s">
        <v>166</v>
      </c>
      <c r="M165" s="1" t="s">
        <v>166</v>
      </c>
      <c r="N165" s="1" t="s">
        <v>166</v>
      </c>
      <c r="O165" s="1" t="s">
        <v>166</v>
      </c>
      <c r="P165" s="1" t="s">
        <v>166</v>
      </c>
      <c r="Q165" s="2" t="b">
        <f>IFERROR(__xludf.DUMMYFUNCTION("IF(REGEXMATCH(B165, ""DEPRECATED""), true, false)
"),TRUE)</f>
        <v>1</v>
      </c>
      <c r="R165" s="2" t="str">
        <f t="shared" si="1"/>
        <v>jenkins - 5668</v>
      </c>
      <c r="S165" s="3" t="str">
        <f t="shared" si="2"/>
        <v>jenkins - 148589268</v>
      </c>
      <c r="T165" s="2" t="b">
        <f t="shared" si="3"/>
        <v>1</v>
      </c>
      <c r="U165" s="2" t="b">
        <f t="shared" si="4"/>
        <v>1</v>
      </c>
    </row>
    <row r="166" hidden="1">
      <c r="A166" s="1" t="s">
        <v>509</v>
      </c>
      <c r="B166" s="1" t="s">
        <v>510</v>
      </c>
      <c r="C166" s="1" t="s">
        <v>23</v>
      </c>
      <c r="D166" s="1">
        <v>315.0</v>
      </c>
      <c r="E166" s="1">
        <v>3422846.0</v>
      </c>
      <c r="F166" s="1" t="s">
        <v>511</v>
      </c>
      <c r="G166" s="1">
        <v>1.0</v>
      </c>
      <c r="H166" s="1">
        <v>0.0</v>
      </c>
      <c r="I166" s="1">
        <v>2.0</v>
      </c>
      <c r="J166" s="1">
        <v>0.0</v>
      </c>
      <c r="K166" s="1">
        <v>4.0</v>
      </c>
      <c r="L166" s="1">
        <v>1.0</v>
      </c>
      <c r="M166" s="1">
        <v>0.0</v>
      </c>
      <c r="N166" s="1">
        <v>0.0</v>
      </c>
      <c r="O166" s="1">
        <v>0.0</v>
      </c>
      <c r="P166" s="1">
        <v>0.0</v>
      </c>
      <c r="Q166" s="2" t="b">
        <f>IFERROR(__xludf.DUMMYFUNCTION("IF(REGEXMATCH(B166, ""DEPRECATED""), true, false)
"),TRUE)</f>
        <v>1</v>
      </c>
      <c r="R166" s="2" t="str">
        <f t="shared" si="1"/>
        <v>celery - 315</v>
      </c>
      <c r="S166" s="3" t="str">
        <f t="shared" si="2"/>
        <v>celery - 3422846</v>
      </c>
      <c r="T166" s="2" t="b">
        <f t="shared" si="3"/>
        <v>0</v>
      </c>
      <c r="U166" s="2" t="b">
        <f t="shared" si="4"/>
        <v>0</v>
      </c>
    </row>
    <row r="167">
      <c r="A167" s="1" t="s">
        <v>512</v>
      </c>
      <c r="B167" s="1" t="s">
        <v>513</v>
      </c>
      <c r="C167" s="1" t="s">
        <v>23</v>
      </c>
      <c r="D167" s="1">
        <v>143.0</v>
      </c>
      <c r="E167" s="1">
        <v>1.732776E7</v>
      </c>
      <c r="F167" s="1" t="s">
        <v>514</v>
      </c>
      <c r="G167" s="1">
        <v>2.0</v>
      </c>
      <c r="H167" s="1">
        <v>1.0</v>
      </c>
      <c r="I167" s="1">
        <v>18.0</v>
      </c>
      <c r="J167" s="1">
        <v>1.0</v>
      </c>
      <c r="K167" s="1">
        <v>37.0</v>
      </c>
      <c r="L167" s="1">
        <v>0.0</v>
      </c>
      <c r="M167" s="1">
        <v>8.0</v>
      </c>
      <c r="N167" s="1">
        <v>0.0</v>
      </c>
      <c r="O167" s="1">
        <v>10.0</v>
      </c>
      <c r="P167" s="1">
        <v>0.0</v>
      </c>
      <c r="Q167" s="2" t="b">
        <f>IFERROR(__xludf.DUMMYFUNCTION("IF(REGEXMATCH(B167, ""DEPRECATED""), true, false)
"),TRUE)</f>
        <v>1</v>
      </c>
      <c r="R167" s="2" t="str">
        <f t="shared" si="1"/>
        <v>iojs - 143</v>
      </c>
      <c r="S167" s="3" t="str">
        <f t="shared" si="2"/>
        <v>iojs - 17327760</v>
      </c>
      <c r="T167" s="2" t="b">
        <f t="shared" si="3"/>
        <v>1</v>
      </c>
      <c r="U167" s="2" t="b">
        <f t="shared" si="4"/>
        <v>0</v>
      </c>
      <c r="AQ167" s="3"/>
    </row>
    <row r="168" hidden="1">
      <c r="A168" s="1" t="s">
        <v>515</v>
      </c>
      <c r="B168" s="1" t="s">
        <v>516</v>
      </c>
      <c r="C168" s="1" t="s">
        <v>23</v>
      </c>
      <c r="D168" s="1">
        <v>1997.0</v>
      </c>
      <c r="E168" s="1">
        <v>1.42205304E8</v>
      </c>
      <c r="F168" s="1" t="s">
        <v>517</v>
      </c>
      <c r="G168" s="1" t="s">
        <v>166</v>
      </c>
      <c r="H168" s="1" t="s">
        <v>166</v>
      </c>
      <c r="I168" s="1" t="s">
        <v>166</v>
      </c>
      <c r="J168" s="1" t="s">
        <v>166</v>
      </c>
      <c r="K168" s="1" t="s">
        <v>166</v>
      </c>
      <c r="L168" s="1" t="s">
        <v>166</v>
      </c>
      <c r="M168" s="1" t="s">
        <v>166</v>
      </c>
      <c r="N168" s="1" t="s">
        <v>166</v>
      </c>
      <c r="O168" s="1" t="s">
        <v>166</v>
      </c>
      <c r="P168" s="1" t="s">
        <v>166</v>
      </c>
      <c r="Q168" s="2" t="b">
        <f>IFERROR(__xludf.DUMMYFUNCTION("IF(REGEXMATCH(B168, ""DEPRECATED""), true, false)
"),TRUE)</f>
        <v>1</v>
      </c>
      <c r="R168" s="2" t="str">
        <f t="shared" si="1"/>
        <v>java - 1997</v>
      </c>
      <c r="S168" s="3" t="str">
        <f t="shared" si="2"/>
        <v>java - 142205304</v>
      </c>
      <c r="T168" s="2" t="b">
        <f t="shared" si="3"/>
        <v>1</v>
      </c>
      <c r="U168" s="2" t="b">
        <f t="shared" si="4"/>
        <v>1</v>
      </c>
    </row>
    <row r="169">
      <c r="A169" s="1" t="s">
        <v>518</v>
      </c>
      <c r="B169" s="1" t="s">
        <v>519</v>
      </c>
      <c r="C169" s="1" t="s">
        <v>23</v>
      </c>
      <c r="D169" s="1">
        <v>908.0</v>
      </c>
      <c r="E169" s="1">
        <v>8901139.0</v>
      </c>
      <c r="F169" s="1" t="s">
        <v>520</v>
      </c>
      <c r="G169" s="1">
        <v>7.0</v>
      </c>
      <c r="H169" s="1">
        <v>1.0</v>
      </c>
      <c r="I169" s="1">
        <v>40.0</v>
      </c>
      <c r="J169" s="1">
        <v>0.0</v>
      </c>
      <c r="K169" s="1">
        <v>69.0</v>
      </c>
      <c r="L169" s="1">
        <v>0.0</v>
      </c>
      <c r="M169" s="1">
        <v>16.0</v>
      </c>
      <c r="N169" s="1">
        <v>0.0</v>
      </c>
      <c r="O169" s="1">
        <v>13.0</v>
      </c>
      <c r="P169" s="1">
        <v>0.0</v>
      </c>
      <c r="Q169" s="2" t="b">
        <f>IFERROR(__xludf.DUMMYFUNCTION("IF(REGEXMATCH(B169, ""DEPRECATED""), true, false)
"),TRUE)</f>
        <v>1</v>
      </c>
      <c r="R169" s="2" t="str">
        <f t="shared" si="1"/>
        <v>rails - 908</v>
      </c>
      <c r="S169" s="3" t="str">
        <f t="shared" si="2"/>
        <v>rails - 8901139</v>
      </c>
      <c r="T169" s="2" t="b">
        <f t="shared" si="3"/>
        <v>1</v>
      </c>
      <c r="U169" s="2" t="b">
        <f t="shared" si="4"/>
        <v>0</v>
      </c>
      <c r="AQ169" s="3"/>
    </row>
    <row r="170">
      <c r="A170" s="1" t="s">
        <v>521</v>
      </c>
      <c r="B170" s="1" t="s">
        <v>510</v>
      </c>
      <c r="C170" s="1" t="s">
        <v>23</v>
      </c>
      <c r="D170" s="1">
        <v>1203.0</v>
      </c>
      <c r="E170" s="1">
        <v>2.2663834E7</v>
      </c>
      <c r="F170" s="1" t="s">
        <v>522</v>
      </c>
      <c r="G170" s="1">
        <v>0.0</v>
      </c>
      <c r="H170" s="1">
        <v>0.0</v>
      </c>
      <c r="I170" s="1">
        <v>6.0</v>
      </c>
      <c r="J170" s="1">
        <v>0.0</v>
      </c>
      <c r="K170" s="1">
        <v>5.0</v>
      </c>
      <c r="L170" s="1">
        <v>0.0</v>
      </c>
      <c r="M170" s="1">
        <v>2.0</v>
      </c>
      <c r="N170" s="1">
        <v>0.0</v>
      </c>
      <c r="O170" s="1">
        <v>0.0</v>
      </c>
      <c r="P170" s="1">
        <v>0.0</v>
      </c>
      <c r="Q170" s="2" t="b">
        <f>IFERROR(__xludf.DUMMYFUNCTION("IF(REGEXMATCH(B170, ""DEPRECATED""), true, false)
"),TRUE)</f>
        <v>1</v>
      </c>
      <c r="R170" s="2" t="str">
        <f t="shared" si="1"/>
        <v>django - 1203</v>
      </c>
      <c r="S170" s="3" t="str">
        <f t="shared" si="2"/>
        <v>django - 22663834</v>
      </c>
      <c r="T170" s="2" t="b">
        <f t="shared" si="3"/>
        <v>1</v>
      </c>
      <c r="U170" s="2" t="b">
        <f t="shared" si="4"/>
        <v>0</v>
      </c>
      <c r="AQ170" s="3"/>
    </row>
    <row r="171">
      <c r="A171" s="1" t="s">
        <v>523</v>
      </c>
      <c r="B171" s="1" t="s">
        <v>524</v>
      </c>
      <c r="C171" s="1" t="s">
        <v>23</v>
      </c>
      <c r="D171" s="1">
        <v>159.0</v>
      </c>
      <c r="E171" s="1">
        <v>1255501.0</v>
      </c>
      <c r="F171" s="1" t="s">
        <v>525</v>
      </c>
      <c r="G171" s="1">
        <v>2.0</v>
      </c>
      <c r="H171" s="1">
        <v>1.0</v>
      </c>
      <c r="I171" s="1">
        <v>13.0</v>
      </c>
      <c r="J171" s="1">
        <v>0.0</v>
      </c>
      <c r="K171" s="1">
        <v>43.0</v>
      </c>
      <c r="L171" s="1">
        <v>1.0</v>
      </c>
      <c r="M171" s="1">
        <v>26.0</v>
      </c>
      <c r="N171" s="1">
        <v>0.0</v>
      </c>
      <c r="O171" s="1">
        <v>1.0</v>
      </c>
      <c r="P171" s="1">
        <v>0.0</v>
      </c>
      <c r="Q171" s="2" t="b">
        <f>IFERROR(__xludf.DUMMYFUNCTION("IF(REGEXMATCH(B171, ""DEPRECATED""), true, false)
"),TRUE)</f>
        <v>1</v>
      </c>
      <c r="R171" s="2" t="str">
        <f t="shared" si="1"/>
        <v>glassfish - 159</v>
      </c>
      <c r="S171" s="3" t="str">
        <f t="shared" si="2"/>
        <v>glassfish - 1255501</v>
      </c>
      <c r="T171" s="2" t="b">
        <f t="shared" si="3"/>
        <v>1</v>
      </c>
      <c r="U171" s="2" t="b">
        <f t="shared" si="4"/>
        <v>0</v>
      </c>
      <c r="AQ171" s="3"/>
    </row>
    <row r="172">
      <c r="A172" s="1" t="s">
        <v>526</v>
      </c>
      <c r="B172" s="1" t="s">
        <v>527</v>
      </c>
      <c r="C172" s="1" t="s">
        <v>23</v>
      </c>
      <c r="D172" s="1">
        <v>85.0</v>
      </c>
      <c r="E172" s="1">
        <v>433214.0</v>
      </c>
      <c r="F172" s="1" t="s">
        <v>528</v>
      </c>
      <c r="G172" s="1">
        <v>254.0</v>
      </c>
      <c r="H172" s="1">
        <v>206.0</v>
      </c>
      <c r="I172" s="1">
        <v>432.0</v>
      </c>
      <c r="J172" s="1">
        <v>34.0</v>
      </c>
      <c r="K172" s="1">
        <v>73.0</v>
      </c>
      <c r="L172" s="1">
        <v>17.0</v>
      </c>
      <c r="M172" s="1">
        <v>2.0</v>
      </c>
      <c r="N172" s="1">
        <v>0.0</v>
      </c>
      <c r="O172" s="1">
        <v>4.0</v>
      </c>
      <c r="P172" s="1">
        <v>0.0</v>
      </c>
      <c r="Q172" s="2" t="b">
        <f>IFERROR(__xludf.DUMMYFUNCTION("IF(REGEXMATCH(B172, ""DEPRECATED""), true, false)
"),TRUE)</f>
        <v>1</v>
      </c>
      <c r="R172" s="2" t="str">
        <f t="shared" si="1"/>
        <v>hipache - 85</v>
      </c>
      <c r="S172" s="3" t="str">
        <f t="shared" si="2"/>
        <v>hipache - 433214</v>
      </c>
      <c r="T172" s="2" t="b">
        <f t="shared" si="3"/>
        <v>1</v>
      </c>
      <c r="U172" s="2" t="b">
        <f t="shared" si="4"/>
        <v>0</v>
      </c>
      <c r="AQ172" s="3"/>
    </row>
    <row r="173" hidden="1">
      <c r="A173" s="1" t="s">
        <v>529</v>
      </c>
      <c r="B173" s="1" t="s">
        <v>530</v>
      </c>
      <c r="C173" s="1" t="s">
        <v>23</v>
      </c>
      <c r="D173" s="1">
        <v>115.0</v>
      </c>
      <c r="E173" s="1">
        <v>1754812.0</v>
      </c>
      <c r="F173" s="1" t="s">
        <v>531</v>
      </c>
      <c r="G173" s="1">
        <v>204.0</v>
      </c>
      <c r="H173" s="1">
        <v>60.0</v>
      </c>
      <c r="I173" s="1">
        <v>226.0</v>
      </c>
      <c r="J173" s="1">
        <v>18.0</v>
      </c>
      <c r="K173" s="1">
        <v>17.0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2" t="b">
        <f>IFERROR(__xludf.DUMMYFUNCTION("IF(REGEXMATCH(B173, ""DEPRECATED""), true, false)
"),TRUE)</f>
        <v>1</v>
      </c>
      <c r="R173" s="2" t="str">
        <f t="shared" si="1"/>
        <v>ubuntu-upstart - 115</v>
      </c>
      <c r="S173" s="3" t="str">
        <f t="shared" si="2"/>
        <v>ubuntu-upstart - 1754812</v>
      </c>
      <c r="T173" s="2" t="b">
        <f t="shared" si="3"/>
        <v>0</v>
      </c>
      <c r="U173" s="2" t="b">
        <f t="shared" si="4"/>
        <v>0</v>
      </c>
    </row>
    <row r="174" hidden="1">
      <c r="A174" s="1" t="s">
        <v>532</v>
      </c>
      <c r="B174" s="1" t="s">
        <v>533</v>
      </c>
      <c r="C174" s="1" t="s">
        <v>23</v>
      </c>
      <c r="D174" s="1">
        <v>52.0</v>
      </c>
      <c r="E174" s="1">
        <v>8877716.0</v>
      </c>
      <c r="F174" s="1" t="s">
        <v>534</v>
      </c>
      <c r="G174" s="1">
        <v>80.0</v>
      </c>
      <c r="H174" s="1">
        <v>43.0</v>
      </c>
      <c r="I174" s="1">
        <v>66.0</v>
      </c>
      <c r="J174" s="1">
        <v>7.0</v>
      </c>
      <c r="K174" s="1">
        <v>5.0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2" t="b">
        <f>IFERROR(__xludf.DUMMYFUNCTION("IF(REGEXMATCH(B174, ""DEPRECATED""), true, false)
"),TRUE)</f>
        <v>1</v>
      </c>
      <c r="R174" s="2" t="str">
        <f t="shared" si="1"/>
        <v>ubuntu-debootstrap - 52</v>
      </c>
      <c r="S174" s="3" t="str">
        <f t="shared" si="2"/>
        <v>ubuntu-debootstrap - 8877716</v>
      </c>
      <c r="T174" s="2" t="b">
        <f t="shared" si="3"/>
        <v>0</v>
      </c>
      <c r="U174" s="2" t="b">
        <f t="shared" si="4"/>
        <v>0</v>
      </c>
    </row>
    <row r="175" hidden="1">
      <c r="A175" s="1" t="s">
        <v>535</v>
      </c>
      <c r="B175" s="1" t="s">
        <v>536</v>
      </c>
      <c r="C175" s="1" t="s">
        <v>23</v>
      </c>
      <c r="D175" s="1">
        <v>103.0</v>
      </c>
      <c r="E175" s="1">
        <v>2573604.0</v>
      </c>
      <c r="F175" s="1" t="s">
        <v>537</v>
      </c>
      <c r="G175" s="1" t="s">
        <v>166</v>
      </c>
      <c r="H175" s="1" t="s">
        <v>166</v>
      </c>
      <c r="I175" s="1" t="s">
        <v>166</v>
      </c>
      <c r="J175" s="1" t="s">
        <v>166</v>
      </c>
      <c r="K175" s="1" t="s">
        <v>166</v>
      </c>
      <c r="L175" s="1" t="s">
        <v>166</v>
      </c>
      <c r="M175" s="1" t="s">
        <v>166</v>
      </c>
      <c r="N175" s="1" t="s">
        <v>166</v>
      </c>
      <c r="O175" s="1" t="s">
        <v>166</v>
      </c>
      <c r="P175" s="1" t="s">
        <v>166</v>
      </c>
      <c r="Q175" s="2" t="b">
        <f>IFERROR(__xludf.DUMMYFUNCTION("IF(REGEXMATCH(B175, ""DEPRECATED""), true, false)
"),TRUE)</f>
        <v>1</v>
      </c>
      <c r="R175" s="2" t="str">
        <f t="shared" si="1"/>
        <v>docker-dev - 103</v>
      </c>
      <c r="S175" s="3" t="str">
        <f t="shared" si="2"/>
        <v>docker-dev - 2573604</v>
      </c>
      <c r="T175" s="2" t="b">
        <f t="shared" si="3"/>
        <v>1</v>
      </c>
      <c r="U175" s="2" t="b">
        <f t="shared" si="4"/>
        <v>1</v>
      </c>
    </row>
    <row r="176" hidden="1">
      <c r="A176" s="1" t="s">
        <v>538</v>
      </c>
      <c r="B176" s="1" t="s">
        <v>539</v>
      </c>
      <c r="C176" s="1" t="s">
        <v>23</v>
      </c>
      <c r="D176" s="1">
        <v>948.0</v>
      </c>
      <c r="E176" s="1">
        <v>268577.0</v>
      </c>
      <c r="F176" s="1" t="s">
        <v>540</v>
      </c>
      <c r="G176" s="1" t="s">
        <v>166</v>
      </c>
      <c r="H176" s="1" t="s">
        <v>166</v>
      </c>
      <c r="I176" s="1" t="s">
        <v>166</v>
      </c>
      <c r="J176" s="1" t="s">
        <v>166</v>
      </c>
      <c r="K176" s="1" t="s">
        <v>166</v>
      </c>
      <c r="L176" s="1" t="s">
        <v>166</v>
      </c>
      <c r="M176" s="1" t="s">
        <v>166</v>
      </c>
      <c r="N176" s="1" t="s">
        <v>166</v>
      </c>
      <c r="O176" s="1" t="s">
        <v>166</v>
      </c>
      <c r="P176" s="1" t="s">
        <v>166</v>
      </c>
      <c r="Q176" s="2" t="b">
        <f>IFERROR(__xludf.DUMMYFUNCTION("IF(REGEXMATCH(B176, ""DEPRECATED""), true, false)
"),FALSE)</f>
        <v>0</v>
      </c>
      <c r="R176" s="2" t="str">
        <f t="shared" si="1"/>
        <v>scratch - 948</v>
      </c>
      <c r="S176" s="3" t="str">
        <f t="shared" si="2"/>
        <v>scratch - 268577</v>
      </c>
      <c r="T176" s="2" t="b">
        <f t="shared" si="3"/>
        <v>1</v>
      </c>
      <c r="U176" s="2" t="b">
        <f t="shared" si="4"/>
        <v>1</v>
      </c>
    </row>
  </sheetData>
  <autoFilter ref="$A$1:$Z$177">
    <filterColumn colId="19">
      <filters blank="1">
        <filter val="TRUE"/>
      </filters>
    </filterColumn>
    <filterColumn colId="20">
      <filters blank="1">
        <filter val="FALSE"/>
      </filters>
    </filterColumn>
    <sortState ref="A1:Z177">
      <sortCondition descending="1" ref="F1:F177"/>
      <sortCondition descending="1" ref="E1:E177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545</v>
      </c>
      <c r="U1" s="1" t="s">
        <v>544</v>
      </c>
    </row>
    <row r="2" hidden="1">
      <c r="A2" s="1" t="s">
        <v>21</v>
      </c>
      <c r="B2" s="1" t="s">
        <v>22</v>
      </c>
      <c r="C2" s="1" t="s">
        <v>23</v>
      </c>
      <c r="D2" s="1">
        <v>462.0</v>
      </c>
      <c r="E2" s="1">
        <v>1.85507204E8</v>
      </c>
      <c r="F2" s="1" t="s">
        <v>24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2" t="b">
        <f>IFERROR(__xludf.DUMMYFUNCTION("IF(REGEXMATCH(B2, ""DEPRECATED""), true, false)
"),FALSE)</f>
        <v>0</v>
      </c>
      <c r="R2" s="2" t="str">
        <f t="shared" ref="R2:R176" si="1">CONCAT(A2, CONCAT(" - ", D2))</f>
        <v>nats - 462</v>
      </c>
      <c r="S2" s="3" t="str">
        <f t="shared" ref="S2:S176" si="2">CONCAT(A2, CONCAT(" - ", E2))</f>
        <v>nats - 185507204</v>
      </c>
      <c r="T2" s="2" t="b">
        <f t="shared" ref="T2:T176" si="3">OR(K2&gt;0, L2&gt;0)</f>
        <v>0</v>
      </c>
      <c r="U2" s="2" t="b">
        <f t="shared" ref="U2:U176" si="4">if(eq(G2,"undefined"),true,false)</f>
        <v>0</v>
      </c>
    </row>
    <row r="3">
      <c r="A3" s="1" t="s">
        <v>25</v>
      </c>
      <c r="B3" s="1" t="s">
        <v>26</v>
      </c>
      <c r="C3" s="1" t="s">
        <v>23</v>
      </c>
      <c r="D3" s="1">
        <v>2450.0</v>
      </c>
      <c r="E3" s="1">
        <v>2.616536732E9</v>
      </c>
      <c r="F3" s="1" t="s">
        <v>27</v>
      </c>
      <c r="G3" s="1">
        <v>0.0</v>
      </c>
      <c r="H3" s="1">
        <v>0.0</v>
      </c>
      <c r="I3" s="1">
        <v>7.0</v>
      </c>
      <c r="J3" s="1">
        <v>0.0</v>
      </c>
      <c r="K3" s="1">
        <v>2.0</v>
      </c>
      <c r="L3" s="1">
        <v>0.0</v>
      </c>
      <c r="M3" s="1">
        <v>0.0</v>
      </c>
      <c r="N3" s="1">
        <v>0.0</v>
      </c>
      <c r="O3" s="1">
        <v>3.0</v>
      </c>
      <c r="P3" s="1">
        <v>0.0</v>
      </c>
      <c r="Q3" s="2" t="b">
        <f>IFERROR(__xludf.DUMMYFUNCTION("IF(REGEXMATCH(B3, ""DEPRECATED""), true, false)
"),FALSE)</f>
        <v>0</v>
      </c>
      <c r="R3" s="2" t="str">
        <f t="shared" si="1"/>
        <v>docker - 2450</v>
      </c>
      <c r="S3" s="3" t="str">
        <f t="shared" si="2"/>
        <v>docker - 2616536732</v>
      </c>
      <c r="T3" s="2" t="b">
        <f t="shared" si="3"/>
        <v>1</v>
      </c>
      <c r="U3" s="2" t="b">
        <f t="shared" si="4"/>
        <v>0</v>
      </c>
    </row>
    <row r="4" hidden="1">
      <c r="A4" s="1" t="s">
        <v>28</v>
      </c>
      <c r="B4" s="1" t="s">
        <v>29</v>
      </c>
      <c r="C4" s="1" t="s">
        <v>23</v>
      </c>
      <c r="D4" s="1">
        <v>4912.0</v>
      </c>
      <c r="E4" s="1">
        <v>2.644473077E9</v>
      </c>
      <c r="F4" s="1" t="s">
        <v>30</v>
      </c>
      <c r="G4" s="1">
        <v>3.0</v>
      </c>
      <c r="H4" s="1">
        <v>9.0</v>
      </c>
      <c r="I4" s="1">
        <v>1.0</v>
      </c>
      <c r="J4" s="1">
        <v>3.0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si="1"/>
        <v>rabbitmq - 4912</v>
      </c>
      <c r="S4" s="3" t="str">
        <f t="shared" si="2"/>
        <v>rabbitmq - 2644473077</v>
      </c>
      <c r="T4" s="2" t="b">
        <f t="shared" si="3"/>
        <v>0</v>
      </c>
      <c r="U4" s="2" t="b">
        <f t="shared" si="4"/>
        <v>0</v>
      </c>
    </row>
    <row r="5" hidden="1">
      <c r="A5" s="1" t="s">
        <v>31</v>
      </c>
      <c r="B5" s="1" t="s">
        <v>32</v>
      </c>
      <c r="C5" s="1" t="s">
        <v>23</v>
      </c>
      <c r="D5" s="1">
        <v>3906.0</v>
      </c>
      <c r="E5" s="1">
        <v>9.16243366E8</v>
      </c>
      <c r="F5" s="1" t="s">
        <v>33</v>
      </c>
      <c r="G5" s="1">
        <v>1.0</v>
      </c>
      <c r="H5" s="1">
        <v>75.0</v>
      </c>
      <c r="I5" s="1">
        <v>0.0</v>
      </c>
      <c r="J5" s="1">
        <v>7.0</v>
      </c>
      <c r="K5" s="1">
        <v>0.0</v>
      </c>
      <c r="L5" s="1">
        <v>0.0</v>
      </c>
      <c r="M5" s="1">
        <v>0.0</v>
      </c>
      <c r="N5" s="1">
        <v>1.0</v>
      </c>
      <c r="O5" s="1">
        <v>0.0</v>
      </c>
      <c r="P5" s="1">
        <v>3.0</v>
      </c>
      <c r="Q5" s="2" t="b">
        <f>IFERROR(__xludf.DUMMYFUNCTION("IF(REGEXMATCH(B5, ""DEPRECATED""), true, false)
"),FALSE)</f>
        <v>0</v>
      </c>
      <c r="R5" s="2" t="str">
        <f t="shared" si="1"/>
        <v>nextcloud - 3906</v>
      </c>
      <c r="S5" s="3" t="str">
        <f t="shared" si="2"/>
        <v>nextcloud - 916243366</v>
      </c>
      <c r="T5" s="2" t="b">
        <f t="shared" si="3"/>
        <v>0</v>
      </c>
      <c r="U5" s="2" t="b">
        <f t="shared" si="4"/>
        <v>0</v>
      </c>
    </row>
    <row r="6">
      <c r="A6" s="1" t="s">
        <v>34</v>
      </c>
      <c r="B6" s="1" t="s">
        <v>35</v>
      </c>
      <c r="C6" s="1" t="s">
        <v>23</v>
      </c>
      <c r="D6" s="1">
        <v>14552.0</v>
      </c>
      <c r="E6" s="1">
        <v>3.864873871E9</v>
      </c>
      <c r="F6" s="1" t="s">
        <v>36</v>
      </c>
      <c r="G6" s="1">
        <v>5.0</v>
      </c>
      <c r="H6" s="1">
        <v>0.0</v>
      </c>
      <c r="I6" s="1">
        <v>28.0</v>
      </c>
      <c r="J6" s="1">
        <v>0.0</v>
      </c>
      <c r="K6" s="1">
        <v>50.0</v>
      </c>
      <c r="L6" s="1">
        <v>0.0</v>
      </c>
      <c r="M6" s="1">
        <v>2.0</v>
      </c>
      <c r="N6" s="1">
        <v>0.0</v>
      </c>
      <c r="O6" s="1">
        <v>4.0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1"/>
        <v>mysql - 14552</v>
      </c>
      <c r="S6" s="3" t="str">
        <f t="shared" si="2"/>
        <v>mysql - 3864873871</v>
      </c>
      <c r="T6" s="2" t="b">
        <f t="shared" si="3"/>
        <v>1</v>
      </c>
      <c r="U6" s="2" t="b">
        <f t="shared" si="4"/>
        <v>0</v>
      </c>
    </row>
    <row r="7">
      <c r="A7" s="1" t="s">
        <v>37</v>
      </c>
      <c r="B7" s="1" t="s">
        <v>38</v>
      </c>
      <c r="C7" s="1" t="s">
        <v>23</v>
      </c>
      <c r="D7" s="1">
        <v>9906.0</v>
      </c>
      <c r="E7" s="1">
        <v>3.928672726E9</v>
      </c>
      <c r="F7" s="1" t="s">
        <v>39</v>
      </c>
      <c r="G7" s="1">
        <v>5.0</v>
      </c>
      <c r="H7" s="1">
        <v>11.0</v>
      </c>
      <c r="I7" s="1">
        <v>12.0</v>
      </c>
      <c r="J7" s="1">
        <v>3.0</v>
      </c>
      <c r="K7" s="1">
        <v>28.0</v>
      </c>
      <c r="L7" s="1">
        <v>0.0</v>
      </c>
      <c r="M7" s="1">
        <v>2.0</v>
      </c>
      <c r="N7" s="1">
        <v>0.0</v>
      </c>
      <c r="O7" s="1">
        <v>1.0</v>
      </c>
      <c r="P7" s="1">
        <v>0.0</v>
      </c>
      <c r="Q7" s="2" t="b">
        <f>IFERROR(__xludf.DUMMYFUNCTION("IF(REGEXMATCH(B7, ""DEPRECATED""), true, false)
"),FALSE)</f>
        <v>0</v>
      </c>
      <c r="R7" s="2" t="str">
        <f t="shared" si="1"/>
        <v>mongo - 9906</v>
      </c>
      <c r="S7" s="3" t="str">
        <f t="shared" si="2"/>
        <v>mongo - 3928672726</v>
      </c>
      <c r="T7" s="2" t="b">
        <f t="shared" si="3"/>
        <v>1</v>
      </c>
      <c r="U7" s="2" t="b">
        <f t="shared" si="4"/>
        <v>0</v>
      </c>
    </row>
    <row r="8" hidden="1">
      <c r="A8" s="1" t="s">
        <v>40</v>
      </c>
      <c r="B8" s="1" t="s">
        <v>41</v>
      </c>
      <c r="C8" s="1" t="s">
        <v>23</v>
      </c>
      <c r="D8" s="1">
        <v>58.0</v>
      </c>
      <c r="E8" s="1">
        <v>2.4262599E7</v>
      </c>
      <c r="F8" s="1" t="s">
        <v>42</v>
      </c>
      <c r="G8" s="1">
        <v>1.0</v>
      </c>
      <c r="H8" s="1">
        <v>20.0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1.0</v>
      </c>
      <c r="O8" s="1">
        <v>0.0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1"/>
        <v>hylang - 58</v>
      </c>
      <c r="S8" s="3" t="str">
        <f t="shared" si="2"/>
        <v>hylang - 24262599</v>
      </c>
      <c r="T8" s="2" t="b">
        <f t="shared" si="3"/>
        <v>0</v>
      </c>
      <c r="U8" s="2" t="b">
        <f t="shared" si="4"/>
        <v>0</v>
      </c>
    </row>
    <row r="9" hidden="1">
      <c r="A9" s="1" t="s">
        <v>43</v>
      </c>
      <c r="B9" s="1" t="s">
        <v>44</v>
      </c>
      <c r="C9" s="1" t="s">
        <v>23</v>
      </c>
      <c r="D9" s="1">
        <v>5382.0</v>
      </c>
      <c r="E9" s="1">
        <v>1.230555325E9</v>
      </c>
      <c r="F9" s="1" t="s">
        <v>45</v>
      </c>
      <c r="G9" s="1">
        <v>0.0</v>
      </c>
      <c r="H9" s="1">
        <v>123.0</v>
      </c>
      <c r="I9" s="1">
        <v>0.0</v>
      </c>
      <c r="J9" s="1">
        <v>5.0</v>
      </c>
      <c r="K9" s="1">
        <v>0.0</v>
      </c>
      <c r="L9" s="1">
        <v>0.0</v>
      </c>
      <c r="M9" s="1">
        <v>0.0</v>
      </c>
      <c r="N9" s="1">
        <v>1.0</v>
      </c>
      <c r="O9" s="1">
        <v>0.0</v>
      </c>
      <c r="P9" s="1">
        <v>3.0</v>
      </c>
      <c r="Q9" s="2" t="b">
        <f>IFERROR(__xludf.DUMMYFUNCTION("IF(REGEXMATCH(B9, ""DEPRECATED""), true, false)
"),FALSE)</f>
        <v>0</v>
      </c>
      <c r="R9" s="2" t="str">
        <f t="shared" si="1"/>
        <v>wordpress - 5382</v>
      </c>
      <c r="S9" s="3" t="str">
        <f t="shared" si="2"/>
        <v>wordpress - 1230555325</v>
      </c>
      <c r="T9" s="2" t="b">
        <f t="shared" si="3"/>
        <v>0</v>
      </c>
      <c r="U9" s="2" t="b">
        <f t="shared" si="4"/>
        <v>0</v>
      </c>
    </row>
    <row r="10">
      <c r="A10" s="1" t="s">
        <v>46</v>
      </c>
      <c r="B10" s="1" t="s">
        <v>47</v>
      </c>
      <c r="C10" s="1" t="s">
        <v>23</v>
      </c>
      <c r="D10" s="1">
        <v>379.0</v>
      </c>
      <c r="E10" s="1">
        <v>3.9255566E7</v>
      </c>
      <c r="F10" s="1" t="s">
        <v>48</v>
      </c>
      <c r="G10" s="1">
        <v>0.0</v>
      </c>
      <c r="H10" s="1">
        <v>131.0</v>
      </c>
      <c r="I10" s="1">
        <v>0.0</v>
      </c>
      <c r="J10" s="1">
        <v>7.0</v>
      </c>
      <c r="K10" s="1">
        <v>1.0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pypy - 379</v>
      </c>
      <c r="S10" s="3" t="str">
        <f t="shared" si="2"/>
        <v>pypy - 39255566</v>
      </c>
      <c r="T10" s="2" t="b">
        <f t="shared" si="3"/>
        <v>1</v>
      </c>
      <c r="U10" s="2" t="b">
        <f t="shared" si="4"/>
        <v>0</v>
      </c>
    </row>
    <row r="11" hidden="1">
      <c r="A11" s="1" t="s">
        <v>49</v>
      </c>
      <c r="B11" s="1" t="s">
        <v>50</v>
      </c>
      <c r="C11" s="1" t="s">
        <v>23</v>
      </c>
      <c r="D11" s="1">
        <v>597.0</v>
      </c>
      <c r="E11" s="1">
        <v>3.82041761E8</v>
      </c>
      <c r="F11" s="1" t="s">
        <v>51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1.0</v>
      </c>
      <c r="P11" s="1">
        <v>0.0</v>
      </c>
      <c r="Q11" s="2" t="b">
        <f>IFERROR(__xludf.DUMMYFUNCTION("IF(REGEXMATCH(B11, ""DEPRECATED""), true, false)
"),FALSE)</f>
        <v>0</v>
      </c>
      <c r="R11" s="2" t="str">
        <f t="shared" si="1"/>
        <v>bash - 597</v>
      </c>
      <c r="S11" s="3" t="str">
        <f t="shared" si="2"/>
        <v>bash - 382041761</v>
      </c>
      <c r="T11" s="2" t="b">
        <f t="shared" si="3"/>
        <v>0</v>
      </c>
      <c r="U11" s="2" t="b">
        <f t="shared" si="4"/>
        <v>0</v>
      </c>
    </row>
    <row r="12">
      <c r="A12" s="1" t="s">
        <v>52</v>
      </c>
      <c r="B12" s="1" t="s">
        <v>53</v>
      </c>
      <c r="C12" s="1" t="s">
        <v>23</v>
      </c>
      <c r="D12" s="1">
        <v>1665.0</v>
      </c>
      <c r="E12" s="1">
        <v>3.53990789E8</v>
      </c>
      <c r="F12" s="1" t="s">
        <v>54</v>
      </c>
      <c r="G12" s="1">
        <v>4.0</v>
      </c>
      <c r="H12" s="1">
        <v>25.0</v>
      </c>
      <c r="I12" s="1">
        <v>24.0</v>
      </c>
      <c r="J12" s="1">
        <v>3.0</v>
      </c>
      <c r="K12" s="1">
        <v>39.0</v>
      </c>
      <c r="L12" s="1">
        <v>3.0</v>
      </c>
      <c r="M12" s="1">
        <v>4.0</v>
      </c>
      <c r="N12" s="1">
        <v>1.0</v>
      </c>
      <c r="O12" s="1">
        <v>4.0</v>
      </c>
      <c r="P12" s="1">
        <v>1.0</v>
      </c>
      <c r="Q12" s="2" t="b">
        <f>IFERROR(__xludf.DUMMYFUNCTION("IF(REGEXMATCH(B12, ""DEPRECATED""), true, false)
"),FALSE)</f>
        <v>0</v>
      </c>
      <c r="R12" s="2" t="str">
        <f t="shared" si="1"/>
        <v>ghost - 1665</v>
      </c>
      <c r="S12" s="3" t="str">
        <f t="shared" si="2"/>
        <v>ghost - 353990789</v>
      </c>
      <c r="T12" s="2" t="b">
        <f t="shared" si="3"/>
        <v>1</v>
      </c>
      <c r="U12" s="2" t="b">
        <f t="shared" si="4"/>
        <v>0</v>
      </c>
    </row>
    <row r="13">
      <c r="A13" s="1" t="s">
        <v>55</v>
      </c>
      <c r="B13" s="1" t="s">
        <v>56</v>
      </c>
      <c r="C13" s="1" t="s">
        <v>23</v>
      </c>
      <c r="D13" s="1">
        <v>180.0</v>
      </c>
      <c r="E13" s="1">
        <v>1.5011989E7</v>
      </c>
      <c r="F13" s="1" t="s">
        <v>57</v>
      </c>
      <c r="G13" s="1">
        <v>3.0</v>
      </c>
      <c r="H13" s="1">
        <v>11.0</v>
      </c>
      <c r="I13" s="1">
        <v>2.0</v>
      </c>
      <c r="J13" s="1">
        <v>4.0</v>
      </c>
      <c r="K13" s="1">
        <v>1.0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2" t="b">
        <f>IFERROR(__xludf.DUMMYFUNCTION("IF(REGEXMATCH(B13, ""DEPRECATED""), true, false)
"),FALSE)</f>
        <v>0</v>
      </c>
      <c r="R13" s="2" t="str">
        <f t="shared" si="1"/>
        <v>orientdb - 180</v>
      </c>
      <c r="S13" s="3" t="str">
        <f t="shared" si="2"/>
        <v>orientdb - 15011989</v>
      </c>
      <c r="T13" s="2" t="b">
        <f t="shared" si="3"/>
        <v>1</v>
      </c>
      <c r="U13" s="2" t="b">
        <f t="shared" si="4"/>
        <v>0</v>
      </c>
    </row>
    <row r="14" hidden="1">
      <c r="A14" s="1" t="s">
        <v>58</v>
      </c>
      <c r="B14" s="1" t="s">
        <v>59</v>
      </c>
      <c r="C14" s="1" t="s">
        <v>23</v>
      </c>
      <c r="D14" s="1">
        <v>124.0</v>
      </c>
      <c r="E14" s="1">
        <v>1664359.0</v>
      </c>
      <c r="F14" s="1" t="s">
        <v>60</v>
      </c>
      <c r="G14" s="1">
        <v>1.0</v>
      </c>
      <c r="H14" s="1">
        <v>33.0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1.0</v>
      </c>
      <c r="O14" s="1">
        <v>0.0</v>
      </c>
      <c r="P14" s="1">
        <v>0.0</v>
      </c>
      <c r="Q14" s="2" t="b">
        <f>IFERROR(__xludf.DUMMYFUNCTION("IF(REGEXMATCH(B14, ""DEPRECATED""), true, false)
"),FALSE)</f>
        <v>0</v>
      </c>
      <c r="R14" s="2" t="str">
        <f t="shared" si="1"/>
        <v>dart - 124</v>
      </c>
      <c r="S14" s="3" t="str">
        <f t="shared" si="2"/>
        <v>dart - 1664359</v>
      </c>
      <c r="T14" s="2" t="b">
        <f t="shared" si="3"/>
        <v>0</v>
      </c>
      <c r="U14" s="2" t="b">
        <f t="shared" si="4"/>
        <v>0</v>
      </c>
    </row>
    <row r="15" hidden="1">
      <c r="A15" s="1" t="s">
        <v>61</v>
      </c>
      <c r="B15" s="1" t="s">
        <v>62</v>
      </c>
      <c r="C15" s="1" t="s">
        <v>23</v>
      </c>
      <c r="D15" s="1">
        <v>13004.0</v>
      </c>
      <c r="E15" s="1">
        <v>4.665428867E9</v>
      </c>
      <c r="F15" s="1" t="s">
        <v>63</v>
      </c>
      <c r="G15" s="1">
        <v>1.0</v>
      </c>
      <c r="H15" s="1">
        <v>82.0</v>
      </c>
      <c r="I15" s="1">
        <v>0.0</v>
      </c>
      <c r="J15" s="1">
        <v>7.0</v>
      </c>
      <c r="K15" s="1">
        <v>0.0</v>
      </c>
      <c r="L15" s="1">
        <v>0.0</v>
      </c>
      <c r="M15" s="1">
        <v>0.0</v>
      </c>
      <c r="N15" s="1">
        <v>1.0</v>
      </c>
      <c r="O15" s="1">
        <v>0.0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1"/>
        <v>node - 13004</v>
      </c>
      <c r="S15" s="3" t="str">
        <f t="shared" si="2"/>
        <v>node - 4665428867</v>
      </c>
      <c r="T15" s="2" t="b">
        <f t="shared" si="3"/>
        <v>0</v>
      </c>
      <c r="U15" s="2" t="b">
        <f t="shared" si="4"/>
        <v>0</v>
      </c>
    </row>
    <row r="16">
      <c r="A16" s="1" t="s">
        <v>64</v>
      </c>
      <c r="B16" s="1" t="s">
        <v>65</v>
      </c>
      <c r="C16" s="1" t="s">
        <v>23</v>
      </c>
      <c r="D16" s="1">
        <v>81.0</v>
      </c>
      <c r="E16" s="1">
        <v>5130724.0</v>
      </c>
      <c r="F16" s="1" t="s">
        <v>66</v>
      </c>
      <c r="G16" s="1">
        <v>8.0</v>
      </c>
      <c r="H16" s="1">
        <v>10.0</v>
      </c>
      <c r="I16" s="1">
        <v>30.0</v>
      </c>
      <c r="J16" s="1">
        <v>5.0</v>
      </c>
      <c r="K16" s="1">
        <v>30.0</v>
      </c>
      <c r="L16" s="1">
        <v>0.0</v>
      </c>
      <c r="M16" s="1">
        <v>2.0</v>
      </c>
      <c r="N16" s="1">
        <v>0.0</v>
      </c>
      <c r="O16" s="1">
        <v>4.0</v>
      </c>
      <c r="P16" s="1">
        <v>0.0</v>
      </c>
      <c r="Q16" s="2" t="b">
        <f>IFERROR(__xludf.DUMMYFUNCTION("IF(REGEXMATCH(B16, ""DEPRECATED""), true, false)
"),FALSE)</f>
        <v>0</v>
      </c>
      <c r="R16" s="2" t="str">
        <f t="shared" si="1"/>
        <v>geonetwork - 81</v>
      </c>
      <c r="S16" s="3" t="str">
        <f t="shared" si="2"/>
        <v>geonetwork - 5130724</v>
      </c>
      <c r="T16" s="2" t="b">
        <f t="shared" si="3"/>
        <v>1</v>
      </c>
      <c r="U16" s="2" t="b">
        <f t="shared" si="4"/>
        <v>0</v>
      </c>
    </row>
    <row r="17" hidden="1">
      <c r="A17" s="1" t="s">
        <v>67</v>
      </c>
      <c r="B17" s="1" t="s">
        <v>68</v>
      </c>
      <c r="C17" s="1" t="s">
        <v>23</v>
      </c>
      <c r="D17" s="1">
        <v>15.0</v>
      </c>
      <c r="E17" s="1">
        <v>108231.0</v>
      </c>
      <c r="F17" s="1" t="s">
        <v>69</v>
      </c>
      <c r="G17" s="1">
        <v>0.0</v>
      </c>
      <c r="H17" s="1">
        <v>33.0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1.0</v>
      </c>
      <c r="O17" s="1">
        <v>0.0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unit - 15</v>
      </c>
      <c r="S17" s="3" t="str">
        <f t="shared" si="2"/>
        <v>unit - 108231</v>
      </c>
      <c r="T17" s="2" t="b">
        <f t="shared" si="3"/>
        <v>0</v>
      </c>
      <c r="U17" s="2" t="b">
        <f t="shared" si="4"/>
        <v>0</v>
      </c>
    </row>
    <row r="18">
      <c r="A18" s="1" t="s">
        <v>70</v>
      </c>
      <c r="B18" s="1" t="s">
        <v>71</v>
      </c>
      <c r="C18" s="1" t="s">
        <v>23</v>
      </c>
      <c r="D18" s="1">
        <v>1371.0</v>
      </c>
      <c r="E18" s="1">
        <v>2.21653592E8</v>
      </c>
      <c r="F18" s="1" t="s">
        <v>72</v>
      </c>
      <c r="G18" s="1">
        <v>0.0</v>
      </c>
      <c r="H18" s="1">
        <v>0.0</v>
      </c>
      <c r="I18" s="1">
        <v>1.0</v>
      </c>
      <c r="J18" s="1">
        <v>1.0</v>
      </c>
      <c r="K18" s="1">
        <v>2.0</v>
      </c>
      <c r="L18" s="1">
        <v>1.0</v>
      </c>
      <c r="M18" s="1">
        <v>2.0</v>
      </c>
      <c r="N18" s="1">
        <v>0.0</v>
      </c>
      <c r="O18" s="1">
        <v>1.0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mongo-express - 1371</v>
      </c>
      <c r="S18" s="3" t="str">
        <f t="shared" si="2"/>
        <v>mongo-express - 221653592</v>
      </c>
      <c r="T18" s="2" t="b">
        <f t="shared" si="3"/>
        <v>1</v>
      </c>
      <c r="U18" s="2" t="b">
        <f t="shared" si="4"/>
        <v>0</v>
      </c>
    </row>
    <row r="19" hidden="1">
      <c r="A19" s="1" t="s">
        <v>73</v>
      </c>
      <c r="B19" s="1" t="s">
        <v>74</v>
      </c>
      <c r="C19" s="1" t="s">
        <v>23</v>
      </c>
      <c r="D19" s="1">
        <v>3596.0</v>
      </c>
      <c r="E19" s="1">
        <v>7.06297294E8</v>
      </c>
      <c r="F19" s="1" t="s">
        <v>75</v>
      </c>
      <c r="G19" s="1">
        <v>3.0</v>
      </c>
      <c r="H19" s="1">
        <v>16.0</v>
      </c>
      <c r="I19" s="1">
        <v>1.0</v>
      </c>
      <c r="J19" s="1">
        <v>15.0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1"/>
        <v>tomcat - 3596</v>
      </c>
      <c r="S19" s="3" t="str">
        <f t="shared" si="2"/>
        <v>tomcat - 706297294</v>
      </c>
      <c r="T19" s="2" t="b">
        <f t="shared" si="3"/>
        <v>0</v>
      </c>
      <c r="U19" s="2" t="b">
        <f t="shared" si="4"/>
        <v>0</v>
      </c>
    </row>
    <row r="20" hidden="1">
      <c r="A20" s="1" t="s">
        <v>76</v>
      </c>
      <c r="B20" s="1" t="s">
        <v>77</v>
      </c>
      <c r="C20" s="1" t="s">
        <v>23</v>
      </c>
      <c r="D20" s="1">
        <v>1527.0</v>
      </c>
      <c r="E20" s="1">
        <v>6.20129893E8</v>
      </c>
      <c r="F20" s="1" t="s">
        <v>78</v>
      </c>
      <c r="G20" s="1">
        <v>3.0</v>
      </c>
      <c r="H20" s="1">
        <v>17.0</v>
      </c>
      <c r="I20" s="1">
        <v>1.0</v>
      </c>
      <c r="J20" s="1">
        <v>15.0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1"/>
        <v>maven - 1527</v>
      </c>
      <c r="S20" s="3" t="str">
        <f t="shared" si="2"/>
        <v>maven - 620129893</v>
      </c>
      <c r="T20" s="2" t="b">
        <f t="shared" si="3"/>
        <v>0</v>
      </c>
      <c r="U20" s="2" t="b">
        <f t="shared" si="4"/>
        <v>0</v>
      </c>
    </row>
    <row r="21" hidden="1">
      <c r="A21" s="1" t="s">
        <v>79</v>
      </c>
      <c r="B21" s="1" t="s">
        <v>80</v>
      </c>
      <c r="C21" s="1" t="s">
        <v>23</v>
      </c>
      <c r="D21" s="1">
        <v>404.0</v>
      </c>
      <c r="E21" s="1">
        <v>3.8682878E7</v>
      </c>
      <c r="F21" s="1" t="s">
        <v>81</v>
      </c>
      <c r="G21" s="1">
        <v>2.0</v>
      </c>
      <c r="H21" s="1">
        <v>14.0</v>
      </c>
      <c r="I21" s="1">
        <v>0.0</v>
      </c>
      <c r="J21" s="1">
        <v>16.0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2" t="b">
        <f>IFERROR(__xludf.DUMMYFUNCTION("IF(REGEXMATCH(B21, ""DEPRECATED""), true, false)
"),FALSE)</f>
        <v>0</v>
      </c>
      <c r="R21" s="2" t="str">
        <f t="shared" si="1"/>
        <v>jetty - 404</v>
      </c>
      <c r="S21" s="3" t="str">
        <f t="shared" si="2"/>
        <v>jetty - 38682878</v>
      </c>
      <c r="T21" s="2" t="b">
        <f t="shared" si="3"/>
        <v>0</v>
      </c>
      <c r="U21" s="2" t="b">
        <f t="shared" si="4"/>
        <v>0</v>
      </c>
    </row>
    <row r="22">
      <c r="A22" s="1" t="s">
        <v>82</v>
      </c>
      <c r="B22" s="1" t="s">
        <v>83</v>
      </c>
      <c r="C22" s="1" t="s">
        <v>23</v>
      </c>
      <c r="D22" s="1">
        <v>667.0</v>
      </c>
      <c r="E22" s="1">
        <v>2.4760756E7</v>
      </c>
      <c r="F22" s="1" t="s">
        <v>84</v>
      </c>
      <c r="G22" s="1">
        <v>3.0</v>
      </c>
      <c r="H22" s="1">
        <v>53.0</v>
      </c>
      <c r="I22" s="1">
        <v>3.0</v>
      </c>
      <c r="J22" s="1">
        <v>63.0</v>
      </c>
      <c r="K22" s="1">
        <v>9.0</v>
      </c>
      <c r="L22" s="1">
        <v>1.0</v>
      </c>
      <c r="M22" s="1">
        <v>0.0</v>
      </c>
      <c r="N22" s="1">
        <v>0.0</v>
      </c>
      <c r="O22" s="1">
        <v>0.0</v>
      </c>
      <c r="P22" s="1">
        <v>0.0</v>
      </c>
      <c r="Q22" s="2" t="b">
        <f>IFERROR(__xludf.DUMMYFUNCTION("IF(REGEXMATCH(B22, ""DEPRECATED""), true, false)
"),FALSE)</f>
        <v>0</v>
      </c>
      <c r="R22" s="2" t="str">
        <f t="shared" si="1"/>
        <v>swift - 667</v>
      </c>
      <c r="S22" s="3" t="str">
        <f t="shared" si="2"/>
        <v>swift - 24760756</v>
      </c>
      <c r="T22" s="2" t="b">
        <f t="shared" si="3"/>
        <v>1</v>
      </c>
      <c r="U22" s="2" t="b">
        <f t="shared" si="4"/>
        <v>0</v>
      </c>
    </row>
    <row r="23" hidden="1">
      <c r="A23" s="1" t="s">
        <v>85</v>
      </c>
      <c r="B23" s="1" t="s">
        <v>86</v>
      </c>
      <c r="C23" s="1" t="s">
        <v>23</v>
      </c>
      <c r="D23" s="1">
        <v>345.0</v>
      </c>
      <c r="E23" s="1">
        <v>6.4432051E7</v>
      </c>
      <c r="F23" s="1" t="s">
        <v>87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2" t="b">
        <f>IFERROR(__xludf.DUMMYFUNCTION("IF(REGEXMATCH(B23, ""DEPRECATED""), true, false)
"),FALSE)</f>
        <v>0</v>
      </c>
      <c r="R23" s="2" t="str">
        <f t="shared" si="1"/>
        <v>amazoncorretto - 345</v>
      </c>
      <c r="S23" s="3" t="str">
        <f t="shared" si="2"/>
        <v>amazoncorretto - 64432051</v>
      </c>
      <c r="T23" s="2" t="b">
        <f t="shared" si="3"/>
        <v>0</v>
      </c>
      <c r="U23" s="2" t="b">
        <f t="shared" si="4"/>
        <v>0</v>
      </c>
    </row>
    <row r="24" hidden="1">
      <c r="A24" s="1" t="s">
        <v>88</v>
      </c>
      <c r="B24" s="1" t="s">
        <v>89</v>
      </c>
      <c r="C24" s="1" t="s">
        <v>23</v>
      </c>
      <c r="D24" s="1">
        <v>19159.0</v>
      </c>
      <c r="E24" s="1">
        <v>8.573723816E9</v>
      </c>
      <c r="F24" s="1" t="s">
        <v>90</v>
      </c>
      <c r="G24" s="1">
        <v>0.0</v>
      </c>
      <c r="H24" s="1">
        <v>34.0</v>
      </c>
      <c r="I24" s="1">
        <v>0.0</v>
      </c>
      <c r="J24" s="1">
        <v>3.0</v>
      </c>
      <c r="K24" s="1">
        <v>0.0</v>
      </c>
      <c r="L24" s="1">
        <v>0.0</v>
      </c>
      <c r="M24" s="1">
        <v>0.0</v>
      </c>
      <c r="N24" s="1">
        <v>1.0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1"/>
        <v>nginx - 19159</v>
      </c>
      <c r="S24" s="3" t="str">
        <f t="shared" si="2"/>
        <v>nginx - 8573723816</v>
      </c>
      <c r="T24" s="2" t="b">
        <f t="shared" si="3"/>
        <v>0</v>
      </c>
      <c r="U24" s="2" t="b">
        <f t="shared" si="4"/>
        <v>0</v>
      </c>
    </row>
    <row r="25" hidden="1">
      <c r="A25" s="1" t="s">
        <v>91</v>
      </c>
      <c r="B25" s="1" t="s">
        <v>92</v>
      </c>
      <c r="C25" s="1" t="s">
        <v>23</v>
      </c>
      <c r="D25" s="1">
        <v>1347.0</v>
      </c>
      <c r="E25" s="1">
        <v>8.21791277E8</v>
      </c>
      <c r="F25" s="1" t="s">
        <v>93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2" t="b">
        <f>IFERROR(__xludf.DUMMYFUNCTION("IF(REGEXMATCH(B25, ""DEPRECATED""), true, false)
"),FALSE)</f>
        <v>0</v>
      </c>
      <c r="R25" s="2" t="str">
        <f t="shared" si="1"/>
        <v>amazonlinux - 1347</v>
      </c>
      <c r="S25" s="3" t="str">
        <f t="shared" si="2"/>
        <v>amazonlinux - 821791277</v>
      </c>
      <c r="T25" s="2" t="b">
        <f t="shared" si="3"/>
        <v>0</v>
      </c>
      <c r="U25" s="2" t="b">
        <f t="shared" si="4"/>
        <v>0</v>
      </c>
    </row>
    <row r="26">
      <c r="A26" s="1" t="s">
        <v>94</v>
      </c>
      <c r="B26" s="1" t="s">
        <v>95</v>
      </c>
      <c r="C26" s="1" t="s">
        <v>23</v>
      </c>
      <c r="D26" s="1">
        <v>553.0</v>
      </c>
      <c r="E26" s="1">
        <v>2.18588385E8</v>
      </c>
      <c r="F26" s="1" t="s">
        <v>96</v>
      </c>
      <c r="G26" s="1">
        <v>4.0</v>
      </c>
      <c r="H26" s="1">
        <v>20.0</v>
      </c>
      <c r="I26" s="1">
        <v>14.0</v>
      </c>
      <c r="J26" s="1">
        <v>16.0</v>
      </c>
      <c r="K26" s="1">
        <v>29.0</v>
      </c>
      <c r="L26" s="1">
        <v>0.0</v>
      </c>
      <c r="M26" s="1">
        <v>2.0</v>
      </c>
      <c r="N26" s="1">
        <v>0.0</v>
      </c>
      <c r="O26" s="1">
        <v>1.0</v>
      </c>
      <c r="P26" s="1">
        <v>0.0</v>
      </c>
      <c r="Q26" s="2" t="b">
        <f>IFERROR(__xludf.DUMMYFUNCTION("IF(REGEXMATCH(B26, ""DEPRECATED""), true, false)
"),FALSE)</f>
        <v>0</v>
      </c>
      <c r="R26" s="2" t="str">
        <f t="shared" si="1"/>
        <v>gradle - 553</v>
      </c>
      <c r="S26" s="3" t="str">
        <f t="shared" si="2"/>
        <v>gradle - 218588385</v>
      </c>
      <c r="T26" s="2" t="b">
        <f t="shared" si="3"/>
        <v>1</v>
      </c>
      <c r="U26" s="2" t="b">
        <f t="shared" si="4"/>
        <v>0</v>
      </c>
    </row>
    <row r="27">
      <c r="A27" s="1" t="s">
        <v>97</v>
      </c>
      <c r="B27" s="1" t="s">
        <v>98</v>
      </c>
      <c r="C27" s="1" t="s">
        <v>23</v>
      </c>
      <c r="D27" s="1">
        <v>283.0</v>
      </c>
      <c r="E27" s="1">
        <v>3.585071E7</v>
      </c>
      <c r="F27" s="1" t="s">
        <v>99</v>
      </c>
      <c r="G27" s="1">
        <v>0.0</v>
      </c>
      <c r="H27" s="1">
        <v>0.0</v>
      </c>
      <c r="I27" s="1">
        <v>3.0</v>
      </c>
      <c r="J27" s="1">
        <v>0.0</v>
      </c>
      <c r="K27" s="1">
        <v>1.0</v>
      </c>
      <c r="L27" s="1">
        <v>0.0</v>
      </c>
      <c r="M27" s="1">
        <v>0.0</v>
      </c>
      <c r="N27" s="1">
        <v>0.0</v>
      </c>
      <c r="O27" s="1">
        <v>2.0</v>
      </c>
      <c r="P27" s="1">
        <v>0.0</v>
      </c>
      <c r="Q27" s="2" t="b">
        <f>IFERROR(__xludf.DUMMYFUNCTION("IF(REGEXMATCH(B27, ""DEPRECATED""), true, false)
"),FALSE)</f>
        <v>0</v>
      </c>
      <c r="R27" s="2" t="str">
        <f t="shared" si="1"/>
        <v>arangodb - 283</v>
      </c>
      <c r="S27" s="3" t="str">
        <f t="shared" si="2"/>
        <v>arangodb - 35850710</v>
      </c>
      <c r="T27" s="2" t="b">
        <f t="shared" si="3"/>
        <v>1</v>
      </c>
      <c r="U27" s="2" t="b">
        <f t="shared" si="4"/>
        <v>0</v>
      </c>
    </row>
    <row r="28" hidden="1">
      <c r="A28" s="1" t="s">
        <v>100</v>
      </c>
      <c r="B28" s="1" t="s">
        <v>101</v>
      </c>
      <c r="C28" s="1" t="s">
        <v>23</v>
      </c>
      <c r="D28" s="1">
        <v>1878.0</v>
      </c>
      <c r="E28" s="1">
        <v>8.60210756E8</v>
      </c>
      <c r="F28" s="1" t="s">
        <v>102</v>
      </c>
      <c r="G28" s="1">
        <v>0.0</v>
      </c>
      <c r="H28" s="1">
        <v>25.0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1.0</v>
      </c>
      <c r="O28" s="1">
        <v>0.0</v>
      </c>
      <c r="P28" s="1">
        <v>0.0</v>
      </c>
      <c r="Q28" s="2" t="b">
        <f>IFERROR(__xludf.DUMMYFUNCTION("IF(REGEXMATCH(B28, ""DEPRECATED""), true, false)
"),FALSE)</f>
        <v>0</v>
      </c>
      <c r="R28" s="2" t="str">
        <f t="shared" si="1"/>
        <v>haproxy - 1878</v>
      </c>
      <c r="S28" s="3" t="str">
        <f t="shared" si="2"/>
        <v>haproxy - 860210756</v>
      </c>
      <c r="T28" s="2" t="b">
        <f t="shared" si="3"/>
        <v>0</v>
      </c>
      <c r="U28" s="2" t="b">
        <f t="shared" si="4"/>
        <v>0</v>
      </c>
    </row>
    <row r="29">
      <c r="A29" s="1" t="s">
        <v>103</v>
      </c>
      <c r="B29" s="1" t="s">
        <v>104</v>
      </c>
      <c r="C29" s="1" t="s">
        <v>23</v>
      </c>
      <c r="D29" s="1">
        <v>352.0</v>
      </c>
      <c r="E29" s="1">
        <v>1.53000017E8</v>
      </c>
      <c r="F29" s="1" t="s">
        <v>105</v>
      </c>
      <c r="G29" s="1">
        <v>1.0</v>
      </c>
      <c r="H29" s="1">
        <v>25.0</v>
      </c>
      <c r="I29" s="1">
        <v>0.0</v>
      </c>
      <c r="J29" s="1">
        <v>0.0</v>
      </c>
      <c r="K29" s="1">
        <v>1.0</v>
      </c>
      <c r="L29" s="1">
        <v>0.0</v>
      </c>
      <c r="M29" s="1">
        <v>1.0</v>
      </c>
      <c r="N29" s="1">
        <v>1.0</v>
      </c>
      <c r="O29" s="1">
        <v>0.0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1"/>
        <v>chronograf - 352</v>
      </c>
      <c r="S29" s="3" t="str">
        <f t="shared" si="2"/>
        <v>chronograf - 153000017</v>
      </c>
      <c r="T29" s="2" t="b">
        <f t="shared" si="3"/>
        <v>1</v>
      </c>
      <c r="U29" s="2" t="b">
        <f t="shared" si="4"/>
        <v>0</v>
      </c>
    </row>
    <row r="30">
      <c r="A30" s="1" t="s">
        <v>106</v>
      </c>
      <c r="B30" s="1" t="s">
        <v>107</v>
      </c>
      <c r="C30" s="1" t="s">
        <v>23</v>
      </c>
      <c r="D30" s="1">
        <v>637.0</v>
      </c>
      <c r="E30" s="1">
        <v>5.77118697E8</v>
      </c>
      <c r="F30" s="1" t="s">
        <v>108</v>
      </c>
      <c r="G30" s="1">
        <v>1.0</v>
      </c>
      <c r="H30" s="1">
        <v>25.0</v>
      </c>
      <c r="I30" s="1">
        <v>1.0</v>
      </c>
      <c r="J30" s="1">
        <v>0.0</v>
      </c>
      <c r="K30" s="1">
        <v>1.0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1"/>
        <v>telegraf - 637</v>
      </c>
      <c r="S30" s="3" t="str">
        <f t="shared" si="2"/>
        <v>telegraf - 577118697</v>
      </c>
      <c r="T30" s="2" t="b">
        <f t="shared" si="3"/>
        <v>1</v>
      </c>
      <c r="U30" s="2" t="b">
        <f t="shared" si="4"/>
        <v>0</v>
      </c>
    </row>
    <row r="31">
      <c r="A31" s="1" t="s">
        <v>109</v>
      </c>
      <c r="B31" s="1" t="s">
        <v>110</v>
      </c>
      <c r="C31" s="1" t="s">
        <v>23</v>
      </c>
      <c r="D31" s="1">
        <v>257.0</v>
      </c>
      <c r="E31" s="1">
        <v>5.7192159E7</v>
      </c>
      <c r="F31" s="1" t="s">
        <v>111</v>
      </c>
      <c r="G31" s="1">
        <v>3.0</v>
      </c>
      <c r="H31" s="1">
        <v>12.0</v>
      </c>
      <c r="I31" s="1">
        <v>2.0</v>
      </c>
      <c r="J31" s="1">
        <v>5.0</v>
      </c>
      <c r="K31" s="1">
        <v>2.0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2" t="b">
        <f>IFERROR(__xludf.DUMMYFUNCTION("IF(REGEXMATCH(B31, ""DEPRECATED""), true, false)
"),FALSE)</f>
        <v>0</v>
      </c>
      <c r="R31" s="2" t="str">
        <f t="shared" si="1"/>
        <v>kapacitor - 257</v>
      </c>
      <c r="S31" s="3" t="str">
        <f t="shared" si="2"/>
        <v>kapacitor - 57192159</v>
      </c>
      <c r="T31" s="2" t="b">
        <f t="shared" si="3"/>
        <v>1</v>
      </c>
      <c r="U31" s="2" t="b">
        <f t="shared" si="4"/>
        <v>0</v>
      </c>
    </row>
    <row r="32" hidden="1">
      <c r="A32" s="1" t="s">
        <v>112</v>
      </c>
      <c r="B32" s="1" t="s">
        <v>113</v>
      </c>
      <c r="C32" s="1" t="s">
        <v>23</v>
      </c>
      <c r="D32" s="1">
        <v>1170.0</v>
      </c>
      <c r="E32" s="1">
        <v>2.39584364E8</v>
      </c>
      <c r="F32" s="1" t="s">
        <v>114</v>
      </c>
      <c r="G32" s="1">
        <v>0.0</v>
      </c>
      <c r="H32" s="1">
        <v>25.0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1.0</v>
      </c>
      <c r="O32" s="1">
        <v>0.0</v>
      </c>
      <c r="P32" s="1">
        <v>0.0</v>
      </c>
      <c r="Q32" s="2" t="b">
        <f>IFERROR(__xludf.DUMMYFUNCTION("IF(REGEXMATCH(B32, ""DEPRECATED""), true, false)
"),FALSE)</f>
        <v>0</v>
      </c>
      <c r="R32" s="2" t="str">
        <f t="shared" si="1"/>
        <v>neo4j - 1170</v>
      </c>
      <c r="S32" s="3" t="str">
        <f t="shared" si="2"/>
        <v>neo4j - 239584364</v>
      </c>
      <c r="T32" s="2" t="b">
        <f t="shared" si="3"/>
        <v>0</v>
      </c>
      <c r="U32" s="2" t="b">
        <f t="shared" si="4"/>
        <v>0</v>
      </c>
    </row>
    <row r="33" hidden="1">
      <c r="A33" s="1" t="s">
        <v>115</v>
      </c>
      <c r="B33" s="1" t="s">
        <v>116</v>
      </c>
      <c r="C33" s="1" t="s">
        <v>23</v>
      </c>
      <c r="D33" s="1">
        <v>113.0</v>
      </c>
      <c r="E33" s="1">
        <v>2.2540718E7</v>
      </c>
      <c r="F33" s="1" t="s">
        <v>117</v>
      </c>
      <c r="G33" s="1">
        <v>2.0</v>
      </c>
      <c r="H33" s="1">
        <v>14.0</v>
      </c>
      <c r="I33" s="1">
        <v>1.0</v>
      </c>
      <c r="J33" s="1">
        <v>16.0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2" t="b">
        <f>IFERROR(__xludf.DUMMYFUNCTION("IF(REGEXMATCH(B33, ""DEPRECATED""), true, false)
"),FALSE)</f>
        <v>0</v>
      </c>
      <c r="R33" s="2" t="str">
        <f t="shared" si="1"/>
        <v>tomee - 113</v>
      </c>
      <c r="S33" s="3" t="str">
        <f t="shared" si="2"/>
        <v>tomee - 22540718</v>
      </c>
      <c r="T33" s="2" t="b">
        <f t="shared" si="3"/>
        <v>0</v>
      </c>
      <c r="U33" s="2" t="b">
        <f t="shared" si="4"/>
        <v>0</v>
      </c>
    </row>
    <row r="34" hidden="1">
      <c r="A34" s="1" t="s">
        <v>118</v>
      </c>
      <c r="B34" s="1" t="s">
        <v>119</v>
      </c>
      <c r="C34" s="1" t="s">
        <v>23</v>
      </c>
      <c r="D34" s="1">
        <v>188.0</v>
      </c>
      <c r="E34" s="1">
        <v>1.6589823E7</v>
      </c>
      <c r="F34" s="1" t="s">
        <v>120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2" t="b">
        <f>IFERROR(__xludf.DUMMYFUNCTION("IF(REGEXMATCH(B34, ""DEPRECATED""), true, false)
"),FALSE)</f>
        <v>0</v>
      </c>
      <c r="R34" s="2" t="str">
        <f t="shared" si="1"/>
        <v>photon - 188</v>
      </c>
      <c r="S34" s="3" t="str">
        <f t="shared" si="2"/>
        <v>photon - 16589823</v>
      </c>
      <c r="T34" s="2" t="b">
        <f t="shared" si="3"/>
        <v>0</v>
      </c>
      <c r="U34" s="2" t="b">
        <f t="shared" si="4"/>
        <v>0</v>
      </c>
    </row>
    <row r="35">
      <c r="A35" s="1" t="s">
        <v>121</v>
      </c>
      <c r="B35" s="1" t="s">
        <v>122</v>
      </c>
      <c r="C35" s="1" t="s">
        <v>23</v>
      </c>
      <c r="D35" s="1">
        <v>1165.0</v>
      </c>
      <c r="E35" s="1">
        <v>6.5909861E7</v>
      </c>
      <c r="F35" s="1" t="s">
        <v>123</v>
      </c>
      <c r="G35" s="1">
        <v>1.0</v>
      </c>
      <c r="H35" s="1">
        <v>68.0</v>
      </c>
      <c r="I35" s="1">
        <v>7.0</v>
      </c>
      <c r="J35" s="1">
        <v>5.0</v>
      </c>
      <c r="K35" s="1">
        <v>3.0</v>
      </c>
      <c r="L35" s="1">
        <v>0.0</v>
      </c>
      <c r="M35" s="1">
        <v>1.0</v>
      </c>
      <c r="N35" s="1">
        <v>1.0</v>
      </c>
      <c r="O35" s="1">
        <v>1.0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1"/>
        <v>redmine - 1165</v>
      </c>
      <c r="S35" s="3" t="str">
        <f t="shared" si="2"/>
        <v>redmine - 65909861</v>
      </c>
      <c r="T35" s="2" t="b">
        <f t="shared" si="3"/>
        <v>1</v>
      </c>
      <c r="U35" s="2" t="b">
        <f t="shared" si="4"/>
        <v>0</v>
      </c>
    </row>
    <row r="36" hidden="1">
      <c r="A36" s="1" t="s">
        <v>124</v>
      </c>
      <c r="B36" s="1" t="s">
        <v>125</v>
      </c>
      <c r="C36" s="1" t="s">
        <v>23</v>
      </c>
      <c r="D36" s="1">
        <v>1014.0</v>
      </c>
      <c r="E36" s="1">
        <v>1.28914007E8</v>
      </c>
      <c r="F36" s="1" t="s">
        <v>126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1.0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1"/>
        <v>composer - 1014</v>
      </c>
      <c r="S36" s="3" t="str">
        <f t="shared" si="2"/>
        <v>composer - 128914007</v>
      </c>
      <c r="T36" s="2" t="b">
        <f t="shared" si="3"/>
        <v>0</v>
      </c>
      <c r="U36" s="2" t="b">
        <f t="shared" si="4"/>
        <v>0</v>
      </c>
    </row>
    <row r="37" hidden="1">
      <c r="A37" s="1" t="s">
        <v>127</v>
      </c>
      <c r="B37" s="1" t="s">
        <v>128</v>
      </c>
      <c r="C37" s="1" t="s">
        <v>23</v>
      </c>
      <c r="D37" s="1">
        <v>515.0</v>
      </c>
      <c r="E37" s="1">
        <v>4.4305974E7</v>
      </c>
      <c r="F37" s="1" t="s">
        <v>129</v>
      </c>
      <c r="G37" s="1">
        <v>1.0</v>
      </c>
      <c r="H37" s="1">
        <v>72.0</v>
      </c>
      <c r="I37" s="1">
        <v>0.0</v>
      </c>
      <c r="J37" s="1">
        <v>5.0</v>
      </c>
      <c r="K37" s="1">
        <v>0.0</v>
      </c>
      <c r="L37" s="1">
        <v>0.0</v>
      </c>
      <c r="M37" s="1">
        <v>0.0</v>
      </c>
      <c r="N37" s="1">
        <v>1.0</v>
      </c>
      <c r="O37" s="1">
        <v>0.0</v>
      </c>
      <c r="P37" s="1">
        <v>3.0</v>
      </c>
      <c r="Q37" s="2" t="b">
        <f>IFERROR(__xludf.DUMMYFUNCTION("IF(REGEXMATCH(B37, ""DEPRECATED""), true, false)
"),FALSE)</f>
        <v>0</v>
      </c>
      <c r="R37" s="2" t="str">
        <f t="shared" si="1"/>
        <v>mediawiki - 515</v>
      </c>
      <c r="S37" s="3" t="str">
        <f t="shared" si="2"/>
        <v>mediawiki - 44305974</v>
      </c>
      <c r="T37" s="2" t="b">
        <f t="shared" si="3"/>
        <v>0</v>
      </c>
      <c r="U37" s="2" t="b">
        <f t="shared" si="4"/>
        <v>0</v>
      </c>
    </row>
    <row r="38">
      <c r="A38" s="1" t="s">
        <v>130</v>
      </c>
      <c r="B38" s="1" t="s">
        <v>131</v>
      </c>
      <c r="C38" s="1" t="s">
        <v>23</v>
      </c>
      <c r="D38" s="1">
        <v>181.0</v>
      </c>
      <c r="E38" s="1">
        <v>4956147.0</v>
      </c>
      <c r="F38" s="1" t="s">
        <v>132</v>
      </c>
      <c r="G38" s="1">
        <v>1.0</v>
      </c>
      <c r="H38" s="1">
        <v>39.0</v>
      </c>
      <c r="I38" s="1">
        <v>4.0</v>
      </c>
      <c r="J38" s="1">
        <v>0.0</v>
      </c>
      <c r="K38" s="1">
        <v>3.0</v>
      </c>
      <c r="L38" s="1">
        <v>0.0</v>
      </c>
      <c r="M38" s="1">
        <v>1.0</v>
      </c>
      <c r="N38" s="1">
        <v>1.0</v>
      </c>
      <c r="O38" s="1">
        <v>1.0</v>
      </c>
      <c r="P38" s="1">
        <v>3.0</v>
      </c>
      <c r="Q38" s="2" t="b">
        <f>IFERROR(__xludf.DUMMYFUNCTION("IF(REGEXMATCH(B38, ""DEPRECATED""), true, false)
"),FALSE)</f>
        <v>0</v>
      </c>
      <c r="R38" s="2" t="str">
        <f t="shared" si="1"/>
        <v>postfixadmin - 181</v>
      </c>
      <c r="S38" s="3" t="str">
        <f t="shared" si="2"/>
        <v>postfixadmin - 4956147</v>
      </c>
      <c r="T38" s="2" t="b">
        <f t="shared" si="3"/>
        <v>1</v>
      </c>
      <c r="U38" s="2" t="b">
        <f t="shared" si="4"/>
        <v>0</v>
      </c>
    </row>
    <row r="39" hidden="1">
      <c r="A39" s="1" t="s">
        <v>133</v>
      </c>
      <c r="B39" s="1" t="s">
        <v>134</v>
      </c>
      <c r="C39" s="1" t="s">
        <v>23</v>
      </c>
      <c r="D39" s="1">
        <v>259.0</v>
      </c>
      <c r="E39" s="1">
        <v>2.0669029E7</v>
      </c>
      <c r="F39" s="1" t="s">
        <v>135</v>
      </c>
      <c r="G39" s="1">
        <v>1.0</v>
      </c>
      <c r="H39" s="1">
        <v>39.0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1.0</v>
      </c>
      <c r="O39" s="1">
        <v>0.0</v>
      </c>
      <c r="P39" s="1">
        <v>3.0</v>
      </c>
      <c r="Q39" s="2" t="b">
        <f>IFERROR(__xludf.DUMMYFUNCTION("IF(REGEXMATCH(B39, ""DEPRECATED""), true, false)
"),FALSE)</f>
        <v>0</v>
      </c>
      <c r="R39" s="2" t="str">
        <f t="shared" si="1"/>
        <v>yourls - 259</v>
      </c>
      <c r="S39" s="3" t="str">
        <f t="shared" si="2"/>
        <v>yourls - 20669029</v>
      </c>
      <c r="T39" s="2" t="b">
        <f t="shared" si="3"/>
        <v>0</v>
      </c>
      <c r="U39" s="2" t="b">
        <f t="shared" si="4"/>
        <v>0</v>
      </c>
    </row>
    <row r="40" hidden="1">
      <c r="A40" s="1" t="s">
        <v>136</v>
      </c>
      <c r="B40" s="1" t="s">
        <v>137</v>
      </c>
      <c r="C40" s="1" t="s">
        <v>23</v>
      </c>
      <c r="D40" s="1">
        <v>883.0</v>
      </c>
      <c r="E40" s="1">
        <v>5.7796784E7</v>
      </c>
      <c r="F40" s="1" t="s">
        <v>138</v>
      </c>
      <c r="G40" s="1">
        <v>1.0</v>
      </c>
      <c r="H40" s="1">
        <v>40.0</v>
      </c>
      <c r="I40" s="1">
        <v>1.0</v>
      </c>
      <c r="J40" s="1">
        <v>0.0</v>
      </c>
      <c r="K40" s="1">
        <v>0.0</v>
      </c>
      <c r="L40" s="1">
        <v>0.0</v>
      </c>
      <c r="M40" s="1">
        <v>0.0</v>
      </c>
      <c r="N40" s="1">
        <v>1.0</v>
      </c>
      <c r="O40" s="1">
        <v>0.0</v>
      </c>
      <c r="P40" s="1">
        <v>3.0</v>
      </c>
      <c r="Q40" s="2" t="b">
        <f>IFERROR(__xludf.DUMMYFUNCTION("IF(REGEXMATCH(B40, ""DEPRECATED""), true, false)
"),FALSE)</f>
        <v>0</v>
      </c>
      <c r="R40" s="2" t="str">
        <f t="shared" si="1"/>
        <v>phpmyadmin - 883</v>
      </c>
      <c r="S40" s="3" t="str">
        <f t="shared" si="2"/>
        <v>phpmyadmin - 57796784</v>
      </c>
      <c r="T40" s="2" t="b">
        <f t="shared" si="3"/>
        <v>0</v>
      </c>
      <c r="U40" s="2" t="b">
        <f t="shared" si="4"/>
        <v>0</v>
      </c>
    </row>
    <row r="41">
      <c r="A41" s="1" t="s">
        <v>139</v>
      </c>
      <c r="B41" s="1" t="s">
        <v>140</v>
      </c>
      <c r="C41" s="1" t="s">
        <v>23</v>
      </c>
      <c r="D41" s="1">
        <v>177.0</v>
      </c>
      <c r="E41" s="1">
        <v>1.0828432E7</v>
      </c>
      <c r="F41" s="1" t="s">
        <v>141</v>
      </c>
      <c r="G41" s="1">
        <v>6.0</v>
      </c>
      <c r="H41" s="1">
        <v>84.0</v>
      </c>
      <c r="I41" s="1">
        <v>14.0</v>
      </c>
      <c r="J41" s="1">
        <v>0.0</v>
      </c>
      <c r="K41" s="1">
        <v>5.0</v>
      </c>
      <c r="L41" s="1">
        <v>0.0</v>
      </c>
      <c r="M41" s="1">
        <v>2.0</v>
      </c>
      <c r="N41" s="1">
        <v>1.0</v>
      </c>
      <c r="O41" s="1">
        <v>2.0</v>
      </c>
      <c r="P41" s="1">
        <v>3.0</v>
      </c>
      <c r="Q41" s="2" t="b">
        <f>IFERROR(__xludf.DUMMYFUNCTION("IF(REGEXMATCH(B41, ""DEPRECATED""), true, false)
"),FALSE)</f>
        <v>0</v>
      </c>
      <c r="R41" s="2" t="str">
        <f t="shared" si="1"/>
        <v>monica - 177</v>
      </c>
      <c r="S41" s="3" t="str">
        <f t="shared" si="2"/>
        <v>monica - 10828432</v>
      </c>
      <c r="T41" s="2" t="b">
        <f t="shared" si="3"/>
        <v>1</v>
      </c>
      <c r="U41" s="2" t="b">
        <f t="shared" si="4"/>
        <v>0</v>
      </c>
    </row>
    <row r="42">
      <c r="A42" s="1" t="s">
        <v>142</v>
      </c>
      <c r="B42" s="1" t="s">
        <v>143</v>
      </c>
      <c r="C42" s="1" t="s">
        <v>23</v>
      </c>
      <c r="D42" s="1">
        <v>424.0</v>
      </c>
      <c r="E42" s="1">
        <v>8.1826557E7</v>
      </c>
      <c r="F42" s="1" t="s">
        <v>144</v>
      </c>
      <c r="G42" s="1">
        <v>1.0</v>
      </c>
      <c r="H42" s="1">
        <v>63.0</v>
      </c>
      <c r="I42" s="1">
        <v>1.0</v>
      </c>
      <c r="J42" s="1">
        <v>3.0</v>
      </c>
      <c r="K42" s="1">
        <v>1.0</v>
      </c>
      <c r="L42" s="1">
        <v>0.0</v>
      </c>
      <c r="M42" s="1">
        <v>0.0</v>
      </c>
      <c r="N42" s="1">
        <v>1.0</v>
      </c>
      <c r="O42" s="1">
        <v>0.0</v>
      </c>
      <c r="P42" s="1">
        <v>3.0</v>
      </c>
      <c r="Q42" s="2" t="b">
        <f>IFERROR(__xludf.DUMMYFUNCTION("IF(REGEXMATCH(B42, ""DEPRECATED""), true, false)
"),FALSE)</f>
        <v>0</v>
      </c>
      <c r="R42" s="2" t="str">
        <f t="shared" si="1"/>
        <v>joomla - 424</v>
      </c>
      <c r="S42" s="3" t="str">
        <f t="shared" si="2"/>
        <v>joomla - 81826557</v>
      </c>
      <c r="T42" s="2" t="b">
        <f t="shared" si="3"/>
        <v>1</v>
      </c>
      <c r="U42" s="2" t="b">
        <f t="shared" si="4"/>
        <v>0</v>
      </c>
    </row>
    <row r="43" hidden="1">
      <c r="A43" s="1" t="s">
        <v>145</v>
      </c>
      <c r="B43" s="1" t="s">
        <v>146</v>
      </c>
      <c r="C43" s="1" t="s">
        <v>23</v>
      </c>
      <c r="D43" s="1">
        <v>314.0</v>
      </c>
      <c r="E43" s="1">
        <v>1.17763937E8</v>
      </c>
      <c r="F43" s="1" t="s">
        <v>147</v>
      </c>
      <c r="G43" s="1">
        <v>1.0</v>
      </c>
      <c r="H43" s="1">
        <v>40.0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1.0</v>
      </c>
      <c r="O43" s="1">
        <v>0.0</v>
      </c>
      <c r="P43" s="1">
        <v>3.0</v>
      </c>
      <c r="Q43" s="2" t="b">
        <f>IFERROR(__xludf.DUMMYFUNCTION("IF(REGEXMATCH(B43, ""DEPRECATED""), true, false)
"),FALSE)</f>
        <v>0</v>
      </c>
      <c r="R43" s="2" t="str">
        <f t="shared" si="1"/>
        <v>matomo - 314</v>
      </c>
      <c r="S43" s="3" t="str">
        <f t="shared" si="2"/>
        <v>matomo - 117763937</v>
      </c>
      <c r="T43" s="2" t="b">
        <f t="shared" si="3"/>
        <v>0</v>
      </c>
      <c r="U43" s="2" t="b">
        <f t="shared" si="4"/>
        <v>0</v>
      </c>
    </row>
    <row r="44" hidden="1">
      <c r="A44" s="1" t="s">
        <v>148</v>
      </c>
      <c r="B44" s="1" t="s">
        <v>149</v>
      </c>
      <c r="C44" s="1" t="s">
        <v>23</v>
      </c>
      <c r="D44" s="1">
        <v>1006.0</v>
      </c>
      <c r="E44" s="1">
        <v>1.52991286E8</v>
      </c>
      <c r="F44" s="1" t="s">
        <v>150</v>
      </c>
      <c r="G44" s="1">
        <v>1.0</v>
      </c>
      <c r="H44" s="1">
        <v>40.0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1.0</v>
      </c>
      <c r="O44" s="1">
        <v>0.0</v>
      </c>
      <c r="P44" s="1">
        <v>3.0</v>
      </c>
      <c r="Q44" s="2" t="b">
        <f>IFERROR(__xludf.DUMMYFUNCTION("IF(REGEXMATCH(B44, ""DEPRECATED""), true, false)
"),FALSE)</f>
        <v>0</v>
      </c>
      <c r="R44" s="2" t="str">
        <f t="shared" si="1"/>
        <v>drupal - 1006</v>
      </c>
      <c r="S44" s="3" t="str">
        <f t="shared" si="2"/>
        <v>drupal - 152991286</v>
      </c>
      <c r="T44" s="2" t="b">
        <f t="shared" si="3"/>
        <v>0</v>
      </c>
      <c r="U44" s="2" t="b">
        <f t="shared" si="4"/>
        <v>0</v>
      </c>
    </row>
    <row r="45">
      <c r="A45" s="1" t="s">
        <v>151</v>
      </c>
      <c r="B45" s="1" t="s">
        <v>152</v>
      </c>
      <c r="C45" s="1" t="s">
        <v>23</v>
      </c>
      <c r="D45" s="1">
        <v>56.0</v>
      </c>
      <c r="E45" s="1">
        <v>4420232.0</v>
      </c>
      <c r="F45" s="1" t="s">
        <v>153</v>
      </c>
      <c r="G45" s="1">
        <v>2.0</v>
      </c>
      <c r="H45" s="1">
        <v>116.0</v>
      </c>
      <c r="I45" s="1">
        <v>21.0</v>
      </c>
      <c r="J45" s="1">
        <v>4.0</v>
      </c>
      <c r="K45" s="1">
        <v>37.0</v>
      </c>
      <c r="L45" s="1">
        <v>0.0</v>
      </c>
      <c r="M45" s="1">
        <v>5.0</v>
      </c>
      <c r="N45" s="1">
        <v>1.0</v>
      </c>
      <c r="O45" s="1">
        <v>4.0</v>
      </c>
      <c r="P45" s="1">
        <v>3.0</v>
      </c>
      <c r="Q45" s="2" t="b">
        <f>IFERROR(__xludf.DUMMYFUNCTION("IF(REGEXMATCH(B45, ""DEPRECATED""), true, false)
"),FALSE)</f>
        <v>0</v>
      </c>
      <c r="R45" s="2" t="str">
        <f t="shared" si="1"/>
        <v>friendica - 56</v>
      </c>
      <c r="S45" s="3" t="str">
        <f t="shared" si="2"/>
        <v>friendica - 4420232</v>
      </c>
      <c r="T45" s="2" t="b">
        <f t="shared" si="3"/>
        <v>1</v>
      </c>
      <c r="U45" s="2" t="b">
        <f t="shared" si="4"/>
        <v>0</v>
      </c>
    </row>
    <row r="46">
      <c r="A46" s="1" t="s">
        <v>154</v>
      </c>
      <c r="B46" s="1" t="s">
        <v>155</v>
      </c>
      <c r="C46" s="1" t="s">
        <v>23</v>
      </c>
      <c r="D46" s="1">
        <v>550.0</v>
      </c>
      <c r="E46" s="1">
        <v>5.1720543E7</v>
      </c>
      <c r="F46" s="1" t="s">
        <v>156</v>
      </c>
      <c r="G46" s="1">
        <v>1.0</v>
      </c>
      <c r="H46" s="1">
        <v>138.0</v>
      </c>
      <c r="I46" s="1">
        <v>0.0</v>
      </c>
      <c r="J46" s="1">
        <v>7.0</v>
      </c>
      <c r="K46" s="1">
        <v>2.0</v>
      </c>
      <c r="L46" s="1">
        <v>0.0</v>
      </c>
      <c r="M46" s="1">
        <v>1.0</v>
      </c>
      <c r="N46" s="1">
        <v>1.0</v>
      </c>
      <c r="O46" s="1">
        <v>0.0</v>
      </c>
      <c r="P46" s="1">
        <v>0.0</v>
      </c>
      <c r="Q46" s="2" t="b">
        <f>IFERROR(__xludf.DUMMYFUNCTION("IF(REGEXMATCH(B46, ""DEPRECATED""), true, false)
"),FALSE)</f>
        <v>0</v>
      </c>
      <c r="R46" s="2" t="str">
        <f t="shared" si="1"/>
        <v>elixir - 550</v>
      </c>
      <c r="S46" s="3" t="str">
        <f t="shared" si="2"/>
        <v>elixir - 51720543</v>
      </c>
      <c r="T46" s="2" t="b">
        <f t="shared" si="3"/>
        <v>1</v>
      </c>
      <c r="U46" s="2" t="b">
        <f t="shared" si="4"/>
        <v>0</v>
      </c>
    </row>
    <row r="47" hidden="1">
      <c r="A47" s="1" t="s">
        <v>157</v>
      </c>
      <c r="B47" s="1" t="s">
        <v>158</v>
      </c>
      <c r="C47" s="1" t="s">
        <v>23</v>
      </c>
      <c r="D47" s="1">
        <v>7290.0</v>
      </c>
      <c r="E47" s="1">
        <v>1.088627465E9</v>
      </c>
      <c r="F47" s="1" t="s">
        <v>159</v>
      </c>
      <c r="G47" s="1">
        <v>1.0</v>
      </c>
      <c r="H47" s="1">
        <v>39.0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1.0</v>
      </c>
      <c r="O47" s="1">
        <v>0.0</v>
      </c>
      <c r="P47" s="1">
        <v>0.0</v>
      </c>
      <c r="Q47" s="2" t="b">
        <f>IFERROR(__xludf.DUMMYFUNCTION("IF(REGEXMATCH(B47, ""DEPRECATED""), true, false)
"),FALSE)</f>
        <v>0</v>
      </c>
      <c r="R47" s="2" t="str">
        <f t="shared" si="1"/>
        <v>php - 7290</v>
      </c>
      <c r="S47" s="3" t="str">
        <f t="shared" si="2"/>
        <v>php - 1088627465</v>
      </c>
      <c r="T47" s="2" t="b">
        <f t="shared" si="3"/>
        <v>0</v>
      </c>
      <c r="U47" s="2" t="b">
        <f t="shared" si="4"/>
        <v>0</v>
      </c>
    </row>
    <row r="48">
      <c r="A48" s="1" t="s">
        <v>160</v>
      </c>
      <c r="B48" s="1" t="s">
        <v>161</v>
      </c>
      <c r="C48" s="1" t="s">
        <v>23</v>
      </c>
      <c r="D48" s="1">
        <v>3761.0</v>
      </c>
      <c r="E48" s="1">
        <v>2.108317531E9</v>
      </c>
      <c r="F48" s="1" t="s">
        <v>162</v>
      </c>
      <c r="G48" s="1">
        <v>5.0</v>
      </c>
      <c r="H48" s="1">
        <v>0.0</v>
      </c>
      <c r="I48" s="1">
        <v>32.0</v>
      </c>
      <c r="J48" s="1">
        <v>0.0</v>
      </c>
      <c r="K48" s="1">
        <v>20.0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1"/>
        <v>openjdk - 3761</v>
      </c>
      <c r="S48" s="3" t="str">
        <f t="shared" si="2"/>
        <v>openjdk - 2108317531</v>
      </c>
      <c r="T48" s="2" t="b">
        <f t="shared" si="3"/>
        <v>1</v>
      </c>
      <c r="U48" s="2" t="b">
        <f t="shared" si="4"/>
        <v>0</v>
      </c>
    </row>
    <row r="49" hidden="1">
      <c r="A49" s="1" t="s">
        <v>163</v>
      </c>
      <c r="B49" s="1" t="s">
        <v>164</v>
      </c>
      <c r="C49" s="1" t="s">
        <v>23</v>
      </c>
      <c r="D49" s="1">
        <v>500.0</v>
      </c>
      <c r="E49" s="1">
        <v>1.33720928E8</v>
      </c>
      <c r="F49" s="1" t="s">
        <v>165</v>
      </c>
      <c r="G49" s="1" t="s">
        <v>166</v>
      </c>
      <c r="H49" s="1" t="s">
        <v>166</v>
      </c>
      <c r="I49" s="1" t="s">
        <v>166</v>
      </c>
      <c r="J49" s="1" t="s">
        <v>166</v>
      </c>
      <c r="K49" s="1" t="s">
        <v>166</v>
      </c>
      <c r="L49" s="1" t="s">
        <v>166</v>
      </c>
      <c r="M49" s="1" t="s">
        <v>166</v>
      </c>
      <c r="N49" s="1" t="s">
        <v>166</v>
      </c>
      <c r="O49" s="1" t="s">
        <v>166</v>
      </c>
      <c r="P49" s="1" t="s">
        <v>166</v>
      </c>
      <c r="Q49" s="2" t="b">
        <f>IFERROR(__xludf.DUMMYFUNCTION("IF(REGEXMATCH(B49, ""DEPRECATED""), true, false)
"),FALSE)</f>
        <v>0</v>
      </c>
      <c r="R49" s="2" t="str">
        <f t="shared" si="1"/>
        <v>teamspeak - 500</v>
      </c>
      <c r="S49" s="3" t="str">
        <f t="shared" si="2"/>
        <v>teamspeak - 133720928</v>
      </c>
      <c r="T49" s="2" t="b">
        <f t="shared" si="3"/>
        <v>1</v>
      </c>
      <c r="U49" s="2" t="b">
        <f t="shared" si="4"/>
        <v>1</v>
      </c>
    </row>
    <row r="50" hidden="1">
      <c r="A50" s="1" t="s">
        <v>167</v>
      </c>
      <c r="B50" s="1" t="s">
        <v>168</v>
      </c>
      <c r="C50" s="1" t="s">
        <v>23</v>
      </c>
      <c r="D50" s="1">
        <v>112.0</v>
      </c>
      <c r="E50" s="1">
        <v>2.8109226E7</v>
      </c>
      <c r="F50" s="1" t="s">
        <v>169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0.0</v>
      </c>
      <c r="Q50" s="2" t="b">
        <f>IFERROR(__xludf.DUMMYFUNCTION("IF(REGEXMATCH(B50, ""DEPRECATED""), true, false)
"),FALSE)</f>
        <v>0</v>
      </c>
      <c r="R50" s="2" t="str">
        <f t="shared" si="1"/>
        <v>znc - 112</v>
      </c>
      <c r="S50" s="3" t="str">
        <f t="shared" si="2"/>
        <v>znc - 28109226</v>
      </c>
      <c r="T50" s="2" t="b">
        <f t="shared" si="3"/>
        <v>0</v>
      </c>
      <c r="U50" s="2" t="b">
        <f t="shared" si="4"/>
        <v>0</v>
      </c>
    </row>
    <row r="51" hidden="1">
      <c r="A51" s="1" t="s">
        <v>170</v>
      </c>
      <c r="B51" s="1" t="s">
        <v>171</v>
      </c>
      <c r="C51" s="1" t="s">
        <v>23</v>
      </c>
      <c r="D51" s="1">
        <v>875.0</v>
      </c>
      <c r="E51" s="1">
        <v>7.2986675E7</v>
      </c>
      <c r="F51" s="1" t="s">
        <v>172</v>
      </c>
      <c r="G51" s="1">
        <v>1.0</v>
      </c>
      <c r="H51" s="1">
        <v>82.0</v>
      </c>
      <c r="I51" s="1">
        <v>0.0</v>
      </c>
      <c r="J51" s="1">
        <v>7.0</v>
      </c>
      <c r="K51" s="1">
        <v>0.0</v>
      </c>
      <c r="L51" s="1">
        <v>0.0</v>
      </c>
      <c r="M51" s="1">
        <v>0.0</v>
      </c>
      <c r="N51" s="1">
        <v>1.0</v>
      </c>
      <c r="O51" s="1">
        <v>0.0</v>
      </c>
      <c r="P51" s="1">
        <v>0.0</v>
      </c>
      <c r="Q51" s="2" t="b">
        <f>IFERROR(__xludf.DUMMYFUNCTION("IF(REGEXMATCH(B51, ""DEPRECATED""), true, false)
"),FALSE)</f>
        <v>0</v>
      </c>
      <c r="R51" s="2" t="str">
        <f t="shared" si="1"/>
        <v>rust - 875</v>
      </c>
      <c r="S51" s="3" t="str">
        <f t="shared" si="2"/>
        <v>rust - 72986675</v>
      </c>
      <c r="T51" s="2" t="b">
        <f t="shared" si="3"/>
        <v>0</v>
      </c>
      <c r="U51" s="2" t="b">
        <f t="shared" si="4"/>
        <v>0</v>
      </c>
    </row>
    <row r="52" hidden="1">
      <c r="A52" s="1" t="s">
        <v>173</v>
      </c>
      <c r="B52" s="1" t="s">
        <v>174</v>
      </c>
      <c r="C52" s="1" t="s">
        <v>23</v>
      </c>
      <c r="D52" s="1">
        <v>61.0</v>
      </c>
      <c r="E52" s="1">
        <v>3088276.0</v>
      </c>
      <c r="F52" s="1" t="s">
        <v>175</v>
      </c>
      <c r="G52" s="1">
        <v>1.0</v>
      </c>
      <c r="H52" s="1">
        <v>19.0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1.0</v>
      </c>
      <c r="O52" s="1">
        <v>0.0</v>
      </c>
      <c r="P52" s="1">
        <v>0.0</v>
      </c>
      <c r="Q52" s="2" t="b">
        <f>IFERROR(__xludf.DUMMYFUNCTION("IF(REGEXMATCH(B52, ""DEPRECATED""), true, false)
"),FALSE)</f>
        <v>0</v>
      </c>
      <c r="R52" s="2" t="str">
        <f t="shared" si="1"/>
        <v>spiped - 61</v>
      </c>
      <c r="S52" s="3" t="str">
        <f t="shared" si="2"/>
        <v>spiped - 3088276</v>
      </c>
      <c r="T52" s="2" t="b">
        <f t="shared" si="3"/>
        <v>0</v>
      </c>
      <c r="U52" s="2" t="b">
        <f t="shared" si="4"/>
        <v>0</v>
      </c>
    </row>
    <row r="53" hidden="1">
      <c r="A53" s="1" t="s">
        <v>176</v>
      </c>
      <c r="B53" s="1" t="s">
        <v>177</v>
      </c>
      <c r="C53" s="1" t="s">
        <v>23</v>
      </c>
      <c r="D53" s="1">
        <v>820.0</v>
      </c>
      <c r="E53" s="1">
        <v>2.2592601E7</v>
      </c>
      <c r="F53" s="1" t="s">
        <v>178</v>
      </c>
      <c r="G53" s="1">
        <v>1.0</v>
      </c>
      <c r="H53" s="1">
        <v>82.0</v>
      </c>
      <c r="I53" s="1">
        <v>0.0</v>
      </c>
      <c r="J53" s="1">
        <v>7.0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  <c r="P53" s="1">
        <v>0.0</v>
      </c>
      <c r="Q53" s="2" t="b">
        <f>IFERROR(__xludf.DUMMYFUNCTION("IF(REGEXMATCH(B53, ""DEPRECATED""), true, false)
"),FALSE)</f>
        <v>0</v>
      </c>
      <c r="R53" s="2" t="str">
        <f t="shared" si="1"/>
        <v>gcc - 820</v>
      </c>
      <c r="S53" s="3" t="str">
        <f t="shared" si="2"/>
        <v>gcc - 22592601</v>
      </c>
      <c r="T53" s="2" t="b">
        <f t="shared" si="3"/>
        <v>0</v>
      </c>
      <c r="U53" s="2" t="b">
        <f t="shared" si="4"/>
        <v>0</v>
      </c>
    </row>
    <row r="54" hidden="1">
      <c r="A54" s="1" t="s">
        <v>179</v>
      </c>
      <c r="B54" s="1" t="s">
        <v>180</v>
      </c>
      <c r="C54" s="1" t="s">
        <v>23</v>
      </c>
      <c r="D54" s="1">
        <v>162.0</v>
      </c>
      <c r="E54" s="1">
        <v>1.5247904E7</v>
      </c>
      <c r="F54" s="1" t="s">
        <v>181</v>
      </c>
      <c r="G54" s="1">
        <v>1.0</v>
      </c>
      <c r="H54" s="1">
        <v>28.0</v>
      </c>
      <c r="I54" s="1">
        <v>0.0</v>
      </c>
      <c r="J54" s="1">
        <v>1.0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2" t="b">
        <f>IFERROR(__xludf.DUMMYFUNCTION("IF(REGEXMATCH(B54, ""DEPRECATED""), true, false)
"),FALSE)</f>
        <v>0</v>
      </c>
      <c r="R54" s="2" t="str">
        <f t="shared" si="1"/>
        <v>varnish - 162</v>
      </c>
      <c r="S54" s="3" t="str">
        <f t="shared" si="2"/>
        <v>varnish - 15247904</v>
      </c>
      <c r="T54" s="2" t="b">
        <f t="shared" si="3"/>
        <v>0</v>
      </c>
      <c r="U54" s="2" t="b">
        <f t="shared" si="4"/>
        <v>0</v>
      </c>
    </row>
    <row r="55" hidden="1">
      <c r="A55" s="1" t="s">
        <v>182</v>
      </c>
      <c r="B55" s="1" t="s">
        <v>183</v>
      </c>
      <c r="C55" s="1" t="s">
        <v>23</v>
      </c>
      <c r="D55" s="1">
        <v>2283.0</v>
      </c>
      <c r="E55" s="1">
        <v>8.65448039E8</v>
      </c>
      <c r="F55" s="1" t="s">
        <v>184</v>
      </c>
      <c r="G55" s="1">
        <v>1.0</v>
      </c>
      <c r="H55" s="1">
        <v>82.0</v>
      </c>
      <c r="I55" s="1">
        <v>1.0</v>
      </c>
      <c r="J55" s="1">
        <v>7.0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2" t="b">
        <f>IFERROR(__xludf.DUMMYFUNCTION("IF(REGEXMATCH(B55, ""DEPRECATED""), true, false)
"),FALSE)</f>
        <v>0</v>
      </c>
      <c r="R55" s="2" t="str">
        <f t="shared" si="1"/>
        <v>ruby - 2283</v>
      </c>
      <c r="S55" s="3" t="str">
        <f t="shared" si="2"/>
        <v>ruby - 865448039</v>
      </c>
      <c r="T55" s="2" t="b">
        <f t="shared" si="3"/>
        <v>0</v>
      </c>
      <c r="U55" s="2" t="b">
        <f t="shared" si="4"/>
        <v>0</v>
      </c>
    </row>
    <row r="56">
      <c r="A56" s="1" t="s">
        <v>185</v>
      </c>
      <c r="B56" s="1" t="s">
        <v>186</v>
      </c>
      <c r="C56" s="1" t="s">
        <v>23</v>
      </c>
      <c r="D56" s="1">
        <v>3903.0</v>
      </c>
      <c r="E56" s="1">
        <v>1.616002589E9</v>
      </c>
      <c r="F56" s="1" t="s">
        <v>187</v>
      </c>
      <c r="G56" s="1">
        <v>0.0</v>
      </c>
      <c r="H56" s="1">
        <v>0.0</v>
      </c>
      <c r="I56" s="1">
        <v>0.0</v>
      </c>
      <c r="J56" s="1">
        <v>0.0</v>
      </c>
      <c r="K56" s="1">
        <v>1.0</v>
      </c>
      <c r="L56" s="1">
        <v>0.0</v>
      </c>
      <c r="M56" s="1">
        <v>0.0</v>
      </c>
      <c r="N56" s="1">
        <v>0.0</v>
      </c>
      <c r="O56" s="1">
        <v>2.0</v>
      </c>
      <c r="P56" s="1">
        <v>0.0</v>
      </c>
      <c r="Q56" s="2" t="b">
        <f>IFERROR(__xludf.DUMMYFUNCTION("IF(REGEXMATCH(B56, ""DEPRECATED""), true, false)
"),FALSE)</f>
        <v>0</v>
      </c>
      <c r="R56" s="2" t="str">
        <f t="shared" si="1"/>
        <v>registry - 3903</v>
      </c>
      <c r="S56" s="3" t="str">
        <f t="shared" si="2"/>
        <v>registry - 1616002589</v>
      </c>
      <c r="T56" s="2" t="b">
        <f t="shared" si="3"/>
        <v>1</v>
      </c>
      <c r="U56" s="2" t="b">
        <f t="shared" si="4"/>
        <v>0</v>
      </c>
    </row>
    <row r="57" hidden="1">
      <c r="A57" s="1" t="s">
        <v>188</v>
      </c>
      <c r="B57" s="1" t="s">
        <v>189</v>
      </c>
      <c r="C57" s="1" t="s">
        <v>23</v>
      </c>
      <c r="D57" s="1">
        <v>60.0</v>
      </c>
      <c r="E57" s="1">
        <v>2461881.0</v>
      </c>
      <c r="F57" s="1" t="s">
        <v>190</v>
      </c>
      <c r="G57" s="1">
        <v>1.0</v>
      </c>
      <c r="H57" s="1">
        <v>34.0</v>
      </c>
      <c r="I57" s="1">
        <v>0.0</v>
      </c>
      <c r="J57" s="1">
        <v>1.0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2" t="b">
        <f>IFERROR(__xludf.DUMMYFUNCTION("IF(REGEXMATCH(B57, ""DEPRECATED""), true, false)
"),FALSE)</f>
        <v>0</v>
      </c>
      <c r="R57" s="2" t="str">
        <f t="shared" si="1"/>
        <v>rakudo-star - 60</v>
      </c>
      <c r="S57" s="3" t="str">
        <f t="shared" si="2"/>
        <v>rakudo-star - 2461881</v>
      </c>
      <c r="T57" s="2" t="b">
        <f t="shared" si="3"/>
        <v>0</v>
      </c>
      <c r="U57" s="2" t="b">
        <f t="shared" si="4"/>
        <v>0</v>
      </c>
    </row>
    <row r="58">
      <c r="A58" s="1" t="s">
        <v>191</v>
      </c>
      <c r="B58" s="1" t="s">
        <v>192</v>
      </c>
      <c r="C58" s="1" t="s">
        <v>23</v>
      </c>
      <c r="D58" s="1">
        <v>164.0</v>
      </c>
      <c r="E58" s="1">
        <v>9.49231E7</v>
      </c>
      <c r="F58" s="1" t="s">
        <v>193</v>
      </c>
      <c r="G58" s="1">
        <v>0.0</v>
      </c>
      <c r="H58" s="1">
        <v>0.0</v>
      </c>
      <c r="I58" s="1">
        <v>4.0</v>
      </c>
      <c r="J58" s="1">
        <v>0.0</v>
      </c>
      <c r="K58" s="1">
        <v>2.0</v>
      </c>
      <c r="L58" s="1">
        <v>0.0</v>
      </c>
      <c r="M58" s="1">
        <v>0.0</v>
      </c>
      <c r="N58" s="1">
        <v>0.0</v>
      </c>
      <c r="O58" s="1">
        <v>1.0</v>
      </c>
      <c r="P58" s="1">
        <v>0.0</v>
      </c>
      <c r="Q58" s="2" t="b">
        <f>IFERROR(__xludf.DUMMYFUNCTION("IF(REGEXMATCH(B58, ""DEPRECATED""), true, false)
"),TRUE)</f>
        <v>1</v>
      </c>
      <c r="R58" s="2" t="str">
        <f t="shared" si="1"/>
        <v>nats-streaming - 164</v>
      </c>
      <c r="S58" s="3" t="str">
        <f t="shared" si="2"/>
        <v>nats-streaming - 94923100</v>
      </c>
      <c r="T58" s="2" t="b">
        <f t="shared" si="3"/>
        <v>1</v>
      </c>
      <c r="U58" s="2" t="b">
        <f t="shared" si="4"/>
        <v>0</v>
      </c>
    </row>
    <row r="59" hidden="1">
      <c r="A59" s="1" t="s">
        <v>194</v>
      </c>
      <c r="B59" s="1" t="s">
        <v>195</v>
      </c>
      <c r="C59" s="1" t="s">
        <v>23</v>
      </c>
      <c r="D59" s="1">
        <v>61.0</v>
      </c>
      <c r="E59" s="1">
        <v>2.4428513E7</v>
      </c>
      <c r="F59" s="1" t="s">
        <v>196</v>
      </c>
      <c r="G59" s="1">
        <v>0.0</v>
      </c>
      <c r="H59" s="1">
        <v>53.0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0.0</v>
      </c>
      <c r="P59" s="1">
        <v>0.0</v>
      </c>
      <c r="Q59" s="2" t="b">
        <f>IFERROR(__xludf.DUMMYFUNCTION("IF(REGEXMATCH(B59, ""DEPRECATED""), true, false)
"),FALSE)</f>
        <v>0</v>
      </c>
      <c r="R59" s="2" t="str">
        <f t="shared" si="1"/>
        <v>haxe - 61</v>
      </c>
      <c r="S59" s="3" t="str">
        <f t="shared" si="2"/>
        <v>haxe - 24428513</v>
      </c>
      <c r="T59" s="2" t="b">
        <f t="shared" si="3"/>
        <v>0</v>
      </c>
      <c r="U59" s="2" t="b">
        <f t="shared" si="4"/>
        <v>0</v>
      </c>
    </row>
    <row r="60">
      <c r="A60" s="1" t="s">
        <v>197</v>
      </c>
      <c r="B60" s="1" t="s">
        <v>198</v>
      </c>
      <c r="C60" s="1" t="s">
        <v>23</v>
      </c>
      <c r="D60" s="1">
        <v>755.0</v>
      </c>
      <c r="E60" s="1">
        <v>3.16767707E8</v>
      </c>
      <c r="F60" s="1" t="s">
        <v>199</v>
      </c>
      <c r="G60" s="1">
        <v>3.0</v>
      </c>
      <c r="H60" s="1">
        <v>37.0</v>
      </c>
      <c r="I60" s="1">
        <v>3.0</v>
      </c>
      <c r="J60" s="1">
        <v>51.0</v>
      </c>
      <c r="K60" s="1">
        <v>9.0</v>
      </c>
      <c r="L60" s="1">
        <v>1.0</v>
      </c>
      <c r="M60" s="1">
        <v>0.0</v>
      </c>
      <c r="N60" s="1">
        <v>0.0</v>
      </c>
      <c r="O60" s="1">
        <v>0.0</v>
      </c>
      <c r="P60" s="1">
        <v>0.0</v>
      </c>
      <c r="Q60" s="2" t="b">
        <f>IFERROR(__xludf.DUMMYFUNCTION("IF(REGEXMATCH(B60, ""DEPRECATED""), true, false)
"),FALSE)</f>
        <v>0</v>
      </c>
      <c r="R60" s="2" t="str">
        <f t="shared" si="1"/>
        <v>kong - 755</v>
      </c>
      <c r="S60" s="3" t="str">
        <f t="shared" si="2"/>
        <v>kong - 316767707</v>
      </c>
      <c r="T60" s="2" t="b">
        <f t="shared" si="3"/>
        <v>1</v>
      </c>
      <c r="U60" s="2" t="b">
        <f t="shared" si="4"/>
        <v>0</v>
      </c>
    </row>
    <row r="61" hidden="1">
      <c r="A61" s="1" t="s">
        <v>200</v>
      </c>
      <c r="B61" s="1" t="s">
        <v>201</v>
      </c>
      <c r="C61" s="1" t="s">
        <v>23</v>
      </c>
      <c r="D61" s="1">
        <v>169.0</v>
      </c>
      <c r="E61" s="1">
        <v>8046497.0</v>
      </c>
      <c r="F61" s="1" t="s">
        <v>202</v>
      </c>
      <c r="G61" s="1">
        <v>1.0</v>
      </c>
      <c r="H61" s="1">
        <v>21.0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0.0</v>
      </c>
      <c r="P61" s="1">
        <v>0.0</v>
      </c>
      <c r="Q61" s="2" t="b">
        <f>IFERROR(__xludf.DUMMYFUNCTION("IF(REGEXMATCH(B61, ""DEPRECATED""), true, false)
"),FALSE)</f>
        <v>0</v>
      </c>
      <c r="R61" s="2" t="str">
        <f t="shared" si="1"/>
        <v>irssi - 169</v>
      </c>
      <c r="S61" s="3" t="str">
        <f t="shared" si="2"/>
        <v>irssi - 8046497</v>
      </c>
      <c r="T61" s="2" t="b">
        <f t="shared" si="3"/>
        <v>0</v>
      </c>
      <c r="U61" s="2" t="b">
        <f t="shared" si="4"/>
        <v>0</v>
      </c>
    </row>
    <row r="62" hidden="1">
      <c r="A62" s="1" t="s">
        <v>203</v>
      </c>
      <c r="B62" s="1" t="s">
        <v>204</v>
      </c>
      <c r="C62" s="1" t="s">
        <v>23</v>
      </c>
      <c r="D62" s="1">
        <v>183.0</v>
      </c>
      <c r="E62" s="1">
        <v>1.0690505E7</v>
      </c>
      <c r="F62" s="1" t="s">
        <v>205</v>
      </c>
      <c r="G62" s="1">
        <v>0.0</v>
      </c>
      <c r="H62" s="1">
        <v>0.0</v>
      </c>
      <c r="I62" s="1">
        <v>1.0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1.0</v>
      </c>
      <c r="P62" s="1">
        <v>0.0</v>
      </c>
      <c r="Q62" s="2" t="b">
        <f>IFERROR(__xludf.DUMMYFUNCTION("IF(REGEXMATCH(B62, ""DEPRECATED""), true, false)
"),FALSE)</f>
        <v>0</v>
      </c>
      <c r="R62" s="2" t="str">
        <f t="shared" si="1"/>
        <v>fluentd - 183</v>
      </c>
      <c r="S62" s="3" t="str">
        <f t="shared" si="2"/>
        <v>fluentd - 10690505</v>
      </c>
      <c r="T62" s="2" t="b">
        <f t="shared" si="3"/>
        <v>0</v>
      </c>
      <c r="U62" s="2" t="b">
        <f t="shared" si="4"/>
        <v>0</v>
      </c>
    </row>
    <row r="63">
      <c r="A63" s="1" t="s">
        <v>206</v>
      </c>
      <c r="B63" s="1" t="s">
        <v>207</v>
      </c>
      <c r="C63" s="1" t="s">
        <v>23</v>
      </c>
      <c r="D63" s="1">
        <v>358.0</v>
      </c>
      <c r="E63" s="1">
        <v>5.2871224E7</v>
      </c>
      <c r="F63" s="1" t="s">
        <v>208</v>
      </c>
      <c r="G63" s="1">
        <v>1.0</v>
      </c>
      <c r="H63" s="1">
        <v>138.0</v>
      </c>
      <c r="I63" s="1">
        <v>0.0</v>
      </c>
      <c r="J63" s="1">
        <v>7.0</v>
      </c>
      <c r="K63" s="1">
        <v>2.0</v>
      </c>
      <c r="L63" s="1">
        <v>0.0</v>
      </c>
      <c r="M63" s="1">
        <v>1.0</v>
      </c>
      <c r="N63" s="1">
        <v>1.0</v>
      </c>
      <c r="O63" s="1">
        <v>0.0</v>
      </c>
      <c r="P63" s="1">
        <v>0.0</v>
      </c>
      <c r="Q63" s="2" t="b">
        <f>IFERROR(__xludf.DUMMYFUNCTION("IF(REGEXMATCH(B63, ""DEPRECATED""), true, false)
"),FALSE)</f>
        <v>0</v>
      </c>
      <c r="R63" s="2" t="str">
        <f t="shared" si="1"/>
        <v>erlang - 358</v>
      </c>
      <c r="S63" s="3" t="str">
        <f t="shared" si="2"/>
        <v>erlang - 52871224</v>
      </c>
      <c r="T63" s="2" t="b">
        <f t="shared" si="3"/>
        <v>1</v>
      </c>
      <c r="U63" s="2" t="b">
        <f t="shared" si="4"/>
        <v>0</v>
      </c>
    </row>
    <row r="64" hidden="1">
      <c r="A64" s="1" t="s">
        <v>209</v>
      </c>
      <c r="B64" s="1" t="s">
        <v>210</v>
      </c>
      <c r="C64" s="1" t="s">
        <v>23</v>
      </c>
      <c r="D64" s="1">
        <v>77.0</v>
      </c>
      <c r="E64" s="1">
        <v>2778233.0</v>
      </c>
      <c r="F64" s="1" t="s">
        <v>211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2" t="b">
        <f>IFERROR(__xludf.DUMMYFUNCTION("IF(REGEXMATCH(B64, ""DEPRECATED""), true, false)
"),FALSE)</f>
        <v>0</v>
      </c>
      <c r="R64" s="2" t="str">
        <f t="shared" si="1"/>
        <v>eggdrop - 77</v>
      </c>
      <c r="S64" s="3" t="str">
        <f t="shared" si="2"/>
        <v>eggdrop - 2778233</v>
      </c>
      <c r="T64" s="2" t="b">
        <f t="shared" si="3"/>
        <v>0</v>
      </c>
      <c r="U64" s="2" t="b">
        <f t="shared" si="4"/>
        <v>0</v>
      </c>
    </row>
    <row r="65">
      <c r="A65" s="1" t="s">
        <v>212</v>
      </c>
      <c r="B65" s="1" t="s">
        <v>213</v>
      </c>
      <c r="C65" s="1" t="s">
        <v>23</v>
      </c>
      <c r="D65" s="1">
        <v>177.0</v>
      </c>
      <c r="E65" s="1">
        <v>1.2184895E7</v>
      </c>
      <c r="F65" s="1" t="s">
        <v>214</v>
      </c>
      <c r="G65" s="1">
        <v>1.0</v>
      </c>
      <c r="H65" s="1">
        <v>0.0</v>
      </c>
      <c r="I65" s="1">
        <v>4.0</v>
      </c>
      <c r="J65" s="1">
        <v>0.0</v>
      </c>
      <c r="K65" s="1">
        <v>2.0</v>
      </c>
      <c r="L65" s="1">
        <v>0.0</v>
      </c>
      <c r="M65" s="1">
        <v>3.0</v>
      </c>
      <c r="N65" s="1">
        <v>0.0</v>
      </c>
      <c r="O65" s="1">
        <v>1.0</v>
      </c>
      <c r="P65" s="1">
        <v>0.0</v>
      </c>
      <c r="Q65" s="2" t="b">
        <f>IFERROR(__xludf.DUMMYFUNCTION("IF(REGEXMATCH(B65, ""DEPRECATED""), true, false)
"),FALSE)</f>
        <v>0</v>
      </c>
      <c r="R65" s="2" t="str">
        <f t="shared" si="1"/>
        <v>bonita - 177</v>
      </c>
      <c r="S65" s="3" t="str">
        <f t="shared" si="2"/>
        <v>bonita - 12184895</v>
      </c>
      <c r="T65" s="2" t="b">
        <f t="shared" si="3"/>
        <v>1</v>
      </c>
      <c r="U65" s="2" t="b">
        <f t="shared" si="4"/>
        <v>0</v>
      </c>
    </row>
    <row r="66" hidden="1">
      <c r="A66" s="1" t="s">
        <v>215</v>
      </c>
      <c r="B66" s="1" t="s">
        <v>216</v>
      </c>
      <c r="C66" s="1" t="s">
        <v>23</v>
      </c>
      <c r="D66" s="1">
        <v>1175.0</v>
      </c>
      <c r="E66" s="1">
        <v>6.00200966E8</v>
      </c>
      <c r="F66" s="1" t="s">
        <v>217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0.0</v>
      </c>
      <c r="Q66" s="2" t="b">
        <f>IFERROR(__xludf.DUMMYFUNCTION("IF(REGEXMATCH(B66, ""DEPRECATED""), true, false)
"),FALSE)</f>
        <v>0</v>
      </c>
      <c r="R66" s="2" t="str">
        <f t="shared" si="1"/>
        <v>eclipse-mosquitto - 1175</v>
      </c>
      <c r="S66" s="3" t="str">
        <f t="shared" si="2"/>
        <v>eclipse-mosquitto - 600200966</v>
      </c>
      <c r="T66" s="2" t="b">
        <f t="shared" si="3"/>
        <v>0</v>
      </c>
      <c r="U66" s="2" t="b">
        <f t="shared" si="4"/>
        <v>0</v>
      </c>
    </row>
    <row r="67">
      <c r="A67" s="1" t="s">
        <v>218</v>
      </c>
      <c r="B67" s="1" t="s">
        <v>219</v>
      </c>
      <c r="C67" s="1" t="s">
        <v>23</v>
      </c>
      <c r="D67" s="1">
        <v>638.0</v>
      </c>
      <c r="E67" s="1">
        <v>5.40742282E8</v>
      </c>
      <c r="F67" s="1" t="s">
        <v>220</v>
      </c>
      <c r="G67" s="1">
        <v>0.0</v>
      </c>
      <c r="H67" s="1">
        <v>0.0</v>
      </c>
      <c r="I67" s="1">
        <v>0.0</v>
      </c>
      <c r="J67" s="1">
        <v>0.0</v>
      </c>
      <c r="K67" s="1">
        <v>2.0</v>
      </c>
      <c r="L67" s="1">
        <v>0.0</v>
      </c>
      <c r="M67" s="1">
        <v>0.0</v>
      </c>
      <c r="N67" s="1">
        <v>0.0</v>
      </c>
      <c r="O67" s="1">
        <v>1.0</v>
      </c>
      <c r="P67" s="1">
        <v>0.0</v>
      </c>
      <c r="Q67" s="2" t="b">
        <f>IFERROR(__xludf.DUMMYFUNCTION("IF(REGEXMATCH(B67, ""DEPRECATED""), true, false)
"),FALSE)</f>
        <v>0</v>
      </c>
      <c r="R67" s="2" t="str">
        <f t="shared" si="1"/>
        <v>caddy - 638</v>
      </c>
      <c r="S67" s="3" t="str">
        <f t="shared" si="2"/>
        <v>caddy - 540742282</v>
      </c>
      <c r="T67" s="2" t="b">
        <f t="shared" si="3"/>
        <v>1</v>
      </c>
      <c r="U67" s="2" t="b">
        <f t="shared" si="4"/>
        <v>0</v>
      </c>
    </row>
    <row r="68" hidden="1">
      <c r="A68" s="1" t="s">
        <v>221</v>
      </c>
      <c r="B68" s="1" t="s">
        <v>222</v>
      </c>
      <c r="C68" s="1" t="s">
        <v>23</v>
      </c>
      <c r="D68" s="1">
        <v>37.0</v>
      </c>
      <c r="E68" s="1">
        <v>22626.0</v>
      </c>
      <c r="F68" s="1" t="s">
        <v>223</v>
      </c>
      <c r="G68" s="1">
        <v>0.0</v>
      </c>
      <c r="H68" s="1">
        <v>0.0</v>
      </c>
      <c r="I68" s="1">
        <v>1.0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2.0</v>
      </c>
      <c r="P68" s="1">
        <v>0.0</v>
      </c>
      <c r="Q68" s="2" t="b">
        <f>IFERROR(__xludf.DUMMYFUNCTION("IF(REGEXMATCH(B68, ""DEPRECATED""), true, false)
"),FALSE)</f>
        <v>0</v>
      </c>
      <c r="R68" s="2" t="str">
        <f t="shared" si="1"/>
        <v>api-firewall - 37</v>
      </c>
      <c r="S68" s="3" t="str">
        <f t="shared" si="2"/>
        <v>api-firewall - 22626</v>
      </c>
      <c r="T68" s="2" t="b">
        <f t="shared" si="3"/>
        <v>0</v>
      </c>
      <c r="U68" s="2" t="b">
        <f t="shared" si="4"/>
        <v>0</v>
      </c>
    </row>
    <row r="69" hidden="1">
      <c r="A69" s="1" t="s">
        <v>224</v>
      </c>
      <c r="B69" s="1" t="s">
        <v>225</v>
      </c>
      <c r="C69" s="1" t="s">
        <v>23</v>
      </c>
      <c r="D69" s="1">
        <v>329.0</v>
      </c>
      <c r="E69" s="1">
        <v>1.4362404E7</v>
      </c>
      <c r="F69" s="1" t="s">
        <v>226</v>
      </c>
      <c r="G69" s="1">
        <v>1.0</v>
      </c>
      <c r="H69" s="1">
        <v>24.0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2" t="b">
        <f>IFERROR(__xludf.DUMMYFUNCTION("IF(REGEXMATCH(B69, ""DEPRECATED""), true, false)
"),FALSE)</f>
        <v>0</v>
      </c>
      <c r="R69" s="2" t="str">
        <f t="shared" si="1"/>
        <v>julia - 329</v>
      </c>
      <c r="S69" s="3" t="str">
        <f t="shared" si="2"/>
        <v>julia - 14362404</v>
      </c>
      <c r="T69" s="2" t="b">
        <f t="shared" si="3"/>
        <v>0</v>
      </c>
      <c r="U69" s="2" t="b">
        <f t="shared" si="4"/>
        <v>0</v>
      </c>
    </row>
    <row r="70" hidden="1">
      <c r="A70" s="1" t="s">
        <v>227</v>
      </c>
      <c r="B70" s="1" t="s">
        <v>228</v>
      </c>
      <c r="C70" s="1" t="s">
        <v>23</v>
      </c>
      <c r="D70" s="1">
        <v>620.0</v>
      </c>
      <c r="E70" s="1">
        <v>1.65021189E8</v>
      </c>
      <c r="F70" s="1" t="s">
        <v>229</v>
      </c>
      <c r="G70" s="1" t="s">
        <v>166</v>
      </c>
      <c r="H70" s="1" t="s">
        <v>166</v>
      </c>
      <c r="I70" s="1" t="s">
        <v>166</v>
      </c>
      <c r="J70" s="1" t="s">
        <v>166</v>
      </c>
      <c r="K70" s="1" t="s">
        <v>166</v>
      </c>
      <c r="L70" s="1" t="s">
        <v>166</v>
      </c>
      <c r="M70" s="1" t="s">
        <v>166</v>
      </c>
      <c r="N70" s="1" t="s">
        <v>166</v>
      </c>
      <c r="O70" s="1" t="s">
        <v>166</v>
      </c>
      <c r="P70" s="1" t="s">
        <v>166</v>
      </c>
      <c r="Q70" s="2" t="b">
        <f>IFERROR(__xludf.DUMMYFUNCTION("IF(REGEXMATCH(B70, ""DEPRECATED""), true, false)
"),FALSE)</f>
        <v>0</v>
      </c>
      <c r="R70" s="2" t="str">
        <f t="shared" si="1"/>
        <v>percona - 620</v>
      </c>
      <c r="S70" s="3" t="str">
        <f t="shared" si="2"/>
        <v>percona - 165021189</v>
      </c>
      <c r="T70" s="2" t="b">
        <f t="shared" si="3"/>
        <v>1</v>
      </c>
      <c r="U70" s="2" t="b">
        <f t="shared" si="4"/>
        <v>1</v>
      </c>
    </row>
    <row r="71" hidden="1">
      <c r="A71" s="1" t="s">
        <v>230</v>
      </c>
      <c r="B71" s="1" t="s">
        <v>231</v>
      </c>
      <c r="C71" s="1" t="s">
        <v>23</v>
      </c>
      <c r="D71" s="1">
        <v>1026.0</v>
      </c>
      <c r="E71" s="1">
        <v>3.3006734E7</v>
      </c>
      <c r="F71" s="1" t="s">
        <v>232</v>
      </c>
      <c r="G71" s="1" t="s">
        <v>166</v>
      </c>
      <c r="H71" s="1" t="s">
        <v>166</v>
      </c>
      <c r="I71" s="1" t="s">
        <v>166</v>
      </c>
      <c r="J71" s="1" t="s">
        <v>166</v>
      </c>
      <c r="K71" s="1" t="s">
        <v>166</v>
      </c>
      <c r="L71" s="1" t="s">
        <v>166</v>
      </c>
      <c r="M71" s="1" t="s">
        <v>166</v>
      </c>
      <c r="N71" s="1" t="s">
        <v>166</v>
      </c>
      <c r="O71" s="1" t="s">
        <v>166</v>
      </c>
      <c r="P71" s="1" t="s">
        <v>166</v>
      </c>
      <c r="Q71" s="2" t="b">
        <f>IFERROR(__xludf.DUMMYFUNCTION("IF(REGEXMATCH(B71, ""DEPRECATED""), true, false)
"),FALSE)</f>
        <v>0</v>
      </c>
      <c r="R71" s="2" t="str">
        <f t="shared" si="1"/>
        <v>oraclelinux - 1026</v>
      </c>
      <c r="S71" s="3" t="str">
        <f t="shared" si="2"/>
        <v>oraclelinux - 33006734</v>
      </c>
      <c r="T71" s="2" t="b">
        <f t="shared" si="3"/>
        <v>1</v>
      </c>
      <c r="U71" s="2" t="b">
        <f t="shared" si="4"/>
        <v>1</v>
      </c>
    </row>
    <row r="72" hidden="1">
      <c r="A72" s="1" t="s">
        <v>233</v>
      </c>
      <c r="B72" s="1" t="s">
        <v>234</v>
      </c>
      <c r="C72" s="1" t="s">
        <v>23</v>
      </c>
      <c r="D72" s="1">
        <v>448.0</v>
      </c>
      <c r="E72" s="1">
        <v>7.8640247E7</v>
      </c>
      <c r="F72" s="1" t="s">
        <v>235</v>
      </c>
      <c r="G72" s="1">
        <v>3.0</v>
      </c>
      <c r="H72" s="1">
        <v>16.0</v>
      </c>
      <c r="I72" s="1">
        <v>1.0</v>
      </c>
      <c r="J72" s="1">
        <v>15.0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2" t="b">
        <f>IFERROR(__xludf.DUMMYFUNCTION("IF(REGEXMATCH(B72, ""DEPRECATED""), true, false)
"),FALSE)</f>
        <v>0</v>
      </c>
      <c r="R72" s="2" t="str">
        <f t="shared" si="1"/>
        <v>eclipse-temurin - 448</v>
      </c>
      <c r="S72" s="3" t="str">
        <f t="shared" si="2"/>
        <v>eclipse-temurin - 78640247</v>
      </c>
      <c r="T72" s="2" t="b">
        <f t="shared" si="3"/>
        <v>0</v>
      </c>
      <c r="U72" s="2" t="b">
        <f t="shared" si="4"/>
        <v>0</v>
      </c>
    </row>
    <row r="73" hidden="1">
      <c r="A73" s="1" t="s">
        <v>236</v>
      </c>
      <c r="B73" s="1" t="s">
        <v>237</v>
      </c>
      <c r="C73" s="1" t="s">
        <v>23</v>
      </c>
      <c r="D73" s="1">
        <v>48.0</v>
      </c>
      <c r="E73" s="1">
        <v>2.1765289E7</v>
      </c>
      <c r="F73" s="1" t="s">
        <v>238</v>
      </c>
      <c r="G73" s="1">
        <v>3.0</v>
      </c>
      <c r="H73" s="1">
        <v>11.0</v>
      </c>
      <c r="I73" s="1">
        <v>1.0</v>
      </c>
      <c r="J73" s="1">
        <v>3.0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2" t="b">
        <f>IFERROR(__xludf.DUMMYFUNCTION("IF(REGEXMATCH(B73, ""DEPRECATED""), true, false)
"),FALSE)</f>
        <v>0</v>
      </c>
      <c r="R73" s="2" t="str">
        <f t="shared" si="1"/>
        <v>sapmachine - 48</v>
      </c>
      <c r="S73" s="3" t="str">
        <f t="shared" si="2"/>
        <v>sapmachine - 21765289</v>
      </c>
      <c r="T73" s="2" t="b">
        <f t="shared" si="3"/>
        <v>0</v>
      </c>
      <c r="U73" s="2" t="b">
        <f t="shared" si="4"/>
        <v>0</v>
      </c>
    </row>
    <row r="74" hidden="1">
      <c r="A74" s="1" t="s">
        <v>239</v>
      </c>
      <c r="B74" s="1" t="s">
        <v>240</v>
      </c>
      <c r="C74" s="1" t="s">
        <v>23</v>
      </c>
      <c r="D74" s="1">
        <v>786.0</v>
      </c>
      <c r="E74" s="1">
        <v>7.3103813E7</v>
      </c>
      <c r="F74" s="1" t="s">
        <v>241</v>
      </c>
      <c r="G74" s="1" t="s">
        <v>166</v>
      </c>
      <c r="H74" s="1" t="s">
        <v>166</v>
      </c>
      <c r="I74" s="1" t="s">
        <v>166</v>
      </c>
      <c r="J74" s="1" t="s">
        <v>166</v>
      </c>
      <c r="K74" s="1" t="s">
        <v>166</v>
      </c>
      <c r="L74" s="1" t="s">
        <v>166</v>
      </c>
      <c r="M74" s="1" t="s">
        <v>166</v>
      </c>
      <c r="N74" s="1" t="s">
        <v>166</v>
      </c>
      <c r="O74" s="1" t="s">
        <v>166</v>
      </c>
      <c r="P74" s="1" t="s">
        <v>166</v>
      </c>
      <c r="Q74" s="2" t="b">
        <f>IFERROR(__xludf.DUMMYFUNCTION("IF(REGEXMATCH(B74, ""DEPRECATED""), true, false)
"),FALSE)</f>
        <v>0</v>
      </c>
      <c r="R74" s="2" t="str">
        <f t="shared" si="1"/>
        <v>rocket.chat - 786</v>
      </c>
      <c r="S74" s="3" t="str">
        <f t="shared" si="2"/>
        <v>rocket.chat - 73103813</v>
      </c>
      <c r="T74" s="2" t="b">
        <f t="shared" si="3"/>
        <v>1</v>
      </c>
      <c r="U74" s="2" t="b">
        <f t="shared" si="4"/>
        <v>1</v>
      </c>
    </row>
    <row r="75" hidden="1">
      <c r="A75" s="1" t="s">
        <v>242</v>
      </c>
      <c r="B75" s="1" t="s">
        <v>243</v>
      </c>
      <c r="C75" s="1" t="s">
        <v>23</v>
      </c>
      <c r="D75" s="1">
        <v>4579.0</v>
      </c>
      <c r="E75" s="1">
        <v>4.357117408E9</v>
      </c>
      <c r="F75" s="1" t="s">
        <v>244</v>
      </c>
      <c r="G75" s="1">
        <v>1.0</v>
      </c>
      <c r="H75" s="1">
        <v>28.0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1.0</v>
      </c>
      <c r="O75" s="1">
        <v>0.0</v>
      </c>
      <c r="P75" s="1">
        <v>0.0</v>
      </c>
      <c r="Q75" s="2" t="b">
        <f>IFERROR(__xludf.DUMMYFUNCTION("IF(REGEXMATCH(B75, ""DEPRECATED""), true, false)
"),FALSE)</f>
        <v>0</v>
      </c>
      <c r="R75" s="2" t="str">
        <f t="shared" si="1"/>
        <v>httpd - 4579</v>
      </c>
      <c r="S75" s="3" t="str">
        <f t="shared" si="2"/>
        <v>httpd - 4357117408</v>
      </c>
      <c r="T75" s="2" t="b">
        <f t="shared" si="3"/>
        <v>0</v>
      </c>
      <c r="U75" s="2" t="b">
        <f t="shared" si="4"/>
        <v>0</v>
      </c>
    </row>
    <row r="76">
      <c r="A76" s="1" t="s">
        <v>245</v>
      </c>
      <c r="B76" s="1" t="s">
        <v>246</v>
      </c>
      <c r="C76" s="1" t="s">
        <v>23</v>
      </c>
      <c r="D76" s="1">
        <v>12437.0</v>
      </c>
      <c r="E76" s="1">
        <v>5.994034865E9</v>
      </c>
      <c r="F76" s="1" t="s">
        <v>247</v>
      </c>
      <c r="G76" s="1">
        <v>3.0</v>
      </c>
      <c r="H76" s="1">
        <v>19.0</v>
      </c>
      <c r="I76" s="1">
        <v>11.0</v>
      </c>
      <c r="J76" s="1">
        <v>0.0</v>
      </c>
      <c r="K76" s="1">
        <v>28.0</v>
      </c>
      <c r="L76" s="1">
        <v>0.0</v>
      </c>
      <c r="M76" s="1">
        <v>2.0</v>
      </c>
      <c r="N76" s="1">
        <v>1.0</v>
      </c>
      <c r="O76" s="1">
        <v>1.0</v>
      </c>
      <c r="P76" s="1">
        <v>0.0</v>
      </c>
      <c r="Q76" s="2" t="b">
        <f>IFERROR(__xludf.DUMMYFUNCTION("IF(REGEXMATCH(B76, ""DEPRECATED""), true, false)
"),FALSE)</f>
        <v>0</v>
      </c>
      <c r="R76" s="2" t="str">
        <f t="shared" si="1"/>
        <v>redis - 12437</v>
      </c>
      <c r="S76" s="3" t="str">
        <f t="shared" si="2"/>
        <v>redis - 5994034865</v>
      </c>
      <c r="T76" s="2" t="b">
        <f t="shared" si="3"/>
        <v>1</v>
      </c>
      <c r="U76" s="2" t="b">
        <f t="shared" si="4"/>
        <v>0</v>
      </c>
    </row>
    <row r="77">
      <c r="A77" s="1" t="s">
        <v>248</v>
      </c>
      <c r="B77" s="1" t="s">
        <v>249</v>
      </c>
      <c r="C77" s="1" t="s">
        <v>23</v>
      </c>
      <c r="D77" s="1">
        <v>93.0</v>
      </c>
      <c r="E77" s="1">
        <v>6506724.0</v>
      </c>
      <c r="F77" s="1" t="s">
        <v>250</v>
      </c>
      <c r="G77" s="1">
        <v>15.0</v>
      </c>
      <c r="H77" s="1">
        <v>41.0</v>
      </c>
      <c r="I77" s="1">
        <v>119.0</v>
      </c>
      <c r="J77" s="1">
        <v>4.0</v>
      </c>
      <c r="K77" s="1">
        <v>71.0</v>
      </c>
      <c r="L77" s="1">
        <v>0.0</v>
      </c>
      <c r="M77" s="1">
        <v>39.0</v>
      </c>
      <c r="N77" s="1">
        <v>0.0</v>
      </c>
      <c r="O77" s="1">
        <v>10.0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1"/>
        <v>plone - 93</v>
      </c>
      <c r="S77" s="3" t="str">
        <f t="shared" si="2"/>
        <v>plone - 6506724</v>
      </c>
      <c r="T77" s="2" t="b">
        <f t="shared" si="3"/>
        <v>1</v>
      </c>
      <c r="U77" s="2" t="b">
        <f t="shared" si="4"/>
        <v>0</v>
      </c>
    </row>
    <row r="78" hidden="1">
      <c r="A78" s="1" t="s">
        <v>251</v>
      </c>
      <c r="B78" s="1" t="s">
        <v>252</v>
      </c>
      <c r="C78" s="1" t="s">
        <v>23</v>
      </c>
      <c r="D78" s="1">
        <v>8.0</v>
      </c>
      <c r="E78" s="1">
        <v>216960.0</v>
      </c>
      <c r="F78" s="1" t="s">
        <v>253</v>
      </c>
      <c r="G78" s="1">
        <v>0.0</v>
      </c>
      <c r="H78" s="1">
        <v>29.0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1.0</v>
      </c>
      <c r="Q78" s="2" t="b">
        <f>IFERROR(__xludf.DUMMYFUNCTION("IF(REGEXMATCH(B78, ""DEPRECATED""), true, false)
"),FALSE)</f>
        <v>0</v>
      </c>
      <c r="R78" s="2" t="str">
        <f t="shared" si="1"/>
        <v>satosa - 8</v>
      </c>
      <c r="S78" s="3" t="str">
        <f t="shared" si="2"/>
        <v>satosa - 216960</v>
      </c>
      <c r="T78" s="2" t="b">
        <f t="shared" si="3"/>
        <v>0</v>
      </c>
      <c r="U78" s="2" t="b">
        <f t="shared" si="4"/>
        <v>0</v>
      </c>
    </row>
    <row r="79" hidden="1">
      <c r="A79" s="1" t="s">
        <v>254</v>
      </c>
      <c r="B79" s="1" t="s">
        <v>255</v>
      </c>
      <c r="C79" s="1" t="s">
        <v>23</v>
      </c>
      <c r="D79" s="1">
        <v>9131.0</v>
      </c>
      <c r="E79" s="1">
        <v>7.040684374E9</v>
      </c>
      <c r="F79" s="1" t="s">
        <v>256</v>
      </c>
      <c r="G79" s="1">
        <v>1.0</v>
      </c>
      <c r="H79" s="1">
        <v>92.0</v>
      </c>
      <c r="I79" s="1">
        <v>0.0</v>
      </c>
      <c r="J79" s="1">
        <v>7.0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2" t="b">
        <f>IFERROR(__xludf.DUMMYFUNCTION("IF(REGEXMATCH(B79, ""DEPRECATED""), true, false)
"),FALSE)</f>
        <v>0</v>
      </c>
      <c r="R79" s="2" t="str">
        <f t="shared" si="1"/>
        <v>python - 9131</v>
      </c>
      <c r="S79" s="3" t="str">
        <f t="shared" si="2"/>
        <v>python - 7040684374</v>
      </c>
      <c r="T79" s="2" t="b">
        <f t="shared" si="3"/>
        <v>0</v>
      </c>
      <c r="U79" s="2" t="b">
        <f t="shared" si="4"/>
        <v>0</v>
      </c>
    </row>
    <row r="80" hidden="1">
      <c r="A80" s="1" t="s">
        <v>257</v>
      </c>
      <c r="B80" s="1" t="s">
        <v>258</v>
      </c>
      <c r="C80" s="1" t="s">
        <v>23</v>
      </c>
      <c r="D80" s="1">
        <v>144.0</v>
      </c>
      <c r="E80" s="1">
        <v>7.5980321E7</v>
      </c>
      <c r="F80" s="1" t="s">
        <v>259</v>
      </c>
      <c r="G80" s="1">
        <v>3.0</v>
      </c>
      <c r="H80" s="1">
        <v>17.0</v>
      </c>
      <c r="I80" s="1">
        <v>1.0</v>
      </c>
      <c r="J80" s="1">
        <v>15.0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2" t="b">
        <f>IFERROR(__xludf.DUMMYFUNCTION("IF(REGEXMATCH(B80, ""DEPRECATED""), true, false)
"),FALSE)</f>
        <v>0</v>
      </c>
      <c r="R80" s="2" t="str">
        <f t="shared" si="1"/>
        <v>groovy - 144</v>
      </c>
      <c r="S80" s="3" t="str">
        <f t="shared" si="2"/>
        <v>groovy - 75980321</v>
      </c>
      <c r="T80" s="2" t="b">
        <f t="shared" si="3"/>
        <v>0</v>
      </c>
      <c r="U80" s="2" t="b">
        <f t="shared" si="4"/>
        <v>0</v>
      </c>
    </row>
    <row r="81" hidden="1">
      <c r="A81" s="1" t="s">
        <v>260</v>
      </c>
      <c r="B81" s="1" t="s">
        <v>261</v>
      </c>
      <c r="C81" s="1" t="s">
        <v>23</v>
      </c>
      <c r="D81" s="1">
        <v>353.0</v>
      </c>
      <c r="E81" s="1">
        <v>3.5296303E7</v>
      </c>
      <c r="F81" s="1" t="s">
        <v>262</v>
      </c>
      <c r="G81" s="1">
        <v>2.0</v>
      </c>
      <c r="H81" s="1">
        <v>38.0</v>
      </c>
      <c r="I81" s="1">
        <v>6.0</v>
      </c>
      <c r="J81" s="1">
        <v>1.0</v>
      </c>
      <c r="K81" s="1">
        <v>0.0</v>
      </c>
      <c r="L81" s="1">
        <v>0.0</v>
      </c>
      <c r="M81" s="1">
        <v>0.0</v>
      </c>
      <c r="N81" s="1">
        <v>1.0</v>
      </c>
      <c r="O81" s="1">
        <v>0.0</v>
      </c>
      <c r="P81" s="1">
        <v>0.0</v>
      </c>
      <c r="Q81" s="2" t="b">
        <f>IFERROR(__xludf.DUMMYFUNCTION("IF(REGEXMATCH(B81, ""DEPRECATED""), true, false)
"),FALSE)</f>
        <v>0</v>
      </c>
      <c r="R81" s="2" t="str">
        <f t="shared" si="1"/>
        <v>clojure - 353</v>
      </c>
      <c r="S81" s="3" t="str">
        <f t="shared" si="2"/>
        <v>clojure - 35296303</v>
      </c>
      <c r="T81" s="2" t="b">
        <f t="shared" si="3"/>
        <v>0</v>
      </c>
      <c r="U81" s="2" t="b">
        <f t="shared" si="4"/>
        <v>0</v>
      </c>
    </row>
    <row r="82" hidden="1">
      <c r="A82" s="1" t="s">
        <v>263</v>
      </c>
      <c r="B82" s="1" t="s">
        <v>264</v>
      </c>
      <c r="C82" s="1" t="s">
        <v>23</v>
      </c>
      <c r="D82" s="1">
        <v>297.0</v>
      </c>
      <c r="E82" s="1">
        <v>2.3350967E7</v>
      </c>
      <c r="F82" s="1" t="s">
        <v>265</v>
      </c>
      <c r="G82" s="1" t="s">
        <v>166</v>
      </c>
      <c r="H82" s="1" t="s">
        <v>166</v>
      </c>
      <c r="I82" s="1" t="s">
        <v>166</v>
      </c>
      <c r="J82" s="1" t="s">
        <v>166</v>
      </c>
      <c r="K82" s="1" t="s">
        <v>166</v>
      </c>
      <c r="L82" s="1" t="s">
        <v>166</v>
      </c>
      <c r="M82" s="1" t="s">
        <v>166</v>
      </c>
      <c r="N82" s="1" t="s">
        <v>166</v>
      </c>
      <c r="O82" s="1" t="s">
        <v>166</v>
      </c>
      <c r="P82" s="1" t="s">
        <v>166</v>
      </c>
      <c r="Q82" s="2" t="b">
        <f>IFERROR(__xludf.DUMMYFUNCTION("IF(REGEXMATCH(B82, ""DEPRECATED""), true, false)
"),FALSE)</f>
        <v>0</v>
      </c>
      <c r="R82" s="2" t="str">
        <f t="shared" si="1"/>
        <v>websphere-liberty - 297</v>
      </c>
      <c r="S82" s="3" t="str">
        <f t="shared" si="2"/>
        <v>websphere-liberty - 23350967</v>
      </c>
      <c r="T82" s="2" t="b">
        <f t="shared" si="3"/>
        <v>1</v>
      </c>
      <c r="U82" s="2" t="b">
        <f t="shared" si="4"/>
        <v>1</v>
      </c>
    </row>
    <row r="83" hidden="1">
      <c r="A83" s="1" t="s">
        <v>266</v>
      </c>
      <c r="B83" s="1" t="s">
        <v>267</v>
      </c>
      <c r="C83" s="1" t="s">
        <v>23</v>
      </c>
      <c r="D83" s="1">
        <v>62.0</v>
      </c>
      <c r="E83" s="1">
        <v>1.2612114E7</v>
      </c>
      <c r="F83" s="1" t="s">
        <v>268</v>
      </c>
      <c r="G83" s="1">
        <v>3.0</v>
      </c>
      <c r="H83" s="1">
        <v>11.0</v>
      </c>
      <c r="I83" s="1">
        <v>1.0</v>
      </c>
      <c r="J83" s="1">
        <v>4.0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1"/>
        <v>open-liberty - 62</v>
      </c>
      <c r="S83" s="3" t="str">
        <f t="shared" si="2"/>
        <v>open-liberty - 12612114</v>
      </c>
      <c r="T83" s="2" t="b">
        <f t="shared" si="3"/>
        <v>0</v>
      </c>
      <c r="U83" s="2" t="b">
        <f t="shared" si="4"/>
        <v>0</v>
      </c>
    </row>
    <row r="84">
      <c r="A84" s="1" t="s">
        <v>269</v>
      </c>
      <c r="B84" s="1" t="s">
        <v>270</v>
      </c>
      <c r="C84" s="1" t="s">
        <v>23</v>
      </c>
      <c r="D84" s="1">
        <v>116.0</v>
      </c>
      <c r="E84" s="1">
        <v>4.9764946E7</v>
      </c>
      <c r="F84" s="1" t="s">
        <v>271</v>
      </c>
      <c r="G84" s="1">
        <v>2.0</v>
      </c>
      <c r="H84" s="1">
        <v>44.0</v>
      </c>
      <c r="I84" s="1">
        <v>2.0</v>
      </c>
      <c r="J84" s="1">
        <v>45.0</v>
      </c>
      <c r="K84" s="1">
        <v>8.0</v>
      </c>
      <c r="L84" s="1">
        <v>3.0</v>
      </c>
      <c r="M84" s="1">
        <v>0.0</v>
      </c>
      <c r="N84" s="1">
        <v>0.0</v>
      </c>
      <c r="O84" s="1">
        <v>0.0</v>
      </c>
      <c r="P84" s="1">
        <v>0.0</v>
      </c>
      <c r="Q84" s="2" t="b">
        <f>IFERROR(__xludf.DUMMYFUNCTION("IF(REGEXMATCH(B84, ""DEPRECATED""), true, false)
"),FALSE)</f>
        <v>0</v>
      </c>
      <c r="R84" s="2" t="str">
        <f t="shared" si="1"/>
        <v>jruby - 116</v>
      </c>
      <c r="S84" s="3" t="str">
        <f t="shared" si="2"/>
        <v>jruby - 49764946</v>
      </c>
      <c r="T84" s="2" t="b">
        <f t="shared" si="3"/>
        <v>1</v>
      </c>
      <c r="U84" s="2" t="b">
        <f t="shared" si="4"/>
        <v>0</v>
      </c>
    </row>
    <row r="85">
      <c r="A85" s="1" t="s">
        <v>272</v>
      </c>
      <c r="B85" s="1" t="s">
        <v>273</v>
      </c>
      <c r="C85" s="1" t="s">
        <v>23</v>
      </c>
      <c r="D85" s="1">
        <v>1808.0</v>
      </c>
      <c r="E85" s="1">
        <v>1.017648772E9</v>
      </c>
      <c r="F85" s="1" t="s">
        <v>274</v>
      </c>
      <c r="G85" s="1">
        <v>1.0</v>
      </c>
      <c r="H85" s="1">
        <v>26.0</v>
      </c>
      <c r="I85" s="1">
        <v>4.0</v>
      </c>
      <c r="J85" s="1">
        <v>1.0</v>
      </c>
      <c r="K85" s="1">
        <v>9.0</v>
      </c>
      <c r="L85" s="1">
        <v>0.0</v>
      </c>
      <c r="M85" s="1">
        <v>2.0</v>
      </c>
      <c r="N85" s="1">
        <v>1.0</v>
      </c>
      <c r="O85" s="1">
        <v>1.0</v>
      </c>
      <c r="P85" s="1">
        <v>0.0</v>
      </c>
      <c r="Q85" s="2" t="b">
        <f>IFERROR(__xludf.DUMMYFUNCTION("IF(REGEXMATCH(B85, ""DEPRECATED""), true, false)
"),FALSE)</f>
        <v>0</v>
      </c>
      <c r="R85" s="2" t="str">
        <f t="shared" si="1"/>
        <v>influxdb - 1808</v>
      </c>
      <c r="S85" s="3" t="str">
        <f t="shared" si="2"/>
        <v>influxdb - 1017648772</v>
      </c>
      <c r="T85" s="2" t="b">
        <f t="shared" si="3"/>
        <v>1</v>
      </c>
      <c r="U85" s="2" t="b">
        <f t="shared" si="4"/>
        <v>0</v>
      </c>
    </row>
    <row r="86" hidden="1">
      <c r="A86" s="1" t="s">
        <v>275</v>
      </c>
      <c r="B86" s="1" t="s">
        <v>276</v>
      </c>
      <c r="C86" s="1" t="s">
        <v>23</v>
      </c>
      <c r="D86" s="1">
        <v>2098.0</v>
      </c>
      <c r="E86" s="1">
        <v>4.402857683E9</v>
      </c>
      <c r="F86" s="1" t="s">
        <v>277</v>
      </c>
      <c r="G86" s="1">
        <v>1.0</v>
      </c>
      <c r="H86" s="1">
        <v>19.0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1.0</v>
      </c>
      <c r="O86" s="1">
        <v>0.0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1"/>
        <v>memcached - 2098</v>
      </c>
      <c r="S86" s="3" t="str">
        <f t="shared" si="2"/>
        <v>memcached - 4402857683</v>
      </c>
      <c r="T86" s="2" t="b">
        <f t="shared" si="3"/>
        <v>0</v>
      </c>
      <c r="U86" s="2" t="b">
        <f t="shared" si="4"/>
        <v>0</v>
      </c>
    </row>
    <row r="87" hidden="1">
      <c r="A87" s="1" t="s">
        <v>278</v>
      </c>
      <c r="B87" s="1" t="s">
        <v>279</v>
      </c>
      <c r="C87" s="1" t="s">
        <v>23</v>
      </c>
      <c r="D87" s="1">
        <v>142.0</v>
      </c>
      <c r="E87" s="1">
        <v>1.735751E7</v>
      </c>
      <c r="F87" s="1" t="s">
        <v>280</v>
      </c>
      <c r="G87" s="1" t="s">
        <v>166</v>
      </c>
      <c r="H87" s="1" t="s">
        <v>166</v>
      </c>
      <c r="I87" s="1" t="s">
        <v>166</v>
      </c>
      <c r="J87" s="1" t="s">
        <v>166</v>
      </c>
      <c r="K87" s="1" t="s">
        <v>166</v>
      </c>
      <c r="L87" s="1" t="s">
        <v>166</v>
      </c>
      <c r="M87" s="1" t="s">
        <v>166</v>
      </c>
      <c r="N87" s="1" t="s">
        <v>166</v>
      </c>
      <c r="O87" s="1" t="s">
        <v>166</v>
      </c>
      <c r="P87" s="1" t="s">
        <v>166</v>
      </c>
      <c r="Q87" s="2" t="b">
        <f>IFERROR(__xludf.DUMMYFUNCTION("IF(REGEXMATCH(B87, ""DEPRECATED""), true, false)
"),FALSE)</f>
        <v>0</v>
      </c>
      <c r="R87" s="2" t="str">
        <f t="shared" si="1"/>
        <v>aerospike - 142</v>
      </c>
      <c r="S87" s="3" t="str">
        <f t="shared" si="2"/>
        <v>aerospike - 17357510</v>
      </c>
      <c r="T87" s="2" t="b">
        <f t="shared" si="3"/>
        <v>1</v>
      </c>
      <c r="U87" s="2" t="b">
        <f t="shared" si="4"/>
        <v>1</v>
      </c>
    </row>
    <row r="88" hidden="1">
      <c r="A88" s="1" t="s">
        <v>281</v>
      </c>
      <c r="B88" s="1" t="s">
        <v>282</v>
      </c>
      <c r="C88" s="1" t="s">
        <v>23</v>
      </c>
      <c r="D88" s="1">
        <v>64.0</v>
      </c>
      <c r="E88" s="1">
        <v>3032030.0</v>
      </c>
      <c r="F88" s="1" t="s">
        <v>283</v>
      </c>
      <c r="G88" s="1">
        <v>0.0</v>
      </c>
      <c r="H88" s="1">
        <v>80.0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1.0</v>
      </c>
      <c r="O88" s="1">
        <v>0.0</v>
      </c>
      <c r="P88" s="1">
        <v>0.0</v>
      </c>
      <c r="Q88" s="2" t="b">
        <f>IFERROR(__xludf.DUMMYFUNCTION("IF(REGEXMATCH(B88, ""DEPRECATED""), true, false)
"),FALSE)</f>
        <v>0</v>
      </c>
      <c r="R88" s="2" t="str">
        <f t="shared" si="1"/>
        <v>swipl - 64</v>
      </c>
      <c r="S88" s="3" t="str">
        <f t="shared" si="2"/>
        <v>swipl - 3032030</v>
      </c>
      <c r="T88" s="2" t="b">
        <f t="shared" si="3"/>
        <v>0</v>
      </c>
      <c r="U88" s="2" t="b">
        <f t="shared" si="4"/>
        <v>0</v>
      </c>
    </row>
    <row r="89">
      <c r="A89" s="1" t="s">
        <v>284</v>
      </c>
      <c r="B89" s="1" t="s">
        <v>285</v>
      </c>
      <c r="C89" s="1" t="s">
        <v>23</v>
      </c>
      <c r="D89" s="1">
        <v>467.0</v>
      </c>
      <c r="E89" s="1">
        <v>7766179.0</v>
      </c>
      <c r="F89" s="1" t="s">
        <v>286</v>
      </c>
      <c r="G89" s="1">
        <v>3.0</v>
      </c>
      <c r="H89" s="1">
        <v>216.0</v>
      </c>
      <c r="I89" s="1">
        <v>4.0</v>
      </c>
      <c r="J89" s="1">
        <v>4.0</v>
      </c>
      <c r="K89" s="1">
        <v>1.0</v>
      </c>
      <c r="L89" s="1">
        <v>1.0</v>
      </c>
      <c r="M89" s="1">
        <v>1.0</v>
      </c>
      <c r="N89" s="1">
        <v>1.0</v>
      </c>
      <c r="O89" s="1">
        <v>0.0</v>
      </c>
      <c r="P89" s="1">
        <v>0.0</v>
      </c>
      <c r="Q89" s="2" t="b">
        <f>IFERROR(__xludf.DUMMYFUNCTION("IF(REGEXMATCH(B89, ""DEPRECATED""), true, false)
"),FALSE)</f>
        <v>0</v>
      </c>
      <c r="R89" s="2" t="str">
        <f t="shared" si="1"/>
        <v>haskell - 467</v>
      </c>
      <c r="S89" s="3" t="str">
        <f t="shared" si="2"/>
        <v>haskell - 7766179</v>
      </c>
      <c r="T89" s="2" t="b">
        <f t="shared" si="3"/>
        <v>1</v>
      </c>
      <c r="U89" s="2" t="b">
        <f t="shared" si="4"/>
        <v>0</v>
      </c>
    </row>
    <row r="90" hidden="1">
      <c r="A90" s="1" t="s">
        <v>287</v>
      </c>
      <c r="B90" s="1" t="s">
        <v>288</v>
      </c>
      <c r="C90" s="1" t="s">
        <v>23</v>
      </c>
      <c r="D90" s="1">
        <v>68.0</v>
      </c>
      <c r="E90" s="1">
        <v>6456441.0</v>
      </c>
      <c r="F90" s="1" t="s">
        <v>289</v>
      </c>
      <c r="G90" s="1" t="s">
        <v>166</v>
      </c>
      <c r="H90" s="1" t="s">
        <v>166</v>
      </c>
      <c r="I90" s="1" t="s">
        <v>166</v>
      </c>
      <c r="J90" s="1" t="s">
        <v>166</v>
      </c>
      <c r="K90" s="1" t="s">
        <v>166</v>
      </c>
      <c r="L90" s="1" t="s">
        <v>166</v>
      </c>
      <c r="M90" s="1" t="s">
        <v>166</v>
      </c>
      <c r="N90" s="1" t="s">
        <v>166</v>
      </c>
      <c r="O90" s="1" t="s">
        <v>166</v>
      </c>
      <c r="P90" s="1" t="s">
        <v>166</v>
      </c>
      <c r="Q90" s="2" t="b">
        <f>IFERROR(__xludf.DUMMYFUNCTION("IF(REGEXMATCH(B90, ""DEPRECATED""), true, false)
"),FALSE)</f>
        <v>0</v>
      </c>
      <c r="R90" s="2" t="str">
        <f t="shared" si="1"/>
        <v>notary - 68</v>
      </c>
      <c r="S90" s="3" t="str">
        <f t="shared" si="2"/>
        <v>notary - 6456441</v>
      </c>
      <c r="T90" s="2" t="b">
        <f t="shared" si="3"/>
        <v>1</v>
      </c>
      <c r="U90" s="2" t="b">
        <f t="shared" si="4"/>
        <v>1</v>
      </c>
    </row>
    <row r="91">
      <c r="A91" s="1" t="s">
        <v>290</v>
      </c>
      <c r="B91" s="1" t="s">
        <v>291</v>
      </c>
      <c r="C91" s="1" t="s">
        <v>23</v>
      </c>
      <c r="D91" s="1">
        <v>12734.0</v>
      </c>
      <c r="E91" s="1">
        <v>5.925679194E9</v>
      </c>
      <c r="F91" s="1" t="s">
        <v>292</v>
      </c>
      <c r="G91" s="1">
        <v>3.0</v>
      </c>
      <c r="H91" s="1">
        <v>32.0</v>
      </c>
      <c r="I91" s="1">
        <v>11.0</v>
      </c>
      <c r="J91" s="1">
        <v>0.0</v>
      </c>
      <c r="K91" s="1">
        <v>28.0</v>
      </c>
      <c r="L91" s="1">
        <v>0.0</v>
      </c>
      <c r="M91" s="1">
        <v>2.0</v>
      </c>
      <c r="N91" s="1">
        <v>1.0</v>
      </c>
      <c r="O91" s="1">
        <v>1.0</v>
      </c>
      <c r="P91" s="1">
        <v>0.0</v>
      </c>
      <c r="Q91" s="2" t="b">
        <f>IFERROR(__xludf.DUMMYFUNCTION("IF(REGEXMATCH(B91, ""DEPRECATED""), true, false)
"),FALSE)</f>
        <v>0</v>
      </c>
      <c r="R91" s="2" t="str">
        <f t="shared" si="1"/>
        <v>postgres - 12734</v>
      </c>
      <c r="S91" s="3" t="str">
        <f t="shared" si="2"/>
        <v>postgres - 5925679194</v>
      </c>
      <c r="T91" s="2" t="b">
        <f t="shared" si="3"/>
        <v>1</v>
      </c>
      <c r="U91" s="2" t="b">
        <f t="shared" si="4"/>
        <v>0</v>
      </c>
    </row>
    <row r="92">
      <c r="A92" s="1" t="s">
        <v>293</v>
      </c>
      <c r="B92" s="1" t="s">
        <v>294</v>
      </c>
      <c r="C92" s="1" t="s">
        <v>23</v>
      </c>
      <c r="D92" s="1">
        <v>967.0</v>
      </c>
      <c r="E92" s="1">
        <v>1.44318402E8</v>
      </c>
      <c r="F92" s="1" t="s">
        <v>295</v>
      </c>
      <c r="G92" s="1">
        <v>5.0</v>
      </c>
      <c r="H92" s="1">
        <v>16.0</v>
      </c>
      <c r="I92" s="1">
        <v>9.0</v>
      </c>
      <c r="J92" s="1">
        <v>16.0</v>
      </c>
      <c r="K92" s="1">
        <v>7.0</v>
      </c>
      <c r="L92" s="1">
        <v>0.0</v>
      </c>
      <c r="M92" s="1">
        <v>1.0</v>
      </c>
      <c r="N92" s="1">
        <v>0.0</v>
      </c>
      <c r="O92" s="1">
        <v>1.0</v>
      </c>
      <c r="P92" s="1">
        <v>0.0</v>
      </c>
      <c r="Q92" s="2" t="b">
        <f>IFERROR(__xludf.DUMMYFUNCTION("IF(REGEXMATCH(B92, ""DEPRECATED""), true, false)
"),FALSE)</f>
        <v>0</v>
      </c>
      <c r="R92" s="2" t="str">
        <f t="shared" si="1"/>
        <v>solr - 967</v>
      </c>
      <c r="S92" s="3" t="str">
        <f t="shared" si="2"/>
        <v>solr - 144318402</v>
      </c>
      <c r="T92" s="2" t="b">
        <f t="shared" si="3"/>
        <v>1</v>
      </c>
      <c r="U92" s="2" t="b">
        <f t="shared" si="4"/>
        <v>0</v>
      </c>
    </row>
    <row r="93">
      <c r="A93" s="1" t="s">
        <v>296</v>
      </c>
      <c r="B93" s="1" t="s">
        <v>297</v>
      </c>
      <c r="C93" s="1" t="s">
        <v>23</v>
      </c>
      <c r="D93" s="1">
        <v>224.0</v>
      </c>
      <c r="E93" s="1">
        <v>1.7217744E7</v>
      </c>
      <c r="F93" s="1" t="s">
        <v>298</v>
      </c>
      <c r="G93" s="1">
        <v>0.0</v>
      </c>
      <c r="H93" s="1">
        <v>0.0</v>
      </c>
      <c r="I93" s="1">
        <v>7.0</v>
      </c>
      <c r="J93" s="1">
        <v>1.0</v>
      </c>
      <c r="K93" s="1">
        <v>8.0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2" t="b">
        <f>IFERROR(__xludf.DUMMYFUNCTION("IF(REGEXMATCH(B93, ""DEPRECATED""), true, false)
"),FALSE)</f>
        <v>0</v>
      </c>
      <c r="R93" s="2" t="str">
        <f t="shared" si="1"/>
        <v>crate - 224</v>
      </c>
      <c r="S93" s="3" t="str">
        <f t="shared" si="2"/>
        <v>crate - 17217744</v>
      </c>
      <c r="T93" s="2" t="b">
        <f t="shared" si="3"/>
        <v>1</v>
      </c>
      <c r="U93" s="2" t="b">
        <f t="shared" si="4"/>
        <v>0</v>
      </c>
    </row>
    <row r="94" hidden="1">
      <c r="A94" s="1" t="s">
        <v>299</v>
      </c>
      <c r="B94" s="1" t="s">
        <v>300</v>
      </c>
      <c r="C94" s="1" t="s">
        <v>23</v>
      </c>
      <c r="D94" s="1">
        <v>167.0</v>
      </c>
      <c r="E94" s="1">
        <v>6802296.0</v>
      </c>
      <c r="F94" s="1" t="s">
        <v>301</v>
      </c>
      <c r="G94" s="1" t="s">
        <v>166</v>
      </c>
      <c r="H94" s="1" t="s">
        <v>166</v>
      </c>
      <c r="I94" s="1" t="s">
        <v>166</v>
      </c>
      <c r="J94" s="1" t="s">
        <v>166</v>
      </c>
      <c r="K94" s="1" t="s">
        <v>166</v>
      </c>
      <c r="L94" s="1" t="s">
        <v>166</v>
      </c>
      <c r="M94" s="1" t="s">
        <v>166</v>
      </c>
      <c r="N94" s="1" t="s">
        <v>166</v>
      </c>
      <c r="O94" s="1" t="s">
        <v>166</v>
      </c>
      <c r="P94" s="1" t="s">
        <v>166</v>
      </c>
      <c r="Q94" s="2" t="b">
        <f>IFERROR(__xludf.DUMMYFUNCTION("IF(REGEXMATCH(B94, ""DEPRECATED""), true, false)
"),FALSE)</f>
        <v>0</v>
      </c>
      <c r="R94" s="2" t="str">
        <f t="shared" si="1"/>
        <v>clearlinux - 167</v>
      </c>
      <c r="S94" s="3" t="str">
        <f t="shared" si="2"/>
        <v>clearlinux - 6802296</v>
      </c>
      <c r="T94" s="2" t="b">
        <f t="shared" si="3"/>
        <v>1</v>
      </c>
      <c r="U94" s="2" t="b">
        <f t="shared" si="4"/>
        <v>1</v>
      </c>
    </row>
    <row r="95" hidden="1">
      <c r="A95" s="1" t="s">
        <v>302</v>
      </c>
      <c r="B95" s="1" t="s">
        <v>303</v>
      </c>
      <c r="C95" s="1" t="s">
        <v>23</v>
      </c>
      <c r="D95" s="1">
        <v>1390.0</v>
      </c>
      <c r="E95" s="1">
        <v>2.53211556E8</v>
      </c>
      <c r="F95" s="1" t="s">
        <v>304</v>
      </c>
      <c r="G95" s="1">
        <v>3.0</v>
      </c>
      <c r="H95" s="1">
        <v>17.0</v>
      </c>
      <c r="I95" s="1">
        <v>1.0</v>
      </c>
      <c r="J95" s="1">
        <v>16.0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2" t="b">
        <f>IFERROR(__xludf.DUMMYFUNCTION("IF(REGEXMATCH(B95, ""DEPRECATED""), true, false)
"),FALSE)</f>
        <v>0</v>
      </c>
      <c r="R95" s="2" t="str">
        <f t="shared" si="1"/>
        <v>zookeeper - 1390</v>
      </c>
      <c r="S95" s="3" t="str">
        <f t="shared" si="2"/>
        <v>zookeeper - 253211556</v>
      </c>
      <c r="T95" s="2" t="b">
        <f t="shared" si="3"/>
        <v>0</v>
      </c>
      <c r="U95" s="2" t="b">
        <f t="shared" si="4"/>
        <v>0</v>
      </c>
    </row>
    <row r="96" hidden="1">
      <c r="A96" s="1" t="s">
        <v>305</v>
      </c>
      <c r="B96" s="1" t="s">
        <v>306</v>
      </c>
      <c r="C96" s="1" t="s">
        <v>23</v>
      </c>
      <c r="D96" s="1">
        <v>112.0</v>
      </c>
      <c r="E96" s="1">
        <v>6897385.0</v>
      </c>
      <c r="F96" s="1" t="s">
        <v>307</v>
      </c>
      <c r="G96" s="1">
        <v>1.0</v>
      </c>
      <c r="H96" s="1">
        <v>40.0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1.0</v>
      </c>
      <c r="O96" s="1">
        <v>0.0</v>
      </c>
      <c r="P96" s="1">
        <v>3.0</v>
      </c>
      <c r="Q96" s="2" t="b">
        <f>IFERROR(__xludf.DUMMYFUNCTION("IF(REGEXMATCH(B96, ""DEPRECATED""), true, false)
"),FALSE)</f>
        <v>0</v>
      </c>
      <c r="R96" s="2" t="str">
        <f t="shared" si="1"/>
        <v>backdrop - 112</v>
      </c>
      <c r="S96" s="3" t="str">
        <f t="shared" si="2"/>
        <v>backdrop - 6897385</v>
      </c>
      <c r="T96" s="2" t="b">
        <f t="shared" si="3"/>
        <v>0</v>
      </c>
      <c r="U96" s="2" t="b">
        <f t="shared" si="4"/>
        <v>0</v>
      </c>
    </row>
    <row r="97" hidden="1">
      <c r="A97" s="1" t="s">
        <v>308</v>
      </c>
      <c r="B97" s="1" t="s">
        <v>309</v>
      </c>
      <c r="C97" s="1" t="s">
        <v>23</v>
      </c>
      <c r="D97" s="1">
        <v>516.0</v>
      </c>
      <c r="E97" s="1">
        <v>2.394267E7</v>
      </c>
      <c r="F97" s="1" t="s">
        <v>310</v>
      </c>
      <c r="G97" s="1" t="s">
        <v>166</v>
      </c>
      <c r="H97" s="1" t="s">
        <v>166</v>
      </c>
      <c r="I97" s="1" t="s">
        <v>166</v>
      </c>
      <c r="J97" s="1" t="s">
        <v>166</v>
      </c>
      <c r="K97" s="1" t="s">
        <v>166</v>
      </c>
      <c r="L97" s="1" t="s">
        <v>166</v>
      </c>
      <c r="M97" s="1" t="s">
        <v>166</v>
      </c>
      <c r="N97" s="1" t="s">
        <v>166</v>
      </c>
      <c r="O97" s="1" t="s">
        <v>166</v>
      </c>
      <c r="P97" s="1" t="s">
        <v>166</v>
      </c>
      <c r="Q97" s="2" t="b">
        <f>IFERROR(__xludf.DUMMYFUNCTION("IF(REGEXMATCH(B97, ""DEPRECATED""), true, false)
"),FALSE)</f>
        <v>0</v>
      </c>
      <c r="R97" s="2" t="str">
        <f t="shared" si="1"/>
        <v>archlinux - 516</v>
      </c>
      <c r="S97" s="3" t="str">
        <f t="shared" si="2"/>
        <v>archlinux - 23942670</v>
      </c>
      <c r="T97" s="2" t="b">
        <f t="shared" si="3"/>
        <v>1</v>
      </c>
      <c r="U97" s="2" t="b">
        <f t="shared" si="4"/>
        <v>1</v>
      </c>
    </row>
    <row r="98">
      <c r="A98" s="1" t="s">
        <v>311</v>
      </c>
      <c r="B98" s="1" t="s">
        <v>312</v>
      </c>
      <c r="C98" s="1" t="s">
        <v>23</v>
      </c>
      <c r="D98" s="1">
        <v>288.0</v>
      </c>
      <c r="E98" s="1">
        <v>3.1712744E7</v>
      </c>
      <c r="F98" s="1" t="s">
        <v>313</v>
      </c>
      <c r="G98" s="1">
        <v>3.0</v>
      </c>
      <c r="H98" s="1">
        <v>27.0</v>
      </c>
      <c r="I98" s="1">
        <v>5.0</v>
      </c>
      <c r="J98" s="1">
        <v>13.0</v>
      </c>
      <c r="K98" s="1">
        <v>26.0</v>
      </c>
      <c r="L98" s="1">
        <v>3.0</v>
      </c>
      <c r="M98" s="1">
        <v>20.0</v>
      </c>
      <c r="N98" s="1">
        <v>0.0</v>
      </c>
      <c r="O98" s="1">
        <v>2.0</v>
      </c>
      <c r="P98" s="1">
        <v>0.0</v>
      </c>
      <c r="Q98" s="2" t="b">
        <f>IFERROR(__xludf.DUMMYFUNCTION("IF(REGEXMATCH(B98, ""DEPRECATED""), true, false)
"),FALSE)</f>
        <v>0</v>
      </c>
      <c r="R98" s="2" t="str">
        <f t="shared" si="1"/>
        <v>xwiki - 288</v>
      </c>
      <c r="S98" s="3" t="str">
        <f t="shared" si="2"/>
        <v>xwiki - 31712744</v>
      </c>
      <c r="T98" s="2" t="b">
        <f t="shared" si="3"/>
        <v>1</v>
      </c>
      <c r="U98" s="2" t="b">
        <f t="shared" si="4"/>
        <v>0</v>
      </c>
    </row>
    <row r="99" hidden="1">
      <c r="A99" s="1" t="s">
        <v>314</v>
      </c>
      <c r="B99" s="1" t="s">
        <v>315</v>
      </c>
      <c r="C99" s="1" t="s">
        <v>23</v>
      </c>
      <c r="D99" s="1">
        <v>51.0</v>
      </c>
      <c r="E99" s="1">
        <v>4173371.0</v>
      </c>
      <c r="F99" s="1" t="s">
        <v>316</v>
      </c>
      <c r="G99" s="1">
        <v>3.0</v>
      </c>
      <c r="H99" s="1">
        <v>13.0</v>
      </c>
      <c r="I99" s="1">
        <v>1.0</v>
      </c>
      <c r="J99" s="1">
        <v>15.0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2" t="b">
        <f>IFERROR(__xludf.DUMMYFUNCTION("IF(REGEXMATCH(B99, ""DEPRECATED""), true, false)
"),FALSE)</f>
        <v>0</v>
      </c>
      <c r="R99" s="2" t="str">
        <f t="shared" si="1"/>
        <v>convertigo - 51</v>
      </c>
      <c r="S99" s="3" t="str">
        <f t="shared" si="2"/>
        <v>convertigo - 4173371</v>
      </c>
      <c r="T99" s="2" t="b">
        <f t="shared" si="3"/>
        <v>0</v>
      </c>
      <c r="U99" s="2" t="b">
        <f t="shared" si="4"/>
        <v>0</v>
      </c>
    </row>
    <row r="100" hidden="1">
      <c r="A100" s="1" t="s">
        <v>317</v>
      </c>
      <c r="B100" s="1" t="s">
        <v>318</v>
      </c>
      <c r="C100" s="1" t="s">
        <v>23</v>
      </c>
      <c r="D100" s="1">
        <v>4671.0</v>
      </c>
      <c r="E100" s="1">
        <v>1.975444587E9</v>
      </c>
      <c r="F100" s="1" t="s">
        <v>319</v>
      </c>
      <c r="G100" s="1">
        <v>1.0</v>
      </c>
      <c r="H100" s="1">
        <v>41.0</v>
      </c>
      <c r="I100" s="1">
        <v>0.0</v>
      </c>
      <c r="J100" s="1">
        <v>1.0</v>
      </c>
      <c r="K100" s="1">
        <v>0.0</v>
      </c>
      <c r="L100" s="1">
        <v>0.0</v>
      </c>
      <c r="M100" s="1">
        <v>0.0</v>
      </c>
      <c r="N100" s="1">
        <v>1.0</v>
      </c>
      <c r="O100" s="1">
        <v>0.0</v>
      </c>
      <c r="P100" s="1">
        <v>0.0</v>
      </c>
      <c r="Q100" s="2" t="b">
        <f>IFERROR(__xludf.DUMMYFUNCTION("IF(REGEXMATCH(B100, ""DEPRECATED""), true, false)
"),FALSE)</f>
        <v>0</v>
      </c>
      <c r="R100" s="2" t="str">
        <f t="shared" si="1"/>
        <v>golang - 4671</v>
      </c>
      <c r="S100" s="3" t="str">
        <f t="shared" si="2"/>
        <v>golang - 1975444587</v>
      </c>
      <c r="T100" s="2" t="b">
        <f t="shared" si="3"/>
        <v>0</v>
      </c>
      <c r="U100" s="2" t="b">
        <f t="shared" si="4"/>
        <v>0</v>
      </c>
    </row>
    <row r="101">
      <c r="A101" s="1" t="s">
        <v>320</v>
      </c>
      <c r="B101" s="1" t="s">
        <v>321</v>
      </c>
      <c r="C101" s="1" t="s">
        <v>23</v>
      </c>
      <c r="D101" s="1">
        <v>16.0</v>
      </c>
      <c r="E101" s="1">
        <v>30981.0</v>
      </c>
      <c r="F101" s="1" t="s">
        <v>322</v>
      </c>
      <c r="G101" s="1">
        <v>5.0</v>
      </c>
      <c r="H101" s="1">
        <v>50.0</v>
      </c>
      <c r="I101" s="1">
        <v>15.0</v>
      </c>
      <c r="J101" s="1">
        <v>62.0</v>
      </c>
      <c r="K101" s="1">
        <v>28.0</v>
      </c>
      <c r="L101" s="1">
        <v>3.0</v>
      </c>
      <c r="M101" s="1">
        <v>1.0</v>
      </c>
      <c r="N101" s="1">
        <v>0.0</v>
      </c>
      <c r="O101" s="1">
        <v>1.0</v>
      </c>
      <c r="P101" s="1">
        <v>0.0</v>
      </c>
      <c r="Q101" s="2" t="b">
        <f>IFERROR(__xludf.DUMMYFUNCTION("IF(REGEXMATCH(B101, ""DEPRECATED""), true, false)
"),FALSE)</f>
        <v>0</v>
      </c>
      <c r="R101" s="2" t="str">
        <f t="shared" si="1"/>
        <v>spark - 16</v>
      </c>
      <c r="S101" s="3" t="str">
        <f t="shared" si="2"/>
        <v>spark - 30981</v>
      </c>
      <c r="T101" s="2" t="b">
        <f t="shared" si="3"/>
        <v>1</v>
      </c>
      <c r="U101" s="2" t="b">
        <f t="shared" si="4"/>
        <v>0</v>
      </c>
    </row>
    <row r="102">
      <c r="A102" s="1" t="s">
        <v>323</v>
      </c>
      <c r="B102" s="1" t="s">
        <v>324</v>
      </c>
      <c r="C102" s="1" t="s">
        <v>23</v>
      </c>
      <c r="D102" s="1">
        <v>1500.0</v>
      </c>
      <c r="E102" s="1">
        <v>1.92702338E8</v>
      </c>
      <c r="F102" s="1" t="s">
        <v>325</v>
      </c>
      <c r="G102" s="1">
        <v>5.0</v>
      </c>
      <c r="H102" s="1">
        <v>10.0</v>
      </c>
      <c r="I102" s="1">
        <v>19.0</v>
      </c>
      <c r="J102" s="1">
        <v>4.0</v>
      </c>
      <c r="K102" s="1">
        <v>34.0</v>
      </c>
      <c r="L102" s="1">
        <v>0.0</v>
      </c>
      <c r="M102" s="1">
        <v>2.0</v>
      </c>
      <c r="N102" s="1">
        <v>0.0</v>
      </c>
      <c r="O102" s="1">
        <v>1.0</v>
      </c>
      <c r="P102" s="1">
        <v>0.0</v>
      </c>
      <c r="Q102" s="2" t="b">
        <f>IFERROR(__xludf.DUMMYFUNCTION("IF(REGEXMATCH(B102, ""DEPRECATED""), true, false)
"),FALSE)</f>
        <v>0</v>
      </c>
      <c r="R102" s="2" t="str">
        <f t="shared" si="1"/>
        <v>cassandra - 1500</v>
      </c>
      <c r="S102" s="3" t="str">
        <f t="shared" si="2"/>
        <v>cassandra - 192702338</v>
      </c>
      <c r="T102" s="2" t="b">
        <f t="shared" si="3"/>
        <v>1</v>
      </c>
      <c r="U102" s="2" t="b">
        <f t="shared" si="4"/>
        <v>0</v>
      </c>
    </row>
    <row r="103" hidden="1">
      <c r="A103" s="1" t="s">
        <v>326</v>
      </c>
      <c r="B103" s="1" t="s">
        <v>327</v>
      </c>
      <c r="C103" s="1" t="s">
        <v>23</v>
      </c>
      <c r="D103" s="1">
        <v>404.0</v>
      </c>
      <c r="E103" s="1">
        <v>8.6368409E7</v>
      </c>
      <c r="F103" s="1" t="s">
        <v>328</v>
      </c>
      <c r="G103" s="1">
        <v>3.0</v>
      </c>
      <c r="H103" s="1">
        <v>12.0</v>
      </c>
      <c r="I103" s="1">
        <v>1.0</v>
      </c>
      <c r="J103" s="1">
        <v>4.0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2" t="b">
        <f>IFERROR(__xludf.DUMMYFUNCTION("IF(REGEXMATCH(B103, ""DEPRECATED""), true, false)
"),FALSE)</f>
        <v>0</v>
      </c>
      <c r="R103" s="2" t="str">
        <f t="shared" si="1"/>
        <v>flink - 404</v>
      </c>
      <c r="S103" s="3" t="str">
        <f t="shared" si="2"/>
        <v>flink - 86368409</v>
      </c>
      <c r="T103" s="2" t="b">
        <f t="shared" si="3"/>
        <v>0</v>
      </c>
      <c r="U103" s="2" t="b">
        <f t="shared" si="4"/>
        <v>0</v>
      </c>
    </row>
    <row r="104" hidden="1">
      <c r="A104" s="1" t="s">
        <v>329</v>
      </c>
      <c r="B104" s="1" t="s">
        <v>330</v>
      </c>
      <c r="C104" s="1" t="s">
        <v>23</v>
      </c>
      <c r="D104" s="1">
        <v>86.0</v>
      </c>
      <c r="E104" s="1">
        <v>5540722.0</v>
      </c>
      <c r="F104" s="1" t="s">
        <v>331</v>
      </c>
      <c r="G104" s="1">
        <v>3.0</v>
      </c>
      <c r="H104" s="1">
        <v>17.0</v>
      </c>
      <c r="I104" s="1">
        <v>2.0</v>
      </c>
      <c r="J104" s="1">
        <v>16.0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2" t="b">
        <f>IFERROR(__xludf.DUMMYFUNCTION("IF(REGEXMATCH(B104, ""DEPRECATED""), true, false)
"),FALSE)</f>
        <v>0</v>
      </c>
      <c r="R104" s="2" t="str">
        <f t="shared" si="1"/>
        <v>lightstreamer - 86</v>
      </c>
      <c r="S104" s="3" t="str">
        <f t="shared" si="2"/>
        <v>lightstreamer - 5540722</v>
      </c>
      <c r="T104" s="2" t="b">
        <f t="shared" si="3"/>
        <v>0</v>
      </c>
      <c r="U104" s="2" t="b">
        <f t="shared" si="4"/>
        <v>0</v>
      </c>
    </row>
    <row r="105">
      <c r="A105" s="1" t="s">
        <v>332</v>
      </c>
      <c r="B105" s="1" t="s">
        <v>333</v>
      </c>
      <c r="C105" s="1" t="s">
        <v>23</v>
      </c>
      <c r="D105" s="1">
        <v>5558.0</v>
      </c>
      <c r="E105" s="1">
        <v>2.628305413E9</v>
      </c>
      <c r="F105" s="1" t="s">
        <v>334</v>
      </c>
      <c r="G105" s="1">
        <v>5.0</v>
      </c>
      <c r="H105" s="1">
        <v>10.0</v>
      </c>
      <c r="I105" s="1">
        <v>15.0</v>
      </c>
      <c r="J105" s="1">
        <v>3.0</v>
      </c>
      <c r="K105" s="1">
        <v>36.0</v>
      </c>
      <c r="L105" s="1">
        <v>0.0</v>
      </c>
      <c r="M105" s="1">
        <v>3.0</v>
      </c>
      <c r="N105" s="1">
        <v>0.0</v>
      </c>
      <c r="O105" s="1">
        <v>1.0</v>
      </c>
      <c r="P105" s="1">
        <v>0.0</v>
      </c>
      <c r="Q105" s="2" t="b">
        <f>IFERROR(__xludf.DUMMYFUNCTION("IF(REGEXMATCH(B105, ""DEPRECATED""), true, false)
"),FALSE)</f>
        <v>0</v>
      </c>
      <c r="R105" s="2" t="str">
        <f t="shared" si="1"/>
        <v>mariadb - 5558</v>
      </c>
      <c r="S105" s="3" t="str">
        <f t="shared" si="2"/>
        <v>mariadb - 2628305413</v>
      </c>
      <c r="T105" s="2" t="b">
        <f t="shared" si="3"/>
        <v>1</v>
      </c>
      <c r="U105" s="2" t="b">
        <f t="shared" si="4"/>
        <v>0</v>
      </c>
    </row>
    <row r="106" hidden="1">
      <c r="A106" s="1" t="s">
        <v>335</v>
      </c>
      <c r="B106" s="1" t="s">
        <v>336</v>
      </c>
      <c r="C106" s="1" t="s">
        <v>23</v>
      </c>
      <c r="D106" s="1">
        <v>37.0</v>
      </c>
      <c r="E106" s="1">
        <v>3194183.0</v>
      </c>
      <c r="F106" s="1" t="s">
        <v>337</v>
      </c>
      <c r="G106" s="1" t="s">
        <v>166</v>
      </c>
      <c r="H106" s="1" t="s">
        <v>166</v>
      </c>
      <c r="I106" s="1" t="s">
        <v>166</v>
      </c>
      <c r="J106" s="1" t="s">
        <v>166</v>
      </c>
      <c r="K106" s="1" t="s">
        <v>166</v>
      </c>
      <c r="L106" s="1" t="s">
        <v>166</v>
      </c>
      <c r="M106" s="1" t="s">
        <v>166</v>
      </c>
      <c r="N106" s="1" t="s">
        <v>166</v>
      </c>
      <c r="O106" s="1" t="s">
        <v>166</v>
      </c>
      <c r="P106" s="1" t="s">
        <v>166</v>
      </c>
      <c r="Q106" s="2" t="b">
        <f>IFERROR(__xludf.DUMMYFUNCTION("IF(REGEXMATCH(B106, ""DEPRECATED""), true, false)
"),FALSE)</f>
        <v>0</v>
      </c>
      <c r="R106" s="2" t="str">
        <f t="shared" si="1"/>
        <v>ibm-semeru-runtimes - 37</v>
      </c>
      <c r="S106" s="3" t="str">
        <f t="shared" si="2"/>
        <v>ibm-semeru-runtimes - 3194183</v>
      </c>
      <c r="T106" s="2" t="b">
        <f t="shared" si="3"/>
        <v>1</v>
      </c>
      <c r="U106" s="2" t="b">
        <f t="shared" si="4"/>
        <v>1</v>
      </c>
    </row>
    <row r="107">
      <c r="A107" s="1" t="s">
        <v>338</v>
      </c>
      <c r="B107" s="1" t="s">
        <v>339</v>
      </c>
      <c r="C107" s="1" t="s">
        <v>23</v>
      </c>
      <c r="D107" s="1">
        <v>195.0</v>
      </c>
      <c r="E107" s="1">
        <v>8717360.0</v>
      </c>
      <c r="F107" s="1" t="s">
        <v>340</v>
      </c>
      <c r="G107" s="1">
        <v>9.0</v>
      </c>
      <c r="H107" s="1">
        <v>12.0</v>
      </c>
      <c r="I107" s="1">
        <v>37.0</v>
      </c>
      <c r="J107" s="1">
        <v>9.0</v>
      </c>
      <c r="K107" s="1">
        <v>60.0</v>
      </c>
      <c r="L107" s="1">
        <v>3.0</v>
      </c>
      <c r="M107" s="1">
        <v>32.0</v>
      </c>
      <c r="N107" s="1">
        <v>1.0</v>
      </c>
      <c r="O107" s="1">
        <v>2.0</v>
      </c>
      <c r="P107" s="1">
        <v>0.0</v>
      </c>
      <c r="Q107" s="2" t="b">
        <f>IFERROR(__xludf.DUMMYFUNCTION("IF(REGEXMATCH(B107, ""DEPRECATED""), true, false)
"),FALSE)</f>
        <v>0</v>
      </c>
      <c r="R107" s="2" t="str">
        <f t="shared" si="1"/>
        <v>storm - 195</v>
      </c>
      <c r="S107" s="3" t="str">
        <f t="shared" si="2"/>
        <v>storm - 8717360</v>
      </c>
      <c r="T107" s="2" t="b">
        <f t="shared" si="3"/>
        <v>1</v>
      </c>
      <c r="U107" s="2" t="b">
        <f t="shared" si="4"/>
        <v>0</v>
      </c>
    </row>
    <row r="108" hidden="1">
      <c r="A108" s="1" t="s">
        <v>341</v>
      </c>
      <c r="B108" s="1" t="s">
        <v>342</v>
      </c>
      <c r="C108" s="1" t="s">
        <v>23</v>
      </c>
      <c r="D108" s="1">
        <v>123.0</v>
      </c>
      <c r="E108" s="1">
        <v>1.2876157E7</v>
      </c>
      <c r="F108" s="1" t="s">
        <v>343</v>
      </c>
      <c r="G108" s="1" t="s">
        <v>166</v>
      </c>
      <c r="H108" s="1" t="s">
        <v>166</v>
      </c>
      <c r="I108" s="1" t="s">
        <v>166</v>
      </c>
      <c r="J108" s="1" t="s">
        <v>166</v>
      </c>
      <c r="K108" s="1" t="s">
        <v>166</v>
      </c>
      <c r="L108" s="1" t="s">
        <v>166</v>
      </c>
      <c r="M108" s="1" t="s">
        <v>166</v>
      </c>
      <c r="N108" s="1" t="s">
        <v>166</v>
      </c>
      <c r="O108" s="1" t="s">
        <v>166</v>
      </c>
      <c r="P108" s="1" t="s">
        <v>166</v>
      </c>
      <c r="Q108" s="2" t="b">
        <f>IFERROR(__xludf.DUMMYFUNCTION("IF(REGEXMATCH(B108, ""DEPRECATED""), true, false)
"),FALSE)</f>
        <v>0</v>
      </c>
      <c r="R108" s="2" t="str">
        <f t="shared" si="1"/>
        <v>ibmjava - 123</v>
      </c>
      <c r="S108" s="3" t="str">
        <f t="shared" si="2"/>
        <v>ibmjava - 12876157</v>
      </c>
      <c r="T108" s="2" t="b">
        <f t="shared" si="3"/>
        <v>1</v>
      </c>
      <c r="U108" s="2" t="b">
        <f t="shared" si="4"/>
        <v>1</v>
      </c>
    </row>
    <row r="109">
      <c r="A109" s="1" t="s">
        <v>344</v>
      </c>
      <c r="B109" s="1" t="s">
        <v>345</v>
      </c>
      <c r="C109" s="1" t="s">
        <v>23</v>
      </c>
      <c r="D109" s="1">
        <v>2330.0</v>
      </c>
      <c r="E109" s="1">
        <v>8.90226334E8</v>
      </c>
      <c r="F109" s="1" t="s">
        <v>346</v>
      </c>
      <c r="G109" s="1">
        <v>5.0</v>
      </c>
      <c r="H109" s="1">
        <v>17.0</v>
      </c>
      <c r="I109" s="1">
        <v>7.0</v>
      </c>
      <c r="J109" s="1">
        <v>16.0</v>
      </c>
      <c r="K109" s="1">
        <v>7.0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2" t="b">
        <f>IFERROR(__xludf.DUMMYFUNCTION("IF(REGEXMATCH(B109, ""DEPRECATED""), true, false)
"),FALSE)</f>
        <v>0</v>
      </c>
      <c r="R109" s="2" t="str">
        <f t="shared" si="1"/>
        <v>sonarqube - 2330</v>
      </c>
      <c r="S109" s="3" t="str">
        <f t="shared" si="2"/>
        <v>sonarqube - 890226334</v>
      </c>
      <c r="T109" s="2" t="b">
        <f t="shared" si="3"/>
        <v>1</v>
      </c>
      <c r="U109" s="2" t="b">
        <f t="shared" si="4"/>
        <v>0</v>
      </c>
    </row>
    <row r="110" hidden="1">
      <c r="A110" s="1" t="s">
        <v>347</v>
      </c>
      <c r="B110" s="1" t="s">
        <v>348</v>
      </c>
      <c r="C110" s="1" t="s">
        <v>23</v>
      </c>
      <c r="D110" s="1">
        <v>660.0</v>
      </c>
      <c r="E110" s="1">
        <v>2.23169767E8</v>
      </c>
      <c r="F110" s="1" t="s">
        <v>349</v>
      </c>
      <c r="G110" s="1">
        <v>1.0</v>
      </c>
      <c r="H110" s="1">
        <v>82.0</v>
      </c>
      <c r="I110" s="1">
        <v>0.0</v>
      </c>
      <c r="J110" s="1">
        <v>7.0</v>
      </c>
      <c r="K110" s="1">
        <v>0.0</v>
      </c>
      <c r="L110" s="1">
        <v>0.0</v>
      </c>
      <c r="M110" s="1">
        <v>0.0</v>
      </c>
      <c r="N110" s="1">
        <v>1.0</v>
      </c>
      <c r="O110" s="1">
        <v>0.0</v>
      </c>
      <c r="P110" s="1">
        <v>0.0</v>
      </c>
      <c r="Q110" s="2" t="b">
        <f>IFERROR(__xludf.DUMMYFUNCTION("IF(REGEXMATCH(B110, ""DEPRECATED""), true, false)
"),FALSE)</f>
        <v>0</v>
      </c>
      <c r="R110" s="2" t="str">
        <f t="shared" si="1"/>
        <v>buildpack-deps - 660</v>
      </c>
      <c r="S110" s="3" t="str">
        <f t="shared" si="2"/>
        <v>buildpack-deps - 223169767</v>
      </c>
      <c r="T110" s="2" t="b">
        <f t="shared" si="3"/>
        <v>0</v>
      </c>
      <c r="U110" s="2" t="b">
        <f t="shared" si="4"/>
        <v>0</v>
      </c>
    </row>
    <row r="111">
      <c r="A111" s="1" t="s">
        <v>350</v>
      </c>
      <c r="B111" s="1" t="s">
        <v>351</v>
      </c>
      <c r="C111" s="1" t="s">
        <v>23</v>
      </c>
      <c r="D111" s="1">
        <v>610.0</v>
      </c>
      <c r="E111" s="1">
        <v>2.5408593E7</v>
      </c>
      <c r="F111" s="1" t="s">
        <v>352</v>
      </c>
      <c r="G111" s="1">
        <v>6.0</v>
      </c>
      <c r="H111" s="1">
        <v>59.0</v>
      </c>
      <c r="I111" s="1">
        <v>6.0</v>
      </c>
      <c r="J111" s="1">
        <v>65.0</v>
      </c>
      <c r="K111" s="1">
        <v>11.0</v>
      </c>
      <c r="L111" s="1">
        <v>2.0</v>
      </c>
      <c r="M111" s="1">
        <v>0.0</v>
      </c>
      <c r="N111" s="1">
        <v>0.0</v>
      </c>
      <c r="O111" s="1">
        <v>3.0</v>
      </c>
      <c r="P111" s="1">
        <v>0.0</v>
      </c>
      <c r="Q111" s="2" t="b">
        <f>IFERROR(__xludf.DUMMYFUNCTION("IF(REGEXMATCH(B111, ""DEPRECATED""), true, false)
"),FALSE)</f>
        <v>0</v>
      </c>
      <c r="R111" s="2" t="str">
        <f t="shared" si="1"/>
        <v>ros - 610</v>
      </c>
      <c r="S111" s="3" t="str">
        <f t="shared" si="2"/>
        <v>ros - 25408593</v>
      </c>
      <c r="T111" s="2" t="b">
        <f t="shared" si="3"/>
        <v>1</v>
      </c>
      <c r="U111" s="2" t="b">
        <f t="shared" si="4"/>
        <v>0</v>
      </c>
    </row>
    <row r="112" hidden="1">
      <c r="A112" s="1" t="s">
        <v>353</v>
      </c>
      <c r="B112" s="1" t="s">
        <v>354</v>
      </c>
      <c r="C112" s="1" t="s">
        <v>23</v>
      </c>
      <c r="D112" s="1">
        <v>41.0</v>
      </c>
      <c r="E112" s="1">
        <v>1843656.0</v>
      </c>
      <c r="F112" s="1" t="s">
        <v>355</v>
      </c>
      <c r="G112" s="1" t="s">
        <v>166</v>
      </c>
      <c r="H112" s="1" t="s">
        <v>166</v>
      </c>
      <c r="I112" s="1" t="s">
        <v>166</v>
      </c>
      <c r="J112" s="1" t="s">
        <v>166</v>
      </c>
      <c r="K112" s="1" t="s">
        <v>166</v>
      </c>
      <c r="L112" s="1" t="s">
        <v>166</v>
      </c>
      <c r="M112" s="1" t="s">
        <v>166</v>
      </c>
      <c r="N112" s="1" t="s">
        <v>166</v>
      </c>
      <c r="O112" s="1" t="s">
        <v>166</v>
      </c>
      <c r="P112" s="1" t="s">
        <v>166</v>
      </c>
      <c r="Q112" s="2" t="b">
        <f>IFERROR(__xludf.DUMMYFUNCTION("IF(REGEXMATCH(B112, ""DEPRECATED""), true, false)
"),FALSE)</f>
        <v>0</v>
      </c>
      <c r="R112" s="2" t="str">
        <f t="shared" si="1"/>
        <v>silverpeas - 41</v>
      </c>
      <c r="S112" s="3" t="str">
        <f t="shared" si="2"/>
        <v>silverpeas - 1843656</v>
      </c>
      <c r="T112" s="2" t="b">
        <f t="shared" si="3"/>
        <v>1</v>
      </c>
      <c r="U112" s="2" t="b">
        <f t="shared" si="4"/>
        <v>1</v>
      </c>
    </row>
    <row r="113">
      <c r="A113" s="1" t="s">
        <v>356</v>
      </c>
      <c r="B113" s="1" t="s">
        <v>357</v>
      </c>
      <c r="C113" s="1" t="s">
        <v>23</v>
      </c>
      <c r="D113" s="1">
        <v>3052.0</v>
      </c>
      <c r="E113" s="1">
        <v>3.21639236E9</v>
      </c>
      <c r="F113" s="1" t="s">
        <v>358</v>
      </c>
      <c r="G113" s="1">
        <v>0.0</v>
      </c>
      <c r="H113" s="1">
        <v>1.0</v>
      </c>
      <c r="I113" s="1">
        <v>5.0</v>
      </c>
      <c r="J113" s="1">
        <v>1.0</v>
      </c>
      <c r="K113" s="1">
        <v>2.0</v>
      </c>
      <c r="L113" s="1">
        <v>0.0</v>
      </c>
      <c r="M113" s="1">
        <v>0.0</v>
      </c>
      <c r="N113" s="1">
        <v>0.0</v>
      </c>
      <c r="O113" s="1">
        <v>1.0</v>
      </c>
      <c r="P113" s="1">
        <v>0.0</v>
      </c>
      <c r="Q113" s="2" t="b">
        <f>IFERROR(__xludf.DUMMYFUNCTION("IF(REGEXMATCH(B113, ""DEPRECATED""), true, false)
"),FALSE)</f>
        <v>0</v>
      </c>
      <c r="R113" s="2" t="str">
        <f t="shared" si="1"/>
        <v>traefik - 3052</v>
      </c>
      <c r="S113" s="3" t="str">
        <f t="shared" si="2"/>
        <v>traefik - 3216392360</v>
      </c>
      <c r="T113" s="2" t="b">
        <f t="shared" si="3"/>
        <v>1</v>
      </c>
      <c r="U113" s="2" t="b">
        <f t="shared" si="4"/>
        <v>0</v>
      </c>
    </row>
    <row r="114" hidden="1">
      <c r="A114" s="1" t="s">
        <v>359</v>
      </c>
      <c r="B114" s="1" t="s">
        <v>360</v>
      </c>
      <c r="C114" s="1" t="s">
        <v>23</v>
      </c>
      <c r="D114" s="1">
        <v>16519.0</v>
      </c>
      <c r="E114" s="1">
        <v>8.136854258E9</v>
      </c>
      <c r="F114" s="1" t="s">
        <v>361</v>
      </c>
      <c r="G114" s="1">
        <v>3.0</v>
      </c>
      <c r="H114" s="1">
        <v>9.0</v>
      </c>
      <c r="I114" s="1">
        <v>1.0</v>
      </c>
      <c r="J114" s="1">
        <v>3.0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2" t="b">
        <f>IFERROR(__xludf.DUMMYFUNCTION("IF(REGEXMATCH(B114, ""DEPRECATED""), true, false)
"),FALSE)</f>
        <v>0</v>
      </c>
      <c r="R114" s="2" t="str">
        <f t="shared" si="1"/>
        <v>ubuntu - 16519</v>
      </c>
      <c r="S114" s="3" t="str">
        <f t="shared" si="2"/>
        <v>ubuntu - 8136854258</v>
      </c>
      <c r="T114" s="2" t="b">
        <f t="shared" si="3"/>
        <v>0</v>
      </c>
      <c r="U114" s="2" t="b">
        <f t="shared" si="4"/>
        <v>0</v>
      </c>
    </row>
    <row r="115" hidden="1">
      <c r="A115" s="1" t="s">
        <v>362</v>
      </c>
      <c r="B115" s="1" t="s">
        <v>363</v>
      </c>
      <c r="C115" s="1" t="s">
        <v>23</v>
      </c>
      <c r="D115" s="1">
        <v>138.0</v>
      </c>
      <c r="E115" s="1">
        <v>4419453.0</v>
      </c>
      <c r="F115" s="1" t="s">
        <v>364</v>
      </c>
      <c r="G115" s="1" t="s">
        <v>166</v>
      </c>
      <c r="H115" s="1" t="s">
        <v>166</v>
      </c>
      <c r="I115" s="1" t="s">
        <v>166</v>
      </c>
      <c r="J115" s="1" t="s">
        <v>166</v>
      </c>
      <c r="K115" s="1" t="s">
        <v>166</v>
      </c>
      <c r="L115" s="1" t="s">
        <v>166</v>
      </c>
      <c r="M115" s="1" t="s">
        <v>166</v>
      </c>
      <c r="N115" s="1" t="s">
        <v>166</v>
      </c>
      <c r="O115" s="1" t="s">
        <v>166</v>
      </c>
      <c r="P115" s="1" t="s">
        <v>166</v>
      </c>
      <c r="Q115" s="2" t="b">
        <f>IFERROR(__xludf.DUMMYFUNCTION("IF(REGEXMATCH(B115, ""DEPRECATED""), true, false)
"),FALSE)</f>
        <v>0</v>
      </c>
      <c r="R115" s="2" t="str">
        <f t="shared" si="1"/>
        <v>gazebo - 138</v>
      </c>
      <c r="S115" s="3" t="str">
        <f t="shared" si="2"/>
        <v>gazebo - 4419453</v>
      </c>
      <c r="T115" s="2" t="b">
        <f t="shared" si="3"/>
        <v>1</v>
      </c>
      <c r="U115" s="2" t="b">
        <f t="shared" si="4"/>
        <v>1</v>
      </c>
    </row>
    <row r="116" hidden="1">
      <c r="A116" s="1" t="s">
        <v>365</v>
      </c>
      <c r="B116" s="1" t="s">
        <v>366</v>
      </c>
      <c r="C116" s="1" t="s">
        <v>23</v>
      </c>
      <c r="D116" s="1">
        <v>105.0</v>
      </c>
      <c r="E116" s="1">
        <v>9809288.0</v>
      </c>
      <c r="F116" s="1" t="s">
        <v>367</v>
      </c>
      <c r="G116" s="1">
        <v>0.0</v>
      </c>
      <c r="H116" s="1">
        <v>31.0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1.0</v>
      </c>
      <c r="O116" s="1">
        <v>0.0</v>
      </c>
      <c r="P116" s="1">
        <v>0.0</v>
      </c>
      <c r="Q116" s="2" t="b">
        <f>IFERROR(__xludf.DUMMYFUNCTION("IF(REGEXMATCH(B116, ""DEPRECATED""), true, false)
"),FALSE)</f>
        <v>0</v>
      </c>
      <c r="R116" s="2" t="str">
        <f t="shared" si="1"/>
        <v>neurodebian - 105</v>
      </c>
      <c r="S116" s="3" t="str">
        <f t="shared" si="2"/>
        <v>neurodebian - 9809288</v>
      </c>
      <c r="T116" s="2" t="b">
        <f t="shared" si="3"/>
        <v>0</v>
      </c>
      <c r="U116" s="2" t="b">
        <f t="shared" si="4"/>
        <v>0</v>
      </c>
    </row>
    <row r="117">
      <c r="A117" s="1" t="s">
        <v>368</v>
      </c>
      <c r="B117" s="1" t="s">
        <v>369</v>
      </c>
      <c r="C117" s="1" t="s">
        <v>23</v>
      </c>
      <c r="D117" s="1">
        <v>910.0</v>
      </c>
      <c r="E117" s="1">
        <v>8.4731087E7</v>
      </c>
      <c r="F117" s="1" t="s">
        <v>370</v>
      </c>
      <c r="G117" s="1">
        <v>9.0</v>
      </c>
      <c r="H117" s="1">
        <v>9.0</v>
      </c>
      <c r="I117" s="1">
        <v>24.0</v>
      </c>
      <c r="J117" s="1">
        <v>5.0</v>
      </c>
      <c r="K117" s="1">
        <v>13.0</v>
      </c>
      <c r="L117" s="1">
        <v>0.0</v>
      </c>
      <c r="M117" s="1">
        <v>0.0</v>
      </c>
      <c r="N117" s="1">
        <v>0.0</v>
      </c>
      <c r="O117" s="1">
        <v>8.0</v>
      </c>
      <c r="P117" s="1">
        <v>0.0</v>
      </c>
      <c r="Q117" s="2" t="b">
        <f>IFERROR(__xludf.DUMMYFUNCTION("IF(REGEXMATCH(B117, ""DEPRECATED""), true, false)
"),FALSE)</f>
        <v>0</v>
      </c>
      <c r="R117" s="2" t="str">
        <f t="shared" si="1"/>
        <v>couchbase - 910</v>
      </c>
      <c r="S117" s="3" t="str">
        <f t="shared" si="2"/>
        <v>couchbase - 84731087</v>
      </c>
      <c r="T117" s="2" t="b">
        <f t="shared" si="3"/>
        <v>1</v>
      </c>
      <c r="U117" s="2" t="b">
        <f t="shared" si="4"/>
        <v>0</v>
      </c>
    </row>
    <row r="118" hidden="1">
      <c r="A118" s="1" t="s">
        <v>371</v>
      </c>
      <c r="B118" s="1" t="s">
        <v>372</v>
      </c>
      <c r="C118" s="1" t="s">
        <v>23</v>
      </c>
      <c r="D118" s="1">
        <v>450.0</v>
      </c>
      <c r="E118" s="1">
        <v>2.32737118E8</v>
      </c>
      <c r="F118" s="1" t="s">
        <v>373</v>
      </c>
      <c r="G118" s="1">
        <v>1.0</v>
      </c>
      <c r="H118" s="1">
        <v>82.0</v>
      </c>
      <c r="I118" s="1">
        <v>0.0</v>
      </c>
      <c r="J118" s="1">
        <v>7.0</v>
      </c>
      <c r="K118" s="1">
        <v>0.0</v>
      </c>
      <c r="L118" s="1">
        <v>0.0</v>
      </c>
      <c r="M118" s="1">
        <v>0.0</v>
      </c>
      <c r="N118" s="1">
        <v>1.0</v>
      </c>
      <c r="O118" s="1">
        <v>0.0</v>
      </c>
      <c r="P118" s="1">
        <v>0.0</v>
      </c>
      <c r="Q118" s="2" t="b">
        <f>IFERROR(__xludf.DUMMYFUNCTION("IF(REGEXMATCH(B118, ""DEPRECATED""), true, false)
"),FALSE)</f>
        <v>0</v>
      </c>
      <c r="R118" s="2" t="str">
        <f t="shared" si="1"/>
        <v>perl - 450</v>
      </c>
      <c r="S118" s="3" t="str">
        <f t="shared" si="2"/>
        <v>perl - 232737118</v>
      </c>
      <c r="T118" s="2" t="b">
        <f t="shared" si="3"/>
        <v>0</v>
      </c>
      <c r="U118" s="2" t="b">
        <f t="shared" si="4"/>
        <v>0</v>
      </c>
    </row>
    <row r="119" hidden="1">
      <c r="A119" s="1" t="s">
        <v>374</v>
      </c>
      <c r="B119" s="1" t="s">
        <v>375</v>
      </c>
      <c r="C119" s="1" t="s">
        <v>23</v>
      </c>
      <c r="D119" s="1">
        <v>616.0</v>
      </c>
      <c r="E119" s="1">
        <v>7.4787021E7</v>
      </c>
      <c r="F119" s="1" t="s">
        <v>376</v>
      </c>
      <c r="G119" s="1">
        <v>0.0</v>
      </c>
      <c r="H119" s="1">
        <v>36.0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1.0</v>
      </c>
      <c r="O119" s="1">
        <v>0.0</v>
      </c>
      <c r="P119" s="1">
        <v>0.0</v>
      </c>
      <c r="Q119" s="2" t="b">
        <f>IFERROR(__xludf.DUMMYFUNCTION("IF(REGEXMATCH(B119, ""DEPRECATED""), true, false)
"),FALSE)</f>
        <v>0</v>
      </c>
      <c r="R119" s="2" t="str">
        <f t="shared" si="1"/>
        <v>rethinkdb - 616</v>
      </c>
      <c r="S119" s="3" t="str">
        <f t="shared" si="2"/>
        <v>rethinkdb - 74787021</v>
      </c>
      <c r="T119" s="2" t="b">
        <f t="shared" si="3"/>
        <v>0</v>
      </c>
      <c r="U119" s="2" t="b">
        <f t="shared" si="4"/>
        <v>0</v>
      </c>
    </row>
    <row r="120">
      <c r="A120" s="1" t="s">
        <v>377</v>
      </c>
      <c r="B120" s="1" t="s">
        <v>378</v>
      </c>
      <c r="C120" s="1" t="s">
        <v>23</v>
      </c>
      <c r="D120" s="1">
        <v>520.0</v>
      </c>
      <c r="E120" s="1">
        <v>9233866.0</v>
      </c>
      <c r="F120" s="1" t="s">
        <v>379</v>
      </c>
      <c r="G120" s="1">
        <v>5.0</v>
      </c>
      <c r="H120" s="1">
        <v>31.0</v>
      </c>
      <c r="I120" s="1">
        <v>0.0</v>
      </c>
      <c r="J120" s="1">
        <v>3.0</v>
      </c>
      <c r="K120" s="1">
        <v>1.0</v>
      </c>
      <c r="L120" s="1">
        <v>3.0</v>
      </c>
      <c r="M120" s="1">
        <v>0.0</v>
      </c>
      <c r="N120" s="1">
        <v>1.0</v>
      </c>
      <c r="O120" s="1">
        <v>1.0</v>
      </c>
      <c r="P120" s="1">
        <v>0.0</v>
      </c>
      <c r="Q120" s="2" t="b">
        <f>IFERROR(__xludf.DUMMYFUNCTION("IF(REGEXMATCH(B120, ""DEPRECATED""), true, false)
"),FALSE)</f>
        <v>0</v>
      </c>
      <c r="R120" s="2" t="str">
        <f t="shared" si="1"/>
        <v>r-base - 520</v>
      </c>
      <c r="S120" s="3" t="str">
        <f t="shared" si="2"/>
        <v>r-base - 9233866</v>
      </c>
      <c r="T120" s="2" t="b">
        <f t="shared" si="3"/>
        <v>1</v>
      </c>
      <c r="U120" s="2" t="b">
        <f t="shared" si="4"/>
        <v>0</v>
      </c>
    </row>
    <row r="121">
      <c r="A121" s="1" t="s">
        <v>380</v>
      </c>
      <c r="B121" s="1" t="s">
        <v>381</v>
      </c>
      <c r="C121" s="1" t="s">
        <v>23</v>
      </c>
      <c r="D121" s="1">
        <v>512.0</v>
      </c>
      <c r="E121" s="1">
        <v>4.2192798E7</v>
      </c>
      <c r="F121" s="1" t="s">
        <v>382</v>
      </c>
      <c r="G121" s="1">
        <v>1.0</v>
      </c>
      <c r="H121" s="1">
        <v>159.0</v>
      </c>
      <c r="I121" s="1">
        <v>6.0</v>
      </c>
      <c r="J121" s="1">
        <v>0.0</v>
      </c>
      <c r="K121" s="1">
        <v>6.0</v>
      </c>
      <c r="L121" s="1">
        <v>0.0</v>
      </c>
      <c r="M121" s="1">
        <v>0.0</v>
      </c>
      <c r="N121" s="1">
        <v>1.0</v>
      </c>
      <c r="O121" s="1">
        <v>0.0</v>
      </c>
      <c r="P121" s="1">
        <v>0.0</v>
      </c>
      <c r="Q121" s="2" t="b">
        <f>IFERROR(__xludf.DUMMYFUNCTION("IF(REGEXMATCH(B121, ""DEPRECATED""), true, false)
"),FALSE)</f>
        <v>0</v>
      </c>
      <c r="R121" s="2" t="str">
        <f t="shared" si="1"/>
        <v>mono - 512</v>
      </c>
      <c r="S121" s="3" t="str">
        <f t="shared" si="2"/>
        <v>mono - 42192798</v>
      </c>
      <c r="T121" s="2" t="b">
        <f t="shared" si="3"/>
        <v>1</v>
      </c>
      <c r="U121" s="2" t="b">
        <f t="shared" si="4"/>
        <v>0</v>
      </c>
    </row>
    <row r="122" hidden="1">
      <c r="A122" s="1" t="s">
        <v>383</v>
      </c>
      <c r="B122" s="1" t="s">
        <v>384</v>
      </c>
      <c r="C122" s="1" t="s">
        <v>23</v>
      </c>
      <c r="D122" s="1">
        <v>875.0</v>
      </c>
      <c r="E122" s="1">
        <v>3.64233352E8</v>
      </c>
      <c r="F122" s="1" t="s">
        <v>385</v>
      </c>
      <c r="G122" s="1">
        <v>0.0</v>
      </c>
      <c r="H122" s="1">
        <v>32.0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1.0</v>
      </c>
      <c r="O122" s="1">
        <v>0.0</v>
      </c>
      <c r="P122" s="1">
        <v>0.0</v>
      </c>
      <c r="Q122" s="2" t="b">
        <f>IFERROR(__xludf.DUMMYFUNCTION("IF(REGEXMATCH(B122, ""DEPRECATED""), true, false)
"),FALSE)</f>
        <v>0</v>
      </c>
      <c r="R122" s="2" t="str">
        <f t="shared" si="1"/>
        <v>adminer - 875</v>
      </c>
      <c r="S122" s="3" t="str">
        <f t="shared" si="2"/>
        <v>adminer - 364233352</v>
      </c>
      <c r="T122" s="2" t="b">
        <f t="shared" si="3"/>
        <v>0</v>
      </c>
      <c r="U122" s="2" t="b">
        <f t="shared" si="4"/>
        <v>0</v>
      </c>
    </row>
    <row r="123" hidden="1">
      <c r="A123" s="1" t="s">
        <v>386</v>
      </c>
      <c r="B123" s="1" t="s">
        <v>387</v>
      </c>
      <c r="C123" s="1" t="s">
        <v>23</v>
      </c>
      <c r="D123" s="1">
        <v>1267.0</v>
      </c>
      <c r="E123" s="1">
        <v>3.6911883E7</v>
      </c>
      <c r="F123" s="1" t="s">
        <v>388</v>
      </c>
      <c r="G123" s="1" t="s">
        <v>166</v>
      </c>
      <c r="H123" s="1" t="s">
        <v>166</v>
      </c>
      <c r="I123" s="1" t="s">
        <v>166</v>
      </c>
      <c r="J123" s="1" t="s">
        <v>166</v>
      </c>
      <c r="K123" s="1" t="s">
        <v>166</v>
      </c>
      <c r="L123" s="1" t="s">
        <v>166</v>
      </c>
      <c r="M123" s="1" t="s">
        <v>166</v>
      </c>
      <c r="N123" s="1" t="s">
        <v>166</v>
      </c>
      <c r="O123" s="1" t="s">
        <v>166</v>
      </c>
      <c r="P123" s="1" t="s">
        <v>166</v>
      </c>
      <c r="Q123" s="2" t="b">
        <f>IFERROR(__xludf.DUMMYFUNCTION("IF(REGEXMATCH(B123, ""DEPRECATED""), true, false)
"),FALSE)</f>
        <v>0</v>
      </c>
      <c r="R123" s="2" t="str">
        <f t="shared" si="1"/>
        <v>odoo - 1267</v>
      </c>
      <c r="S123" s="3" t="str">
        <f t="shared" si="2"/>
        <v>odoo - 36911883</v>
      </c>
      <c r="T123" s="2" t="b">
        <f t="shared" si="3"/>
        <v>1</v>
      </c>
      <c r="U123" s="2" t="b">
        <f t="shared" si="4"/>
        <v>1</v>
      </c>
    </row>
    <row r="124" hidden="1">
      <c r="A124" s="1" t="s">
        <v>389</v>
      </c>
      <c r="B124" s="1" t="s">
        <v>390</v>
      </c>
      <c r="C124" s="1" t="s">
        <v>23</v>
      </c>
      <c r="D124" s="1">
        <v>19.0</v>
      </c>
      <c r="E124" s="1">
        <v>391051.0</v>
      </c>
      <c r="F124" s="1" t="s">
        <v>391</v>
      </c>
      <c r="G124" s="1">
        <v>0.0</v>
      </c>
      <c r="H124" s="1">
        <v>25.0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1.0</v>
      </c>
      <c r="O124" s="1">
        <v>0.0</v>
      </c>
      <c r="P124" s="1">
        <v>0.0</v>
      </c>
      <c r="Q124" s="2" t="b">
        <f>IFERROR(__xludf.DUMMYFUNCTION("IF(REGEXMATCH(B124, ""DEPRECATED""), true, false)
"),FALSE)</f>
        <v>0</v>
      </c>
      <c r="R124" s="2" t="str">
        <f t="shared" si="1"/>
        <v>hitch - 19</v>
      </c>
      <c r="S124" s="3" t="str">
        <f t="shared" si="2"/>
        <v>hitch - 391051</v>
      </c>
      <c r="T124" s="2" t="b">
        <f t="shared" si="3"/>
        <v>0</v>
      </c>
      <c r="U124" s="2" t="b">
        <f t="shared" si="4"/>
        <v>0</v>
      </c>
    </row>
    <row r="125" hidden="1">
      <c r="A125" s="1" t="s">
        <v>392</v>
      </c>
      <c r="B125" s="1" t="s">
        <v>393</v>
      </c>
      <c r="C125" s="1" t="s">
        <v>23</v>
      </c>
      <c r="D125" s="1">
        <v>64.0</v>
      </c>
      <c r="E125" s="1">
        <v>772835.0</v>
      </c>
      <c r="F125" s="1" t="s">
        <v>394</v>
      </c>
      <c r="G125" s="1">
        <v>0.0</v>
      </c>
      <c r="H125" s="1">
        <v>25.0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0.0</v>
      </c>
      <c r="P125" s="1">
        <v>0.0</v>
      </c>
      <c r="Q125" s="2" t="b">
        <f>IFERROR(__xludf.DUMMYFUNCTION("IF(REGEXMATCH(B125, ""DEPRECATED""), true, false)
"),FALSE)</f>
        <v>0</v>
      </c>
      <c r="R125" s="2" t="str">
        <f t="shared" si="1"/>
        <v>emqx - 64</v>
      </c>
      <c r="S125" s="3" t="str">
        <f t="shared" si="2"/>
        <v>emqx - 772835</v>
      </c>
      <c r="T125" s="2" t="b">
        <f t="shared" si="3"/>
        <v>0</v>
      </c>
      <c r="U125" s="2" t="b">
        <f t="shared" si="4"/>
        <v>0</v>
      </c>
    </row>
    <row r="126" hidden="1">
      <c r="A126" s="1" t="s">
        <v>395</v>
      </c>
      <c r="B126" s="1" t="s">
        <v>396</v>
      </c>
      <c r="C126" s="1" t="s">
        <v>23</v>
      </c>
      <c r="D126" s="1">
        <v>542.0</v>
      </c>
      <c r="E126" s="1">
        <v>1.83749073E8</v>
      </c>
      <c r="F126" s="1" t="s">
        <v>397</v>
      </c>
      <c r="G126" s="1">
        <v>0.0</v>
      </c>
      <c r="H126" s="1">
        <v>35.0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0.0</v>
      </c>
      <c r="P126" s="1">
        <v>0.0</v>
      </c>
      <c r="Q126" s="2" t="b">
        <f>IFERROR(__xludf.DUMMYFUNCTION("IF(REGEXMATCH(B126, ""DEPRECATED""), true, false)
"),FALSE)</f>
        <v>0</v>
      </c>
      <c r="R126" s="2" t="str">
        <f t="shared" si="1"/>
        <v>couchdb - 542</v>
      </c>
      <c r="S126" s="3" t="str">
        <f t="shared" si="2"/>
        <v>couchdb - 183749073</v>
      </c>
      <c r="T126" s="2" t="b">
        <f t="shared" si="3"/>
        <v>0</v>
      </c>
      <c r="U126" s="2" t="b">
        <f t="shared" si="4"/>
        <v>0</v>
      </c>
    </row>
    <row r="127" hidden="1">
      <c r="A127" s="1" t="s">
        <v>398</v>
      </c>
      <c r="B127" s="1" t="s">
        <v>399</v>
      </c>
      <c r="C127" s="1" t="s">
        <v>23</v>
      </c>
      <c r="D127" s="1">
        <v>4822.0</v>
      </c>
      <c r="E127" s="1">
        <v>1.130823288E9</v>
      </c>
      <c r="F127" s="1" t="s">
        <v>400</v>
      </c>
      <c r="G127" s="1">
        <v>0.0</v>
      </c>
      <c r="H127" s="1">
        <v>16.0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0.0</v>
      </c>
      <c r="P127" s="1">
        <v>0.0</v>
      </c>
      <c r="Q127" s="2" t="b">
        <f>IFERROR(__xludf.DUMMYFUNCTION("IF(REGEXMATCH(B127, ""DEPRECATED""), true, false)
"),FALSE)</f>
        <v>0</v>
      </c>
      <c r="R127" s="2" t="str">
        <f t="shared" si="1"/>
        <v>debian - 4822</v>
      </c>
      <c r="S127" s="3" t="str">
        <f t="shared" si="2"/>
        <v>debian - 1130823288</v>
      </c>
      <c r="T127" s="2" t="b">
        <f t="shared" si="3"/>
        <v>0</v>
      </c>
      <c r="U127" s="2" t="b">
        <f t="shared" si="4"/>
        <v>0</v>
      </c>
    </row>
    <row r="128" hidden="1">
      <c r="A128" s="1" t="s">
        <v>401</v>
      </c>
      <c r="B128" s="1" t="s">
        <v>402</v>
      </c>
      <c r="C128" s="1" t="s">
        <v>23</v>
      </c>
      <c r="D128" s="1">
        <v>2122.0</v>
      </c>
      <c r="E128" s="1">
        <v>2.284422182E9</v>
      </c>
      <c r="F128" s="1" t="s">
        <v>403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2" t="b">
        <f>IFERROR(__xludf.DUMMYFUNCTION("IF(REGEXMATCH(B128, ""DEPRECATED""), true, false)
"),FALSE)</f>
        <v>0</v>
      </c>
      <c r="R128" s="2" t="str">
        <f t="shared" si="1"/>
        <v>hello-world - 2122</v>
      </c>
      <c r="S128" s="3" t="str">
        <f t="shared" si="2"/>
        <v>hello-world - 2284422182</v>
      </c>
      <c r="T128" s="2" t="b">
        <f t="shared" si="3"/>
        <v>0</v>
      </c>
      <c r="U128" s="2" t="b">
        <f t="shared" si="4"/>
        <v>0</v>
      </c>
    </row>
    <row r="129" hidden="1">
      <c r="A129" s="1" t="s">
        <v>404</v>
      </c>
      <c r="B129" s="1" t="s">
        <v>405</v>
      </c>
      <c r="C129" s="1" t="s">
        <v>23</v>
      </c>
      <c r="D129" s="1">
        <v>1174.0</v>
      </c>
      <c r="E129" s="1">
        <v>1.14530317E8</v>
      </c>
      <c r="F129" s="1" t="s">
        <v>406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2" t="b">
        <f>IFERROR(__xludf.DUMMYFUNCTION("IF(REGEXMATCH(B129, ""DEPRECATED""), true, false)
"),FALSE)</f>
        <v>0</v>
      </c>
      <c r="R129" s="2" t="str">
        <f t="shared" si="1"/>
        <v>fedora - 1174</v>
      </c>
      <c r="S129" s="3" t="str">
        <f t="shared" si="2"/>
        <v>fedora - 114530317</v>
      </c>
      <c r="T129" s="2" t="b">
        <f t="shared" si="3"/>
        <v>0</v>
      </c>
      <c r="U129" s="2" t="b">
        <f t="shared" si="4"/>
        <v>0</v>
      </c>
    </row>
    <row r="130" hidden="1">
      <c r="A130" s="1" t="s">
        <v>407</v>
      </c>
      <c r="B130" s="1" t="s">
        <v>408</v>
      </c>
      <c r="C130" s="1" t="s">
        <v>23</v>
      </c>
      <c r="D130" s="1">
        <v>51.0</v>
      </c>
      <c r="E130" s="1">
        <v>591025.0</v>
      </c>
      <c r="F130" s="1" t="s">
        <v>409</v>
      </c>
      <c r="G130" s="1" t="s">
        <v>166</v>
      </c>
      <c r="H130" s="1" t="s">
        <v>166</v>
      </c>
      <c r="I130" s="1" t="s">
        <v>166</v>
      </c>
      <c r="J130" s="1" t="s">
        <v>166</v>
      </c>
      <c r="K130" s="1" t="s">
        <v>166</v>
      </c>
      <c r="L130" s="1" t="s">
        <v>166</v>
      </c>
      <c r="M130" s="1" t="s">
        <v>166</v>
      </c>
      <c r="N130" s="1" t="s">
        <v>166</v>
      </c>
      <c r="O130" s="1" t="s">
        <v>166</v>
      </c>
      <c r="P130" s="1" t="s">
        <v>166</v>
      </c>
      <c r="Q130" s="2" t="b">
        <f>IFERROR(__xludf.DUMMYFUNCTION("IF(REGEXMATCH(B130, ""DEPRECATED""), true, false)
"),FALSE)</f>
        <v>0</v>
      </c>
      <c r="R130" s="2" t="str">
        <f t="shared" si="1"/>
        <v>sl - 51</v>
      </c>
      <c r="S130" s="3" t="str">
        <f t="shared" si="2"/>
        <v>sl - 591025</v>
      </c>
      <c r="T130" s="2" t="b">
        <f t="shared" si="3"/>
        <v>1</v>
      </c>
      <c r="U130" s="2" t="b">
        <f t="shared" si="4"/>
        <v>1</v>
      </c>
    </row>
    <row r="131" hidden="1">
      <c r="A131" s="1" t="s">
        <v>410</v>
      </c>
      <c r="B131" s="1" t="s">
        <v>411</v>
      </c>
      <c r="C131" s="1" t="s">
        <v>23</v>
      </c>
      <c r="D131" s="1">
        <v>1077.0</v>
      </c>
      <c r="E131" s="1">
        <v>5.28634191E8</v>
      </c>
      <c r="F131" s="1" t="s">
        <v>412</v>
      </c>
      <c r="G131" s="1" t="s">
        <v>166</v>
      </c>
      <c r="H131" s="1" t="s">
        <v>166</v>
      </c>
      <c r="I131" s="1" t="s">
        <v>166</v>
      </c>
      <c r="J131" s="1" t="s">
        <v>166</v>
      </c>
      <c r="K131" s="1" t="s">
        <v>166</v>
      </c>
      <c r="L131" s="1" t="s">
        <v>166</v>
      </c>
      <c r="M131" s="1" t="s">
        <v>166</v>
      </c>
      <c r="N131" s="1" t="s">
        <v>166</v>
      </c>
      <c r="O131" s="1" t="s">
        <v>166</v>
      </c>
      <c r="P131" s="1" t="s">
        <v>166</v>
      </c>
      <c r="Q131" s="2" t="b">
        <f>IFERROR(__xludf.DUMMYFUNCTION("IF(REGEXMATCH(B131, ""DEPRECATED""), true, false)
"),FALSE)</f>
        <v>0</v>
      </c>
      <c r="R131" s="2" t="str">
        <f t="shared" si="1"/>
        <v>vault - 1077</v>
      </c>
      <c r="S131" s="3" t="str">
        <f t="shared" si="2"/>
        <v>vault - 528634191</v>
      </c>
      <c r="T131" s="2" t="b">
        <f t="shared" si="3"/>
        <v>1</v>
      </c>
      <c r="U131" s="2" t="b">
        <f t="shared" si="4"/>
        <v>1</v>
      </c>
    </row>
    <row r="132" hidden="1">
      <c r="A132" s="1" t="s">
        <v>413</v>
      </c>
      <c r="B132" s="1" t="s">
        <v>414</v>
      </c>
      <c r="C132" s="1" t="s">
        <v>23</v>
      </c>
      <c r="D132" s="1">
        <v>10379.0</v>
      </c>
      <c r="E132" s="1">
        <v>1.0047153788E10</v>
      </c>
      <c r="F132" s="1" t="s">
        <v>415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1.0</v>
      </c>
      <c r="P132" s="1">
        <v>0.0</v>
      </c>
      <c r="Q132" s="2" t="b">
        <f>IFERROR(__xludf.DUMMYFUNCTION("IF(REGEXMATCH(B132, ""DEPRECATED""), true, false)
"),FALSE)</f>
        <v>0</v>
      </c>
      <c r="R132" s="2" t="str">
        <f t="shared" si="1"/>
        <v>alpine - 10379</v>
      </c>
      <c r="S132" s="3" t="str">
        <f t="shared" si="2"/>
        <v>alpine - 10047153788</v>
      </c>
      <c r="T132" s="2" t="b">
        <f t="shared" si="3"/>
        <v>0</v>
      </c>
      <c r="U132" s="2" t="b">
        <f t="shared" si="4"/>
        <v>0</v>
      </c>
    </row>
    <row r="133" hidden="1">
      <c r="A133" s="1" t="s">
        <v>416</v>
      </c>
      <c r="B133" s="1" t="s">
        <v>417</v>
      </c>
      <c r="C133" s="1" t="s">
        <v>23</v>
      </c>
      <c r="D133" s="1">
        <v>58.0</v>
      </c>
      <c r="E133" s="1">
        <v>664281.0</v>
      </c>
      <c r="F133" s="1" t="s">
        <v>418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2" t="b">
        <f>IFERROR(__xludf.DUMMYFUNCTION("IF(REGEXMATCH(B133, ""DEPRECATED""), true, false)
"),FALSE)</f>
        <v>0</v>
      </c>
      <c r="R133" s="2" t="str">
        <f t="shared" si="1"/>
        <v>alt - 58</v>
      </c>
      <c r="S133" s="3" t="str">
        <f t="shared" si="2"/>
        <v>alt - 664281</v>
      </c>
      <c r="T133" s="2" t="b">
        <f t="shared" si="3"/>
        <v>0</v>
      </c>
      <c r="U133" s="2" t="b">
        <f t="shared" si="4"/>
        <v>0</v>
      </c>
    </row>
    <row r="134" hidden="1">
      <c r="A134" s="1" t="s">
        <v>419</v>
      </c>
      <c r="B134" s="1" t="s">
        <v>420</v>
      </c>
      <c r="C134" s="1" t="s">
        <v>23</v>
      </c>
      <c r="D134" s="1">
        <v>2157.0</v>
      </c>
      <c r="E134" s="1">
        <v>1.87260109E8</v>
      </c>
      <c r="F134" s="1" t="s">
        <v>421</v>
      </c>
      <c r="G134" s="1" t="s">
        <v>166</v>
      </c>
      <c r="H134" s="1" t="s">
        <v>166</v>
      </c>
      <c r="I134" s="1" t="s">
        <v>166</v>
      </c>
      <c r="J134" s="1" t="s">
        <v>166</v>
      </c>
      <c r="K134" s="1" t="s">
        <v>166</v>
      </c>
      <c r="L134" s="1" t="s">
        <v>166</v>
      </c>
      <c r="M134" s="1" t="s">
        <v>166</v>
      </c>
      <c r="N134" s="1" t="s">
        <v>166</v>
      </c>
      <c r="O134" s="1" t="s">
        <v>166</v>
      </c>
      <c r="P134" s="1" t="s">
        <v>166</v>
      </c>
      <c r="Q134" s="2" t="b">
        <f>IFERROR(__xludf.DUMMYFUNCTION("IF(REGEXMATCH(B134, ""DEPRECATED""), true, false)
"),FALSE)</f>
        <v>0</v>
      </c>
      <c r="R134" s="2" t="str">
        <f t="shared" si="1"/>
        <v>logstash - 2157</v>
      </c>
      <c r="S134" s="3" t="str">
        <f t="shared" si="2"/>
        <v>logstash - 187260109</v>
      </c>
      <c r="T134" s="2" t="b">
        <f t="shared" si="3"/>
        <v>1</v>
      </c>
      <c r="U134" s="2" t="b">
        <f t="shared" si="4"/>
        <v>1</v>
      </c>
    </row>
    <row r="135" hidden="1">
      <c r="A135" s="1" t="s">
        <v>422</v>
      </c>
      <c r="B135" s="1" t="s">
        <v>423</v>
      </c>
      <c r="C135" s="1" t="s">
        <v>23</v>
      </c>
      <c r="D135" s="1">
        <v>2661.0</v>
      </c>
      <c r="E135" s="1">
        <v>1.51982456E8</v>
      </c>
      <c r="F135" s="1" t="s">
        <v>424</v>
      </c>
      <c r="G135" s="1" t="s">
        <v>166</v>
      </c>
      <c r="H135" s="1" t="s">
        <v>166</v>
      </c>
      <c r="I135" s="1" t="s">
        <v>166</v>
      </c>
      <c r="J135" s="1" t="s">
        <v>166</v>
      </c>
      <c r="K135" s="1" t="s">
        <v>166</v>
      </c>
      <c r="L135" s="1" t="s">
        <v>166</v>
      </c>
      <c r="M135" s="1" t="s">
        <v>166</v>
      </c>
      <c r="N135" s="1" t="s">
        <v>166</v>
      </c>
      <c r="O135" s="1" t="s">
        <v>166</v>
      </c>
      <c r="P135" s="1" t="s">
        <v>166</v>
      </c>
      <c r="Q135" s="2" t="b">
        <f>IFERROR(__xludf.DUMMYFUNCTION("IF(REGEXMATCH(B135, ""DEPRECATED""), true, false)
"),FALSE)</f>
        <v>0</v>
      </c>
      <c r="R135" s="2" t="str">
        <f t="shared" si="1"/>
        <v>kibana - 2661</v>
      </c>
      <c r="S135" s="3" t="str">
        <f t="shared" si="2"/>
        <v>kibana - 151982456</v>
      </c>
      <c r="T135" s="2" t="b">
        <f t="shared" si="3"/>
        <v>1</v>
      </c>
      <c r="U135" s="2" t="b">
        <f t="shared" si="4"/>
        <v>1</v>
      </c>
    </row>
    <row r="136" hidden="1">
      <c r="A136" s="1" t="s">
        <v>425</v>
      </c>
      <c r="B136" s="1" t="s">
        <v>426</v>
      </c>
      <c r="C136" s="1" t="s">
        <v>23</v>
      </c>
      <c r="D136" s="1">
        <v>6201.0</v>
      </c>
      <c r="E136" s="1">
        <v>8.00679612E8</v>
      </c>
      <c r="F136" s="1" t="s">
        <v>427</v>
      </c>
      <c r="G136" s="1" t="s">
        <v>166</v>
      </c>
      <c r="H136" s="1" t="s">
        <v>166</v>
      </c>
      <c r="I136" s="1" t="s">
        <v>166</v>
      </c>
      <c r="J136" s="1" t="s">
        <v>166</v>
      </c>
      <c r="K136" s="1" t="s">
        <v>166</v>
      </c>
      <c r="L136" s="1" t="s">
        <v>166</v>
      </c>
      <c r="M136" s="1" t="s">
        <v>166</v>
      </c>
      <c r="N136" s="1" t="s">
        <v>166</v>
      </c>
      <c r="O136" s="1" t="s">
        <v>166</v>
      </c>
      <c r="P136" s="1" t="s">
        <v>166</v>
      </c>
      <c r="Q136" s="2" t="b">
        <f>IFERROR(__xludf.DUMMYFUNCTION("IF(REGEXMATCH(B136, ""DEPRECATED""), true, false)
"),FALSE)</f>
        <v>0</v>
      </c>
      <c r="R136" s="2" t="str">
        <f t="shared" si="1"/>
        <v>elasticsearch - 6201</v>
      </c>
      <c r="S136" s="3" t="str">
        <f t="shared" si="2"/>
        <v>elasticsearch - 800679612</v>
      </c>
      <c r="T136" s="2" t="b">
        <f t="shared" si="3"/>
        <v>1</v>
      </c>
      <c r="U136" s="2" t="b">
        <f t="shared" si="4"/>
        <v>1</v>
      </c>
    </row>
    <row r="137" hidden="1">
      <c r="A137" s="1" t="s">
        <v>428</v>
      </c>
      <c r="B137" s="1" t="s">
        <v>429</v>
      </c>
      <c r="C137" s="1" t="s">
        <v>23</v>
      </c>
      <c r="D137" s="1">
        <v>1428.0</v>
      </c>
      <c r="E137" s="1">
        <v>1.021144456E9</v>
      </c>
      <c r="F137" s="1" t="s">
        <v>430</v>
      </c>
      <c r="G137" s="1" t="s">
        <v>166</v>
      </c>
      <c r="H137" s="1" t="s">
        <v>166</v>
      </c>
      <c r="I137" s="1" t="s">
        <v>166</v>
      </c>
      <c r="J137" s="1" t="s">
        <v>166</v>
      </c>
      <c r="K137" s="1" t="s">
        <v>166</v>
      </c>
      <c r="L137" s="1" t="s">
        <v>166</v>
      </c>
      <c r="M137" s="1" t="s">
        <v>166</v>
      </c>
      <c r="N137" s="1" t="s">
        <v>166</v>
      </c>
      <c r="O137" s="1" t="s">
        <v>166</v>
      </c>
      <c r="P137" s="1" t="s">
        <v>166</v>
      </c>
      <c r="Q137" s="2" t="b">
        <f>IFERROR(__xludf.DUMMYFUNCTION("IF(REGEXMATCH(B137, ""DEPRECATED""), true, false)
"),FALSE)</f>
        <v>0</v>
      </c>
      <c r="R137" s="2" t="str">
        <f t="shared" si="1"/>
        <v>consul - 1428</v>
      </c>
      <c r="S137" s="3" t="str">
        <f t="shared" si="2"/>
        <v>consul - 1021144456</v>
      </c>
      <c r="T137" s="2" t="b">
        <f t="shared" si="3"/>
        <v>1</v>
      </c>
      <c r="U137" s="2" t="b">
        <f t="shared" si="4"/>
        <v>1</v>
      </c>
    </row>
    <row r="138" hidden="1">
      <c r="A138" s="1" t="s">
        <v>431</v>
      </c>
      <c r="B138" s="1" t="s">
        <v>432</v>
      </c>
      <c r="C138" s="1" t="s">
        <v>23</v>
      </c>
      <c r="D138" s="1">
        <v>3118.0</v>
      </c>
      <c r="E138" s="1">
        <v>8.27672497E9</v>
      </c>
      <c r="F138" s="1" t="s">
        <v>433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2" t="b">
        <f>IFERROR(__xludf.DUMMYFUNCTION("IF(REGEXMATCH(B138, ""DEPRECATED""), true, false)
"),FALSE)</f>
        <v>0</v>
      </c>
      <c r="R138" s="2" t="str">
        <f t="shared" si="1"/>
        <v>busybox - 3118</v>
      </c>
      <c r="S138" s="3" t="str">
        <f t="shared" si="2"/>
        <v>busybox - 8276724970</v>
      </c>
      <c r="T138" s="2" t="b">
        <f t="shared" si="3"/>
        <v>0</v>
      </c>
      <c r="U138" s="2" t="b">
        <f t="shared" si="4"/>
        <v>0</v>
      </c>
    </row>
    <row r="139">
      <c r="A139" s="1" t="s">
        <v>434</v>
      </c>
      <c r="B139" s="1" t="s">
        <v>435</v>
      </c>
      <c r="C139" s="1" t="s">
        <v>23</v>
      </c>
      <c r="D139" s="1">
        <v>130.0</v>
      </c>
      <c r="E139" s="1">
        <v>4583250.0</v>
      </c>
      <c r="F139" s="1" t="s">
        <v>436</v>
      </c>
      <c r="G139" s="1">
        <v>0.0</v>
      </c>
      <c r="H139" s="1">
        <v>0.0</v>
      </c>
      <c r="I139" s="1">
        <v>7.0</v>
      </c>
      <c r="J139" s="1">
        <v>0.0</v>
      </c>
      <c r="K139" s="1">
        <v>8.0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2" t="b">
        <f>IFERROR(__xludf.DUMMYFUNCTION("IF(REGEXMATCH(B139, ""DEPRECATED""), true, false)
"),FALSE)</f>
        <v>0</v>
      </c>
      <c r="R139" s="2" t="str">
        <f t="shared" si="1"/>
        <v>almalinux - 130</v>
      </c>
      <c r="S139" s="3" t="str">
        <f t="shared" si="2"/>
        <v>almalinux - 4583250</v>
      </c>
      <c r="T139" s="2" t="b">
        <f t="shared" si="3"/>
        <v>1</v>
      </c>
      <c r="U139" s="2" t="b">
        <f t="shared" si="4"/>
        <v>0</v>
      </c>
    </row>
    <row r="140" hidden="1">
      <c r="A140" s="1" t="s">
        <v>437</v>
      </c>
      <c r="B140" s="1" t="s">
        <v>438</v>
      </c>
      <c r="C140" s="1" t="s">
        <v>23</v>
      </c>
      <c r="D140" s="1">
        <v>212.0</v>
      </c>
      <c r="E140" s="1">
        <v>4207570.0</v>
      </c>
      <c r="F140" s="1" t="s">
        <v>439</v>
      </c>
      <c r="G140" s="1" t="s">
        <v>166</v>
      </c>
      <c r="H140" s="1" t="s">
        <v>166</v>
      </c>
      <c r="I140" s="1" t="s">
        <v>166</v>
      </c>
      <c r="J140" s="1" t="s">
        <v>166</v>
      </c>
      <c r="K140" s="1" t="s">
        <v>166</v>
      </c>
      <c r="L140" s="1" t="s">
        <v>166</v>
      </c>
      <c r="M140" s="1" t="s">
        <v>166</v>
      </c>
      <c r="N140" s="1" t="s">
        <v>166</v>
      </c>
      <c r="O140" s="1" t="s">
        <v>166</v>
      </c>
      <c r="P140" s="1" t="s">
        <v>166</v>
      </c>
      <c r="Q140" s="2" t="b">
        <f>IFERROR(__xludf.DUMMYFUNCTION("IF(REGEXMATCH(B140, ""DEPRECATED""), true, false)
"),FALSE)</f>
        <v>0</v>
      </c>
      <c r="R140" s="2" t="str">
        <f t="shared" si="1"/>
        <v>php-zendserver - 212</v>
      </c>
      <c r="S140" s="3" t="str">
        <f t="shared" si="2"/>
        <v>php-zendserver - 4207570</v>
      </c>
      <c r="T140" s="2" t="b">
        <f t="shared" si="3"/>
        <v>1</v>
      </c>
      <c r="U140" s="2" t="b">
        <f t="shared" si="4"/>
        <v>1</v>
      </c>
    </row>
    <row r="141" hidden="1">
      <c r="A141" s="1" t="s">
        <v>440</v>
      </c>
      <c r="B141" s="1" t="s">
        <v>441</v>
      </c>
      <c r="C141" s="1" t="s">
        <v>23</v>
      </c>
      <c r="D141" s="1">
        <v>78.0</v>
      </c>
      <c r="E141" s="1">
        <v>6503552.0</v>
      </c>
      <c r="F141" s="1" t="s">
        <v>442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2" t="b">
        <f>IFERROR(__xludf.DUMMYFUNCTION("IF(REGEXMATCH(B141, ""DEPRECATED""), true, false)
"),FALSE)</f>
        <v>0</v>
      </c>
      <c r="R141" s="2" t="str">
        <f t="shared" si="1"/>
        <v>cirros - 78</v>
      </c>
      <c r="S141" s="3" t="str">
        <f t="shared" si="2"/>
        <v>cirros - 6503552</v>
      </c>
      <c r="T141" s="2" t="b">
        <f t="shared" si="3"/>
        <v>0</v>
      </c>
      <c r="U141" s="2" t="b">
        <f t="shared" si="4"/>
        <v>0</v>
      </c>
    </row>
    <row r="142" hidden="1">
      <c r="A142" s="1" t="s">
        <v>443</v>
      </c>
      <c r="B142" s="1" t="s">
        <v>444</v>
      </c>
      <c r="C142" s="1" t="s">
        <v>23</v>
      </c>
      <c r="D142" s="1">
        <v>188.0</v>
      </c>
      <c r="E142" s="1">
        <v>2.8953263E7</v>
      </c>
      <c r="F142" s="1" t="s">
        <v>445</v>
      </c>
      <c r="G142" s="1" t="s">
        <v>166</v>
      </c>
      <c r="H142" s="1" t="s">
        <v>166</v>
      </c>
      <c r="I142" s="1" t="s">
        <v>166</v>
      </c>
      <c r="J142" s="1" t="s">
        <v>166</v>
      </c>
      <c r="K142" s="1" t="s">
        <v>166</v>
      </c>
      <c r="L142" s="1" t="s">
        <v>166</v>
      </c>
      <c r="M142" s="1" t="s">
        <v>166</v>
      </c>
      <c r="N142" s="1" t="s">
        <v>166</v>
      </c>
      <c r="O142" s="1" t="s">
        <v>166</v>
      </c>
      <c r="P142" s="1" t="s">
        <v>166</v>
      </c>
      <c r="Q142" s="2" t="b">
        <f>IFERROR(__xludf.DUMMYFUNCTION("IF(REGEXMATCH(B142, ""DEPRECATED""), true, false)
"),FALSE)</f>
        <v>0</v>
      </c>
      <c r="R142" s="2" t="str">
        <f t="shared" si="1"/>
        <v>rockylinux - 188</v>
      </c>
      <c r="S142" s="3" t="str">
        <f t="shared" si="2"/>
        <v>rockylinux - 28953263</v>
      </c>
      <c r="T142" s="2" t="b">
        <f t="shared" si="3"/>
        <v>1</v>
      </c>
      <c r="U142" s="2" t="b">
        <f t="shared" si="4"/>
        <v>1</v>
      </c>
    </row>
    <row r="143">
      <c r="A143" s="1" t="s">
        <v>446</v>
      </c>
      <c r="B143" s="1" t="s">
        <v>447</v>
      </c>
      <c r="C143" s="1" t="s">
        <v>23</v>
      </c>
      <c r="D143" s="1">
        <v>7659.0</v>
      </c>
      <c r="E143" s="1">
        <v>1.132519505E9</v>
      </c>
      <c r="F143" s="1" t="s">
        <v>448</v>
      </c>
      <c r="G143" s="1">
        <v>20.0</v>
      </c>
      <c r="H143" s="1">
        <v>10.0</v>
      </c>
      <c r="I143" s="1">
        <v>136.0</v>
      </c>
      <c r="J143" s="1">
        <v>23.0</v>
      </c>
      <c r="K143" s="1">
        <v>21.0</v>
      </c>
      <c r="L143" s="1">
        <v>4.0</v>
      </c>
      <c r="M143" s="1">
        <v>0.0</v>
      </c>
      <c r="N143" s="1">
        <v>0.0</v>
      </c>
      <c r="O143" s="1">
        <v>0.0</v>
      </c>
      <c r="P143" s="1">
        <v>0.0</v>
      </c>
      <c r="Q143" s="2" t="b">
        <f>IFERROR(__xludf.DUMMYFUNCTION("IF(REGEXMATCH(B143, ""DEPRECATED""), true, false)
"),TRUE)</f>
        <v>1</v>
      </c>
      <c r="R143" s="2" t="str">
        <f t="shared" si="1"/>
        <v>centos - 7659</v>
      </c>
      <c r="S143" s="3" t="str">
        <f t="shared" si="2"/>
        <v>centos - 1132519505</v>
      </c>
      <c r="T143" s="2" t="b">
        <f t="shared" si="3"/>
        <v>1</v>
      </c>
      <c r="U143" s="2" t="b">
        <f t="shared" si="4"/>
        <v>0</v>
      </c>
    </row>
    <row r="144">
      <c r="A144" s="1" t="s">
        <v>449</v>
      </c>
      <c r="B144" s="1" t="s">
        <v>450</v>
      </c>
      <c r="C144" s="1" t="s">
        <v>23</v>
      </c>
      <c r="D144" s="1">
        <v>74.0</v>
      </c>
      <c r="E144" s="1">
        <v>2371296.0</v>
      </c>
      <c r="F144" s="1" t="s">
        <v>451</v>
      </c>
      <c r="G144" s="1">
        <v>0.0</v>
      </c>
      <c r="H144" s="1">
        <v>0.0</v>
      </c>
      <c r="I144" s="1">
        <v>18.0</v>
      </c>
      <c r="J144" s="1">
        <v>1.0</v>
      </c>
      <c r="K144" s="1">
        <v>11.0</v>
      </c>
      <c r="L144" s="1">
        <v>0.0</v>
      </c>
      <c r="M144" s="1">
        <v>4.0</v>
      </c>
      <c r="N144" s="1">
        <v>0.0</v>
      </c>
      <c r="O144" s="1">
        <v>0.0</v>
      </c>
      <c r="P144" s="1">
        <v>0.0</v>
      </c>
      <c r="Q144" s="2" t="b">
        <f>IFERROR(__xludf.DUMMYFUNCTION("IF(REGEXMATCH(B144, ""DEPRECATED""), true, false)
"),TRUE)</f>
        <v>1</v>
      </c>
      <c r="R144" s="2" t="str">
        <f t="shared" si="1"/>
        <v>express-gateway - 74</v>
      </c>
      <c r="S144" s="3" t="str">
        <f t="shared" si="2"/>
        <v>express-gateway - 2371296</v>
      </c>
      <c r="T144" s="2" t="b">
        <f t="shared" si="3"/>
        <v>1</v>
      </c>
      <c r="U144" s="2" t="b">
        <f t="shared" si="4"/>
        <v>0</v>
      </c>
    </row>
    <row r="145" hidden="1">
      <c r="A145" s="1" t="s">
        <v>452</v>
      </c>
      <c r="B145" s="1" t="s">
        <v>453</v>
      </c>
      <c r="C145" s="1" t="s">
        <v>23</v>
      </c>
      <c r="D145" s="1">
        <v>23.0</v>
      </c>
      <c r="E145" s="1">
        <v>696463.0</v>
      </c>
      <c r="F145" s="1" t="s">
        <v>454</v>
      </c>
      <c r="G145" s="1" t="s">
        <v>166</v>
      </c>
      <c r="H145" s="1" t="s">
        <v>166</v>
      </c>
      <c r="I145" s="1" t="s">
        <v>166</v>
      </c>
      <c r="J145" s="1" t="s">
        <v>166</v>
      </c>
      <c r="K145" s="1" t="s">
        <v>166</v>
      </c>
      <c r="L145" s="1" t="s">
        <v>166</v>
      </c>
      <c r="M145" s="1" t="s">
        <v>166</v>
      </c>
      <c r="N145" s="1" t="s">
        <v>166</v>
      </c>
      <c r="O145" s="1" t="s">
        <v>166</v>
      </c>
      <c r="P145" s="1" t="s">
        <v>166</v>
      </c>
      <c r="Q145" s="2" t="b">
        <f>IFERROR(__xludf.DUMMYFUNCTION("IF(REGEXMATCH(B145, ""DEPRECATED""), true, false)
"),FALSE)</f>
        <v>0</v>
      </c>
      <c r="R145" s="2" t="str">
        <f t="shared" si="1"/>
        <v>clefos - 23</v>
      </c>
      <c r="S145" s="3" t="str">
        <f t="shared" si="2"/>
        <v>clefos - 696463</v>
      </c>
      <c r="T145" s="2" t="b">
        <f t="shared" si="3"/>
        <v>1</v>
      </c>
      <c r="U145" s="2" t="b">
        <f t="shared" si="4"/>
        <v>1</v>
      </c>
    </row>
    <row r="146" hidden="1">
      <c r="A146" s="1" t="s">
        <v>455</v>
      </c>
      <c r="B146" s="1" t="s">
        <v>456</v>
      </c>
      <c r="C146" s="1" t="s">
        <v>23</v>
      </c>
      <c r="D146" s="1">
        <v>48.0</v>
      </c>
      <c r="E146" s="1">
        <v>672998.0</v>
      </c>
      <c r="F146" s="1" t="s">
        <v>457</v>
      </c>
      <c r="G146" s="1" t="s">
        <v>166</v>
      </c>
      <c r="H146" s="1" t="s">
        <v>166</v>
      </c>
      <c r="I146" s="1" t="s">
        <v>166</v>
      </c>
      <c r="J146" s="1" t="s">
        <v>166</v>
      </c>
      <c r="K146" s="1" t="s">
        <v>166</v>
      </c>
      <c r="L146" s="1" t="s">
        <v>166</v>
      </c>
      <c r="M146" s="1" t="s">
        <v>166</v>
      </c>
      <c r="N146" s="1" t="s">
        <v>166</v>
      </c>
      <c r="O146" s="1" t="s">
        <v>166</v>
      </c>
      <c r="P146" s="1" t="s">
        <v>166</v>
      </c>
      <c r="Q146" s="2" t="b">
        <f>IFERROR(__xludf.DUMMYFUNCTION("IF(REGEXMATCH(B146, ""DEPRECATED""), true, false)
"),TRUE)</f>
        <v>1</v>
      </c>
      <c r="R146" s="2" t="str">
        <f t="shared" si="1"/>
        <v>jobber - 48</v>
      </c>
      <c r="S146" s="3" t="str">
        <f t="shared" si="2"/>
        <v>jobber - 672998</v>
      </c>
      <c r="T146" s="2" t="b">
        <f t="shared" si="3"/>
        <v>1</v>
      </c>
      <c r="U146" s="2" t="b">
        <f t="shared" si="4"/>
        <v>1</v>
      </c>
    </row>
    <row r="147">
      <c r="A147" s="1" t="s">
        <v>458</v>
      </c>
      <c r="B147" s="1" t="s">
        <v>459</v>
      </c>
      <c r="C147" s="1" t="s">
        <v>23</v>
      </c>
      <c r="D147" s="1">
        <v>369.0</v>
      </c>
      <c r="E147" s="1">
        <v>9.6249585E7</v>
      </c>
      <c r="F147" s="1" t="s">
        <v>460</v>
      </c>
      <c r="G147" s="1">
        <v>45.0</v>
      </c>
      <c r="H147" s="1">
        <v>10.0</v>
      </c>
      <c r="I147" s="1">
        <v>67.0</v>
      </c>
      <c r="J147" s="1">
        <v>2.0</v>
      </c>
      <c r="K147" s="1">
        <v>5.0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2" t="b">
        <f>IFERROR(__xludf.DUMMYFUNCTION("IF(REGEXMATCH(B147, ""DEPRECATED""), true, false)
"),TRUE)</f>
        <v>1</v>
      </c>
      <c r="R147" s="2" t="str">
        <f t="shared" si="1"/>
        <v>adoptopenjdk - 369</v>
      </c>
      <c r="S147" s="3" t="str">
        <f t="shared" si="2"/>
        <v>adoptopenjdk - 96249585</v>
      </c>
      <c r="T147" s="2" t="b">
        <f t="shared" si="3"/>
        <v>1</v>
      </c>
      <c r="U147" s="2" t="b">
        <f t="shared" si="4"/>
        <v>0</v>
      </c>
    </row>
    <row r="148" hidden="1">
      <c r="A148" s="1" t="s">
        <v>461</v>
      </c>
      <c r="B148" s="1" t="s">
        <v>462</v>
      </c>
      <c r="C148" s="1" t="s">
        <v>23</v>
      </c>
      <c r="D148" s="1">
        <v>123.0</v>
      </c>
      <c r="E148" s="1">
        <v>2978015.0</v>
      </c>
      <c r="F148" s="1" t="s">
        <v>463</v>
      </c>
      <c r="G148" s="1" t="s">
        <v>166</v>
      </c>
      <c r="H148" s="1" t="s">
        <v>166</v>
      </c>
      <c r="I148" s="1" t="s">
        <v>166</v>
      </c>
      <c r="J148" s="1" t="s">
        <v>166</v>
      </c>
      <c r="K148" s="1" t="s">
        <v>166</v>
      </c>
      <c r="L148" s="1" t="s">
        <v>166</v>
      </c>
      <c r="M148" s="1" t="s">
        <v>166</v>
      </c>
      <c r="N148" s="1" t="s">
        <v>166</v>
      </c>
      <c r="O148" s="1" t="s">
        <v>166</v>
      </c>
      <c r="P148" s="1" t="s">
        <v>166</v>
      </c>
      <c r="Q148" s="2" t="b">
        <f>IFERROR(__xludf.DUMMYFUNCTION("IF(REGEXMATCH(B148, ""DEPRECATED""), true, false)
"),TRUE)</f>
        <v>1</v>
      </c>
      <c r="R148" s="2" t="str">
        <f t="shared" si="1"/>
        <v>thrift - 123</v>
      </c>
      <c r="S148" s="3" t="str">
        <f t="shared" si="2"/>
        <v>thrift - 2978015</v>
      </c>
      <c r="T148" s="2" t="b">
        <f t="shared" si="3"/>
        <v>1</v>
      </c>
      <c r="U148" s="2" t="b">
        <f t="shared" si="4"/>
        <v>1</v>
      </c>
    </row>
    <row r="149">
      <c r="A149" s="1" t="s">
        <v>464</v>
      </c>
      <c r="B149" s="1" t="s">
        <v>462</v>
      </c>
      <c r="C149" s="1" t="s">
        <v>23</v>
      </c>
      <c r="D149" s="1">
        <v>27.0</v>
      </c>
      <c r="E149" s="1">
        <v>2693662.0</v>
      </c>
      <c r="F149" s="1" t="s">
        <v>465</v>
      </c>
      <c r="G149" s="1">
        <v>12.0</v>
      </c>
      <c r="H149" s="1">
        <v>15.0</v>
      </c>
      <c r="I149" s="1">
        <v>37.0</v>
      </c>
      <c r="J149" s="1">
        <v>0.0</v>
      </c>
      <c r="K149" s="1">
        <v>61.0</v>
      </c>
      <c r="L149" s="1">
        <v>1.0</v>
      </c>
      <c r="M149" s="1">
        <v>38.0</v>
      </c>
      <c r="N149" s="1">
        <v>0.0</v>
      </c>
      <c r="O149" s="1">
        <v>5.0</v>
      </c>
      <c r="P149" s="1">
        <v>0.0</v>
      </c>
      <c r="Q149" s="2" t="b">
        <f>IFERROR(__xludf.DUMMYFUNCTION("IF(REGEXMATCH(B149, ""DEPRECATED""), true, false)
"),TRUE)</f>
        <v>1</v>
      </c>
      <c r="R149" s="2" t="str">
        <f t="shared" si="1"/>
        <v>rapidoid - 27</v>
      </c>
      <c r="S149" s="3" t="str">
        <f t="shared" si="2"/>
        <v>rapidoid - 2693662</v>
      </c>
      <c r="T149" s="2" t="b">
        <f t="shared" si="3"/>
        <v>1</v>
      </c>
      <c r="U149" s="2" t="b">
        <f t="shared" si="4"/>
        <v>0</v>
      </c>
    </row>
    <row r="150">
      <c r="A150" s="1" t="s">
        <v>466</v>
      </c>
      <c r="B150" s="1" t="s">
        <v>462</v>
      </c>
      <c r="C150" s="1" t="s">
        <v>23</v>
      </c>
      <c r="D150" s="1">
        <v>65.0</v>
      </c>
      <c r="E150" s="1">
        <v>2019728.0</v>
      </c>
      <c r="F150" s="1" t="s">
        <v>467</v>
      </c>
      <c r="G150" s="1">
        <v>13.0</v>
      </c>
      <c r="H150" s="1">
        <v>16.0</v>
      </c>
      <c r="I150" s="1">
        <v>32.0</v>
      </c>
      <c r="J150" s="1">
        <v>5.0</v>
      </c>
      <c r="K150" s="1">
        <v>34.0</v>
      </c>
      <c r="L150" s="1">
        <v>5.0</v>
      </c>
      <c r="M150" s="1">
        <v>26.0</v>
      </c>
      <c r="N150" s="1">
        <v>4.0</v>
      </c>
      <c r="O150" s="1">
        <v>1.0</v>
      </c>
      <c r="P150" s="1">
        <v>0.0</v>
      </c>
      <c r="Q150" s="2" t="b">
        <f>IFERROR(__xludf.DUMMYFUNCTION("IF(REGEXMATCH(B150, ""DEPRECATED""), true, false)
"),TRUE)</f>
        <v>1</v>
      </c>
      <c r="R150" s="2" t="str">
        <f t="shared" si="1"/>
        <v>kaazing-gateway - 65</v>
      </c>
      <c r="S150" s="3" t="str">
        <f t="shared" si="2"/>
        <v>kaazing-gateway - 2019728</v>
      </c>
      <c r="T150" s="2" t="b">
        <f t="shared" si="3"/>
        <v>1</v>
      </c>
      <c r="U150" s="2" t="b">
        <f t="shared" si="4"/>
        <v>0</v>
      </c>
    </row>
    <row r="151" hidden="1">
      <c r="A151" s="1" t="s">
        <v>468</v>
      </c>
      <c r="B151" s="1" t="s">
        <v>469</v>
      </c>
      <c r="C151" s="1" t="s">
        <v>23</v>
      </c>
      <c r="D151" s="1">
        <v>95.0</v>
      </c>
      <c r="E151" s="1">
        <v>4998408.0</v>
      </c>
      <c r="F151" s="1" t="s">
        <v>470</v>
      </c>
      <c r="G151" s="1" t="s">
        <v>166</v>
      </c>
      <c r="H151" s="1" t="s">
        <v>166</v>
      </c>
      <c r="I151" s="1" t="s">
        <v>166</v>
      </c>
      <c r="J151" s="1" t="s">
        <v>166</v>
      </c>
      <c r="K151" s="1" t="s">
        <v>166</v>
      </c>
      <c r="L151" s="1" t="s">
        <v>166</v>
      </c>
      <c r="M151" s="1" t="s">
        <v>166</v>
      </c>
      <c r="N151" s="1" t="s">
        <v>166</v>
      </c>
      <c r="O151" s="1" t="s">
        <v>166</v>
      </c>
      <c r="P151" s="1" t="s">
        <v>166</v>
      </c>
      <c r="Q151" s="2" t="b">
        <f>IFERROR(__xludf.DUMMYFUNCTION("IF(REGEXMATCH(B151, ""DEPRECATED""), true, false)
"),TRUE)</f>
        <v>1</v>
      </c>
      <c r="R151" s="2" t="str">
        <f t="shared" si="1"/>
        <v>nuxeo - 95</v>
      </c>
      <c r="S151" s="3" t="str">
        <f t="shared" si="2"/>
        <v>nuxeo - 4998408</v>
      </c>
      <c r="T151" s="2" t="b">
        <f t="shared" si="3"/>
        <v>1</v>
      </c>
      <c r="U151" s="2" t="b">
        <f t="shared" si="4"/>
        <v>1</v>
      </c>
    </row>
    <row r="152">
      <c r="A152" s="1" t="s">
        <v>471</v>
      </c>
      <c r="B152" s="1" t="s">
        <v>472</v>
      </c>
      <c r="C152" s="1" t="s">
        <v>23</v>
      </c>
      <c r="D152" s="1">
        <v>85.0</v>
      </c>
      <c r="E152" s="1">
        <v>2888315.0</v>
      </c>
      <c r="F152" s="1" t="s">
        <v>473</v>
      </c>
      <c r="G152" s="1">
        <v>7.0</v>
      </c>
      <c r="H152" s="1">
        <v>129.0</v>
      </c>
      <c r="I152" s="1">
        <v>78.0</v>
      </c>
      <c r="J152" s="1">
        <v>0.0</v>
      </c>
      <c r="K152" s="1">
        <v>42.0</v>
      </c>
      <c r="L152" s="1">
        <v>0.0</v>
      </c>
      <c r="M152" s="1">
        <v>21.0</v>
      </c>
      <c r="N152" s="1">
        <v>0.0</v>
      </c>
      <c r="O152" s="1">
        <v>0.0</v>
      </c>
      <c r="P152" s="1">
        <v>0.0</v>
      </c>
      <c r="Q152" s="2" t="b">
        <f>IFERROR(__xludf.DUMMYFUNCTION("IF(REGEXMATCH(B152, ""DEPRECATED""), true, false)
"),TRUE)</f>
        <v>1</v>
      </c>
      <c r="R152" s="2" t="str">
        <f t="shared" si="1"/>
        <v>fsharp - 85</v>
      </c>
      <c r="S152" s="3" t="str">
        <f t="shared" si="2"/>
        <v>fsharp - 2888315</v>
      </c>
      <c r="T152" s="2" t="b">
        <f t="shared" si="3"/>
        <v>1</v>
      </c>
      <c r="U152" s="2" t="b">
        <f t="shared" si="4"/>
        <v>0</v>
      </c>
    </row>
    <row r="153" hidden="1">
      <c r="A153" s="1" t="s">
        <v>474</v>
      </c>
      <c r="B153" s="1" t="s">
        <v>462</v>
      </c>
      <c r="C153" s="1" t="s">
        <v>23</v>
      </c>
      <c r="D153" s="1">
        <v>47.0</v>
      </c>
      <c r="E153" s="1">
        <v>647268.0</v>
      </c>
      <c r="F153" s="1" t="s">
        <v>475</v>
      </c>
      <c r="G153" s="1" t="s">
        <v>166</v>
      </c>
      <c r="H153" s="1" t="s">
        <v>166</v>
      </c>
      <c r="I153" s="1" t="s">
        <v>166</v>
      </c>
      <c r="J153" s="1" t="s">
        <v>166</v>
      </c>
      <c r="K153" s="1" t="s">
        <v>166</v>
      </c>
      <c r="L153" s="1" t="s">
        <v>166</v>
      </c>
      <c r="M153" s="1" t="s">
        <v>166</v>
      </c>
      <c r="N153" s="1" t="s">
        <v>166</v>
      </c>
      <c r="O153" s="1" t="s">
        <v>166</v>
      </c>
      <c r="P153" s="1" t="s">
        <v>166</v>
      </c>
      <c r="Q153" s="2" t="b">
        <f>IFERROR(__xludf.DUMMYFUNCTION("IF(REGEXMATCH(B153, ""DEPRECATED""), true, false)
"),TRUE)</f>
        <v>1</v>
      </c>
      <c r="R153" s="2" t="str">
        <f t="shared" si="1"/>
        <v>sourcemage - 47</v>
      </c>
      <c r="S153" s="3" t="str">
        <f t="shared" si="2"/>
        <v>sourcemage - 647268</v>
      </c>
      <c r="T153" s="2" t="b">
        <f t="shared" si="3"/>
        <v>1</v>
      </c>
      <c r="U153" s="2" t="b">
        <f t="shared" si="4"/>
        <v>1</v>
      </c>
    </row>
    <row r="154" hidden="1">
      <c r="A154" s="1" t="s">
        <v>476</v>
      </c>
      <c r="B154" s="1" t="s">
        <v>477</v>
      </c>
      <c r="C154" s="1" t="s">
        <v>23</v>
      </c>
      <c r="D154" s="1">
        <v>44.0</v>
      </c>
      <c r="E154" s="1">
        <v>1606033.0</v>
      </c>
      <c r="F154" s="1" t="s">
        <v>478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2" t="b">
        <f>IFERROR(__xludf.DUMMYFUNCTION("IF(REGEXMATCH(B154, ""DEPRECATED""), true, false)
"),FALSE)</f>
        <v>0</v>
      </c>
      <c r="R154" s="2" t="str">
        <f t="shared" si="1"/>
        <v>mageia - 44</v>
      </c>
      <c r="S154" s="3" t="str">
        <f t="shared" si="2"/>
        <v>mageia - 1606033</v>
      </c>
      <c r="T154" s="2" t="b">
        <f t="shared" si="3"/>
        <v>0</v>
      </c>
      <c r="U154" s="2" t="b">
        <f t="shared" si="4"/>
        <v>0</v>
      </c>
    </row>
    <row r="155" hidden="1">
      <c r="A155" s="1" t="s">
        <v>479</v>
      </c>
      <c r="B155" s="1" t="s">
        <v>480</v>
      </c>
      <c r="C155" s="1" t="s">
        <v>23</v>
      </c>
      <c r="D155" s="1">
        <v>1126.0</v>
      </c>
      <c r="E155" s="1">
        <v>8.2687845E7</v>
      </c>
      <c r="F155" s="1" t="s">
        <v>481</v>
      </c>
      <c r="G155" s="1" t="s">
        <v>166</v>
      </c>
      <c r="H155" s="1" t="s">
        <v>166</v>
      </c>
      <c r="I155" s="1" t="s">
        <v>166</v>
      </c>
      <c r="J155" s="1" t="s">
        <v>166</v>
      </c>
      <c r="K155" s="1" t="s">
        <v>166</v>
      </c>
      <c r="L155" s="1" t="s">
        <v>166</v>
      </c>
      <c r="M155" s="1" t="s">
        <v>166</v>
      </c>
      <c r="N155" s="1" t="s">
        <v>166</v>
      </c>
      <c r="O155" s="1" t="s">
        <v>166</v>
      </c>
      <c r="P155" s="1" t="s">
        <v>166</v>
      </c>
      <c r="Q155" s="2" t="b">
        <f>IFERROR(__xludf.DUMMYFUNCTION("IF(REGEXMATCH(B155, ""DEPRECATED""), true, false)
"),TRUE)</f>
        <v>1</v>
      </c>
      <c r="R155" s="2" t="str">
        <f t="shared" si="1"/>
        <v>swarm - 1126</v>
      </c>
      <c r="S155" s="3" t="str">
        <f t="shared" si="2"/>
        <v>swarm - 82687845</v>
      </c>
      <c r="T155" s="2" t="b">
        <f t="shared" si="3"/>
        <v>1</v>
      </c>
      <c r="U155" s="2" t="b">
        <f t="shared" si="4"/>
        <v>1</v>
      </c>
    </row>
    <row r="156" hidden="1">
      <c r="A156" s="1" t="s">
        <v>482</v>
      </c>
      <c r="B156" s="1" t="s">
        <v>462</v>
      </c>
      <c r="C156" s="1" t="s">
        <v>23</v>
      </c>
      <c r="D156" s="1">
        <v>33.0</v>
      </c>
      <c r="E156" s="1">
        <v>705379.0</v>
      </c>
      <c r="F156" s="1" t="s">
        <v>483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2" t="b">
        <f>IFERROR(__xludf.DUMMYFUNCTION("IF(REGEXMATCH(B156, ""DEPRECATED""), true, false)
"),TRUE)</f>
        <v>1</v>
      </c>
      <c r="R156" s="2" t="str">
        <f t="shared" si="1"/>
        <v>euleros - 33</v>
      </c>
      <c r="S156" s="3" t="str">
        <f t="shared" si="2"/>
        <v>euleros - 705379</v>
      </c>
      <c r="T156" s="2" t="b">
        <f t="shared" si="3"/>
        <v>0</v>
      </c>
      <c r="U156" s="2" t="b">
        <f t="shared" si="4"/>
        <v>0</v>
      </c>
    </row>
    <row r="157" hidden="1">
      <c r="A157" s="1" t="s">
        <v>484</v>
      </c>
      <c r="B157" s="1" t="s">
        <v>462</v>
      </c>
      <c r="C157" s="1" t="s">
        <v>23</v>
      </c>
      <c r="D157" s="1">
        <v>40.0</v>
      </c>
      <c r="E157" s="1">
        <v>867447.0</v>
      </c>
      <c r="F157" s="1" t="s">
        <v>485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2" t="b">
        <f>IFERROR(__xludf.DUMMYFUNCTION("IF(REGEXMATCH(B157, ""DEPRECATED""), true, false)
"),TRUE)</f>
        <v>1</v>
      </c>
      <c r="R157" s="2" t="str">
        <f t="shared" si="1"/>
        <v>crux - 40</v>
      </c>
      <c r="S157" s="3" t="str">
        <f t="shared" si="2"/>
        <v>crux - 867447</v>
      </c>
      <c r="T157" s="2" t="b">
        <f t="shared" si="3"/>
        <v>0</v>
      </c>
      <c r="U157" s="2" t="b">
        <f t="shared" si="4"/>
        <v>0</v>
      </c>
    </row>
    <row r="158" hidden="1">
      <c r="A158" s="1" t="s">
        <v>486</v>
      </c>
      <c r="B158" s="1" t="s">
        <v>487</v>
      </c>
      <c r="C158" s="1" t="s">
        <v>23</v>
      </c>
      <c r="D158" s="1">
        <v>651.0</v>
      </c>
      <c r="E158" s="1">
        <v>1.20454835E8</v>
      </c>
      <c r="F158" s="1" t="s">
        <v>488</v>
      </c>
      <c r="G158" s="1" t="s">
        <v>166</v>
      </c>
      <c r="H158" s="1" t="s">
        <v>166</v>
      </c>
      <c r="I158" s="1" t="s">
        <v>166</v>
      </c>
      <c r="J158" s="1" t="s">
        <v>166</v>
      </c>
      <c r="K158" s="1" t="s">
        <v>166</v>
      </c>
      <c r="L158" s="1" t="s">
        <v>166</v>
      </c>
      <c r="M158" s="1" t="s">
        <v>166</v>
      </c>
      <c r="N158" s="1" t="s">
        <v>166</v>
      </c>
      <c r="O158" s="1" t="s">
        <v>166</v>
      </c>
      <c r="P158" s="1" t="s">
        <v>166</v>
      </c>
      <c r="Q158" s="2" t="b">
        <f>IFERROR(__xludf.DUMMYFUNCTION("IF(REGEXMATCH(B158, ""DEPRECATED""), true, false)
"),TRUE)</f>
        <v>1</v>
      </c>
      <c r="R158" s="2" t="str">
        <f t="shared" si="1"/>
        <v>sentry - 651</v>
      </c>
      <c r="S158" s="3" t="str">
        <f t="shared" si="2"/>
        <v>sentry - 120454835</v>
      </c>
      <c r="T158" s="2" t="b">
        <f t="shared" si="3"/>
        <v>1</v>
      </c>
      <c r="U158" s="2" t="b">
        <f t="shared" si="4"/>
        <v>1</v>
      </c>
    </row>
    <row r="159">
      <c r="A159" s="1" t="s">
        <v>489</v>
      </c>
      <c r="B159" s="1" t="s">
        <v>462</v>
      </c>
      <c r="C159" s="1" t="s">
        <v>23</v>
      </c>
      <c r="D159" s="1">
        <v>47.0</v>
      </c>
      <c r="E159" s="1">
        <v>1292421.0</v>
      </c>
      <c r="F159" s="1" t="s">
        <v>490</v>
      </c>
      <c r="G159" s="1">
        <v>0.0</v>
      </c>
      <c r="H159" s="1">
        <v>0.0</v>
      </c>
      <c r="I159" s="1">
        <v>1.0</v>
      </c>
      <c r="J159" s="1">
        <v>0.0</v>
      </c>
      <c r="K159" s="1">
        <v>4.0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2" t="b">
        <f>IFERROR(__xludf.DUMMYFUNCTION("IF(REGEXMATCH(B159, ""DEPRECATED""), true, false)
"),TRUE)</f>
        <v>1</v>
      </c>
      <c r="R159" s="2" t="str">
        <f t="shared" si="1"/>
        <v>known - 47</v>
      </c>
      <c r="S159" s="3" t="str">
        <f t="shared" si="2"/>
        <v>known - 1292421</v>
      </c>
      <c r="T159" s="2" t="b">
        <f t="shared" si="3"/>
        <v>1</v>
      </c>
      <c r="U159" s="2" t="b">
        <f t="shared" si="4"/>
        <v>0</v>
      </c>
    </row>
    <row r="160" hidden="1">
      <c r="A160" s="1" t="s">
        <v>491</v>
      </c>
      <c r="B160" s="1" t="s">
        <v>492</v>
      </c>
      <c r="C160" s="1" t="s">
        <v>23</v>
      </c>
      <c r="D160" s="1">
        <v>336.0</v>
      </c>
      <c r="E160" s="1">
        <v>9409707.0</v>
      </c>
      <c r="F160" s="1" t="s">
        <v>493</v>
      </c>
      <c r="G160" s="1" t="s">
        <v>166</v>
      </c>
      <c r="H160" s="1" t="s">
        <v>166</v>
      </c>
      <c r="I160" s="1" t="s">
        <v>166</v>
      </c>
      <c r="J160" s="1" t="s">
        <v>166</v>
      </c>
      <c r="K160" s="1" t="s">
        <v>166</v>
      </c>
      <c r="L160" s="1" t="s">
        <v>166</v>
      </c>
      <c r="M160" s="1" t="s">
        <v>166</v>
      </c>
      <c r="N160" s="1" t="s">
        <v>166</v>
      </c>
      <c r="O160" s="1" t="s">
        <v>166</v>
      </c>
      <c r="P160" s="1" t="s">
        <v>166</v>
      </c>
      <c r="Q160" s="2" t="b">
        <f>IFERROR(__xludf.DUMMYFUNCTION("IF(REGEXMATCH(B160, ""DEPRECATED""), true, false)
"),TRUE)</f>
        <v>1</v>
      </c>
      <c r="R160" s="2" t="str">
        <f t="shared" si="1"/>
        <v>opensuse - 336</v>
      </c>
      <c r="S160" s="3" t="str">
        <f t="shared" si="2"/>
        <v>opensuse - 9409707</v>
      </c>
      <c r="T160" s="2" t="b">
        <f t="shared" si="3"/>
        <v>1</v>
      </c>
      <c r="U160" s="2" t="b">
        <f t="shared" si="4"/>
        <v>1</v>
      </c>
    </row>
    <row r="161" hidden="1">
      <c r="A161" s="1" t="s">
        <v>494</v>
      </c>
      <c r="B161" s="1" t="s">
        <v>495</v>
      </c>
      <c r="C161" s="1" t="s">
        <v>23</v>
      </c>
      <c r="D161" s="1">
        <v>11.0</v>
      </c>
      <c r="E161" s="1">
        <v>1453884.0</v>
      </c>
      <c r="F161" s="1" t="s">
        <v>496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2" t="b">
        <f>IFERROR(__xludf.DUMMYFUNCTION("IF(REGEXMATCH(B161, ""DEPRECATED""), true, false)
"),FALSE)</f>
        <v>0</v>
      </c>
      <c r="R161" s="2" t="str">
        <f t="shared" si="1"/>
        <v>hola-mundo - 11</v>
      </c>
      <c r="S161" s="3" t="str">
        <f t="shared" si="2"/>
        <v>hola-mundo - 1453884</v>
      </c>
      <c r="T161" s="2" t="b">
        <f t="shared" si="3"/>
        <v>0</v>
      </c>
      <c r="U161" s="2" t="b">
        <f t="shared" si="4"/>
        <v>0</v>
      </c>
    </row>
    <row r="162" hidden="1">
      <c r="A162" s="1" t="s">
        <v>497</v>
      </c>
      <c r="B162" s="1" t="s">
        <v>498</v>
      </c>
      <c r="C162" s="1" t="s">
        <v>23</v>
      </c>
      <c r="D162" s="1">
        <v>14.0</v>
      </c>
      <c r="E162" s="1">
        <v>4226609.0</v>
      </c>
      <c r="F162" s="1" t="s">
        <v>499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2" t="b">
        <f>IFERROR(__xludf.DUMMYFUNCTION("IF(REGEXMATCH(B162, ""DEPRECATED""), true, false)
"),FALSE)</f>
        <v>0</v>
      </c>
      <c r="R162" s="2" t="str">
        <f t="shared" si="1"/>
        <v>hello-seattle - 14</v>
      </c>
      <c r="S162" s="3" t="str">
        <f t="shared" si="2"/>
        <v>hello-seattle - 4226609</v>
      </c>
      <c r="T162" s="2" t="b">
        <f t="shared" si="3"/>
        <v>0</v>
      </c>
      <c r="U162" s="2" t="b">
        <f t="shared" si="4"/>
        <v>0</v>
      </c>
    </row>
    <row r="163">
      <c r="A163" s="1" t="s">
        <v>500</v>
      </c>
      <c r="B163" s="1" t="s">
        <v>501</v>
      </c>
      <c r="C163" s="1" t="s">
        <v>23</v>
      </c>
      <c r="D163" s="1">
        <v>1386.0</v>
      </c>
      <c r="E163" s="1">
        <v>5.6652293E7</v>
      </c>
      <c r="F163" s="1" t="s">
        <v>502</v>
      </c>
      <c r="G163" s="1">
        <v>1.0</v>
      </c>
      <c r="H163" s="1">
        <v>0.0</v>
      </c>
      <c r="I163" s="1">
        <v>16.0</v>
      </c>
      <c r="J163" s="1">
        <v>0.0</v>
      </c>
      <c r="K163" s="1">
        <v>29.0</v>
      </c>
      <c r="L163" s="1">
        <v>0.0</v>
      </c>
      <c r="M163" s="1">
        <v>17.0</v>
      </c>
      <c r="N163" s="1">
        <v>0.0</v>
      </c>
      <c r="O163" s="1">
        <v>2.0</v>
      </c>
      <c r="P163" s="1">
        <v>0.0</v>
      </c>
      <c r="Q163" s="2" t="b">
        <f>IFERROR(__xludf.DUMMYFUNCTION("IF(REGEXMATCH(B163, ""DEPRECATED""), true, false)
"),TRUE)</f>
        <v>1</v>
      </c>
      <c r="R163" s="2" t="str">
        <f t="shared" si="1"/>
        <v>owncloud - 1386</v>
      </c>
      <c r="S163" s="3" t="str">
        <f t="shared" si="2"/>
        <v>owncloud - 56652293</v>
      </c>
      <c r="T163" s="2" t="b">
        <f t="shared" si="3"/>
        <v>1</v>
      </c>
      <c r="U163" s="2" t="b">
        <f t="shared" si="4"/>
        <v>0</v>
      </c>
    </row>
    <row r="164">
      <c r="A164" s="1" t="s">
        <v>503</v>
      </c>
      <c r="B164" s="1" t="s">
        <v>504</v>
      </c>
      <c r="C164" s="1" t="s">
        <v>23</v>
      </c>
      <c r="D164" s="1">
        <v>195.0</v>
      </c>
      <c r="E164" s="1">
        <v>2.0236587E7</v>
      </c>
      <c r="F164" s="1" t="s">
        <v>505</v>
      </c>
      <c r="G164" s="1">
        <v>2.0</v>
      </c>
      <c r="H164" s="1">
        <v>0.0</v>
      </c>
      <c r="I164" s="1">
        <v>29.0</v>
      </c>
      <c r="J164" s="1">
        <v>4.0</v>
      </c>
      <c r="K164" s="1">
        <v>37.0</v>
      </c>
      <c r="L164" s="1">
        <v>0.0</v>
      </c>
      <c r="M164" s="1">
        <v>19.0</v>
      </c>
      <c r="N164" s="1">
        <v>0.0</v>
      </c>
      <c r="O164" s="1">
        <v>5.0</v>
      </c>
      <c r="P164" s="1">
        <v>0.0</v>
      </c>
      <c r="Q164" s="2" t="b">
        <f>IFERROR(__xludf.DUMMYFUNCTION("IF(REGEXMATCH(B164, ""DEPRECATED""), true, false)
"),TRUE)</f>
        <v>1</v>
      </c>
      <c r="R164" s="2" t="str">
        <f t="shared" si="1"/>
        <v>piwik - 195</v>
      </c>
      <c r="S164" s="3" t="str">
        <f t="shared" si="2"/>
        <v>piwik - 20236587</v>
      </c>
      <c r="T164" s="2" t="b">
        <f t="shared" si="3"/>
        <v>1</v>
      </c>
      <c r="U164" s="2" t="b">
        <f t="shared" si="4"/>
        <v>0</v>
      </c>
    </row>
    <row r="165" hidden="1">
      <c r="A165" s="1" t="s">
        <v>506</v>
      </c>
      <c r="B165" s="1" t="s">
        <v>507</v>
      </c>
      <c r="C165" s="1" t="s">
        <v>23</v>
      </c>
      <c r="D165" s="1">
        <v>5668.0</v>
      </c>
      <c r="E165" s="1">
        <v>1.48589268E8</v>
      </c>
      <c r="F165" s="1" t="s">
        <v>508</v>
      </c>
      <c r="G165" s="1" t="s">
        <v>166</v>
      </c>
      <c r="H165" s="1" t="s">
        <v>166</v>
      </c>
      <c r="I165" s="1" t="s">
        <v>166</v>
      </c>
      <c r="J165" s="1" t="s">
        <v>166</v>
      </c>
      <c r="K165" s="1" t="s">
        <v>166</v>
      </c>
      <c r="L165" s="1" t="s">
        <v>166</v>
      </c>
      <c r="M165" s="1" t="s">
        <v>166</v>
      </c>
      <c r="N165" s="1" t="s">
        <v>166</v>
      </c>
      <c r="O165" s="1" t="s">
        <v>166</v>
      </c>
      <c r="P165" s="1" t="s">
        <v>166</v>
      </c>
      <c r="Q165" s="2" t="b">
        <f>IFERROR(__xludf.DUMMYFUNCTION("IF(REGEXMATCH(B165, ""DEPRECATED""), true, false)
"),TRUE)</f>
        <v>1</v>
      </c>
      <c r="R165" s="2" t="str">
        <f t="shared" si="1"/>
        <v>jenkins - 5668</v>
      </c>
      <c r="S165" s="3" t="str">
        <f t="shared" si="2"/>
        <v>jenkins - 148589268</v>
      </c>
      <c r="T165" s="2" t="b">
        <f t="shared" si="3"/>
        <v>1</v>
      </c>
      <c r="U165" s="2" t="b">
        <f t="shared" si="4"/>
        <v>1</v>
      </c>
    </row>
    <row r="166">
      <c r="A166" s="1" t="s">
        <v>509</v>
      </c>
      <c r="B166" s="1" t="s">
        <v>510</v>
      </c>
      <c r="C166" s="1" t="s">
        <v>23</v>
      </c>
      <c r="D166" s="1">
        <v>315.0</v>
      </c>
      <c r="E166" s="1">
        <v>3422846.0</v>
      </c>
      <c r="F166" s="1" t="s">
        <v>511</v>
      </c>
      <c r="G166" s="1">
        <v>1.0</v>
      </c>
      <c r="H166" s="1">
        <v>0.0</v>
      </c>
      <c r="I166" s="1">
        <v>2.0</v>
      </c>
      <c r="J166" s="1">
        <v>0.0</v>
      </c>
      <c r="K166" s="1">
        <v>4.0</v>
      </c>
      <c r="L166" s="1">
        <v>1.0</v>
      </c>
      <c r="M166" s="1">
        <v>0.0</v>
      </c>
      <c r="N166" s="1">
        <v>0.0</v>
      </c>
      <c r="O166" s="1">
        <v>0.0</v>
      </c>
      <c r="P166" s="1">
        <v>0.0</v>
      </c>
      <c r="Q166" s="2" t="b">
        <f>IFERROR(__xludf.DUMMYFUNCTION("IF(REGEXMATCH(B166, ""DEPRECATED""), true, false)
"),TRUE)</f>
        <v>1</v>
      </c>
      <c r="R166" s="2" t="str">
        <f t="shared" si="1"/>
        <v>celery - 315</v>
      </c>
      <c r="S166" s="3" t="str">
        <f t="shared" si="2"/>
        <v>celery - 3422846</v>
      </c>
      <c r="T166" s="2" t="b">
        <f t="shared" si="3"/>
        <v>1</v>
      </c>
      <c r="U166" s="2" t="b">
        <f t="shared" si="4"/>
        <v>0</v>
      </c>
    </row>
    <row r="167">
      <c r="A167" s="1" t="s">
        <v>512</v>
      </c>
      <c r="B167" s="1" t="s">
        <v>513</v>
      </c>
      <c r="C167" s="1" t="s">
        <v>23</v>
      </c>
      <c r="D167" s="1">
        <v>143.0</v>
      </c>
      <c r="E167" s="1">
        <v>1.732776E7</v>
      </c>
      <c r="F167" s="1" t="s">
        <v>514</v>
      </c>
      <c r="G167" s="1">
        <v>2.0</v>
      </c>
      <c r="H167" s="1">
        <v>1.0</v>
      </c>
      <c r="I167" s="1">
        <v>18.0</v>
      </c>
      <c r="J167" s="1">
        <v>1.0</v>
      </c>
      <c r="K167" s="1">
        <v>37.0</v>
      </c>
      <c r="L167" s="1">
        <v>0.0</v>
      </c>
      <c r="M167" s="1">
        <v>8.0</v>
      </c>
      <c r="N167" s="1">
        <v>0.0</v>
      </c>
      <c r="O167" s="1">
        <v>10.0</v>
      </c>
      <c r="P167" s="1">
        <v>0.0</v>
      </c>
      <c r="Q167" s="2" t="b">
        <f>IFERROR(__xludf.DUMMYFUNCTION("IF(REGEXMATCH(B167, ""DEPRECATED""), true, false)
"),TRUE)</f>
        <v>1</v>
      </c>
      <c r="R167" s="2" t="str">
        <f t="shared" si="1"/>
        <v>iojs - 143</v>
      </c>
      <c r="S167" s="3" t="str">
        <f t="shared" si="2"/>
        <v>iojs - 17327760</v>
      </c>
      <c r="T167" s="2" t="b">
        <f t="shared" si="3"/>
        <v>1</v>
      </c>
      <c r="U167" s="2" t="b">
        <f t="shared" si="4"/>
        <v>0</v>
      </c>
    </row>
    <row r="168" hidden="1">
      <c r="A168" s="1" t="s">
        <v>515</v>
      </c>
      <c r="B168" s="1" t="s">
        <v>516</v>
      </c>
      <c r="C168" s="1" t="s">
        <v>23</v>
      </c>
      <c r="D168" s="1">
        <v>1997.0</v>
      </c>
      <c r="E168" s="1">
        <v>1.42205304E8</v>
      </c>
      <c r="F168" s="1" t="s">
        <v>517</v>
      </c>
      <c r="G168" s="1" t="s">
        <v>166</v>
      </c>
      <c r="H168" s="1" t="s">
        <v>166</v>
      </c>
      <c r="I168" s="1" t="s">
        <v>166</v>
      </c>
      <c r="J168" s="1" t="s">
        <v>166</v>
      </c>
      <c r="K168" s="1" t="s">
        <v>166</v>
      </c>
      <c r="L168" s="1" t="s">
        <v>166</v>
      </c>
      <c r="M168" s="1" t="s">
        <v>166</v>
      </c>
      <c r="N168" s="1" t="s">
        <v>166</v>
      </c>
      <c r="O168" s="1" t="s">
        <v>166</v>
      </c>
      <c r="P168" s="1" t="s">
        <v>166</v>
      </c>
      <c r="Q168" s="2" t="b">
        <f>IFERROR(__xludf.DUMMYFUNCTION("IF(REGEXMATCH(B168, ""DEPRECATED""), true, false)
"),TRUE)</f>
        <v>1</v>
      </c>
      <c r="R168" s="2" t="str">
        <f t="shared" si="1"/>
        <v>java - 1997</v>
      </c>
      <c r="S168" s="3" t="str">
        <f t="shared" si="2"/>
        <v>java - 142205304</v>
      </c>
      <c r="T168" s="2" t="b">
        <f t="shared" si="3"/>
        <v>1</v>
      </c>
      <c r="U168" s="2" t="b">
        <f t="shared" si="4"/>
        <v>1</v>
      </c>
    </row>
    <row r="169">
      <c r="A169" s="1" t="s">
        <v>518</v>
      </c>
      <c r="B169" s="1" t="s">
        <v>519</v>
      </c>
      <c r="C169" s="1" t="s">
        <v>23</v>
      </c>
      <c r="D169" s="1">
        <v>908.0</v>
      </c>
      <c r="E169" s="1">
        <v>8901139.0</v>
      </c>
      <c r="F169" s="1" t="s">
        <v>520</v>
      </c>
      <c r="G169" s="1">
        <v>7.0</v>
      </c>
      <c r="H169" s="1">
        <v>1.0</v>
      </c>
      <c r="I169" s="1">
        <v>40.0</v>
      </c>
      <c r="J169" s="1">
        <v>0.0</v>
      </c>
      <c r="K169" s="1">
        <v>69.0</v>
      </c>
      <c r="L169" s="1">
        <v>0.0</v>
      </c>
      <c r="M169" s="1">
        <v>16.0</v>
      </c>
      <c r="N169" s="1">
        <v>0.0</v>
      </c>
      <c r="O169" s="1">
        <v>13.0</v>
      </c>
      <c r="P169" s="1">
        <v>0.0</v>
      </c>
      <c r="Q169" s="2" t="b">
        <f>IFERROR(__xludf.DUMMYFUNCTION("IF(REGEXMATCH(B169, ""DEPRECATED""), true, false)
"),TRUE)</f>
        <v>1</v>
      </c>
      <c r="R169" s="2" t="str">
        <f t="shared" si="1"/>
        <v>rails - 908</v>
      </c>
      <c r="S169" s="3" t="str">
        <f t="shared" si="2"/>
        <v>rails - 8901139</v>
      </c>
      <c r="T169" s="2" t="b">
        <f t="shared" si="3"/>
        <v>1</v>
      </c>
      <c r="U169" s="2" t="b">
        <f t="shared" si="4"/>
        <v>0</v>
      </c>
    </row>
    <row r="170">
      <c r="A170" s="1" t="s">
        <v>521</v>
      </c>
      <c r="B170" s="1" t="s">
        <v>510</v>
      </c>
      <c r="C170" s="1" t="s">
        <v>23</v>
      </c>
      <c r="D170" s="1">
        <v>1203.0</v>
      </c>
      <c r="E170" s="1">
        <v>2.2663834E7</v>
      </c>
      <c r="F170" s="1" t="s">
        <v>522</v>
      </c>
      <c r="G170" s="1">
        <v>0.0</v>
      </c>
      <c r="H170" s="1">
        <v>0.0</v>
      </c>
      <c r="I170" s="1">
        <v>6.0</v>
      </c>
      <c r="J170" s="1">
        <v>0.0</v>
      </c>
      <c r="K170" s="1">
        <v>5.0</v>
      </c>
      <c r="L170" s="1">
        <v>0.0</v>
      </c>
      <c r="M170" s="1">
        <v>2.0</v>
      </c>
      <c r="N170" s="1">
        <v>0.0</v>
      </c>
      <c r="O170" s="1">
        <v>0.0</v>
      </c>
      <c r="P170" s="1">
        <v>0.0</v>
      </c>
      <c r="Q170" s="2" t="b">
        <f>IFERROR(__xludf.DUMMYFUNCTION("IF(REGEXMATCH(B170, ""DEPRECATED""), true, false)
"),TRUE)</f>
        <v>1</v>
      </c>
      <c r="R170" s="2" t="str">
        <f t="shared" si="1"/>
        <v>django - 1203</v>
      </c>
      <c r="S170" s="3" t="str">
        <f t="shared" si="2"/>
        <v>django - 22663834</v>
      </c>
      <c r="T170" s="2" t="b">
        <f t="shared" si="3"/>
        <v>1</v>
      </c>
      <c r="U170" s="2" t="b">
        <f t="shared" si="4"/>
        <v>0</v>
      </c>
    </row>
    <row r="171">
      <c r="A171" s="1" t="s">
        <v>523</v>
      </c>
      <c r="B171" s="1" t="s">
        <v>524</v>
      </c>
      <c r="C171" s="1" t="s">
        <v>23</v>
      </c>
      <c r="D171" s="1">
        <v>159.0</v>
      </c>
      <c r="E171" s="1">
        <v>1255501.0</v>
      </c>
      <c r="F171" s="1" t="s">
        <v>525</v>
      </c>
      <c r="G171" s="1">
        <v>2.0</v>
      </c>
      <c r="H171" s="1">
        <v>1.0</v>
      </c>
      <c r="I171" s="1">
        <v>13.0</v>
      </c>
      <c r="J171" s="1">
        <v>0.0</v>
      </c>
      <c r="K171" s="1">
        <v>43.0</v>
      </c>
      <c r="L171" s="1">
        <v>1.0</v>
      </c>
      <c r="M171" s="1">
        <v>26.0</v>
      </c>
      <c r="N171" s="1">
        <v>0.0</v>
      </c>
      <c r="O171" s="1">
        <v>1.0</v>
      </c>
      <c r="P171" s="1">
        <v>0.0</v>
      </c>
      <c r="Q171" s="2" t="b">
        <f>IFERROR(__xludf.DUMMYFUNCTION("IF(REGEXMATCH(B171, ""DEPRECATED""), true, false)
"),TRUE)</f>
        <v>1</v>
      </c>
      <c r="R171" s="2" t="str">
        <f t="shared" si="1"/>
        <v>glassfish - 159</v>
      </c>
      <c r="S171" s="3" t="str">
        <f t="shared" si="2"/>
        <v>glassfish - 1255501</v>
      </c>
      <c r="T171" s="2" t="b">
        <f t="shared" si="3"/>
        <v>1</v>
      </c>
      <c r="U171" s="2" t="b">
        <f t="shared" si="4"/>
        <v>0</v>
      </c>
    </row>
    <row r="172">
      <c r="A172" s="1" t="s">
        <v>526</v>
      </c>
      <c r="B172" s="1" t="s">
        <v>527</v>
      </c>
      <c r="C172" s="1" t="s">
        <v>23</v>
      </c>
      <c r="D172" s="1">
        <v>85.0</v>
      </c>
      <c r="E172" s="1">
        <v>433214.0</v>
      </c>
      <c r="F172" s="1" t="s">
        <v>528</v>
      </c>
      <c r="G172" s="1">
        <v>254.0</v>
      </c>
      <c r="H172" s="1">
        <v>206.0</v>
      </c>
      <c r="I172" s="1">
        <v>432.0</v>
      </c>
      <c r="J172" s="1">
        <v>34.0</v>
      </c>
      <c r="K172" s="1">
        <v>73.0</v>
      </c>
      <c r="L172" s="1">
        <v>17.0</v>
      </c>
      <c r="M172" s="1">
        <v>2.0</v>
      </c>
      <c r="N172" s="1">
        <v>0.0</v>
      </c>
      <c r="O172" s="1">
        <v>4.0</v>
      </c>
      <c r="P172" s="1">
        <v>0.0</v>
      </c>
      <c r="Q172" s="2" t="b">
        <f>IFERROR(__xludf.DUMMYFUNCTION("IF(REGEXMATCH(B172, ""DEPRECATED""), true, false)
"),TRUE)</f>
        <v>1</v>
      </c>
      <c r="R172" s="2" t="str">
        <f t="shared" si="1"/>
        <v>hipache - 85</v>
      </c>
      <c r="S172" s="3" t="str">
        <f t="shared" si="2"/>
        <v>hipache - 433214</v>
      </c>
      <c r="T172" s="2" t="b">
        <f t="shared" si="3"/>
        <v>1</v>
      </c>
      <c r="U172" s="2" t="b">
        <f t="shared" si="4"/>
        <v>0</v>
      </c>
    </row>
    <row r="173">
      <c r="A173" s="1" t="s">
        <v>529</v>
      </c>
      <c r="B173" s="1" t="s">
        <v>530</v>
      </c>
      <c r="C173" s="1" t="s">
        <v>23</v>
      </c>
      <c r="D173" s="1">
        <v>115.0</v>
      </c>
      <c r="E173" s="1">
        <v>1754812.0</v>
      </c>
      <c r="F173" s="1" t="s">
        <v>531</v>
      </c>
      <c r="G173" s="1">
        <v>204.0</v>
      </c>
      <c r="H173" s="1">
        <v>60.0</v>
      </c>
      <c r="I173" s="1">
        <v>226.0</v>
      </c>
      <c r="J173" s="1">
        <v>18.0</v>
      </c>
      <c r="K173" s="1">
        <v>17.0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2" t="b">
        <f>IFERROR(__xludf.DUMMYFUNCTION("IF(REGEXMATCH(B173, ""DEPRECATED""), true, false)
"),TRUE)</f>
        <v>1</v>
      </c>
      <c r="R173" s="2" t="str">
        <f t="shared" si="1"/>
        <v>ubuntu-upstart - 115</v>
      </c>
      <c r="S173" s="3" t="str">
        <f t="shared" si="2"/>
        <v>ubuntu-upstart - 1754812</v>
      </c>
      <c r="T173" s="2" t="b">
        <f t="shared" si="3"/>
        <v>1</v>
      </c>
      <c r="U173" s="2" t="b">
        <f t="shared" si="4"/>
        <v>0</v>
      </c>
    </row>
    <row r="174">
      <c r="A174" s="1" t="s">
        <v>532</v>
      </c>
      <c r="B174" s="1" t="s">
        <v>533</v>
      </c>
      <c r="C174" s="1" t="s">
        <v>23</v>
      </c>
      <c r="D174" s="1">
        <v>52.0</v>
      </c>
      <c r="E174" s="1">
        <v>8877716.0</v>
      </c>
      <c r="F174" s="1" t="s">
        <v>534</v>
      </c>
      <c r="G174" s="1">
        <v>80.0</v>
      </c>
      <c r="H174" s="1">
        <v>43.0</v>
      </c>
      <c r="I174" s="1">
        <v>66.0</v>
      </c>
      <c r="J174" s="1">
        <v>7.0</v>
      </c>
      <c r="K174" s="1">
        <v>5.0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2" t="b">
        <f>IFERROR(__xludf.DUMMYFUNCTION("IF(REGEXMATCH(B174, ""DEPRECATED""), true, false)
"),TRUE)</f>
        <v>1</v>
      </c>
      <c r="R174" s="2" t="str">
        <f t="shared" si="1"/>
        <v>ubuntu-debootstrap - 52</v>
      </c>
      <c r="S174" s="3" t="str">
        <f t="shared" si="2"/>
        <v>ubuntu-debootstrap - 8877716</v>
      </c>
      <c r="T174" s="2" t="b">
        <f t="shared" si="3"/>
        <v>1</v>
      </c>
      <c r="U174" s="2" t="b">
        <f t="shared" si="4"/>
        <v>0</v>
      </c>
    </row>
    <row r="175" hidden="1">
      <c r="A175" s="1" t="s">
        <v>535</v>
      </c>
      <c r="B175" s="1" t="s">
        <v>536</v>
      </c>
      <c r="C175" s="1" t="s">
        <v>23</v>
      </c>
      <c r="D175" s="1">
        <v>103.0</v>
      </c>
      <c r="E175" s="1">
        <v>2573604.0</v>
      </c>
      <c r="F175" s="1" t="s">
        <v>537</v>
      </c>
      <c r="G175" s="1" t="s">
        <v>166</v>
      </c>
      <c r="H175" s="1" t="s">
        <v>166</v>
      </c>
      <c r="I175" s="1" t="s">
        <v>166</v>
      </c>
      <c r="J175" s="1" t="s">
        <v>166</v>
      </c>
      <c r="K175" s="1" t="s">
        <v>166</v>
      </c>
      <c r="L175" s="1" t="s">
        <v>166</v>
      </c>
      <c r="M175" s="1" t="s">
        <v>166</v>
      </c>
      <c r="N175" s="1" t="s">
        <v>166</v>
      </c>
      <c r="O175" s="1" t="s">
        <v>166</v>
      </c>
      <c r="P175" s="1" t="s">
        <v>166</v>
      </c>
      <c r="Q175" s="2" t="b">
        <f>IFERROR(__xludf.DUMMYFUNCTION("IF(REGEXMATCH(B175, ""DEPRECATED""), true, false)
"),TRUE)</f>
        <v>1</v>
      </c>
      <c r="R175" s="2" t="str">
        <f t="shared" si="1"/>
        <v>docker-dev - 103</v>
      </c>
      <c r="S175" s="3" t="str">
        <f t="shared" si="2"/>
        <v>docker-dev - 2573604</v>
      </c>
      <c r="T175" s="2" t="b">
        <f t="shared" si="3"/>
        <v>1</v>
      </c>
      <c r="U175" s="2" t="b">
        <f t="shared" si="4"/>
        <v>1</v>
      </c>
    </row>
    <row r="176" hidden="1">
      <c r="A176" s="1" t="s">
        <v>538</v>
      </c>
      <c r="B176" s="1" t="s">
        <v>539</v>
      </c>
      <c r="C176" s="1" t="s">
        <v>23</v>
      </c>
      <c r="D176" s="1">
        <v>948.0</v>
      </c>
      <c r="E176" s="1">
        <v>268577.0</v>
      </c>
      <c r="F176" s="1" t="s">
        <v>540</v>
      </c>
      <c r="G176" s="1" t="s">
        <v>166</v>
      </c>
      <c r="H176" s="1" t="s">
        <v>166</v>
      </c>
      <c r="I176" s="1" t="s">
        <v>166</v>
      </c>
      <c r="J176" s="1" t="s">
        <v>166</v>
      </c>
      <c r="K176" s="1" t="s">
        <v>166</v>
      </c>
      <c r="L176" s="1" t="s">
        <v>166</v>
      </c>
      <c r="M176" s="1" t="s">
        <v>166</v>
      </c>
      <c r="N176" s="1" t="s">
        <v>166</v>
      </c>
      <c r="O176" s="1" t="s">
        <v>166</v>
      </c>
      <c r="P176" s="1" t="s">
        <v>166</v>
      </c>
      <c r="Q176" s="2" t="b">
        <f>IFERROR(__xludf.DUMMYFUNCTION("IF(REGEXMATCH(B176, ""DEPRECATED""), true, false)
"),FALSE)</f>
        <v>0</v>
      </c>
      <c r="R176" s="2" t="str">
        <f t="shared" si="1"/>
        <v>scratch - 948</v>
      </c>
      <c r="S176" s="3" t="str">
        <f t="shared" si="2"/>
        <v>scratch - 268577</v>
      </c>
      <c r="T176" s="2" t="b">
        <f t="shared" si="3"/>
        <v>1</v>
      </c>
      <c r="U176" s="2" t="b">
        <f t="shared" si="4"/>
        <v>1</v>
      </c>
    </row>
  </sheetData>
  <autoFilter ref="$A$1:$Z$176">
    <filterColumn colId="19">
      <filters>
        <filter val="TRUE"/>
      </filters>
    </filterColumn>
    <filterColumn colId="20">
      <filters>
        <filter val="FALSE"/>
      </filters>
    </filterColumn>
    <sortState ref="A1:Z176">
      <sortCondition descending="1" ref="F1:F176"/>
      <sortCondition descending="1" ref="E1:E176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1.25"/>
    <col customWidth="1" min="3" max="3" width="11.75"/>
    <col customWidth="1" min="6" max="6" width="2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544</v>
      </c>
    </row>
    <row r="2">
      <c r="A2" s="1" t="s">
        <v>88</v>
      </c>
      <c r="B2" s="1" t="s">
        <v>89</v>
      </c>
      <c r="C2" s="1" t="s">
        <v>23</v>
      </c>
      <c r="D2" s="1">
        <v>19159.0</v>
      </c>
      <c r="E2" s="1">
        <v>8.573723816E9</v>
      </c>
      <c r="F2" s="1" t="s">
        <v>90</v>
      </c>
      <c r="G2" s="1">
        <v>0.0</v>
      </c>
      <c r="H2" s="1">
        <v>34.0</v>
      </c>
      <c r="I2" s="1">
        <v>0.0</v>
      </c>
      <c r="J2" s="1">
        <v>3.0</v>
      </c>
      <c r="K2" s="1">
        <v>0.0</v>
      </c>
      <c r="L2" s="1">
        <v>0.0</v>
      </c>
      <c r="M2" s="1">
        <v>0.0</v>
      </c>
      <c r="N2" s="1">
        <v>1.0</v>
      </c>
      <c r="O2" s="1">
        <v>0.0</v>
      </c>
      <c r="P2" s="1">
        <v>0.0</v>
      </c>
      <c r="Q2" s="2" t="b">
        <f>IFERROR(__xludf.DUMMYFUNCTION("IF(REGEXMATCH(B2, ""DEPRECATED""), true, false)
"),FALSE)</f>
        <v>0</v>
      </c>
      <c r="R2" s="2" t="str">
        <f t="shared" ref="R2:R176" si="1">CONCAT(A2, CONCAT(" - ", D2))</f>
        <v>nginx - 19159</v>
      </c>
      <c r="S2" s="3" t="str">
        <f t="shared" ref="S2:S176" si="2">CONCAT(A2, CONCAT(" - ", E2))</f>
        <v>nginx - 8573723816</v>
      </c>
      <c r="T2" s="2" t="b">
        <f t="shared" ref="T2:T176" si="3">if(eq(G2,"undefined"),true,false)</f>
        <v>0</v>
      </c>
    </row>
    <row r="3">
      <c r="A3" s="1" t="s">
        <v>359</v>
      </c>
      <c r="B3" s="1" t="s">
        <v>360</v>
      </c>
      <c r="C3" s="1" t="s">
        <v>23</v>
      </c>
      <c r="D3" s="1">
        <v>16519.0</v>
      </c>
      <c r="E3" s="1">
        <v>8.136854258E9</v>
      </c>
      <c r="F3" s="1" t="s">
        <v>361</v>
      </c>
      <c r="G3" s="1">
        <v>3.0</v>
      </c>
      <c r="H3" s="1">
        <v>9.0</v>
      </c>
      <c r="I3" s="1">
        <v>1.0</v>
      </c>
      <c r="J3" s="1">
        <v>3.0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2" t="b">
        <f>IFERROR(__xludf.DUMMYFUNCTION("IF(REGEXMATCH(B3, ""DEPRECATED""), true, false)
"),FALSE)</f>
        <v>0</v>
      </c>
      <c r="R3" s="2" t="str">
        <f t="shared" si="1"/>
        <v>ubuntu - 16519</v>
      </c>
      <c r="S3" s="3" t="str">
        <f t="shared" si="2"/>
        <v>ubuntu - 8136854258</v>
      </c>
      <c r="T3" s="2" t="b">
        <f t="shared" si="3"/>
        <v>0</v>
      </c>
    </row>
    <row r="4">
      <c r="A4" s="1" t="s">
        <v>34</v>
      </c>
      <c r="B4" s="1" t="s">
        <v>35</v>
      </c>
      <c r="C4" s="1" t="s">
        <v>23</v>
      </c>
      <c r="D4" s="1">
        <v>14552.0</v>
      </c>
      <c r="E4" s="1">
        <v>3.864873871E9</v>
      </c>
      <c r="F4" s="1" t="s">
        <v>36</v>
      </c>
      <c r="G4" s="1">
        <v>5.0</v>
      </c>
      <c r="H4" s="1">
        <v>0.0</v>
      </c>
      <c r="I4" s="1">
        <v>28.0</v>
      </c>
      <c r="J4" s="1">
        <v>0.0</v>
      </c>
      <c r="K4" s="1">
        <v>50.0</v>
      </c>
      <c r="L4" s="1">
        <v>0.0</v>
      </c>
      <c r="M4" s="1">
        <v>2.0</v>
      </c>
      <c r="N4" s="1">
        <v>0.0</v>
      </c>
      <c r="O4" s="1">
        <v>4.0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si="1"/>
        <v>mysql - 14552</v>
      </c>
      <c r="S4" s="3" t="str">
        <f t="shared" si="2"/>
        <v>mysql - 3864873871</v>
      </c>
      <c r="T4" s="2" t="b">
        <f t="shared" si="3"/>
        <v>0</v>
      </c>
    </row>
    <row r="5">
      <c r="A5" s="1" t="s">
        <v>61</v>
      </c>
      <c r="B5" s="1" t="s">
        <v>62</v>
      </c>
      <c r="C5" s="1" t="s">
        <v>23</v>
      </c>
      <c r="D5" s="1">
        <v>13004.0</v>
      </c>
      <c r="E5" s="1">
        <v>4.665428867E9</v>
      </c>
      <c r="F5" s="1" t="s">
        <v>63</v>
      </c>
      <c r="G5" s="1">
        <v>1.0</v>
      </c>
      <c r="H5" s="1">
        <v>82.0</v>
      </c>
      <c r="I5" s="1">
        <v>0.0</v>
      </c>
      <c r="J5" s="1">
        <v>7.0</v>
      </c>
      <c r="K5" s="1">
        <v>0.0</v>
      </c>
      <c r="L5" s="1">
        <v>0.0</v>
      </c>
      <c r="M5" s="1">
        <v>0.0</v>
      </c>
      <c r="N5" s="1">
        <v>1.0</v>
      </c>
      <c r="O5" s="1">
        <v>0.0</v>
      </c>
      <c r="P5" s="1">
        <v>0.0</v>
      </c>
      <c r="Q5" s="2" t="b">
        <f>IFERROR(__xludf.DUMMYFUNCTION("IF(REGEXMATCH(B5, ""DEPRECATED""), true, false)
"),FALSE)</f>
        <v>0</v>
      </c>
      <c r="R5" s="2" t="str">
        <f t="shared" si="1"/>
        <v>node - 13004</v>
      </c>
      <c r="S5" s="3" t="str">
        <f t="shared" si="2"/>
        <v>node - 4665428867</v>
      </c>
      <c r="T5" s="2" t="b">
        <f t="shared" si="3"/>
        <v>0</v>
      </c>
    </row>
    <row r="6">
      <c r="A6" s="1" t="s">
        <v>290</v>
      </c>
      <c r="B6" s="1" t="s">
        <v>291</v>
      </c>
      <c r="C6" s="1" t="s">
        <v>23</v>
      </c>
      <c r="D6" s="1">
        <v>12734.0</v>
      </c>
      <c r="E6" s="1">
        <v>5.925679194E9</v>
      </c>
      <c r="F6" s="1" t="s">
        <v>292</v>
      </c>
      <c r="G6" s="1">
        <v>3.0</v>
      </c>
      <c r="H6" s="1">
        <v>32.0</v>
      </c>
      <c r="I6" s="1">
        <v>11.0</v>
      </c>
      <c r="J6" s="1">
        <v>0.0</v>
      </c>
      <c r="K6" s="1">
        <v>28.0</v>
      </c>
      <c r="L6" s="1">
        <v>0.0</v>
      </c>
      <c r="M6" s="1">
        <v>2.0</v>
      </c>
      <c r="N6" s="1">
        <v>1.0</v>
      </c>
      <c r="O6" s="1">
        <v>1.0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1"/>
        <v>postgres - 12734</v>
      </c>
      <c r="S6" s="3" t="str">
        <f t="shared" si="2"/>
        <v>postgres - 5925679194</v>
      </c>
      <c r="T6" s="2" t="b">
        <f t="shared" si="3"/>
        <v>0</v>
      </c>
    </row>
    <row r="7">
      <c r="A7" s="1" t="s">
        <v>245</v>
      </c>
      <c r="B7" s="1" t="s">
        <v>246</v>
      </c>
      <c r="C7" s="1" t="s">
        <v>23</v>
      </c>
      <c r="D7" s="1">
        <v>12437.0</v>
      </c>
      <c r="E7" s="1">
        <v>5.994034865E9</v>
      </c>
      <c r="F7" s="1" t="s">
        <v>247</v>
      </c>
      <c r="G7" s="1">
        <v>3.0</v>
      </c>
      <c r="H7" s="1">
        <v>19.0</v>
      </c>
      <c r="I7" s="1">
        <v>11.0</v>
      </c>
      <c r="J7" s="1">
        <v>0.0</v>
      </c>
      <c r="K7" s="1">
        <v>28.0</v>
      </c>
      <c r="L7" s="1">
        <v>0.0</v>
      </c>
      <c r="M7" s="1">
        <v>2.0</v>
      </c>
      <c r="N7" s="1">
        <v>1.0</v>
      </c>
      <c r="O7" s="1">
        <v>1.0</v>
      </c>
      <c r="P7" s="1">
        <v>0.0</v>
      </c>
      <c r="Q7" s="2" t="b">
        <f>IFERROR(__xludf.DUMMYFUNCTION("IF(REGEXMATCH(B7, ""DEPRECATED""), true, false)
"),FALSE)</f>
        <v>0</v>
      </c>
      <c r="R7" s="2" t="str">
        <f t="shared" si="1"/>
        <v>redis - 12437</v>
      </c>
      <c r="S7" s="3" t="str">
        <f t="shared" si="2"/>
        <v>redis - 5994034865</v>
      </c>
      <c r="T7" s="2" t="b">
        <f t="shared" si="3"/>
        <v>0</v>
      </c>
    </row>
    <row r="8">
      <c r="A8" s="1" t="s">
        <v>413</v>
      </c>
      <c r="B8" s="1" t="s">
        <v>414</v>
      </c>
      <c r="C8" s="1" t="s">
        <v>23</v>
      </c>
      <c r="D8" s="1">
        <v>10379.0</v>
      </c>
      <c r="E8" s="1">
        <v>1.0047153788E10</v>
      </c>
      <c r="F8" s="1" t="s">
        <v>415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1.0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1"/>
        <v>alpine - 10379</v>
      </c>
      <c r="S8" s="3" t="str">
        <f t="shared" si="2"/>
        <v>alpine - 10047153788</v>
      </c>
      <c r="T8" s="2" t="b">
        <f t="shared" si="3"/>
        <v>0</v>
      </c>
    </row>
    <row r="9">
      <c r="A9" s="1" t="s">
        <v>37</v>
      </c>
      <c r="B9" s="1" t="s">
        <v>38</v>
      </c>
      <c r="C9" s="1" t="s">
        <v>23</v>
      </c>
      <c r="D9" s="1">
        <v>9906.0</v>
      </c>
      <c r="E9" s="1">
        <v>3.928672726E9</v>
      </c>
      <c r="F9" s="1" t="s">
        <v>39</v>
      </c>
      <c r="G9" s="1">
        <v>5.0</v>
      </c>
      <c r="H9" s="1">
        <v>11.0</v>
      </c>
      <c r="I9" s="1">
        <v>12.0</v>
      </c>
      <c r="J9" s="1">
        <v>3.0</v>
      </c>
      <c r="K9" s="1">
        <v>28.0</v>
      </c>
      <c r="L9" s="1">
        <v>0.0</v>
      </c>
      <c r="M9" s="1">
        <v>2.0</v>
      </c>
      <c r="N9" s="1">
        <v>0.0</v>
      </c>
      <c r="O9" s="1">
        <v>1.0</v>
      </c>
      <c r="P9" s="1">
        <v>0.0</v>
      </c>
      <c r="Q9" s="2" t="b">
        <f>IFERROR(__xludf.DUMMYFUNCTION("IF(REGEXMATCH(B9, ""DEPRECATED""), true, false)
"),FALSE)</f>
        <v>0</v>
      </c>
      <c r="R9" s="2" t="str">
        <f t="shared" si="1"/>
        <v>mongo - 9906</v>
      </c>
      <c r="S9" s="3" t="str">
        <f t="shared" si="2"/>
        <v>mongo - 3928672726</v>
      </c>
      <c r="T9" s="2" t="b">
        <f t="shared" si="3"/>
        <v>0</v>
      </c>
    </row>
    <row r="10">
      <c r="A10" s="1" t="s">
        <v>254</v>
      </c>
      <c r="B10" s="1" t="s">
        <v>255</v>
      </c>
      <c r="C10" s="1" t="s">
        <v>23</v>
      </c>
      <c r="D10" s="1">
        <v>9131.0</v>
      </c>
      <c r="E10" s="1">
        <v>7.040684374E9</v>
      </c>
      <c r="F10" s="1" t="s">
        <v>256</v>
      </c>
      <c r="G10" s="1">
        <v>1.0</v>
      </c>
      <c r="H10" s="1">
        <v>92.0</v>
      </c>
      <c r="I10" s="1">
        <v>0.0</v>
      </c>
      <c r="J10" s="1">
        <v>7.0</v>
      </c>
      <c r="K10" s="1">
        <v>0.0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python - 9131</v>
      </c>
      <c r="S10" s="3" t="str">
        <f t="shared" si="2"/>
        <v>python - 7040684374</v>
      </c>
      <c r="T10" s="2" t="b">
        <f t="shared" si="3"/>
        <v>0</v>
      </c>
    </row>
    <row r="11">
      <c r="A11" s="1" t="s">
        <v>446</v>
      </c>
      <c r="B11" s="1" t="s">
        <v>447</v>
      </c>
      <c r="C11" s="1" t="s">
        <v>23</v>
      </c>
      <c r="D11" s="1">
        <v>7659.0</v>
      </c>
      <c r="E11" s="1">
        <v>1.132519505E9</v>
      </c>
      <c r="F11" s="1" t="s">
        <v>448</v>
      </c>
      <c r="G11" s="1">
        <v>20.0</v>
      </c>
      <c r="H11" s="1">
        <v>10.0</v>
      </c>
      <c r="I11" s="1">
        <v>136.0</v>
      </c>
      <c r="J11" s="1">
        <v>23.0</v>
      </c>
      <c r="K11" s="1">
        <v>21.0</v>
      </c>
      <c r="L11" s="1">
        <v>4.0</v>
      </c>
      <c r="M11" s="1">
        <v>0.0</v>
      </c>
      <c r="N11" s="1">
        <v>0.0</v>
      </c>
      <c r="O11" s="1">
        <v>0.0</v>
      </c>
      <c r="P11" s="1">
        <v>0.0</v>
      </c>
      <c r="Q11" s="2" t="b">
        <f>IFERROR(__xludf.DUMMYFUNCTION("IF(REGEXMATCH(B11, ""DEPRECATED""), true, false)
"),TRUE)</f>
        <v>1</v>
      </c>
      <c r="R11" s="2" t="str">
        <f t="shared" si="1"/>
        <v>centos - 7659</v>
      </c>
      <c r="S11" s="3" t="str">
        <f t="shared" si="2"/>
        <v>centos - 1132519505</v>
      </c>
      <c r="T11" s="2" t="b">
        <f t="shared" si="3"/>
        <v>0</v>
      </c>
    </row>
    <row r="12">
      <c r="A12" s="1" t="s">
        <v>157</v>
      </c>
      <c r="B12" s="1" t="s">
        <v>158</v>
      </c>
      <c r="C12" s="1" t="s">
        <v>23</v>
      </c>
      <c r="D12" s="1">
        <v>7290.0</v>
      </c>
      <c r="E12" s="1">
        <v>1.088627465E9</v>
      </c>
      <c r="F12" s="1" t="s">
        <v>159</v>
      </c>
      <c r="G12" s="1">
        <v>1.0</v>
      </c>
      <c r="H12" s="1">
        <v>39.0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1.0</v>
      </c>
      <c r="O12" s="1">
        <v>0.0</v>
      </c>
      <c r="P12" s="1">
        <v>0.0</v>
      </c>
      <c r="Q12" s="2" t="b">
        <f>IFERROR(__xludf.DUMMYFUNCTION("IF(REGEXMATCH(B12, ""DEPRECATED""), true, false)
"),FALSE)</f>
        <v>0</v>
      </c>
      <c r="R12" s="2" t="str">
        <f t="shared" si="1"/>
        <v>php - 7290</v>
      </c>
      <c r="S12" s="3" t="str">
        <f t="shared" si="2"/>
        <v>php - 1088627465</v>
      </c>
      <c r="T12" s="2" t="b">
        <f t="shared" si="3"/>
        <v>0</v>
      </c>
    </row>
    <row r="13" hidden="1">
      <c r="A13" s="1" t="s">
        <v>425</v>
      </c>
      <c r="B13" s="1" t="s">
        <v>426</v>
      </c>
      <c r="C13" s="1" t="s">
        <v>23</v>
      </c>
      <c r="D13" s="1">
        <v>6201.0</v>
      </c>
      <c r="E13" s="1">
        <v>8.00679612E8</v>
      </c>
      <c r="F13" s="1" t="s">
        <v>427</v>
      </c>
      <c r="G13" s="1" t="s">
        <v>166</v>
      </c>
      <c r="H13" s="1" t="s">
        <v>166</v>
      </c>
      <c r="I13" s="1" t="s">
        <v>166</v>
      </c>
      <c r="J13" s="1" t="s">
        <v>166</v>
      </c>
      <c r="K13" s="1" t="s">
        <v>166</v>
      </c>
      <c r="L13" s="1" t="s">
        <v>166</v>
      </c>
      <c r="M13" s="1" t="s">
        <v>166</v>
      </c>
      <c r="N13" s="1" t="s">
        <v>166</v>
      </c>
      <c r="O13" s="1" t="s">
        <v>166</v>
      </c>
      <c r="P13" s="1" t="s">
        <v>166</v>
      </c>
      <c r="Q13" s="2" t="b">
        <f>IFERROR(__xludf.DUMMYFUNCTION("IF(REGEXMATCH(B13, ""DEPRECATED""), true, false)
"),FALSE)</f>
        <v>0</v>
      </c>
      <c r="R13" s="2" t="str">
        <f t="shared" si="1"/>
        <v>elasticsearch - 6201</v>
      </c>
      <c r="S13" s="3" t="str">
        <f t="shared" si="2"/>
        <v>elasticsearch - 800679612</v>
      </c>
      <c r="T13" s="2" t="b">
        <f t="shared" si="3"/>
        <v>1</v>
      </c>
    </row>
    <row r="14" hidden="1">
      <c r="A14" s="1" t="s">
        <v>506</v>
      </c>
      <c r="B14" s="1" t="s">
        <v>507</v>
      </c>
      <c r="C14" s="1" t="s">
        <v>23</v>
      </c>
      <c r="D14" s="1">
        <v>5668.0</v>
      </c>
      <c r="E14" s="1">
        <v>1.48589268E8</v>
      </c>
      <c r="F14" s="1" t="s">
        <v>508</v>
      </c>
      <c r="G14" s="1" t="s">
        <v>166</v>
      </c>
      <c r="H14" s="1" t="s">
        <v>166</v>
      </c>
      <c r="I14" s="1" t="s">
        <v>166</v>
      </c>
      <c r="J14" s="1" t="s">
        <v>166</v>
      </c>
      <c r="K14" s="1" t="s">
        <v>166</v>
      </c>
      <c r="L14" s="1" t="s">
        <v>166</v>
      </c>
      <c r="M14" s="1" t="s">
        <v>166</v>
      </c>
      <c r="N14" s="1" t="s">
        <v>166</v>
      </c>
      <c r="O14" s="1" t="s">
        <v>166</v>
      </c>
      <c r="P14" s="1" t="s">
        <v>166</v>
      </c>
      <c r="Q14" s="2" t="b">
        <f>IFERROR(__xludf.DUMMYFUNCTION("IF(REGEXMATCH(B14, ""DEPRECATED""), true, false)
"),TRUE)</f>
        <v>1</v>
      </c>
      <c r="R14" s="2" t="str">
        <f t="shared" si="1"/>
        <v>jenkins - 5668</v>
      </c>
      <c r="S14" s="3" t="str">
        <f t="shared" si="2"/>
        <v>jenkins - 148589268</v>
      </c>
      <c r="T14" s="2" t="b">
        <f t="shared" si="3"/>
        <v>1</v>
      </c>
    </row>
    <row r="15">
      <c r="A15" s="1" t="s">
        <v>332</v>
      </c>
      <c r="B15" s="1" t="s">
        <v>333</v>
      </c>
      <c r="C15" s="1" t="s">
        <v>23</v>
      </c>
      <c r="D15" s="1">
        <v>5558.0</v>
      </c>
      <c r="E15" s="1">
        <v>2.628305413E9</v>
      </c>
      <c r="F15" s="1" t="s">
        <v>334</v>
      </c>
      <c r="G15" s="1">
        <v>5.0</v>
      </c>
      <c r="H15" s="1">
        <v>10.0</v>
      </c>
      <c r="I15" s="1">
        <v>15.0</v>
      </c>
      <c r="J15" s="1">
        <v>3.0</v>
      </c>
      <c r="K15" s="1">
        <v>36.0</v>
      </c>
      <c r="L15" s="1">
        <v>0.0</v>
      </c>
      <c r="M15" s="1">
        <v>3.0</v>
      </c>
      <c r="N15" s="1">
        <v>0.0</v>
      </c>
      <c r="O15" s="1">
        <v>1.0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1"/>
        <v>mariadb - 5558</v>
      </c>
      <c r="S15" s="3" t="str">
        <f t="shared" si="2"/>
        <v>mariadb - 2628305413</v>
      </c>
      <c r="T15" s="2" t="b">
        <f t="shared" si="3"/>
        <v>0</v>
      </c>
    </row>
    <row r="16">
      <c r="A16" s="1" t="s">
        <v>43</v>
      </c>
      <c r="B16" s="1" t="s">
        <v>44</v>
      </c>
      <c r="C16" s="1" t="s">
        <v>23</v>
      </c>
      <c r="D16" s="1">
        <v>5382.0</v>
      </c>
      <c r="E16" s="1">
        <v>1.230555325E9</v>
      </c>
      <c r="F16" s="1" t="s">
        <v>45</v>
      </c>
      <c r="G16" s="1">
        <v>0.0</v>
      </c>
      <c r="H16" s="1">
        <v>123.0</v>
      </c>
      <c r="I16" s="1">
        <v>0.0</v>
      </c>
      <c r="J16" s="1">
        <v>5.0</v>
      </c>
      <c r="K16" s="1">
        <v>0.0</v>
      </c>
      <c r="L16" s="1">
        <v>0.0</v>
      </c>
      <c r="M16" s="1">
        <v>0.0</v>
      </c>
      <c r="N16" s="1">
        <v>1.0</v>
      </c>
      <c r="O16" s="1">
        <v>0.0</v>
      </c>
      <c r="P16" s="1">
        <v>3.0</v>
      </c>
      <c r="Q16" s="2" t="b">
        <f>IFERROR(__xludf.DUMMYFUNCTION("IF(REGEXMATCH(B16, ""DEPRECATED""), true, false)
"),FALSE)</f>
        <v>0</v>
      </c>
      <c r="R16" s="2" t="str">
        <f t="shared" si="1"/>
        <v>wordpress - 5382</v>
      </c>
      <c r="S16" s="3" t="str">
        <f t="shared" si="2"/>
        <v>wordpress - 1230555325</v>
      </c>
      <c r="T16" s="2" t="b">
        <f t="shared" si="3"/>
        <v>0</v>
      </c>
    </row>
    <row r="17">
      <c r="A17" s="1" t="s">
        <v>28</v>
      </c>
      <c r="B17" s="1" t="s">
        <v>29</v>
      </c>
      <c r="C17" s="1" t="s">
        <v>23</v>
      </c>
      <c r="D17" s="1">
        <v>4912.0</v>
      </c>
      <c r="E17" s="1">
        <v>2.644473077E9</v>
      </c>
      <c r="F17" s="1" t="s">
        <v>30</v>
      </c>
      <c r="G17" s="1">
        <v>3.0</v>
      </c>
      <c r="H17" s="1">
        <v>9.0</v>
      </c>
      <c r="I17" s="1">
        <v>1.0</v>
      </c>
      <c r="J17" s="1">
        <v>3.0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rabbitmq - 4912</v>
      </c>
      <c r="S17" s="3" t="str">
        <f t="shared" si="2"/>
        <v>rabbitmq - 2644473077</v>
      </c>
      <c r="T17" s="2" t="b">
        <f t="shared" si="3"/>
        <v>0</v>
      </c>
    </row>
    <row r="18">
      <c r="A18" s="1" t="s">
        <v>398</v>
      </c>
      <c r="B18" s="1" t="s">
        <v>399</v>
      </c>
      <c r="C18" s="1" t="s">
        <v>23</v>
      </c>
      <c r="D18" s="1">
        <v>4822.0</v>
      </c>
      <c r="E18" s="1">
        <v>1.130823288E9</v>
      </c>
      <c r="F18" s="1" t="s">
        <v>400</v>
      </c>
      <c r="G18" s="1">
        <v>0.0</v>
      </c>
      <c r="H18" s="1">
        <v>16.0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1.0</v>
      </c>
      <c r="O18" s="1">
        <v>0.0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debian - 4822</v>
      </c>
      <c r="S18" s="3" t="str">
        <f t="shared" si="2"/>
        <v>debian - 1130823288</v>
      </c>
      <c r="T18" s="2" t="b">
        <f t="shared" si="3"/>
        <v>0</v>
      </c>
    </row>
    <row r="19">
      <c r="A19" s="1" t="s">
        <v>317</v>
      </c>
      <c r="B19" s="1" t="s">
        <v>318</v>
      </c>
      <c r="C19" s="1" t="s">
        <v>23</v>
      </c>
      <c r="D19" s="1">
        <v>4671.0</v>
      </c>
      <c r="E19" s="1">
        <v>1.975444587E9</v>
      </c>
      <c r="F19" s="1" t="s">
        <v>319</v>
      </c>
      <c r="G19" s="1">
        <v>1.0</v>
      </c>
      <c r="H19" s="1">
        <v>41.0</v>
      </c>
      <c r="I19" s="1">
        <v>0.0</v>
      </c>
      <c r="J19" s="1">
        <v>1.0</v>
      </c>
      <c r="K19" s="1">
        <v>0.0</v>
      </c>
      <c r="L19" s="1">
        <v>0.0</v>
      </c>
      <c r="M19" s="1">
        <v>0.0</v>
      </c>
      <c r="N19" s="1">
        <v>1.0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1"/>
        <v>golang - 4671</v>
      </c>
      <c r="S19" s="3" t="str">
        <f t="shared" si="2"/>
        <v>golang - 1975444587</v>
      </c>
      <c r="T19" s="2" t="b">
        <f t="shared" si="3"/>
        <v>0</v>
      </c>
    </row>
    <row r="20">
      <c r="A20" s="1" t="s">
        <v>242</v>
      </c>
      <c r="B20" s="1" t="s">
        <v>243</v>
      </c>
      <c r="C20" s="1" t="s">
        <v>23</v>
      </c>
      <c r="D20" s="1">
        <v>4579.0</v>
      </c>
      <c r="E20" s="1">
        <v>4.357117408E9</v>
      </c>
      <c r="F20" s="1" t="s">
        <v>244</v>
      </c>
      <c r="G20" s="1">
        <v>1.0</v>
      </c>
      <c r="H20" s="1">
        <v>28.0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1.0</v>
      </c>
      <c r="O20" s="1">
        <v>0.0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1"/>
        <v>httpd - 4579</v>
      </c>
      <c r="S20" s="3" t="str">
        <f t="shared" si="2"/>
        <v>httpd - 4357117408</v>
      </c>
      <c r="T20" s="2" t="b">
        <f t="shared" si="3"/>
        <v>0</v>
      </c>
    </row>
    <row r="21">
      <c r="A21" s="1" t="s">
        <v>31</v>
      </c>
      <c r="B21" s="1" t="s">
        <v>32</v>
      </c>
      <c r="C21" s="1" t="s">
        <v>23</v>
      </c>
      <c r="D21" s="1">
        <v>3906.0</v>
      </c>
      <c r="E21" s="1">
        <v>9.16243366E8</v>
      </c>
      <c r="F21" s="1" t="s">
        <v>33</v>
      </c>
      <c r="G21" s="1">
        <v>1.0</v>
      </c>
      <c r="H21" s="1">
        <v>75.0</v>
      </c>
      <c r="I21" s="1">
        <v>0.0</v>
      </c>
      <c r="J21" s="1">
        <v>7.0</v>
      </c>
      <c r="K21" s="1">
        <v>0.0</v>
      </c>
      <c r="L21" s="1">
        <v>0.0</v>
      </c>
      <c r="M21" s="1">
        <v>0.0</v>
      </c>
      <c r="N21" s="1">
        <v>1.0</v>
      </c>
      <c r="O21" s="1">
        <v>0.0</v>
      </c>
      <c r="P21" s="1">
        <v>3.0</v>
      </c>
      <c r="Q21" s="2" t="b">
        <f>IFERROR(__xludf.DUMMYFUNCTION("IF(REGEXMATCH(B21, ""DEPRECATED""), true, false)
"),FALSE)</f>
        <v>0</v>
      </c>
      <c r="R21" s="2" t="str">
        <f t="shared" si="1"/>
        <v>nextcloud - 3906</v>
      </c>
      <c r="S21" s="3" t="str">
        <f t="shared" si="2"/>
        <v>nextcloud - 916243366</v>
      </c>
      <c r="T21" s="2" t="b">
        <f t="shared" si="3"/>
        <v>0</v>
      </c>
    </row>
    <row r="22">
      <c r="A22" s="1" t="s">
        <v>185</v>
      </c>
      <c r="B22" s="1" t="s">
        <v>186</v>
      </c>
      <c r="C22" s="1" t="s">
        <v>23</v>
      </c>
      <c r="D22" s="1">
        <v>3903.0</v>
      </c>
      <c r="E22" s="1">
        <v>1.616002589E9</v>
      </c>
      <c r="F22" s="1" t="s">
        <v>187</v>
      </c>
      <c r="G22" s="1">
        <v>0.0</v>
      </c>
      <c r="H22" s="1">
        <v>0.0</v>
      </c>
      <c r="I22" s="1">
        <v>0.0</v>
      </c>
      <c r="J22" s="1">
        <v>0.0</v>
      </c>
      <c r="K22" s="1">
        <v>1.0</v>
      </c>
      <c r="L22" s="1">
        <v>0.0</v>
      </c>
      <c r="M22" s="1">
        <v>0.0</v>
      </c>
      <c r="N22" s="1">
        <v>0.0</v>
      </c>
      <c r="O22" s="1">
        <v>2.0</v>
      </c>
      <c r="P22" s="1">
        <v>0.0</v>
      </c>
      <c r="Q22" s="2" t="b">
        <f>IFERROR(__xludf.DUMMYFUNCTION("IF(REGEXMATCH(B22, ""DEPRECATED""), true, false)
"),FALSE)</f>
        <v>0</v>
      </c>
      <c r="R22" s="2" t="str">
        <f t="shared" si="1"/>
        <v>registry - 3903</v>
      </c>
      <c r="S22" s="3" t="str">
        <f t="shared" si="2"/>
        <v>registry - 1616002589</v>
      </c>
      <c r="T22" s="2" t="b">
        <f t="shared" si="3"/>
        <v>0</v>
      </c>
    </row>
    <row r="23">
      <c r="A23" s="1" t="s">
        <v>160</v>
      </c>
      <c r="B23" s="1" t="s">
        <v>161</v>
      </c>
      <c r="C23" s="1" t="s">
        <v>23</v>
      </c>
      <c r="D23" s="1">
        <v>3761.0</v>
      </c>
      <c r="E23" s="1">
        <v>2.108317531E9</v>
      </c>
      <c r="F23" s="1" t="s">
        <v>162</v>
      </c>
      <c r="G23" s="1">
        <v>5.0</v>
      </c>
      <c r="H23" s="1">
        <v>0.0</v>
      </c>
      <c r="I23" s="1">
        <v>32.0</v>
      </c>
      <c r="J23" s="1">
        <v>0.0</v>
      </c>
      <c r="K23" s="1">
        <v>20.0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2" t="b">
        <f>IFERROR(__xludf.DUMMYFUNCTION("IF(REGEXMATCH(B23, ""DEPRECATED""), true, false)
"),FALSE)</f>
        <v>0</v>
      </c>
      <c r="R23" s="2" t="str">
        <f t="shared" si="1"/>
        <v>openjdk - 3761</v>
      </c>
      <c r="S23" s="3" t="str">
        <f t="shared" si="2"/>
        <v>openjdk - 2108317531</v>
      </c>
      <c r="T23" s="2" t="b">
        <f t="shared" si="3"/>
        <v>0</v>
      </c>
    </row>
    <row r="24">
      <c r="A24" s="1" t="s">
        <v>73</v>
      </c>
      <c r="B24" s="1" t="s">
        <v>74</v>
      </c>
      <c r="C24" s="1" t="s">
        <v>23</v>
      </c>
      <c r="D24" s="1">
        <v>3596.0</v>
      </c>
      <c r="E24" s="1">
        <v>7.06297294E8</v>
      </c>
      <c r="F24" s="1" t="s">
        <v>75</v>
      </c>
      <c r="G24" s="1">
        <v>3.0</v>
      </c>
      <c r="H24" s="1">
        <v>16.0</v>
      </c>
      <c r="I24" s="1">
        <v>1.0</v>
      </c>
      <c r="J24" s="1">
        <v>15.0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1"/>
        <v>tomcat - 3596</v>
      </c>
      <c r="S24" s="3" t="str">
        <f t="shared" si="2"/>
        <v>tomcat - 706297294</v>
      </c>
      <c r="T24" s="2" t="b">
        <f t="shared" si="3"/>
        <v>0</v>
      </c>
    </row>
    <row r="25">
      <c r="A25" s="1" t="s">
        <v>431</v>
      </c>
      <c r="B25" s="1" t="s">
        <v>432</v>
      </c>
      <c r="C25" s="1" t="s">
        <v>23</v>
      </c>
      <c r="D25" s="1">
        <v>3118.0</v>
      </c>
      <c r="E25" s="1">
        <v>8.27672497E9</v>
      </c>
      <c r="F25" s="1" t="s">
        <v>433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2" t="b">
        <f>IFERROR(__xludf.DUMMYFUNCTION("IF(REGEXMATCH(B25, ""DEPRECATED""), true, false)
"),FALSE)</f>
        <v>0</v>
      </c>
      <c r="R25" s="2" t="str">
        <f t="shared" si="1"/>
        <v>busybox - 3118</v>
      </c>
      <c r="S25" s="3" t="str">
        <f t="shared" si="2"/>
        <v>busybox - 8276724970</v>
      </c>
      <c r="T25" s="2" t="b">
        <f t="shared" si="3"/>
        <v>0</v>
      </c>
    </row>
    <row r="26">
      <c r="A26" s="1" t="s">
        <v>356</v>
      </c>
      <c r="B26" s="1" t="s">
        <v>357</v>
      </c>
      <c r="C26" s="1" t="s">
        <v>23</v>
      </c>
      <c r="D26" s="1">
        <v>3052.0</v>
      </c>
      <c r="E26" s="1">
        <v>3.21639236E9</v>
      </c>
      <c r="F26" s="1" t="s">
        <v>358</v>
      </c>
      <c r="G26" s="1">
        <v>0.0</v>
      </c>
      <c r="H26" s="1">
        <v>1.0</v>
      </c>
      <c r="I26" s="1">
        <v>5.0</v>
      </c>
      <c r="J26" s="1">
        <v>1.0</v>
      </c>
      <c r="K26" s="1">
        <v>2.0</v>
      </c>
      <c r="L26" s="1">
        <v>0.0</v>
      </c>
      <c r="M26" s="1">
        <v>0.0</v>
      </c>
      <c r="N26" s="1">
        <v>0.0</v>
      </c>
      <c r="O26" s="1">
        <v>1.0</v>
      </c>
      <c r="P26" s="1">
        <v>0.0</v>
      </c>
      <c r="Q26" s="2" t="b">
        <f>IFERROR(__xludf.DUMMYFUNCTION("IF(REGEXMATCH(B26, ""DEPRECATED""), true, false)
"),FALSE)</f>
        <v>0</v>
      </c>
      <c r="R26" s="2" t="str">
        <f t="shared" si="1"/>
        <v>traefik - 3052</v>
      </c>
      <c r="S26" s="3" t="str">
        <f t="shared" si="2"/>
        <v>traefik - 3216392360</v>
      </c>
      <c r="T26" s="2" t="b">
        <f t="shared" si="3"/>
        <v>0</v>
      </c>
    </row>
    <row r="27" hidden="1">
      <c r="A27" s="1" t="s">
        <v>422</v>
      </c>
      <c r="B27" s="1" t="s">
        <v>423</v>
      </c>
      <c r="C27" s="1" t="s">
        <v>23</v>
      </c>
      <c r="D27" s="1">
        <v>2661.0</v>
      </c>
      <c r="E27" s="1">
        <v>1.51982456E8</v>
      </c>
      <c r="F27" s="1" t="s">
        <v>424</v>
      </c>
      <c r="G27" s="1" t="s">
        <v>166</v>
      </c>
      <c r="H27" s="1" t="s">
        <v>166</v>
      </c>
      <c r="I27" s="1" t="s">
        <v>166</v>
      </c>
      <c r="J27" s="1" t="s">
        <v>166</v>
      </c>
      <c r="K27" s="1" t="s">
        <v>166</v>
      </c>
      <c r="L27" s="1" t="s">
        <v>166</v>
      </c>
      <c r="M27" s="1" t="s">
        <v>166</v>
      </c>
      <c r="N27" s="1" t="s">
        <v>166</v>
      </c>
      <c r="O27" s="1" t="s">
        <v>166</v>
      </c>
      <c r="P27" s="1" t="s">
        <v>166</v>
      </c>
      <c r="Q27" s="2" t="b">
        <f>IFERROR(__xludf.DUMMYFUNCTION("IF(REGEXMATCH(B27, ""DEPRECATED""), true, false)
"),FALSE)</f>
        <v>0</v>
      </c>
      <c r="R27" s="2" t="str">
        <f t="shared" si="1"/>
        <v>kibana - 2661</v>
      </c>
      <c r="S27" s="3" t="str">
        <f t="shared" si="2"/>
        <v>kibana - 151982456</v>
      </c>
      <c r="T27" s="2" t="b">
        <f t="shared" si="3"/>
        <v>1</v>
      </c>
    </row>
    <row r="28">
      <c r="A28" s="1" t="s">
        <v>25</v>
      </c>
      <c r="B28" s="1" t="s">
        <v>26</v>
      </c>
      <c r="C28" s="1" t="s">
        <v>23</v>
      </c>
      <c r="D28" s="1">
        <v>2450.0</v>
      </c>
      <c r="E28" s="1">
        <v>2.616536732E9</v>
      </c>
      <c r="F28" s="1" t="s">
        <v>27</v>
      </c>
      <c r="G28" s="1">
        <v>0.0</v>
      </c>
      <c r="H28" s="1">
        <v>0.0</v>
      </c>
      <c r="I28" s="1">
        <v>7.0</v>
      </c>
      <c r="J28" s="1">
        <v>0.0</v>
      </c>
      <c r="K28" s="1">
        <v>2.0</v>
      </c>
      <c r="L28" s="1">
        <v>0.0</v>
      </c>
      <c r="M28" s="1">
        <v>0.0</v>
      </c>
      <c r="N28" s="1">
        <v>0.0</v>
      </c>
      <c r="O28" s="1">
        <v>3.0</v>
      </c>
      <c r="P28" s="1">
        <v>0.0</v>
      </c>
      <c r="Q28" s="2" t="b">
        <f>IFERROR(__xludf.DUMMYFUNCTION("IF(REGEXMATCH(B28, ""DEPRECATED""), true, false)
"),FALSE)</f>
        <v>0</v>
      </c>
      <c r="R28" s="2" t="str">
        <f t="shared" si="1"/>
        <v>docker - 2450</v>
      </c>
      <c r="S28" s="3" t="str">
        <f t="shared" si="2"/>
        <v>docker - 2616536732</v>
      </c>
      <c r="T28" s="2" t="b">
        <f t="shared" si="3"/>
        <v>0</v>
      </c>
    </row>
    <row r="29">
      <c r="A29" s="1" t="s">
        <v>344</v>
      </c>
      <c r="B29" s="1" t="s">
        <v>345</v>
      </c>
      <c r="C29" s="1" t="s">
        <v>23</v>
      </c>
      <c r="D29" s="1">
        <v>2330.0</v>
      </c>
      <c r="E29" s="1">
        <v>8.90226334E8</v>
      </c>
      <c r="F29" s="1" t="s">
        <v>346</v>
      </c>
      <c r="G29" s="1">
        <v>5.0</v>
      </c>
      <c r="H29" s="1">
        <v>17.0</v>
      </c>
      <c r="I29" s="1">
        <v>7.0</v>
      </c>
      <c r="J29" s="1">
        <v>16.0</v>
      </c>
      <c r="K29" s="1">
        <v>7.0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1"/>
        <v>sonarqube - 2330</v>
      </c>
      <c r="S29" s="3" t="str">
        <f t="shared" si="2"/>
        <v>sonarqube - 890226334</v>
      </c>
      <c r="T29" s="2" t="b">
        <f t="shared" si="3"/>
        <v>0</v>
      </c>
    </row>
    <row r="30">
      <c r="A30" s="1" t="s">
        <v>182</v>
      </c>
      <c r="B30" s="1" t="s">
        <v>183</v>
      </c>
      <c r="C30" s="1" t="s">
        <v>23</v>
      </c>
      <c r="D30" s="1">
        <v>2283.0</v>
      </c>
      <c r="E30" s="1">
        <v>8.65448039E8</v>
      </c>
      <c r="F30" s="1" t="s">
        <v>184</v>
      </c>
      <c r="G30" s="1">
        <v>1.0</v>
      </c>
      <c r="H30" s="1">
        <v>82.0</v>
      </c>
      <c r="I30" s="1">
        <v>1.0</v>
      </c>
      <c r="J30" s="1">
        <v>7.0</v>
      </c>
      <c r="K30" s="1">
        <v>0.0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1"/>
        <v>ruby - 2283</v>
      </c>
      <c r="S30" s="3" t="str">
        <f t="shared" si="2"/>
        <v>ruby - 865448039</v>
      </c>
      <c r="T30" s="2" t="b">
        <f t="shared" si="3"/>
        <v>0</v>
      </c>
    </row>
    <row r="31" hidden="1">
      <c r="A31" s="1" t="s">
        <v>419</v>
      </c>
      <c r="B31" s="1" t="s">
        <v>420</v>
      </c>
      <c r="C31" s="1" t="s">
        <v>23</v>
      </c>
      <c r="D31" s="1">
        <v>2157.0</v>
      </c>
      <c r="E31" s="1">
        <v>1.87260109E8</v>
      </c>
      <c r="F31" s="1" t="s">
        <v>421</v>
      </c>
      <c r="G31" s="1" t="s">
        <v>166</v>
      </c>
      <c r="H31" s="1" t="s">
        <v>166</v>
      </c>
      <c r="I31" s="1" t="s">
        <v>166</v>
      </c>
      <c r="J31" s="1" t="s">
        <v>166</v>
      </c>
      <c r="K31" s="1" t="s">
        <v>166</v>
      </c>
      <c r="L31" s="1" t="s">
        <v>166</v>
      </c>
      <c r="M31" s="1" t="s">
        <v>166</v>
      </c>
      <c r="N31" s="1" t="s">
        <v>166</v>
      </c>
      <c r="O31" s="1" t="s">
        <v>166</v>
      </c>
      <c r="P31" s="1" t="s">
        <v>166</v>
      </c>
      <c r="Q31" s="2" t="b">
        <f>IFERROR(__xludf.DUMMYFUNCTION("IF(REGEXMATCH(B31, ""DEPRECATED""), true, false)
"),FALSE)</f>
        <v>0</v>
      </c>
      <c r="R31" s="2" t="str">
        <f t="shared" si="1"/>
        <v>logstash - 2157</v>
      </c>
      <c r="S31" s="3" t="str">
        <f t="shared" si="2"/>
        <v>logstash - 187260109</v>
      </c>
      <c r="T31" s="2" t="b">
        <f t="shared" si="3"/>
        <v>1</v>
      </c>
    </row>
    <row r="32">
      <c r="A32" s="1" t="s">
        <v>401</v>
      </c>
      <c r="B32" s="1" t="s">
        <v>402</v>
      </c>
      <c r="C32" s="1" t="s">
        <v>23</v>
      </c>
      <c r="D32" s="1">
        <v>2122.0</v>
      </c>
      <c r="E32" s="1">
        <v>2.284422182E9</v>
      </c>
      <c r="F32" s="1" t="s">
        <v>403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2" t="b">
        <f>IFERROR(__xludf.DUMMYFUNCTION("IF(REGEXMATCH(B32, ""DEPRECATED""), true, false)
"),FALSE)</f>
        <v>0</v>
      </c>
      <c r="R32" s="2" t="str">
        <f t="shared" si="1"/>
        <v>hello-world - 2122</v>
      </c>
      <c r="S32" s="3" t="str">
        <f t="shared" si="2"/>
        <v>hello-world - 2284422182</v>
      </c>
      <c r="T32" s="2" t="b">
        <f t="shared" si="3"/>
        <v>0</v>
      </c>
    </row>
    <row r="33">
      <c r="A33" s="1" t="s">
        <v>275</v>
      </c>
      <c r="B33" s="1" t="s">
        <v>276</v>
      </c>
      <c r="C33" s="1" t="s">
        <v>23</v>
      </c>
      <c r="D33" s="1">
        <v>2098.0</v>
      </c>
      <c r="E33" s="1">
        <v>4.402857683E9</v>
      </c>
      <c r="F33" s="1" t="s">
        <v>277</v>
      </c>
      <c r="G33" s="1">
        <v>1.0</v>
      </c>
      <c r="H33" s="1">
        <v>19.0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1.0</v>
      </c>
      <c r="O33" s="1">
        <v>0.0</v>
      </c>
      <c r="P33" s="1">
        <v>0.0</v>
      </c>
      <c r="Q33" s="2" t="b">
        <f>IFERROR(__xludf.DUMMYFUNCTION("IF(REGEXMATCH(B33, ""DEPRECATED""), true, false)
"),FALSE)</f>
        <v>0</v>
      </c>
      <c r="R33" s="2" t="str">
        <f t="shared" si="1"/>
        <v>memcached - 2098</v>
      </c>
      <c r="S33" s="3" t="str">
        <f t="shared" si="2"/>
        <v>memcached - 4402857683</v>
      </c>
      <c r="T33" s="2" t="b">
        <f t="shared" si="3"/>
        <v>0</v>
      </c>
    </row>
    <row r="34" hidden="1">
      <c r="A34" s="1" t="s">
        <v>515</v>
      </c>
      <c r="B34" s="1" t="s">
        <v>516</v>
      </c>
      <c r="C34" s="1" t="s">
        <v>23</v>
      </c>
      <c r="D34" s="1">
        <v>1997.0</v>
      </c>
      <c r="E34" s="1">
        <v>1.42205304E8</v>
      </c>
      <c r="F34" s="1" t="s">
        <v>517</v>
      </c>
      <c r="G34" s="1" t="s">
        <v>166</v>
      </c>
      <c r="H34" s="1" t="s">
        <v>166</v>
      </c>
      <c r="I34" s="1" t="s">
        <v>166</v>
      </c>
      <c r="J34" s="1" t="s">
        <v>166</v>
      </c>
      <c r="K34" s="1" t="s">
        <v>166</v>
      </c>
      <c r="L34" s="1" t="s">
        <v>166</v>
      </c>
      <c r="M34" s="1" t="s">
        <v>166</v>
      </c>
      <c r="N34" s="1" t="s">
        <v>166</v>
      </c>
      <c r="O34" s="1" t="s">
        <v>166</v>
      </c>
      <c r="P34" s="1" t="s">
        <v>166</v>
      </c>
      <c r="Q34" s="2" t="b">
        <f>IFERROR(__xludf.DUMMYFUNCTION("IF(REGEXMATCH(B34, ""DEPRECATED""), true, false)
"),TRUE)</f>
        <v>1</v>
      </c>
      <c r="R34" s="2" t="str">
        <f t="shared" si="1"/>
        <v>java - 1997</v>
      </c>
      <c r="S34" s="3" t="str">
        <f t="shared" si="2"/>
        <v>java - 142205304</v>
      </c>
      <c r="T34" s="2" t="b">
        <f t="shared" si="3"/>
        <v>1</v>
      </c>
    </row>
    <row r="35">
      <c r="A35" s="1" t="s">
        <v>100</v>
      </c>
      <c r="B35" s="1" t="s">
        <v>101</v>
      </c>
      <c r="C35" s="1" t="s">
        <v>23</v>
      </c>
      <c r="D35" s="1">
        <v>1878.0</v>
      </c>
      <c r="E35" s="1">
        <v>8.60210756E8</v>
      </c>
      <c r="F35" s="1" t="s">
        <v>102</v>
      </c>
      <c r="G35" s="1">
        <v>0.0</v>
      </c>
      <c r="H35" s="1">
        <v>25.0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1.0</v>
      </c>
      <c r="O35" s="1">
        <v>0.0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1"/>
        <v>haproxy - 1878</v>
      </c>
      <c r="S35" s="3" t="str">
        <f t="shared" si="2"/>
        <v>haproxy - 860210756</v>
      </c>
      <c r="T35" s="2" t="b">
        <f t="shared" si="3"/>
        <v>0</v>
      </c>
    </row>
    <row r="36">
      <c r="A36" s="1" t="s">
        <v>272</v>
      </c>
      <c r="B36" s="1" t="s">
        <v>273</v>
      </c>
      <c r="C36" s="1" t="s">
        <v>23</v>
      </c>
      <c r="D36" s="1">
        <v>1808.0</v>
      </c>
      <c r="E36" s="1">
        <v>1.017648772E9</v>
      </c>
      <c r="F36" s="1" t="s">
        <v>274</v>
      </c>
      <c r="G36" s="1">
        <v>1.0</v>
      </c>
      <c r="H36" s="1">
        <v>26.0</v>
      </c>
      <c r="I36" s="1">
        <v>4.0</v>
      </c>
      <c r="J36" s="1">
        <v>1.0</v>
      </c>
      <c r="K36" s="1">
        <v>9.0</v>
      </c>
      <c r="L36" s="1">
        <v>0.0</v>
      </c>
      <c r="M36" s="1">
        <v>2.0</v>
      </c>
      <c r="N36" s="1">
        <v>1.0</v>
      </c>
      <c r="O36" s="1">
        <v>1.0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1"/>
        <v>influxdb - 1808</v>
      </c>
      <c r="S36" s="3" t="str">
        <f t="shared" si="2"/>
        <v>influxdb - 1017648772</v>
      </c>
      <c r="T36" s="2" t="b">
        <f t="shared" si="3"/>
        <v>0</v>
      </c>
    </row>
    <row r="37">
      <c r="A37" s="1" t="s">
        <v>52</v>
      </c>
      <c r="B37" s="1" t="s">
        <v>53</v>
      </c>
      <c r="C37" s="1" t="s">
        <v>23</v>
      </c>
      <c r="D37" s="1">
        <v>1665.0</v>
      </c>
      <c r="E37" s="1">
        <v>3.53990789E8</v>
      </c>
      <c r="F37" s="1" t="s">
        <v>54</v>
      </c>
      <c r="G37" s="1">
        <v>4.0</v>
      </c>
      <c r="H37" s="1">
        <v>25.0</v>
      </c>
      <c r="I37" s="1">
        <v>24.0</v>
      </c>
      <c r="J37" s="1">
        <v>3.0</v>
      </c>
      <c r="K37" s="1">
        <v>39.0</v>
      </c>
      <c r="L37" s="1">
        <v>3.0</v>
      </c>
      <c r="M37" s="1">
        <v>4.0</v>
      </c>
      <c r="N37" s="1">
        <v>1.0</v>
      </c>
      <c r="O37" s="1">
        <v>4.0</v>
      </c>
      <c r="P37" s="1">
        <v>1.0</v>
      </c>
      <c r="Q37" s="2" t="b">
        <f>IFERROR(__xludf.DUMMYFUNCTION("IF(REGEXMATCH(B37, ""DEPRECATED""), true, false)
"),FALSE)</f>
        <v>0</v>
      </c>
      <c r="R37" s="2" t="str">
        <f t="shared" si="1"/>
        <v>ghost - 1665</v>
      </c>
      <c r="S37" s="3" t="str">
        <f t="shared" si="2"/>
        <v>ghost - 353990789</v>
      </c>
      <c r="T37" s="2" t="b">
        <f t="shared" si="3"/>
        <v>0</v>
      </c>
    </row>
    <row r="38">
      <c r="A38" s="1" t="s">
        <v>76</v>
      </c>
      <c r="B38" s="1" t="s">
        <v>77</v>
      </c>
      <c r="C38" s="1" t="s">
        <v>23</v>
      </c>
      <c r="D38" s="1">
        <v>1527.0</v>
      </c>
      <c r="E38" s="1">
        <v>6.20129893E8</v>
      </c>
      <c r="F38" s="1" t="s">
        <v>78</v>
      </c>
      <c r="G38" s="1">
        <v>3.0</v>
      </c>
      <c r="H38" s="1">
        <v>17.0</v>
      </c>
      <c r="I38" s="1">
        <v>1.0</v>
      </c>
      <c r="J38" s="1">
        <v>15.0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2" t="b">
        <f>IFERROR(__xludf.DUMMYFUNCTION("IF(REGEXMATCH(B38, ""DEPRECATED""), true, false)
"),FALSE)</f>
        <v>0</v>
      </c>
      <c r="R38" s="2" t="str">
        <f t="shared" si="1"/>
        <v>maven - 1527</v>
      </c>
      <c r="S38" s="3" t="str">
        <f t="shared" si="2"/>
        <v>maven - 620129893</v>
      </c>
      <c r="T38" s="2" t="b">
        <f t="shared" si="3"/>
        <v>0</v>
      </c>
    </row>
    <row r="39">
      <c r="A39" s="1" t="s">
        <v>323</v>
      </c>
      <c r="B39" s="1" t="s">
        <v>324</v>
      </c>
      <c r="C39" s="1" t="s">
        <v>23</v>
      </c>
      <c r="D39" s="1">
        <v>1500.0</v>
      </c>
      <c r="E39" s="1">
        <v>1.92702338E8</v>
      </c>
      <c r="F39" s="1" t="s">
        <v>325</v>
      </c>
      <c r="G39" s="1">
        <v>5.0</v>
      </c>
      <c r="H39" s="1">
        <v>10.0</v>
      </c>
      <c r="I39" s="1">
        <v>19.0</v>
      </c>
      <c r="J39" s="1">
        <v>4.0</v>
      </c>
      <c r="K39" s="1">
        <v>34.0</v>
      </c>
      <c r="L39" s="1">
        <v>0.0</v>
      </c>
      <c r="M39" s="1">
        <v>2.0</v>
      </c>
      <c r="N39" s="1">
        <v>0.0</v>
      </c>
      <c r="O39" s="1">
        <v>1.0</v>
      </c>
      <c r="P39" s="1">
        <v>0.0</v>
      </c>
      <c r="Q39" s="2" t="b">
        <f>IFERROR(__xludf.DUMMYFUNCTION("IF(REGEXMATCH(B39, ""DEPRECATED""), true, false)
"),FALSE)</f>
        <v>0</v>
      </c>
      <c r="R39" s="2" t="str">
        <f t="shared" si="1"/>
        <v>cassandra - 1500</v>
      </c>
      <c r="S39" s="3" t="str">
        <f t="shared" si="2"/>
        <v>cassandra - 192702338</v>
      </c>
      <c r="T39" s="2" t="b">
        <f t="shared" si="3"/>
        <v>0</v>
      </c>
    </row>
    <row r="40" hidden="1">
      <c r="A40" s="1" t="s">
        <v>428</v>
      </c>
      <c r="B40" s="1" t="s">
        <v>429</v>
      </c>
      <c r="C40" s="1" t="s">
        <v>23</v>
      </c>
      <c r="D40" s="1">
        <v>1428.0</v>
      </c>
      <c r="E40" s="1">
        <v>1.021144456E9</v>
      </c>
      <c r="F40" s="1" t="s">
        <v>430</v>
      </c>
      <c r="G40" s="1" t="s">
        <v>166</v>
      </c>
      <c r="H40" s="1" t="s">
        <v>166</v>
      </c>
      <c r="I40" s="1" t="s">
        <v>166</v>
      </c>
      <c r="J40" s="1" t="s">
        <v>166</v>
      </c>
      <c r="K40" s="1" t="s">
        <v>166</v>
      </c>
      <c r="L40" s="1" t="s">
        <v>166</v>
      </c>
      <c r="M40" s="1" t="s">
        <v>166</v>
      </c>
      <c r="N40" s="1" t="s">
        <v>166</v>
      </c>
      <c r="O40" s="1" t="s">
        <v>166</v>
      </c>
      <c r="P40" s="1" t="s">
        <v>166</v>
      </c>
      <c r="Q40" s="2" t="b">
        <f>IFERROR(__xludf.DUMMYFUNCTION("IF(REGEXMATCH(B40, ""DEPRECATED""), true, false)
"),FALSE)</f>
        <v>0</v>
      </c>
      <c r="R40" s="2" t="str">
        <f t="shared" si="1"/>
        <v>consul - 1428</v>
      </c>
      <c r="S40" s="3" t="str">
        <f t="shared" si="2"/>
        <v>consul - 1021144456</v>
      </c>
      <c r="T40" s="2" t="b">
        <f t="shared" si="3"/>
        <v>1</v>
      </c>
    </row>
    <row r="41">
      <c r="A41" s="1" t="s">
        <v>302</v>
      </c>
      <c r="B41" s="1" t="s">
        <v>303</v>
      </c>
      <c r="C41" s="1" t="s">
        <v>23</v>
      </c>
      <c r="D41" s="1">
        <v>1390.0</v>
      </c>
      <c r="E41" s="1">
        <v>2.53211556E8</v>
      </c>
      <c r="F41" s="1" t="s">
        <v>304</v>
      </c>
      <c r="G41" s="1">
        <v>3.0</v>
      </c>
      <c r="H41" s="1">
        <v>17.0</v>
      </c>
      <c r="I41" s="1">
        <v>1.0</v>
      </c>
      <c r="J41" s="1">
        <v>16.0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2" t="b">
        <f>IFERROR(__xludf.DUMMYFUNCTION("IF(REGEXMATCH(B41, ""DEPRECATED""), true, false)
"),FALSE)</f>
        <v>0</v>
      </c>
      <c r="R41" s="2" t="str">
        <f t="shared" si="1"/>
        <v>zookeeper - 1390</v>
      </c>
      <c r="S41" s="3" t="str">
        <f t="shared" si="2"/>
        <v>zookeeper - 253211556</v>
      </c>
      <c r="T41" s="2" t="b">
        <f t="shared" si="3"/>
        <v>0</v>
      </c>
    </row>
    <row r="42">
      <c r="A42" s="1" t="s">
        <v>500</v>
      </c>
      <c r="B42" s="1" t="s">
        <v>501</v>
      </c>
      <c r="C42" s="1" t="s">
        <v>23</v>
      </c>
      <c r="D42" s="1">
        <v>1386.0</v>
      </c>
      <c r="E42" s="1">
        <v>5.6652293E7</v>
      </c>
      <c r="F42" s="1" t="s">
        <v>502</v>
      </c>
      <c r="G42" s="1">
        <v>1.0</v>
      </c>
      <c r="H42" s="1">
        <v>0.0</v>
      </c>
      <c r="I42" s="1">
        <v>16.0</v>
      </c>
      <c r="J42" s="1">
        <v>0.0</v>
      </c>
      <c r="K42" s="1">
        <v>29.0</v>
      </c>
      <c r="L42" s="1">
        <v>0.0</v>
      </c>
      <c r="M42" s="1">
        <v>17.0</v>
      </c>
      <c r="N42" s="1">
        <v>0.0</v>
      </c>
      <c r="O42" s="1">
        <v>2.0</v>
      </c>
      <c r="P42" s="1">
        <v>0.0</v>
      </c>
      <c r="Q42" s="2" t="b">
        <f>IFERROR(__xludf.DUMMYFUNCTION("IF(REGEXMATCH(B42, ""DEPRECATED""), true, false)
"),TRUE)</f>
        <v>1</v>
      </c>
      <c r="R42" s="2" t="str">
        <f t="shared" si="1"/>
        <v>owncloud - 1386</v>
      </c>
      <c r="S42" s="3" t="str">
        <f t="shared" si="2"/>
        <v>owncloud - 56652293</v>
      </c>
      <c r="T42" s="2" t="b">
        <f t="shared" si="3"/>
        <v>0</v>
      </c>
    </row>
    <row r="43">
      <c r="A43" s="1" t="s">
        <v>70</v>
      </c>
      <c r="B43" s="1" t="s">
        <v>71</v>
      </c>
      <c r="C43" s="1" t="s">
        <v>23</v>
      </c>
      <c r="D43" s="1">
        <v>1371.0</v>
      </c>
      <c r="E43" s="1">
        <v>2.21653592E8</v>
      </c>
      <c r="F43" s="1" t="s">
        <v>72</v>
      </c>
      <c r="G43" s="1">
        <v>0.0</v>
      </c>
      <c r="H43" s="1">
        <v>0.0</v>
      </c>
      <c r="I43" s="1">
        <v>1.0</v>
      </c>
      <c r="J43" s="1">
        <v>1.0</v>
      </c>
      <c r="K43" s="1">
        <v>2.0</v>
      </c>
      <c r="L43" s="1">
        <v>1.0</v>
      </c>
      <c r="M43" s="1">
        <v>2.0</v>
      </c>
      <c r="N43" s="1">
        <v>0.0</v>
      </c>
      <c r="O43" s="1">
        <v>1.0</v>
      </c>
      <c r="P43" s="1">
        <v>0.0</v>
      </c>
      <c r="Q43" s="2" t="b">
        <f>IFERROR(__xludf.DUMMYFUNCTION("IF(REGEXMATCH(B43, ""DEPRECATED""), true, false)
"),FALSE)</f>
        <v>0</v>
      </c>
      <c r="R43" s="2" t="str">
        <f t="shared" si="1"/>
        <v>mongo-express - 1371</v>
      </c>
      <c r="S43" s="3" t="str">
        <f t="shared" si="2"/>
        <v>mongo-express - 221653592</v>
      </c>
      <c r="T43" s="2" t="b">
        <f t="shared" si="3"/>
        <v>0</v>
      </c>
    </row>
    <row r="44">
      <c r="A44" s="1" t="s">
        <v>91</v>
      </c>
      <c r="B44" s="1" t="s">
        <v>92</v>
      </c>
      <c r="C44" s="1" t="s">
        <v>23</v>
      </c>
      <c r="D44" s="1">
        <v>1347.0</v>
      </c>
      <c r="E44" s="1">
        <v>8.21791277E8</v>
      </c>
      <c r="F44" s="1" t="s">
        <v>93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2" t="b">
        <f>IFERROR(__xludf.DUMMYFUNCTION("IF(REGEXMATCH(B44, ""DEPRECATED""), true, false)
"),FALSE)</f>
        <v>0</v>
      </c>
      <c r="R44" s="2" t="str">
        <f t="shared" si="1"/>
        <v>amazonlinux - 1347</v>
      </c>
      <c r="S44" s="3" t="str">
        <f t="shared" si="2"/>
        <v>amazonlinux - 821791277</v>
      </c>
      <c r="T44" s="2" t="b">
        <f t="shared" si="3"/>
        <v>0</v>
      </c>
    </row>
    <row r="45" hidden="1">
      <c r="A45" s="1" t="s">
        <v>386</v>
      </c>
      <c r="B45" s="1" t="s">
        <v>387</v>
      </c>
      <c r="C45" s="1" t="s">
        <v>23</v>
      </c>
      <c r="D45" s="1">
        <v>1267.0</v>
      </c>
      <c r="E45" s="1">
        <v>3.6911883E7</v>
      </c>
      <c r="F45" s="1" t="s">
        <v>388</v>
      </c>
      <c r="G45" s="1" t="s">
        <v>166</v>
      </c>
      <c r="H45" s="1" t="s">
        <v>166</v>
      </c>
      <c r="I45" s="1" t="s">
        <v>166</v>
      </c>
      <c r="J45" s="1" t="s">
        <v>166</v>
      </c>
      <c r="K45" s="1" t="s">
        <v>166</v>
      </c>
      <c r="L45" s="1" t="s">
        <v>166</v>
      </c>
      <c r="M45" s="1" t="s">
        <v>166</v>
      </c>
      <c r="N45" s="1" t="s">
        <v>166</v>
      </c>
      <c r="O45" s="1" t="s">
        <v>166</v>
      </c>
      <c r="P45" s="1" t="s">
        <v>166</v>
      </c>
      <c r="Q45" s="2" t="b">
        <f>IFERROR(__xludf.DUMMYFUNCTION("IF(REGEXMATCH(B45, ""DEPRECATED""), true, false)
"),FALSE)</f>
        <v>0</v>
      </c>
      <c r="R45" s="2" t="str">
        <f t="shared" si="1"/>
        <v>odoo - 1267</v>
      </c>
      <c r="S45" s="3" t="str">
        <f t="shared" si="2"/>
        <v>odoo - 36911883</v>
      </c>
      <c r="T45" s="2" t="b">
        <f t="shared" si="3"/>
        <v>1</v>
      </c>
    </row>
    <row r="46">
      <c r="A46" s="1" t="s">
        <v>521</v>
      </c>
      <c r="B46" s="1" t="s">
        <v>510</v>
      </c>
      <c r="C46" s="1" t="s">
        <v>23</v>
      </c>
      <c r="D46" s="1">
        <v>1203.0</v>
      </c>
      <c r="E46" s="1">
        <v>2.2663834E7</v>
      </c>
      <c r="F46" s="1" t="s">
        <v>522</v>
      </c>
      <c r="G46" s="1">
        <v>0.0</v>
      </c>
      <c r="H46" s="1">
        <v>0.0</v>
      </c>
      <c r="I46" s="1">
        <v>6.0</v>
      </c>
      <c r="J46" s="1">
        <v>0.0</v>
      </c>
      <c r="K46" s="1">
        <v>5.0</v>
      </c>
      <c r="L46" s="1">
        <v>0.0</v>
      </c>
      <c r="M46" s="1">
        <v>2.0</v>
      </c>
      <c r="N46" s="1">
        <v>0.0</v>
      </c>
      <c r="O46" s="1">
        <v>0.0</v>
      </c>
      <c r="P46" s="1">
        <v>0.0</v>
      </c>
      <c r="Q46" s="2" t="b">
        <f>IFERROR(__xludf.DUMMYFUNCTION("IF(REGEXMATCH(B46, ""DEPRECATED""), true, false)
"),TRUE)</f>
        <v>1</v>
      </c>
      <c r="R46" s="2" t="str">
        <f t="shared" si="1"/>
        <v>django - 1203</v>
      </c>
      <c r="S46" s="3" t="str">
        <f t="shared" si="2"/>
        <v>django - 22663834</v>
      </c>
      <c r="T46" s="2" t="b">
        <f t="shared" si="3"/>
        <v>0</v>
      </c>
    </row>
    <row r="47">
      <c r="A47" s="1" t="s">
        <v>215</v>
      </c>
      <c r="B47" s="1" t="s">
        <v>216</v>
      </c>
      <c r="C47" s="1" t="s">
        <v>23</v>
      </c>
      <c r="D47" s="1">
        <v>1175.0</v>
      </c>
      <c r="E47" s="1">
        <v>6.00200966E8</v>
      </c>
      <c r="F47" s="1" t="s">
        <v>217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1.0</v>
      </c>
      <c r="P47" s="1">
        <v>0.0</v>
      </c>
      <c r="Q47" s="2" t="b">
        <f>IFERROR(__xludf.DUMMYFUNCTION("IF(REGEXMATCH(B47, ""DEPRECATED""), true, false)
"),FALSE)</f>
        <v>0</v>
      </c>
      <c r="R47" s="2" t="str">
        <f t="shared" si="1"/>
        <v>eclipse-mosquitto - 1175</v>
      </c>
      <c r="S47" s="3" t="str">
        <f t="shared" si="2"/>
        <v>eclipse-mosquitto - 600200966</v>
      </c>
      <c r="T47" s="2" t="b">
        <f t="shared" si="3"/>
        <v>0</v>
      </c>
    </row>
    <row r="48">
      <c r="A48" s="1" t="s">
        <v>404</v>
      </c>
      <c r="B48" s="1" t="s">
        <v>405</v>
      </c>
      <c r="C48" s="1" t="s">
        <v>23</v>
      </c>
      <c r="D48" s="1">
        <v>1174.0</v>
      </c>
      <c r="E48" s="1">
        <v>1.14530317E8</v>
      </c>
      <c r="F48" s="1" t="s">
        <v>406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1"/>
        <v>fedora - 1174</v>
      </c>
      <c r="S48" s="3" t="str">
        <f t="shared" si="2"/>
        <v>fedora - 114530317</v>
      </c>
      <c r="T48" s="2" t="b">
        <f t="shared" si="3"/>
        <v>0</v>
      </c>
    </row>
    <row r="49">
      <c r="A49" s="1" t="s">
        <v>112</v>
      </c>
      <c r="B49" s="1" t="s">
        <v>113</v>
      </c>
      <c r="C49" s="1" t="s">
        <v>23</v>
      </c>
      <c r="D49" s="1">
        <v>1170.0</v>
      </c>
      <c r="E49" s="1">
        <v>2.39584364E8</v>
      </c>
      <c r="F49" s="1" t="s">
        <v>114</v>
      </c>
      <c r="G49" s="1">
        <v>0.0</v>
      </c>
      <c r="H49" s="1">
        <v>25.0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1.0</v>
      </c>
      <c r="O49" s="1">
        <v>0.0</v>
      </c>
      <c r="P49" s="1">
        <v>0.0</v>
      </c>
      <c r="Q49" s="2" t="b">
        <f>IFERROR(__xludf.DUMMYFUNCTION("IF(REGEXMATCH(B49, ""DEPRECATED""), true, false)
"),FALSE)</f>
        <v>0</v>
      </c>
      <c r="R49" s="2" t="str">
        <f t="shared" si="1"/>
        <v>neo4j - 1170</v>
      </c>
      <c r="S49" s="3" t="str">
        <f t="shared" si="2"/>
        <v>neo4j - 239584364</v>
      </c>
      <c r="T49" s="2" t="b">
        <f t="shared" si="3"/>
        <v>0</v>
      </c>
    </row>
    <row r="50">
      <c r="A50" s="1" t="s">
        <v>121</v>
      </c>
      <c r="B50" s="1" t="s">
        <v>122</v>
      </c>
      <c r="C50" s="1" t="s">
        <v>23</v>
      </c>
      <c r="D50" s="1">
        <v>1165.0</v>
      </c>
      <c r="E50" s="1">
        <v>6.5909861E7</v>
      </c>
      <c r="F50" s="1" t="s">
        <v>123</v>
      </c>
      <c r="G50" s="1">
        <v>1.0</v>
      </c>
      <c r="H50" s="1">
        <v>68.0</v>
      </c>
      <c r="I50" s="1">
        <v>7.0</v>
      </c>
      <c r="J50" s="1">
        <v>5.0</v>
      </c>
      <c r="K50" s="1">
        <v>3.0</v>
      </c>
      <c r="L50" s="1">
        <v>0.0</v>
      </c>
      <c r="M50" s="1">
        <v>1.0</v>
      </c>
      <c r="N50" s="1">
        <v>1.0</v>
      </c>
      <c r="O50" s="1">
        <v>1.0</v>
      </c>
      <c r="P50" s="1">
        <v>0.0</v>
      </c>
      <c r="Q50" s="2" t="b">
        <f>IFERROR(__xludf.DUMMYFUNCTION("IF(REGEXMATCH(B50, ""DEPRECATED""), true, false)
"),FALSE)</f>
        <v>0</v>
      </c>
      <c r="R50" s="2" t="str">
        <f t="shared" si="1"/>
        <v>redmine - 1165</v>
      </c>
      <c r="S50" s="3" t="str">
        <f t="shared" si="2"/>
        <v>redmine - 65909861</v>
      </c>
      <c r="T50" s="2" t="b">
        <f t="shared" si="3"/>
        <v>0</v>
      </c>
    </row>
    <row r="51" hidden="1">
      <c r="A51" s="1" t="s">
        <v>479</v>
      </c>
      <c r="B51" s="1" t="s">
        <v>480</v>
      </c>
      <c r="C51" s="1" t="s">
        <v>23</v>
      </c>
      <c r="D51" s="1">
        <v>1126.0</v>
      </c>
      <c r="E51" s="1">
        <v>8.2687845E7</v>
      </c>
      <c r="F51" s="1" t="s">
        <v>481</v>
      </c>
      <c r="G51" s="1" t="s">
        <v>166</v>
      </c>
      <c r="H51" s="1" t="s">
        <v>166</v>
      </c>
      <c r="I51" s="1" t="s">
        <v>166</v>
      </c>
      <c r="J51" s="1" t="s">
        <v>166</v>
      </c>
      <c r="K51" s="1" t="s">
        <v>166</v>
      </c>
      <c r="L51" s="1" t="s">
        <v>166</v>
      </c>
      <c r="M51" s="1" t="s">
        <v>166</v>
      </c>
      <c r="N51" s="1" t="s">
        <v>166</v>
      </c>
      <c r="O51" s="1" t="s">
        <v>166</v>
      </c>
      <c r="P51" s="1" t="s">
        <v>166</v>
      </c>
      <c r="Q51" s="2" t="b">
        <f>IFERROR(__xludf.DUMMYFUNCTION("IF(REGEXMATCH(B51, ""DEPRECATED""), true, false)
"),TRUE)</f>
        <v>1</v>
      </c>
      <c r="R51" s="2" t="str">
        <f t="shared" si="1"/>
        <v>swarm - 1126</v>
      </c>
      <c r="S51" s="3" t="str">
        <f t="shared" si="2"/>
        <v>swarm - 82687845</v>
      </c>
      <c r="T51" s="2" t="b">
        <f t="shared" si="3"/>
        <v>1</v>
      </c>
    </row>
    <row r="52" hidden="1">
      <c r="A52" s="1" t="s">
        <v>410</v>
      </c>
      <c r="B52" s="1" t="s">
        <v>411</v>
      </c>
      <c r="C52" s="1" t="s">
        <v>23</v>
      </c>
      <c r="D52" s="1">
        <v>1077.0</v>
      </c>
      <c r="E52" s="1">
        <v>5.28634191E8</v>
      </c>
      <c r="F52" s="1" t="s">
        <v>412</v>
      </c>
      <c r="G52" s="1" t="s">
        <v>166</v>
      </c>
      <c r="H52" s="1" t="s">
        <v>166</v>
      </c>
      <c r="I52" s="1" t="s">
        <v>166</v>
      </c>
      <c r="J52" s="1" t="s">
        <v>166</v>
      </c>
      <c r="K52" s="1" t="s">
        <v>166</v>
      </c>
      <c r="L52" s="1" t="s">
        <v>166</v>
      </c>
      <c r="M52" s="1" t="s">
        <v>166</v>
      </c>
      <c r="N52" s="1" t="s">
        <v>166</v>
      </c>
      <c r="O52" s="1" t="s">
        <v>166</v>
      </c>
      <c r="P52" s="1" t="s">
        <v>166</v>
      </c>
      <c r="Q52" s="2" t="b">
        <f>IFERROR(__xludf.DUMMYFUNCTION("IF(REGEXMATCH(B52, ""DEPRECATED""), true, false)
"),FALSE)</f>
        <v>0</v>
      </c>
      <c r="R52" s="2" t="str">
        <f t="shared" si="1"/>
        <v>vault - 1077</v>
      </c>
      <c r="S52" s="3" t="str">
        <f t="shared" si="2"/>
        <v>vault - 528634191</v>
      </c>
      <c r="T52" s="2" t="b">
        <f t="shared" si="3"/>
        <v>1</v>
      </c>
    </row>
    <row r="53" hidden="1">
      <c r="A53" s="1" t="s">
        <v>230</v>
      </c>
      <c r="B53" s="1" t="s">
        <v>231</v>
      </c>
      <c r="C53" s="1" t="s">
        <v>23</v>
      </c>
      <c r="D53" s="1">
        <v>1026.0</v>
      </c>
      <c r="E53" s="1">
        <v>3.3006734E7</v>
      </c>
      <c r="F53" s="1" t="s">
        <v>232</v>
      </c>
      <c r="G53" s="1" t="s">
        <v>166</v>
      </c>
      <c r="H53" s="1" t="s">
        <v>166</v>
      </c>
      <c r="I53" s="1" t="s">
        <v>166</v>
      </c>
      <c r="J53" s="1" t="s">
        <v>166</v>
      </c>
      <c r="K53" s="1" t="s">
        <v>166</v>
      </c>
      <c r="L53" s="1" t="s">
        <v>166</v>
      </c>
      <c r="M53" s="1" t="s">
        <v>166</v>
      </c>
      <c r="N53" s="1" t="s">
        <v>166</v>
      </c>
      <c r="O53" s="1" t="s">
        <v>166</v>
      </c>
      <c r="P53" s="1" t="s">
        <v>166</v>
      </c>
      <c r="Q53" s="2" t="b">
        <f>IFERROR(__xludf.DUMMYFUNCTION("IF(REGEXMATCH(B53, ""DEPRECATED""), true, false)
"),FALSE)</f>
        <v>0</v>
      </c>
      <c r="R53" s="2" t="str">
        <f t="shared" si="1"/>
        <v>oraclelinux - 1026</v>
      </c>
      <c r="S53" s="3" t="str">
        <f t="shared" si="2"/>
        <v>oraclelinux - 33006734</v>
      </c>
      <c r="T53" s="2" t="b">
        <f t="shared" si="3"/>
        <v>1</v>
      </c>
    </row>
    <row r="54">
      <c r="A54" s="1" t="s">
        <v>124</v>
      </c>
      <c r="B54" s="1" t="s">
        <v>125</v>
      </c>
      <c r="C54" s="1" t="s">
        <v>23</v>
      </c>
      <c r="D54" s="1">
        <v>1014.0</v>
      </c>
      <c r="E54" s="1">
        <v>1.28914007E8</v>
      </c>
      <c r="F54" s="1" t="s">
        <v>126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1.0</v>
      </c>
      <c r="P54" s="1">
        <v>0.0</v>
      </c>
      <c r="Q54" s="2" t="b">
        <f>IFERROR(__xludf.DUMMYFUNCTION("IF(REGEXMATCH(B54, ""DEPRECATED""), true, false)
"),FALSE)</f>
        <v>0</v>
      </c>
      <c r="R54" s="2" t="str">
        <f t="shared" si="1"/>
        <v>composer - 1014</v>
      </c>
      <c r="S54" s="3" t="str">
        <f t="shared" si="2"/>
        <v>composer - 128914007</v>
      </c>
      <c r="T54" s="2" t="b">
        <f t="shared" si="3"/>
        <v>0</v>
      </c>
    </row>
    <row r="55">
      <c r="A55" s="1" t="s">
        <v>148</v>
      </c>
      <c r="B55" s="1" t="s">
        <v>149</v>
      </c>
      <c r="C55" s="1" t="s">
        <v>23</v>
      </c>
      <c r="D55" s="1">
        <v>1006.0</v>
      </c>
      <c r="E55" s="1">
        <v>1.52991286E8</v>
      </c>
      <c r="F55" s="1" t="s">
        <v>150</v>
      </c>
      <c r="G55" s="1">
        <v>1.0</v>
      </c>
      <c r="H55" s="1">
        <v>40.0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3.0</v>
      </c>
      <c r="Q55" s="2" t="b">
        <f>IFERROR(__xludf.DUMMYFUNCTION("IF(REGEXMATCH(B55, ""DEPRECATED""), true, false)
"),FALSE)</f>
        <v>0</v>
      </c>
      <c r="R55" s="2" t="str">
        <f t="shared" si="1"/>
        <v>drupal - 1006</v>
      </c>
      <c r="S55" s="3" t="str">
        <f t="shared" si="2"/>
        <v>drupal - 152991286</v>
      </c>
      <c r="T55" s="2" t="b">
        <f t="shared" si="3"/>
        <v>0</v>
      </c>
    </row>
    <row r="56">
      <c r="A56" s="1" t="s">
        <v>293</v>
      </c>
      <c r="B56" s="1" t="s">
        <v>294</v>
      </c>
      <c r="C56" s="1" t="s">
        <v>23</v>
      </c>
      <c r="D56" s="1">
        <v>967.0</v>
      </c>
      <c r="E56" s="1">
        <v>1.44318402E8</v>
      </c>
      <c r="F56" s="1" t="s">
        <v>295</v>
      </c>
      <c r="G56" s="1">
        <v>5.0</v>
      </c>
      <c r="H56" s="1">
        <v>16.0</v>
      </c>
      <c r="I56" s="1">
        <v>9.0</v>
      </c>
      <c r="J56" s="1">
        <v>16.0</v>
      </c>
      <c r="K56" s="1">
        <v>7.0</v>
      </c>
      <c r="L56" s="1">
        <v>0.0</v>
      </c>
      <c r="M56" s="1">
        <v>1.0</v>
      </c>
      <c r="N56" s="1">
        <v>0.0</v>
      </c>
      <c r="O56" s="1">
        <v>1.0</v>
      </c>
      <c r="P56" s="1">
        <v>0.0</v>
      </c>
      <c r="Q56" s="2" t="b">
        <f>IFERROR(__xludf.DUMMYFUNCTION("IF(REGEXMATCH(B56, ""DEPRECATED""), true, false)
"),FALSE)</f>
        <v>0</v>
      </c>
      <c r="R56" s="2" t="str">
        <f t="shared" si="1"/>
        <v>solr - 967</v>
      </c>
      <c r="S56" s="3" t="str">
        <f t="shared" si="2"/>
        <v>solr - 144318402</v>
      </c>
      <c r="T56" s="2" t="b">
        <f t="shared" si="3"/>
        <v>0</v>
      </c>
    </row>
    <row r="57" hidden="1">
      <c r="A57" s="1" t="s">
        <v>538</v>
      </c>
      <c r="B57" s="1" t="s">
        <v>539</v>
      </c>
      <c r="C57" s="1" t="s">
        <v>23</v>
      </c>
      <c r="D57" s="1">
        <v>948.0</v>
      </c>
      <c r="E57" s="1">
        <v>268577.0</v>
      </c>
      <c r="F57" s="1" t="s">
        <v>540</v>
      </c>
      <c r="G57" s="1" t="s">
        <v>166</v>
      </c>
      <c r="H57" s="1" t="s">
        <v>166</v>
      </c>
      <c r="I57" s="1" t="s">
        <v>166</v>
      </c>
      <c r="J57" s="1" t="s">
        <v>166</v>
      </c>
      <c r="K57" s="1" t="s">
        <v>166</v>
      </c>
      <c r="L57" s="1" t="s">
        <v>166</v>
      </c>
      <c r="M57" s="1" t="s">
        <v>166</v>
      </c>
      <c r="N57" s="1" t="s">
        <v>166</v>
      </c>
      <c r="O57" s="1" t="s">
        <v>166</v>
      </c>
      <c r="P57" s="1" t="s">
        <v>166</v>
      </c>
      <c r="Q57" s="2" t="b">
        <f>IFERROR(__xludf.DUMMYFUNCTION("IF(REGEXMATCH(B57, ""DEPRECATED""), true, false)
"),FALSE)</f>
        <v>0</v>
      </c>
      <c r="R57" s="2" t="str">
        <f t="shared" si="1"/>
        <v>scratch - 948</v>
      </c>
      <c r="S57" s="3" t="str">
        <f t="shared" si="2"/>
        <v>scratch - 268577</v>
      </c>
      <c r="T57" s="2" t="b">
        <f t="shared" si="3"/>
        <v>1</v>
      </c>
    </row>
    <row r="58">
      <c r="A58" s="1" t="s">
        <v>368</v>
      </c>
      <c r="B58" s="1" t="s">
        <v>369</v>
      </c>
      <c r="C58" s="1" t="s">
        <v>23</v>
      </c>
      <c r="D58" s="1">
        <v>910.0</v>
      </c>
      <c r="E58" s="1">
        <v>8.4731087E7</v>
      </c>
      <c r="F58" s="1" t="s">
        <v>370</v>
      </c>
      <c r="G58" s="1">
        <v>9.0</v>
      </c>
      <c r="H58" s="1">
        <v>9.0</v>
      </c>
      <c r="I58" s="1">
        <v>24.0</v>
      </c>
      <c r="J58" s="1">
        <v>5.0</v>
      </c>
      <c r="K58" s="1">
        <v>13.0</v>
      </c>
      <c r="L58" s="1">
        <v>0.0</v>
      </c>
      <c r="M58" s="1">
        <v>0.0</v>
      </c>
      <c r="N58" s="1">
        <v>0.0</v>
      </c>
      <c r="O58" s="1">
        <v>8.0</v>
      </c>
      <c r="P58" s="1">
        <v>0.0</v>
      </c>
      <c r="Q58" s="2" t="b">
        <f>IFERROR(__xludf.DUMMYFUNCTION("IF(REGEXMATCH(B58, ""DEPRECATED""), true, false)
"),FALSE)</f>
        <v>0</v>
      </c>
      <c r="R58" s="2" t="str">
        <f t="shared" si="1"/>
        <v>couchbase - 910</v>
      </c>
      <c r="S58" s="3" t="str">
        <f t="shared" si="2"/>
        <v>couchbase - 84731087</v>
      </c>
      <c r="T58" s="2" t="b">
        <f t="shared" si="3"/>
        <v>0</v>
      </c>
    </row>
    <row r="59">
      <c r="A59" s="1" t="s">
        <v>518</v>
      </c>
      <c r="B59" s="1" t="s">
        <v>519</v>
      </c>
      <c r="C59" s="1" t="s">
        <v>23</v>
      </c>
      <c r="D59" s="1">
        <v>908.0</v>
      </c>
      <c r="E59" s="1">
        <v>8901139.0</v>
      </c>
      <c r="F59" s="1" t="s">
        <v>520</v>
      </c>
      <c r="G59" s="1">
        <v>7.0</v>
      </c>
      <c r="H59" s="1">
        <v>1.0</v>
      </c>
      <c r="I59" s="1">
        <v>40.0</v>
      </c>
      <c r="J59" s="1">
        <v>0.0</v>
      </c>
      <c r="K59" s="1">
        <v>69.0</v>
      </c>
      <c r="L59" s="1">
        <v>0.0</v>
      </c>
      <c r="M59" s="1">
        <v>16.0</v>
      </c>
      <c r="N59" s="1">
        <v>0.0</v>
      </c>
      <c r="O59" s="1">
        <v>13.0</v>
      </c>
      <c r="P59" s="1">
        <v>0.0</v>
      </c>
      <c r="Q59" s="2" t="b">
        <f>IFERROR(__xludf.DUMMYFUNCTION("IF(REGEXMATCH(B59, ""DEPRECATED""), true, false)
"),TRUE)</f>
        <v>1</v>
      </c>
      <c r="R59" s="2" t="str">
        <f t="shared" si="1"/>
        <v>rails - 908</v>
      </c>
      <c r="S59" s="3" t="str">
        <f t="shared" si="2"/>
        <v>rails - 8901139</v>
      </c>
      <c r="T59" s="2" t="b">
        <f t="shared" si="3"/>
        <v>0</v>
      </c>
    </row>
    <row r="60">
      <c r="A60" s="1" t="s">
        <v>136</v>
      </c>
      <c r="B60" s="1" t="s">
        <v>137</v>
      </c>
      <c r="C60" s="1" t="s">
        <v>23</v>
      </c>
      <c r="D60" s="1">
        <v>883.0</v>
      </c>
      <c r="E60" s="1">
        <v>5.7796784E7</v>
      </c>
      <c r="F60" s="1" t="s">
        <v>138</v>
      </c>
      <c r="G60" s="1">
        <v>1.0</v>
      </c>
      <c r="H60" s="1">
        <v>40.0</v>
      </c>
      <c r="I60" s="1">
        <v>1.0</v>
      </c>
      <c r="J60" s="1">
        <v>0.0</v>
      </c>
      <c r="K60" s="1">
        <v>0.0</v>
      </c>
      <c r="L60" s="1">
        <v>0.0</v>
      </c>
      <c r="M60" s="1">
        <v>0.0</v>
      </c>
      <c r="N60" s="1">
        <v>1.0</v>
      </c>
      <c r="O60" s="1">
        <v>0.0</v>
      </c>
      <c r="P60" s="1">
        <v>3.0</v>
      </c>
      <c r="Q60" s="2" t="b">
        <f>IFERROR(__xludf.DUMMYFUNCTION("IF(REGEXMATCH(B60, ""DEPRECATED""), true, false)
"),FALSE)</f>
        <v>0</v>
      </c>
      <c r="R60" s="2" t="str">
        <f t="shared" si="1"/>
        <v>phpmyadmin - 883</v>
      </c>
      <c r="S60" s="3" t="str">
        <f t="shared" si="2"/>
        <v>phpmyadmin - 57796784</v>
      </c>
      <c r="T60" s="2" t="b">
        <f t="shared" si="3"/>
        <v>0</v>
      </c>
    </row>
    <row r="61">
      <c r="A61" s="1" t="s">
        <v>170</v>
      </c>
      <c r="B61" s="1" t="s">
        <v>171</v>
      </c>
      <c r="C61" s="1" t="s">
        <v>23</v>
      </c>
      <c r="D61" s="1">
        <v>875.0</v>
      </c>
      <c r="E61" s="1">
        <v>7.2986675E7</v>
      </c>
      <c r="F61" s="1" t="s">
        <v>172</v>
      </c>
      <c r="G61" s="1">
        <v>1.0</v>
      </c>
      <c r="H61" s="1">
        <v>82.0</v>
      </c>
      <c r="I61" s="1">
        <v>0.0</v>
      </c>
      <c r="J61" s="1">
        <v>7.0</v>
      </c>
      <c r="K61" s="1">
        <v>0.0</v>
      </c>
      <c r="L61" s="1">
        <v>0.0</v>
      </c>
      <c r="M61" s="1">
        <v>0.0</v>
      </c>
      <c r="N61" s="1">
        <v>1.0</v>
      </c>
      <c r="O61" s="1">
        <v>0.0</v>
      </c>
      <c r="P61" s="1">
        <v>0.0</v>
      </c>
      <c r="Q61" s="2" t="b">
        <f>IFERROR(__xludf.DUMMYFUNCTION("IF(REGEXMATCH(B61, ""DEPRECATED""), true, false)
"),FALSE)</f>
        <v>0</v>
      </c>
      <c r="R61" s="2" t="str">
        <f t="shared" si="1"/>
        <v>rust - 875</v>
      </c>
      <c r="S61" s="3" t="str">
        <f t="shared" si="2"/>
        <v>rust - 72986675</v>
      </c>
      <c r="T61" s="2" t="b">
        <f t="shared" si="3"/>
        <v>0</v>
      </c>
    </row>
    <row r="62">
      <c r="A62" s="1" t="s">
        <v>383</v>
      </c>
      <c r="B62" s="1" t="s">
        <v>384</v>
      </c>
      <c r="C62" s="1" t="s">
        <v>23</v>
      </c>
      <c r="D62" s="1">
        <v>875.0</v>
      </c>
      <c r="E62" s="1">
        <v>3.64233352E8</v>
      </c>
      <c r="F62" s="1" t="s">
        <v>385</v>
      </c>
      <c r="G62" s="1">
        <v>0.0</v>
      </c>
      <c r="H62" s="1">
        <v>32.0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1.0</v>
      </c>
      <c r="O62" s="1">
        <v>0.0</v>
      </c>
      <c r="P62" s="1">
        <v>0.0</v>
      </c>
      <c r="Q62" s="2" t="b">
        <f>IFERROR(__xludf.DUMMYFUNCTION("IF(REGEXMATCH(B62, ""DEPRECATED""), true, false)
"),FALSE)</f>
        <v>0</v>
      </c>
      <c r="R62" s="2" t="str">
        <f t="shared" si="1"/>
        <v>adminer - 875</v>
      </c>
      <c r="S62" s="3" t="str">
        <f t="shared" si="2"/>
        <v>adminer - 364233352</v>
      </c>
      <c r="T62" s="2" t="b">
        <f t="shared" si="3"/>
        <v>0</v>
      </c>
    </row>
    <row r="63">
      <c r="A63" s="1" t="s">
        <v>176</v>
      </c>
      <c r="B63" s="1" t="s">
        <v>177</v>
      </c>
      <c r="C63" s="1" t="s">
        <v>23</v>
      </c>
      <c r="D63" s="1">
        <v>820.0</v>
      </c>
      <c r="E63" s="1">
        <v>2.2592601E7</v>
      </c>
      <c r="F63" s="1" t="s">
        <v>178</v>
      </c>
      <c r="G63" s="1">
        <v>1.0</v>
      </c>
      <c r="H63" s="1">
        <v>82.0</v>
      </c>
      <c r="I63" s="1">
        <v>0.0</v>
      </c>
      <c r="J63" s="1">
        <v>7.0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2" t="b">
        <f>IFERROR(__xludf.DUMMYFUNCTION("IF(REGEXMATCH(B63, ""DEPRECATED""), true, false)
"),FALSE)</f>
        <v>0</v>
      </c>
      <c r="R63" s="2" t="str">
        <f t="shared" si="1"/>
        <v>gcc - 820</v>
      </c>
      <c r="S63" s="3" t="str">
        <f t="shared" si="2"/>
        <v>gcc - 22592601</v>
      </c>
      <c r="T63" s="2" t="b">
        <f t="shared" si="3"/>
        <v>0</v>
      </c>
    </row>
    <row r="64" hidden="1">
      <c r="A64" s="1" t="s">
        <v>239</v>
      </c>
      <c r="B64" s="1" t="s">
        <v>240</v>
      </c>
      <c r="C64" s="1" t="s">
        <v>23</v>
      </c>
      <c r="D64" s="1">
        <v>786.0</v>
      </c>
      <c r="E64" s="1">
        <v>7.3103813E7</v>
      </c>
      <c r="F64" s="1" t="s">
        <v>241</v>
      </c>
      <c r="G64" s="1" t="s">
        <v>166</v>
      </c>
      <c r="H64" s="1" t="s">
        <v>166</v>
      </c>
      <c r="I64" s="1" t="s">
        <v>166</v>
      </c>
      <c r="J64" s="1" t="s">
        <v>166</v>
      </c>
      <c r="K64" s="1" t="s">
        <v>166</v>
      </c>
      <c r="L64" s="1" t="s">
        <v>166</v>
      </c>
      <c r="M64" s="1" t="s">
        <v>166</v>
      </c>
      <c r="N64" s="1" t="s">
        <v>166</v>
      </c>
      <c r="O64" s="1" t="s">
        <v>166</v>
      </c>
      <c r="P64" s="1" t="s">
        <v>166</v>
      </c>
      <c r="Q64" s="2" t="b">
        <f>IFERROR(__xludf.DUMMYFUNCTION("IF(REGEXMATCH(B64, ""DEPRECATED""), true, false)
"),FALSE)</f>
        <v>0</v>
      </c>
      <c r="R64" s="2" t="str">
        <f t="shared" si="1"/>
        <v>rocket.chat - 786</v>
      </c>
      <c r="S64" s="3" t="str">
        <f t="shared" si="2"/>
        <v>rocket.chat - 73103813</v>
      </c>
      <c r="T64" s="2" t="b">
        <f t="shared" si="3"/>
        <v>1</v>
      </c>
    </row>
    <row r="65">
      <c r="A65" s="1" t="s">
        <v>197</v>
      </c>
      <c r="B65" s="1" t="s">
        <v>198</v>
      </c>
      <c r="C65" s="1" t="s">
        <v>23</v>
      </c>
      <c r="D65" s="1">
        <v>755.0</v>
      </c>
      <c r="E65" s="1">
        <v>3.16767707E8</v>
      </c>
      <c r="F65" s="1" t="s">
        <v>199</v>
      </c>
      <c r="G65" s="1">
        <v>3.0</v>
      </c>
      <c r="H65" s="1">
        <v>37.0</v>
      </c>
      <c r="I65" s="1">
        <v>3.0</v>
      </c>
      <c r="J65" s="1">
        <v>51.0</v>
      </c>
      <c r="K65" s="1">
        <v>9.0</v>
      </c>
      <c r="L65" s="1">
        <v>1.0</v>
      </c>
      <c r="M65" s="1">
        <v>0.0</v>
      </c>
      <c r="N65" s="1">
        <v>0.0</v>
      </c>
      <c r="O65" s="1">
        <v>0.0</v>
      </c>
      <c r="P65" s="1">
        <v>0.0</v>
      </c>
      <c r="Q65" s="2" t="b">
        <f>IFERROR(__xludf.DUMMYFUNCTION("IF(REGEXMATCH(B65, ""DEPRECATED""), true, false)
"),FALSE)</f>
        <v>0</v>
      </c>
      <c r="R65" s="2" t="str">
        <f t="shared" si="1"/>
        <v>kong - 755</v>
      </c>
      <c r="S65" s="3" t="str">
        <f t="shared" si="2"/>
        <v>kong - 316767707</v>
      </c>
      <c r="T65" s="2" t="b">
        <f t="shared" si="3"/>
        <v>0</v>
      </c>
    </row>
    <row r="66">
      <c r="A66" s="1" t="s">
        <v>82</v>
      </c>
      <c r="B66" s="1" t="s">
        <v>83</v>
      </c>
      <c r="C66" s="1" t="s">
        <v>23</v>
      </c>
      <c r="D66" s="1">
        <v>667.0</v>
      </c>
      <c r="E66" s="1">
        <v>2.4760756E7</v>
      </c>
      <c r="F66" s="1" t="s">
        <v>84</v>
      </c>
      <c r="G66" s="1">
        <v>3.0</v>
      </c>
      <c r="H66" s="1">
        <v>53.0</v>
      </c>
      <c r="I66" s="1">
        <v>3.0</v>
      </c>
      <c r="J66" s="1">
        <v>63.0</v>
      </c>
      <c r="K66" s="1">
        <v>9.0</v>
      </c>
      <c r="L66" s="1">
        <v>1.0</v>
      </c>
      <c r="M66" s="1">
        <v>0.0</v>
      </c>
      <c r="N66" s="1">
        <v>0.0</v>
      </c>
      <c r="O66" s="1">
        <v>0.0</v>
      </c>
      <c r="P66" s="1">
        <v>0.0</v>
      </c>
      <c r="Q66" s="2" t="b">
        <f>IFERROR(__xludf.DUMMYFUNCTION("IF(REGEXMATCH(B66, ""DEPRECATED""), true, false)
"),FALSE)</f>
        <v>0</v>
      </c>
      <c r="R66" s="2" t="str">
        <f t="shared" si="1"/>
        <v>swift - 667</v>
      </c>
      <c r="S66" s="3" t="str">
        <f t="shared" si="2"/>
        <v>swift - 24760756</v>
      </c>
      <c r="T66" s="2" t="b">
        <f t="shared" si="3"/>
        <v>0</v>
      </c>
    </row>
    <row r="67">
      <c r="A67" s="1" t="s">
        <v>347</v>
      </c>
      <c r="B67" s="1" t="s">
        <v>348</v>
      </c>
      <c r="C67" s="1" t="s">
        <v>23</v>
      </c>
      <c r="D67" s="1">
        <v>660.0</v>
      </c>
      <c r="E67" s="1">
        <v>2.23169767E8</v>
      </c>
      <c r="F67" s="1" t="s">
        <v>349</v>
      </c>
      <c r="G67" s="1">
        <v>1.0</v>
      </c>
      <c r="H67" s="1">
        <v>82.0</v>
      </c>
      <c r="I67" s="1">
        <v>0.0</v>
      </c>
      <c r="J67" s="1">
        <v>7.0</v>
      </c>
      <c r="K67" s="1">
        <v>0.0</v>
      </c>
      <c r="L67" s="1">
        <v>0.0</v>
      </c>
      <c r="M67" s="1">
        <v>0.0</v>
      </c>
      <c r="N67" s="1">
        <v>1.0</v>
      </c>
      <c r="O67" s="1">
        <v>0.0</v>
      </c>
      <c r="P67" s="1">
        <v>0.0</v>
      </c>
      <c r="Q67" s="2" t="b">
        <f>IFERROR(__xludf.DUMMYFUNCTION("IF(REGEXMATCH(B67, ""DEPRECATED""), true, false)
"),FALSE)</f>
        <v>0</v>
      </c>
      <c r="R67" s="2" t="str">
        <f t="shared" si="1"/>
        <v>buildpack-deps - 660</v>
      </c>
      <c r="S67" s="3" t="str">
        <f t="shared" si="2"/>
        <v>buildpack-deps - 223169767</v>
      </c>
      <c r="T67" s="2" t="b">
        <f t="shared" si="3"/>
        <v>0</v>
      </c>
    </row>
    <row r="68" hidden="1">
      <c r="A68" s="1" t="s">
        <v>486</v>
      </c>
      <c r="B68" s="1" t="s">
        <v>487</v>
      </c>
      <c r="C68" s="1" t="s">
        <v>23</v>
      </c>
      <c r="D68" s="1">
        <v>651.0</v>
      </c>
      <c r="E68" s="1">
        <v>1.20454835E8</v>
      </c>
      <c r="F68" s="1" t="s">
        <v>488</v>
      </c>
      <c r="G68" s="1" t="s">
        <v>166</v>
      </c>
      <c r="H68" s="1" t="s">
        <v>166</v>
      </c>
      <c r="I68" s="1" t="s">
        <v>166</v>
      </c>
      <c r="J68" s="1" t="s">
        <v>166</v>
      </c>
      <c r="K68" s="1" t="s">
        <v>166</v>
      </c>
      <c r="L68" s="1" t="s">
        <v>166</v>
      </c>
      <c r="M68" s="1" t="s">
        <v>166</v>
      </c>
      <c r="N68" s="1" t="s">
        <v>166</v>
      </c>
      <c r="O68" s="1" t="s">
        <v>166</v>
      </c>
      <c r="P68" s="1" t="s">
        <v>166</v>
      </c>
      <c r="Q68" s="2" t="b">
        <f>IFERROR(__xludf.DUMMYFUNCTION("IF(REGEXMATCH(B68, ""DEPRECATED""), true, false)
"),TRUE)</f>
        <v>1</v>
      </c>
      <c r="R68" s="2" t="str">
        <f t="shared" si="1"/>
        <v>sentry - 651</v>
      </c>
      <c r="S68" s="3" t="str">
        <f t="shared" si="2"/>
        <v>sentry - 120454835</v>
      </c>
      <c r="T68" s="2" t="b">
        <f t="shared" si="3"/>
        <v>1</v>
      </c>
    </row>
    <row r="69">
      <c r="A69" s="1" t="s">
        <v>218</v>
      </c>
      <c r="B69" s="1" t="s">
        <v>219</v>
      </c>
      <c r="C69" s="1" t="s">
        <v>23</v>
      </c>
      <c r="D69" s="1">
        <v>638.0</v>
      </c>
      <c r="E69" s="1">
        <v>5.40742282E8</v>
      </c>
      <c r="F69" s="1" t="s">
        <v>220</v>
      </c>
      <c r="G69" s="1">
        <v>0.0</v>
      </c>
      <c r="H69" s="1">
        <v>0.0</v>
      </c>
      <c r="I69" s="1">
        <v>0.0</v>
      </c>
      <c r="J69" s="1">
        <v>0.0</v>
      </c>
      <c r="K69" s="1">
        <v>2.0</v>
      </c>
      <c r="L69" s="1">
        <v>0.0</v>
      </c>
      <c r="M69" s="1">
        <v>0.0</v>
      </c>
      <c r="N69" s="1">
        <v>0.0</v>
      </c>
      <c r="O69" s="1">
        <v>1.0</v>
      </c>
      <c r="P69" s="1">
        <v>0.0</v>
      </c>
      <c r="Q69" s="2" t="b">
        <f>IFERROR(__xludf.DUMMYFUNCTION("IF(REGEXMATCH(B69, ""DEPRECATED""), true, false)
"),FALSE)</f>
        <v>0</v>
      </c>
      <c r="R69" s="2" t="str">
        <f t="shared" si="1"/>
        <v>caddy - 638</v>
      </c>
      <c r="S69" s="3" t="str">
        <f t="shared" si="2"/>
        <v>caddy - 540742282</v>
      </c>
      <c r="T69" s="2" t="b">
        <f t="shared" si="3"/>
        <v>0</v>
      </c>
    </row>
    <row r="70">
      <c r="A70" s="1" t="s">
        <v>106</v>
      </c>
      <c r="B70" s="1" t="s">
        <v>107</v>
      </c>
      <c r="C70" s="1" t="s">
        <v>23</v>
      </c>
      <c r="D70" s="1">
        <v>637.0</v>
      </c>
      <c r="E70" s="1">
        <v>5.77118697E8</v>
      </c>
      <c r="F70" s="1" t="s">
        <v>108</v>
      </c>
      <c r="G70" s="1">
        <v>1.0</v>
      </c>
      <c r="H70" s="1">
        <v>25.0</v>
      </c>
      <c r="I70" s="1">
        <v>1.0</v>
      </c>
      <c r="J70" s="1">
        <v>0.0</v>
      </c>
      <c r="K70" s="1">
        <v>1.0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2" t="b">
        <f>IFERROR(__xludf.DUMMYFUNCTION("IF(REGEXMATCH(B70, ""DEPRECATED""), true, false)
"),FALSE)</f>
        <v>0</v>
      </c>
      <c r="R70" s="2" t="str">
        <f t="shared" si="1"/>
        <v>telegraf - 637</v>
      </c>
      <c r="S70" s="3" t="str">
        <f t="shared" si="2"/>
        <v>telegraf - 577118697</v>
      </c>
      <c r="T70" s="2" t="b">
        <f t="shared" si="3"/>
        <v>0</v>
      </c>
    </row>
    <row r="71" hidden="1">
      <c r="A71" s="1" t="s">
        <v>227</v>
      </c>
      <c r="B71" s="1" t="s">
        <v>228</v>
      </c>
      <c r="C71" s="1" t="s">
        <v>23</v>
      </c>
      <c r="D71" s="1">
        <v>620.0</v>
      </c>
      <c r="E71" s="1">
        <v>1.65021189E8</v>
      </c>
      <c r="F71" s="1" t="s">
        <v>229</v>
      </c>
      <c r="G71" s="1" t="s">
        <v>166</v>
      </c>
      <c r="H71" s="1" t="s">
        <v>166</v>
      </c>
      <c r="I71" s="1" t="s">
        <v>166</v>
      </c>
      <c r="J71" s="1" t="s">
        <v>166</v>
      </c>
      <c r="K71" s="1" t="s">
        <v>166</v>
      </c>
      <c r="L71" s="1" t="s">
        <v>166</v>
      </c>
      <c r="M71" s="1" t="s">
        <v>166</v>
      </c>
      <c r="N71" s="1" t="s">
        <v>166</v>
      </c>
      <c r="O71" s="1" t="s">
        <v>166</v>
      </c>
      <c r="P71" s="1" t="s">
        <v>166</v>
      </c>
      <c r="Q71" s="2" t="b">
        <f>IFERROR(__xludf.DUMMYFUNCTION("IF(REGEXMATCH(B71, ""DEPRECATED""), true, false)
"),FALSE)</f>
        <v>0</v>
      </c>
      <c r="R71" s="2" t="str">
        <f t="shared" si="1"/>
        <v>percona - 620</v>
      </c>
      <c r="S71" s="3" t="str">
        <f t="shared" si="2"/>
        <v>percona - 165021189</v>
      </c>
      <c r="T71" s="2" t="b">
        <f t="shared" si="3"/>
        <v>1</v>
      </c>
    </row>
    <row r="72">
      <c r="A72" s="1" t="s">
        <v>374</v>
      </c>
      <c r="B72" s="1" t="s">
        <v>375</v>
      </c>
      <c r="C72" s="1" t="s">
        <v>23</v>
      </c>
      <c r="D72" s="1">
        <v>616.0</v>
      </c>
      <c r="E72" s="1">
        <v>7.4787021E7</v>
      </c>
      <c r="F72" s="1" t="s">
        <v>376</v>
      </c>
      <c r="G72" s="1">
        <v>0.0</v>
      </c>
      <c r="H72" s="1">
        <v>36.0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1.0</v>
      </c>
      <c r="O72" s="1">
        <v>0.0</v>
      </c>
      <c r="P72" s="1">
        <v>0.0</v>
      </c>
      <c r="Q72" s="2" t="b">
        <f>IFERROR(__xludf.DUMMYFUNCTION("IF(REGEXMATCH(B72, ""DEPRECATED""), true, false)
"),FALSE)</f>
        <v>0</v>
      </c>
      <c r="R72" s="2" t="str">
        <f t="shared" si="1"/>
        <v>rethinkdb - 616</v>
      </c>
      <c r="S72" s="3" t="str">
        <f t="shared" si="2"/>
        <v>rethinkdb - 74787021</v>
      </c>
      <c r="T72" s="2" t="b">
        <f t="shared" si="3"/>
        <v>0</v>
      </c>
    </row>
    <row r="73">
      <c r="A73" s="1" t="s">
        <v>350</v>
      </c>
      <c r="B73" s="1" t="s">
        <v>351</v>
      </c>
      <c r="C73" s="1" t="s">
        <v>23</v>
      </c>
      <c r="D73" s="1">
        <v>610.0</v>
      </c>
      <c r="E73" s="1">
        <v>2.5408593E7</v>
      </c>
      <c r="F73" s="1" t="s">
        <v>352</v>
      </c>
      <c r="G73" s="1">
        <v>6.0</v>
      </c>
      <c r="H73" s="1">
        <v>59.0</v>
      </c>
      <c r="I73" s="1">
        <v>6.0</v>
      </c>
      <c r="J73" s="1">
        <v>65.0</v>
      </c>
      <c r="K73" s="1">
        <v>11.0</v>
      </c>
      <c r="L73" s="1">
        <v>2.0</v>
      </c>
      <c r="M73" s="1">
        <v>0.0</v>
      </c>
      <c r="N73" s="1">
        <v>0.0</v>
      </c>
      <c r="O73" s="1">
        <v>3.0</v>
      </c>
      <c r="P73" s="1">
        <v>0.0</v>
      </c>
      <c r="Q73" s="2" t="b">
        <f>IFERROR(__xludf.DUMMYFUNCTION("IF(REGEXMATCH(B73, ""DEPRECATED""), true, false)
"),FALSE)</f>
        <v>0</v>
      </c>
      <c r="R73" s="2" t="str">
        <f t="shared" si="1"/>
        <v>ros - 610</v>
      </c>
      <c r="S73" s="3" t="str">
        <f t="shared" si="2"/>
        <v>ros - 25408593</v>
      </c>
      <c r="T73" s="2" t="b">
        <f t="shared" si="3"/>
        <v>0</v>
      </c>
    </row>
    <row r="74">
      <c r="A74" s="1" t="s">
        <v>49</v>
      </c>
      <c r="B74" s="1" t="s">
        <v>50</v>
      </c>
      <c r="C74" s="1" t="s">
        <v>23</v>
      </c>
      <c r="D74" s="1">
        <v>597.0</v>
      </c>
      <c r="E74" s="1">
        <v>3.82041761E8</v>
      </c>
      <c r="F74" s="1" t="s">
        <v>51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1.0</v>
      </c>
      <c r="P74" s="1">
        <v>0.0</v>
      </c>
      <c r="Q74" s="2" t="b">
        <f>IFERROR(__xludf.DUMMYFUNCTION("IF(REGEXMATCH(B74, ""DEPRECATED""), true, false)
"),FALSE)</f>
        <v>0</v>
      </c>
      <c r="R74" s="2" t="str">
        <f t="shared" si="1"/>
        <v>bash - 597</v>
      </c>
      <c r="S74" s="3" t="str">
        <f t="shared" si="2"/>
        <v>bash - 382041761</v>
      </c>
      <c r="T74" s="2" t="b">
        <f t="shared" si="3"/>
        <v>0</v>
      </c>
    </row>
    <row r="75">
      <c r="A75" s="1" t="s">
        <v>94</v>
      </c>
      <c r="B75" s="1" t="s">
        <v>95</v>
      </c>
      <c r="C75" s="1" t="s">
        <v>23</v>
      </c>
      <c r="D75" s="1">
        <v>553.0</v>
      </c>
      <c r="E75" s="1">
        <v>2.18588385E8</v>
      </c>
      <c r="F75" s="1" t="s">
        <v>96</v>
      </c>
      <c r="G75" s="1">
        <v>4.0</v>
      </c>
      <c r="H75" s="1">
        <v>20.0</v>
      </c>
      <c r="I75" s="1">
        <v>14.0</v>
      </c>
      <c r="J75" s="1">
        <v>16.0</v>
      </c>
      <c r="K75" s="1">
        <v>29.0</v>
      </c>
      <c r="L75" s="1">
        <v>0.0</v>
      </c>
      <c r="M75" s="1">
        <v>2.0</v>
      </c>
      <c r="N75" s="1">
        <v>0.0</v>
      </c>
      <c r="O75" s="1">
        <v>1.0</v>
      </c>
      <c r="P75" s="1">
        <v>0.0</v>
      </c>
      <c r="Q75" s="2" t="b">
        <f>IFERROR(__xludf.DUMMYFUNCTION("IF(REGEXMATCH(B75, ""DEPRECATED""), true, false)
"),FALSE)</f>
        <v>0</v>
      </c>
      <c r="R75" s="2" t="str">
        <f t="shared" si="1"/>
        <v>gradle - 553</v>
      </c>
      <c r="S75" s="3" t="str">
        <f t="shared" si="2"/>
        <v>gradle - 218588385</v>
      </c>
      <c r="T75" s="2" t="b">
        <f t="shared" si="3"/>
        <v>0</v>
      </c>
    </row>
    <row r="76">
      <c r="A76" s="1" t="s">
        <v>154</v>
      </c>
      <c r="B76" s="1" t="s">
        <v>155</v>
      </c>
      <c r="C76" s="1" t="s">
        <v>23</v>
      </c>
      <c r="D76" s="1">
        <v>550.0</v>
      </c>
      <c r="E76" s="1">
        <v>5.1720543E7</v>
      </c>
      <c r="F76" s="1" t="s">
        <v>156</v>
      </c>
      <c r="G76" s="1">
        <v>1.0</v>
      </c>
      <c r="H76" s="1">
        <v>138.0</v>
      </c>
      <c r="I76" s="1">
        <v>0.0</v>
      </c>
      <c r="J76" s="1">
        <v>7.0</v>
      </c>
      <c r="K76" s="1">
        <v>2.0</v>
      </c>
      <c r="L76" s="1">
        <v>0.0</v>
      </c>
      <c r="M76" s="1">
        <v>1.0</v>
      </c>
      <c r="N76" s="1">
        <v>1.0</v>
      </c>
      <c r="O76" s="1">
        <v>0.0</v>
      </c>
      <c r="P76" s="1">
        <v>0.0</v>
      </c>
      <c r="Q76" s="2" t="b">
        <f>IFERROR(__xludf.DUMMYFUNCTION("IF(REGEXMATCH(B76, ""DEPRECATED""), true, false)
"),FALSE)</f>
        <v>0</v>
      </c>
      <c r="R76" s="2" t="str">
        <f t="shared" si="1"/>
        <v>elixir - 550</v>
      </c>
      <c r="S76" s="3" t="str">
        <f t="shared" si="2"/>
        <v>elixir - 51720543</v>
      </c>
      <c r="T76" s="2" t="b">
        <f t="shared" si="3"/>
        <v>0</v>
      </c>
    </row>
    <row r="77">
      <c r="A77" s="1" t="s">
        <v>395</v>
      </c>
      <c r="B77" s="1" t="s">
        <v>396</v>
      </c>
      <c r="C77" s="1" t="s">
        <v>23</v>
      </c>
      <c r="D77" s="1">
        <v>542.0</v>
      </c>
      <c r="E77" s="1">
        <v>1.83749073E8</v>
      </c>
      <c r="F77" s="1" t="s">
        <v>397</v>
      </c>
      <c r="G77" s="1">
        <v>0.0</v>
      </c>
      <c r="H77" s="1">
        <v>35.0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1.0</v>
      </c>
      <c r="O77" s="1">
        <v>0.0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1"/>
        <v>couchdb - 542</v>
      </c>
      <c r="S77" s="3" t="str">
        <f t="shared" si="2"/>
        <v>couchdb - 183749073</v>
      </c>
      <c r="T77" s="2" t="b">
        <f t="shared" si="3"/>
        <v>0</v>
      </c>
    </row>
    <row r="78">
      <c r="A78" s="1" t="s">
        <v>377</v>
      </c>
      <c r="B78" s="1" t="s">
        <v>378</v>
      </c>
      <c r="C78" s="1" t="s">
        <v>23</v>
      </c>
      <c r="D78" s="1">
        <v>520.0</v>
      </c>
      <c r="E78" s="1">
        <v>9233866.0</v>
      </c>
      <c r="F78" s="1" t="s">
        <v>379</v>
      </c>
      <c r="G78" s="1">
        <v>5.0</v>
      </c>
      <c r="H78" s="1">
        <v>31.0</v>
      </c>
      <c r="I78" s="1">
        <v>0.0</v>
      </c>
      <c r="J78" s="1">
        <v>3.0</v>
      </c>
      <c r="K78" s="1">
        <v>1.0</v>
      </c>
      <c r="L78" s="1">
        <v>3.0</v>
      </c>
      <c r="M78" s="1">
        <v>0.0</v>
      </c>
      <c r="N78" s="1">
        <v>1.0</v>
      </c>
      <c r="O78" s="1">
        <v>1.0</v>
      </c>
      <c r="P78" s="1">
        <v>0.0</v>
      </c>
      <c r="Q78" s="2" t="b">
        <f>IFERROR(__xludf.DUMMYFUNCTION("IF(REGEXMATCH(B78, ""DEPRECATED""), true, false)
"),FALSE)</f>
        <v>0</v>
      </c>
      <c r="R78" s="2" t="str">
        <f t="shared" si="1"/>
        <v>r-base - 520</v>
      </c>
      <c r="S78" s="3" t="str">
        <f t="shared" si="2"/>
        <v>r-base - 9233866</v>
      </c>
      <c r="T78" s="2" t="b">
        <f t="shared" si="3"/>
        <v>0</v>
      </c>
    </row>
    <row r="79" hidden="1">
      <c r="A79" s="1" t="s">
        <v>308</v>
      </c>
      <c r="B79" s="1" t="s">
        <v>309</v>
      </c>
      <c r="C79" s="1" t="s">
        <v>23</v>
      </c>
      <c r="D79" s="1">
        <v>516.0</v>
      </c>
      <c r="E79" s="1">
        <v>2.394267E7</v>
      </c>
      <c r="F79" s="1" t="s">
        <v>310</v>
      </c>
      <c r="G79" s="1" t="s">
        <v>166</v>
      </c>
      <c r="H79" s="1" t="s">
        <v>166</v>
      </c>
      <c r="I79" s="1" t="s">
        <v>166</v>
      </c>
      <c r="J79" s="1" t="s">
        <v>166</v>
      </c>
      <c r="K79" s="1" t="s">
        <v>166</v>
      </c>
      <c r="L79" s="1" t="s">
        <v>166</v>
      </c>
      <c r="M79" s="1" t="s">
        <v>166</v>
      </c>
      <c r="N79" s="1" t="s">
        <v>166</v>
      </c>
      <c r="O79" s="1" t="s">
        <v>166</v>
      </c>
      <c r="P79" s="1" t="s">
        <v>166</v>
      </c>
      <c r="Q79" s="2" t="b">
        <f>IFERROR(__xludf.DUMMYFUNCTION("IF(REGEXMATCH(B79, ""DEPRECATED""), true, false)
"),FALSE)</f>
        <v>0</v>
      </c>
      <c r="R79" s="2" t="str">
        <f t="shared" si="1"/>
        <v>archlinux - 516</v>
      </c>
      <c r="S79" s="3" t="str">
        <f t="shared" si="2"/>
        <v>archlinux - 23942670</v>
      </c>
      <c r="T79" s="2" t="b">
        <f t="shared" si="3"/>
        <v>1</v>
      </c>
    </row>
    <row r="80">
      <c r="A80" s="1" t="s">
        <v>127</v>
      </c>
      <c r="B80" s="1" t="s">
        <v>128</v>
      </c>
      <c r="C80" s="1" t="s">
        <v>23</v>
      </c>
      <c r="D80" s="1">
        <v>515.0</v>
      </c>
      <c r="E80" s="1">
        <v>4.4305974E7</v>
      </c>
      <c r="F80" s="1" t="s">
        <v>129</v>
      </c>
      <c r="G80" s="1">
        <v>1.0</v>
      </c>
      <c r="H80" s="1">
        <v>72.0</v>
      </c>
      <c r="I80" s="1">
        <v>0.0</v>
      </c>
      <c r="J80" s="1">
        <v>5.0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3.0</v>
      </c>
      <c r="Q80" s="2" t="b">
        <f>IFERROR(__xludf.DUMMYFUNCTION("IF(REGEXMATCH(B80, ""DEPRECATED""), true, false)
"),FALSE)</f>
        <v>0</v>
      </c>
      <c r="R80" s="2" t="str">
        <f t="shared" si="1"/>
        <v>mediawiki - 515</v>
      </c>
      <c r="S80" s="3" t="str">
        <f t="shared" si="2"/>
        <v>mediawiki - 44305974</v>
      </c>
      <c r="T80" s="2" t="b">
        <f t="shared" si="3"/>
        <v>0</v>
      </c>
    </row>
    <row r="81">
      <c r="A81" s="1" t="s">
        <v>380</v>
      </c>
      <c r="B81" s="1" t="s">
        <v>381</v>
      </c>
      <c r="C81" s="1" t="s">
        <v>23</v>
      </c>
      <c r="D81" s="1">
        <v>512.0</v>
      </c>
      <c r="E81" s="1">
        <v>4.2192798E7</v>
      </c>
      <c r="F81" s="1" t="s">
        <v>382</v>
      </c>
      <c r="G81" s="1">
        <v>1.0</v>
      </c>
      <c r="H81" s="1">
        <v>159.0</v>
      </c>
      <c r="I81" s="1">
        <v>6.0</v>
      </c>
      <c r="J81" s="1">
        <v>0.0</v>
      </c>
      <c r="K81" s="1">
        <v>6.0</v>
      </c>
      <c r="L81" s="1">
        <v>0.0</v>
      </c>
      <c r="M81" s="1">
        <v>0.0</v>
      </c>
      <c r="N81" s="1">
        <v>1.0</v>
      </c>
      <c r="O81" s="1">
        <v>0.0</v>
      </c>
      <c r="P81" s="1">
        <v>0.0</v>
      </c>
      <c r="Q81" s="2" t="b">
        <f>IFERROR(__xludf.DUMMYFUNCTION("IF(REGEXMATCH(B81, ""DEPRECATED""), true, false)
"),FALSE)</f>
        <v>0</v>
      </c>
      <c r="R81" s="2" t="str">
        <f t="shared" si="1"/>
        <v>mono - 512</v>
      </c>
      <c r="S81" s="3" t="str">
        <f t="shared" si="2"/>
        <v>mono - 42192798</v>
      </c>
      <c r="T81" s="2" t="b">
        <f t="shared" si="3"/>
        <v>0</v>
      </c>
    </row>
    <row r="82" hidden="1">
      <c r="A82" s="1" t="s">
        <v>163</v>
      </c>
      <c r="B82" s="1" t="s">
        <v>164</v>
      </c>
      <c r="C82" s="1" t="s">
        <v>23</v>
      </c>
      <c r="D82" s="1">
        <v>500.0</v>
      </c>
      <c r="E82" s="1">
        <v>1.33720928E8</v>
      </c>
      <c r="F82" s="1" t="s">
        <v>165</v>
      </c>
      <c r="G82" s="1" t="s">
        <v>166</v>
      </c>
      <c r="H82" s="1" t="s">
        <v>166</v>
      </c>
      <c r="I82" s="1" t="s">
        <v>166</v>
      </c>
      <c r="J82" s="1" t="s">
        <v>166</v>
      </c>
      <c r="K82" s="1" t="s">
        <v>166</v>
      </c>
      <c r="L82" s="1" t="s">
        <v>166</v>
      </c>
      <c r="M82" s="1" t="s">
        <v>166</v>
      </c>
      <c r="N82" s="1" t="s">
        <v>166</v>
      </c>
      <c r="O82" s="1" t="s">
        <v>166</v>
      </c>
      <c r="P82" s="1" t="s">
        <v>166</v>
      </c>
      <c r="Q82" s="2" t="b">
        <f>IFERROR(__xludf.DUMMYFUNCTION("IF(REGEXMATCH(B82, ""DEPRECATED""), true, false)
"),FALSE)</f>
        <v>0</v>
      </c>
      <c r="R82" s="2" t="str">
        <f t="shared" si="1"/>
        <v>teamspeak - 500</v>
      </c>
      <c r="S82" s="3" t="str">
        <f t="shared" si="2"/>
        <v>teamspeak - 133720928</v>
      </c>
      <c r="T82" s="2" t="b">
        <f t="shared" si="3"/>
        <v>1</v>
      </c>
    </row>
    <row r="83">
      <c r="A83" s="1" t="s">
        <v>284</v>
      </c>
      <c r="B83" s="1" t="s">
        <v>285</v>
      </c>
      <c r="C83" s="1" t="s">
        <v>23</v>
      </c>
      <c r="D83" s="1">
        <v>467.0</v>
      </c>
      <c r="E83" s="1">
        <v>7766179.0</v>
      </c>
      <c r="F83" s="1" t="s">
        <v>286</v>
      </c>
      <c r="G83" s="1">
        <v>3.0</v>
      </c>
      <c r="H83" s="1">
        <v>216.0</v>
      </c>
      <c r="I83" s="1">
        <v>4.0</v>
      </c>
      <c r="J83" s="1">
        <v>4.0</v>
      </c>
      <c r="K83" s="1">
        <v>1.0</v>
      </c>
      <c r="L83" s="1">
        <v>1.0</v>
      </c>
      <c r="M83" s="1">
        <v>1.0</v>
      </c>
      <c r="N83" s="1">
        <v>1.0</v>
      </c>
      <c r="O83" s="1">
        <v>0.0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1"/>
        <v>haskell - 467</v>
      </c>
      <c r="S83" s="3" t="str">
        <f t="shared" si="2"/>
        <v>haskell - 7766179</v>
      </c>
      <c r="T83" s="2" t="b">
        <f t="shared" si="3"/>
        <v>0</v>
      </c>
    </row>
    <row r="84">
      <c r="A84" s="1" t="s">
        <v>21</v>
      </c>
      <c r="B84" s="1" t="s">
        <v>22</v>
      </c>
      <c r="C84" s="1" t="s">
        <v>23</v>
      </c>
      <c r="D84" s="1">
        <v>462.0</v>
      </c>
      <c r="E84" s="1">
        <v>1.85507204E8</v>
      </c>
      <c r="F84" s="1" t="s">
        <v>24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2" t="b">
        <f>IFERROR(__xludf.DUMMYFUNCTION("IF(REGEXMATCH(B84, ""DEPRECATED""), true, false)
"),FALSE)</f>
        <v>0</v>
      </c>
      <c r="R84" s="2" t="str">
        <f t="shared" si="1"/>
        <v>nats - 462</v>
      </c>
      <c r="S84" s="3" t="str">
        <f t="shared" si="2"/>
        <v>nats - 185507204</v>
      </c>
      <c r="T84" s="2" t="b">
        <f t="shared" si="3"/>
        <v>0</v>
      </c>
    </row>
    <row r="85">
      <c r="A85" s="1" t="s">
        <v>371</v>
      </c>
      <c r="B85" s="1" t="s">
        <v>372</v>
      </c>
      <c r="C85" s="1" t="s">
        <v>23</v>
      </c>
      <c r="D85" s="1">
        <v>450.0</v>
      </c>
      <c r="E85" s="1">
        <v>2.32737118E8</v>
      </c>
      <c r="F85" s="1" t="s">
        <v>373</v>
      </c>
      <c r="G85" s="1">
        <v>1.0</v>
      </c>
      <c r="H85" s="1">
        <v>82.0</v>
      </c>
      <c r="I85" s="1">
        <v>0.0</v>
      </c>
      <c r="J85" s="1">
        <v>7.0</v>
      </c>
      <c r="K85" s="1">
        <v>0.0</v>
      </c>
      <c r="L85" s="1">
        <v>0.0</v>
      </c>
      <c r="M85" s="1">
        <v>0.0</v>
      </c>
      <c r="N85" s="1">
        <v>1.0</v>
      </c>
      <c r="O85" s="1">
        <v>0.0</v>
      </c>
      <c r="P85" s="1">
        <v>0.0</v>
      </c>
      <c r="Q85" s="2" t="b">
        <f>IFERROR(__xludf.DUMMYFUNCTION("IF(REGEXMATCH(B85, ""DEPRECATED""), true, false)
"),FALSE)</f>
        <v>0</v>
      </c>
      <c r="R85" s="2" t="str">
        <f t="shared" si="1"/>
        <v>perl - 450</v>
      </c>
      <c r="S85" s="3" t="str">
        <f t="shared" si="2"/>
        <v>perl - 232737118</v>
      </c>
      <c r="T85" s="2" t="b">
        <f t="shared" si="3"/>
        <v>0</v>
      </c>
    </row>
    <row r="86">
      <c r="A86" s="1" t="s">
        <v>233</v>
      </c>
      <c r="B86" s="1" t="s">
        <v>234</v>
      </c>
      <c r="C86" s="1" t="s">
        <v>23</v>
      </c>
      <c r="D86" s="1">
        <v>448.0</v>
      </c>
      <c r="E86" s="1">
        <v>7.8640247E7</v>
      </c>
      <c r="F86" s="1" t="s">
        <v>235</v>
      </c>
      <c r="G86" s="1">
        <v>3.0</v>
      </c>
      <c r="H86" s="1">
        <v>16.0</v>
      </c>
      <c r="I86" s="1">
        <v>1.0</v>
      </c>
      <c r="J86" s="1">
        <v>15.0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1"/>
        <v>eclipse-temurin - 448</v>
      </c>
      <c r="S86" s="3" t="str">
        <f t="shared" si="2"/>
        <v>eclipse-temurin - 78640247</v>
      </c>
      <c r="T86" s="2" t="b">
        <f t="shared" si="3"/>
        <v>0</v>
      </c>
    </row>
    <row r="87">
      <c r="A87" s="1" t="s">
        <v>142</v>
      </c>
      <c r="B87" s="1" t="s">
        <v>143</v>
      </c>
      <c r="C87" s="1" t="s">
        <v>23</v>
      </c>
      <c r="D87" s="1">
        <v>424.0</v>
      </c>
      <c r="E87" s="1">
        <v>8.1826557E7</v>
      </c>
      <c r="F87" s="1" t="s">
        <v>144</v>
      </c>
      <c r="G87" s="1">
        <v>1.0</v>
      </c>
      <c r="H87" s="1">
        <v>63.0</v>
      </c>
      <c r="I87" s="1">
        <v>1.0</v>
      </c>
      <c r="J87" s="1">
        <v>3.0</v>
      </c>
      <c r="K87" s="1">
        <v>1.0</v>
      </c>
      <c r="L87" s="1">
        <v>0.0</v>
      </c>
      <c r="M87" s="1">
        <v>0.0</v>
      </c>
      <c r="N87" s="1">
        <v>1.0</v>
      </c>
      <c r="O87" s="1">
        <v>0.0</v>
      </c>
      <c r="P87" s="1">
        <v>3.0</v>
      </c>
      <c r="Q87" s="2" t="b">
        <f>IFERROR(__xludf.DUMMYFUNCTION("IF(REGEXMATCH(B87, ""DEPRECATED""), true, false)
"),FALSE)</f>
        <v>0</v>
      </c>
      <c r="R87" s="2" t="str">
        <f t="shared" si="1"/>
        <v>joomla - 424</v>
      </c>
      <c r="S87" s="3" t="str">
        <f t="shared" si="2"/>
        <v>joomla - 81826557</v>
      </c>
      <c r="T87" s="2" t="b">
        <f t="shared" si="3"/>
        <v>0</v>
      </c>
    </row>
    <row r="88">
      <c r="A88" s="1" t="s">
        <v>79</v>
      </c>
      <c r="B88" s="1" t="s">
        <v>80</v>
      </c>
      <c r="C88" s="1" t="s">
        <v>23</v>
      </c>
      <c r="D88" s="1">
        <v>404.0</v>
      </c>
      <c r="E88" s="1">
        <v>3.8682878E7</v>
      </c>
      <c r="F88" s="1" t="s">
        <v>81</v>
      </c>
      <c r="G88" s="1">
        <v>2.0</v>
      </c>
      <c r="H88" s="1">
        <v>14.0</v>
      </c>
      <c r="I88" s="1">
        <v>0.0</v>
      </c>
      <c r="J88" s="1">
        <v>16.0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2" t="b">
        <f>IFERROR(__xludf.DUMMYFUNCTION("IF(REGEXMATCH(B88, ""DEPRECATED""), true, false)
"),FALSE)</f>
        <v>0</v>
      </c>
      <c r="R88" s="2" t="str">
        <f t="shared" si="1"/>
        <v>jetty - 404</v>
      </c>
      <c r="S88" s="3" t="str">
        <f t="shared" si="2"/>
        <v>jetty - 38682878</v>
      </c>
      <c r="T88" s="2" t="b">
        <f t="shared" si="3"/>
        <v>0</v>
      </c>
    </row>
    <row r="89">
      <c r="A89" s="1" t="s">
        <v>326</v>
      </c>
      <c r="B89" s="1" t="s">
        <v>327</v>
      </c>
      <c r="C89" s="1" t="s">
        <v>23</v>
      </c>
      <c r="D89" s="1">
        <v>404.0</v>
      </c>
      <c r="E89" s="1">
        <v>8.6368409E7</v>
      </c>
      <c r="F89" s="1" t="s">
        <v>328</v>
      </c>
      <c r="G89" s="1">
        <v>3.0</v>
      </c>
      <c r="H89" s="1">
        <v>12.0</v>
      </c>
      <c r="I89" s="1">
        <v>1.0</v>
      </c>
      <c r="J89" s="1">
        <v>4.0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2" t="b">
        <f>IFERROR(__xludf.DUMMYFUNCTION("IF(REGEXMATCH(B89, ""DEPRECATED""), true, false)
"),FALSE)</f>
        <v>0</v>
      </c>
      <c r="R89" s="2" t="str">
        <f t="shared" si="1"/>
        <v>flink - 404</v>
      </c>
      <c r="S89" s="3" t="str">
        <f t="shared" si="2"/>
        <v>flink - 86368409</v>
      </c>
      <c r="T89" s="2" t="b">
        <f t="shared" si="3"/>
        <v>0</v>
      </c>
    </row>
    <row r="90">
      <c r="A90" s="1" t="s">
        <v>46</v>
      </c>
      <c r="B90" s="1" t="s">
        <v>47</v>
      </c>
      <c r="C90" s="1" t="s">
        <v>23</v>
      </c>
      <c r="D90" s="1">
        <v>379.0</v>
      </c>
      <c r="E90" s="1">
        <v>3.9255566E7</v>
      </c>
      <c r="F90" s="1" t="s">
        <v>48</v>
      </c>
      <c r="G90" s="1">
        <v>0.0</v>
      </c>
      <c r="H90" s="1">
        <v>131.0</v>
      </c>
      <c r="I90" s="1">
        <v>0.0</v>
      </c>
      <c r="J90" s="1">
        <v>7.0</v>
      </c>
      <c r="K90" s="1">
        <v>1.0</v>
      </c>
      <c r="L90" s="1">
        <v>0.0</v>
      </c>
      <c r="M90" s="1">
        <v>0.0</v>
      </c>
      <c r="N90" s="1">
        <v>1.0</v>
      </c>
      <c r="O90" s="1">
        <v>0.0</v>
      </c>
      <c r="P90" s="1">
        <v>0.0</v>
      </c>
      <c r="Q90" s="2" t="b">
        <f>IFERROR(__xludf.DUMMYFUNCTION("IF(REGEXMATCH(B90, ""DEPRECATED""), true, false)
"),FALSE)</f>
        <v>0</v>
      </c>
      <c r="R90" s="2" t="str">
        <f t="shared" si="1"/>
        <v>pypy - 379</v>
      </c>
      <c r="S90" s="3" t="str">
        <f t="shared" si="2"/>
        <v>pypy - 39255566</v>
      </c>
      <c r="T90" s="2" t="b">
        <f t="shared" si="3"/>
        <v>0</v>
      </c>
    </row>
    <row r="91">
      <c r="A91" s="1" t="s">
        <v>458</v>
      </c>
      <c r="B91" s="1" t="s">
        <v>459</v>
      </c>
      <c r="C91" s="1" t="s">
        <v>23</v>
      </c>
      <c r="D91" s="1">
        <v>369.0</v>
      </c>
      <c r="E91" s="1">
        <v>9.6249585E7</v>
      </c>
      <c r="F91" s="1" t="s">
        <v>460</v>
      </c>
      <c r="G91" s="1">
        <v>45.0</v>
      </c>
      <c r="H91" s="1">
        <v>10.0</v>
      </c>
      <c r="I91" s="1">
        <v>67.0</v>
      </c>
      <c r="J91" s="1">
        <v>2.0</v>
      </c>
      <c r="K91" s="1">
        <v>5.0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2" t="b">
        <f>IFERROR(__xludf.DUMMYFUNCTION("IF(REGEXMATCH(B91, ""DEPRECATED""), true, false)
"),TRUE)</f>
        <v>1</v>
      </c>
      <c r="R91" s="2" t="str">
        <f t="shared" si="1"/>
        <v>adoptopenjdk - 369</v>
      </c>
      <c r="S91" s="3" t="str">
        <f t="shared" si="2"/>
        <v>adoptopenjdk - 96249585</v>
      </c>
      <c r="T91" s="2" t="b">
        <f t="shared" si="3"/>
        <v>0</v>
      </c>
    </row>
    <row r="92">
      <c r="A92" s="1" t="s">
        <v>206</v>
      </c>
      <c r="B92" s="1" t="s">
        <v>207</v>
      </c>
      <c r="C92" s="1" t="s">
        <v>23</v>
      </c>
      <c r="D92" s="1">
        <v>358.0</v>
      </c>
      <c r="E92" s="1">
        <v>5.2871224E7</v>
      </c>
      <c r="F92" s="1" t="s">
        <v>208</v>
      </c>
      <c r="G92" s="1">
        <v>1.0</v>
      </c>
      <c r="H92" s="1">
        <v>138.0</v>
      </c>
      <c r="I92" s="1">
        <v>0.0</v>
      </c>
      <c r="J92" s="1">
        <v>7.0</v>
      </c>
      <c r="K92" s="1">
        <v>2.0</v>
      </c>
      <c r="L92" s="1">
        <v>0.0</v>
      </c>
      <c r="M92" s="1">
        <v>1.0</v>
      </c>
      <c r="N92" s="1">
        <v>1.0</v>
      </c>
      <c r="O92" s="1">
        <v>0.0</v>
      </c>
      <c r="P92" s="1">
        <v>0.0</v>
      </c>
      <c r="Q92" s="2" t="b">
        <f>IFERROR(__xludf.DUMMYFUNCTION("IF(REGEXMATCH(B92, ""DEPRECATED""), true, false)
"),FALSE)</f>
        <v>0</v>
      </c>
      <c r="R92" s="2" t="str">
        <f t="shared" si="1"/>
        <v>erlang - 358</v>
      </c>
      <c r="S92" s="3" t="str">
        <f t="shared" si="2"/>
        <v>erlang - 52871224</v>
      </c>
      <c r="T92" s="2" t="b">
        <f t="shared" si="3"/>
        <v>0</v>
      </c>
    </row>
    <row r="93">
      <c r="A93" s="1" t="s">
        <v>260</v>
      </c>
      <c r="B93" s="1" t="s">
        <v>261</v>
      </c>
      <c r="C93" s="1" t="s">
        <v>23</v>
      </c>
      <c r="D93" s="1">
        <v>353.0</v>
      </c>
      <c r="E93" s="1">
        <v>3.5296303E7</v>
      </c>
      <c r="F93" s="1" t="s">
        <v>262</v>
      </c>
      <c r="G93" s="1">
        <v>2.0</v>
      </c>
      <c r="H93" s="1">
        <v>38.0</v>
      </c>
      <c r="I93" s="1">
        <v>6.0</v>
      </c>
      <c r="J93" s="1">
        <v>1.0</v>
      </c>
      <c r="K93" s="1">
        <v>0.0</v>
      </c>
      <c r="L93" s="1">
        <v>0.0</v>
      </c>
      <c r="M93" s="1">
        <v>0.0</v>
      </c>
      <c r="N93" s="1">
        <v>1.0</v>
      </c>
      <c r="O93" s="1">
        <v>0.0</v>
      </c>
      <c r="P93" s="1">
        <v>0.0</v>
      </c>
      <c r="Q93" s="2" t="b">
        <f>IFERROR(__xludf.DUMMYFUNCTION("IF(REGEXMATCH(B93, ""DEPRECATED""), true, false)
"),FALSE)</f>
        <v>0</v>
      </c>
      <c r="R93" s="2" t="str">
        <f t="shared" si="1"/>
        <v>clojure - 353</v>
      </c>
      <c r="S93" s="3" t="str">
        <f t="shared" si="2"/>
        <v>clojure - 35296303</v>
      </c>
      <c r="T93" s="2" t="b">
        <f t="shared" si="3"/>
        <v>0</v>
      </c>
    </row>
    <row r="94">
      <c r="A94" s="1" t="s">
        <v>103</v>
      </c>
      <c r="B94" s="1" t="s">
        <v>104</v>
      </c>
      <c r="C94" s="1" t="s">
        <v>23</v>
      </c>
      <c r="D94" s="1">
        <v>352.0</v>
      </c>
      <c r="E94" s="1">
        <v>1.53000017E8</v>
      </c>
      <c r="F94" s="1" t="s">
        <v>105</v>
      </c>
      <c r="G94" s="1">
        <v>1.0</v>
      </c>
      <c r="H94" s="1">
        <v>25.0</v>
      </c>
      <c r="I94" s="1">
        <v>0.0</v>
      </c>
      <c r="J94" s="1">
        <v>0.0</v>
      </c>
      <c r="K94" s="1">
        <v>1.0</v>
      </c>
      <c r="L94" s="1">
        <v>0.0</v>
      </c>
      <c r="M94" s="1">
        <v>1.0</v>
      </c>
      <c r="N94" s="1">
        <v>1.0</v>
      </c>
      <c r="O94" s="1">
        <v>0.0</v>
      </c>
      <c r="P94" s="1">
        <v>0.0</v>
      </c>
      <c r="Q94" s="2" t="b">
        <f>IFERROR(__xludf.DUMMYFUNCTION("IF(REGEXMATCH(B94, ""DEPRECATED""), true, false)
"),FALSE)</f>
        <v>0</v>
      </c>
      <c r="R94" s="2" t="str">
        <f t="shared" si="1"/>
        <v>chronograf - 352</v>
      </c>
      <c r="S94" s="3" t="str">
        <f t="shared" si="2"/>
        <v>chronograf - 153000017</v>
      </c>
      <c r="T94" s="2" t="b">
        <f t="shared" si="3"/>
        <v>0</v>
      </c>
    </row>
    <row r="95">
      <c r="A95" s="1" t="s">
        <v>85</v>
      </c>
      <c r="B95" s="1" t="s">
        <v>86</v>
      </c>
      <c r="C95" s="1" t="s">
        <v>23</v>
      </c>
      <c r="D95" s="1">
        <v>345.0</v>
      </c>
      <c r="E95" s="1">
        <v>6.4432051E7</v>
      </c>
      <c r="F95" s="1" t="s">
        <v>87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2" t="b">
        <f>IFERROR(__xludf.DUMMYFUNCTION("IF(REGEXMATCH(B95, ""DEPRECATED""), true, false)
"),FALSE)</f>
        <v>0</v>
      </c>
      <c r="R95" s="2" t="str">
        <f t="shared" si="1"/>
        <v>amazoncorretto - 345</v>
      </c>
      <c r="S95" s="3" t="str">
        <f t="shared" si="2"/>
        <v>amazoncorretto - 64432051</v>
      </c>
      <c r="T95" s="2" t="b">
        <f t="shared" si="3"/>
        <v>0</v>
      </c>
    </row>
    <row r="96" hidden="1">
      <c r="A96" s="1" t="s">
        <v>491</v>
      </c>
      <c r="B96" s="1" t="s">
        <v>492</v>
      </c>
      <c r="C96" s="1" t="s">
        <v>23</v>
      </c>
      <c r="D96" s="1">
        <v>336.0</v>
      </c>
      <c r="E96" s="1">
        <v>9409707.0</v>
      </c>
      <c r="F96" s="1" t="s">
        <v>493</v>
      </c>
      <c r="G96" s="1" t="s">
        <v>166</v>
      </c>
      <c r="H96" s="1" t="s">
        <v>166</v>
      </c>
      <c r="I96" s="1" t="s">
        <v>166</v>
      </c>
      <c r="J96" s="1" t="s">
        <v>166</v>
      </c>
      <c r="K96" s="1" t="s">
        <v>166</v>
      </c>
      <c r="L96" s="1" t="s">
        <v>166</v>
      </c>
      <c r="M96" s="1" t="s">
        <v>166</v>
      </c>
      <c r="N96" s="1" t="s">
        <v>166</v>
      </c>
      <c r="O96" s="1" t="s">
        <v>166</v>
      </c>
      <c r="P96" s="1" t="s">
        <v>166</v>
      </c>
      <c r="Q96" s="2" t="b">
        <f>IFERROR(__xludf.DUMMYFUNCTION("IF(REGEXMATCH(B96, ""DEPRECATED""), true, false)
"),TRUE)</f>
        <v>1</v>
      </c>
      <c r="R96" s="2" t="str">
        <f t="shared" si="1"/>
        <v>opensuse - 336</v>
      </c>
      <c r="S96" s="3" t="str">
        <f t="shared" si="2"/>
        <v>opensuse - 9409707</v>
      </c>
      <c r="T96" s="2" t="b">
        <f t="shared" si="3"/>
        <v>1</v>
      </c>
    </row>
    <row r="97">
      <c r="A97" s="1" t="s">
        <v>224</v>
      </c>
      <c r="B97" s="1" t="s">
        <v>225</v>
      </c>
      <c r="C97" s="1" t="s">
        <v>23</v>
      </c>
      <c r="D97" s="1">
        <v>329.0</v>
      </c>
      <c r="E97" s="1">
        <v>1.4362404E7</v>
      </c>
      <c r="F97" s="1" t="s">
        <v>226</v>
      </c>
      <c r="G97" s="1">
        <v>1.0</v>
      </c>
      <c r="H97" s="1">
        <v>24.0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1.0</v>
      </c>
      <c r="O97" s="1">
        <v>0.0</v>
      </c>
      <c r="P97" s="1">
        <v>0.0</v>
      </c>
      <c r="Q97" s="2" t="b">
        <f>IFERROR(__xludf.DUMMYFUNCTION("IF(REGEXMATCH(B97, ""DEPRECATED""), true, false)
"),FALSE)</f>
        <v>0</v>
      </c>
      <c r="R97" s="2" t="str">
        <f t="shared" si="1"/>
        <v>julia - 329</v>
      </c>
      <c r="S97" s="3" t="str">
        <f t="shared" si="2"/>
        <v>julia - 14362404</v>
      </c>
      <c r="T97" s="2" t="b">
        <f t="shared" si="3"/>
        <v>0</v>
      </c>
    </row>
    <row r="98">
      <c r="A98" s="1" t="s">
        <v>509</v>
      </c>
      <c r="B98" s="1" t="s">
        <v>510</v>
      </c>
      <c r="C98" s="1" t="s">
        <v>23</v>
      </c>
      <c r="D98" s="1">
        <v>315.0</v>
      </c>
      <c r="E98" s="1">
        <v>3422846.0</v>
      </c>
      <c r="F98" s="1" t="s">
        <v>511</v>
      </c>
      <c r="G98" s="1">
        <v>1.0</v>
      </c>
      <c r="H98" s="1">
        <v>0.0</v>
      </c>
      <c r="I98" s="1">
        <v>2.0</v>
      </c>
      <c r="J98" s="1">
        <v>0.0</v>
      </c>
      <c r="K98" s="1">
        <v>4.0</v>
      </c>
      <c r="L98" s="1">
        <v>1.0</v>
      </c>
      <c r="M98" s="1">
        <v>0.0</v>
      </c>
      <c r="N98" s="1">
        <v>0.0</v>
      </c>
      <c r="O98" s="1">
        <v>0.0</v>
      </c>
      <c r="P98" s="1">
        <v>0.0</v>
      </c>
      <c r="Q98" s="2" t="b">
        <f>IFERROR(__xludf.DUMMYFUNCTION("IF(REGEXMATCH(B98, ""DEPRECATED""), true, false)
"),TRUE)</f>
        <v>1</v>
      </c>
      <c r="R98" s="2" t="str">
        <f t="shared" si="1"/>
        <v>celery - 315</v>
      </c>
      <c r="S98" s="3" t="str">
        <f t="shared" si="2"/>
        <v>celery - 3422846</v>
      </c>
      <c r="T98" s="2" t="b">
        <f t="shared" si="3"/>
        <v>0</v>
      </c>
    </row>
    <row r="99">
      <c r="A99" s="1" t="s">
        <v>145</v>
      </c>
      <c r="B99" s="1" t="s">
        <v>146</v>
      </c>
      <c r="C99" s="1" t="s">
        <v>23</v>
      </c>
      <c r="D99" s="1">
        <v>314.0</v>
      </c>
      <c r="E99" s="1">
        <v>1.17763937E8</v>
      </c>
      <c r="F99" s="1" t="s">
        <v>147</v>
      </c>
      <c r="G99" s="1">
        <v>1.0</v>
      </c>
      <c r="H99" s="1">
        <v>40.0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1.0</v>
      </c>
      <c r="O99" s="1">
        <v>0.0</v>
      </c>
      <c r="P99" s="1">
        <v>3.0</v>
      </c>
      <c r="Q99" s="2" t="b">
        <f>IFERROR(__xludf.DUMMYFUNCTION("IF(REGEXMATCH(B99, ""DEPRECATED""), true, false)
"),FALSE)</f>
        <v>0</v>
      </c>
      <c r="R99" s="2" t="str">
        <f t="shared" si="1"/>
        <v>matomo - 314</v>
      </c>
      <c r="S99" s="3" t="str">
        <f t="shared" si="2"/>
        <v>matomo - 117763937</v>
      </c>
      <c r="T99" s="2" t="b">
        <f t="shared" si="3"/>
        <v>0</v>
      </c>
    </row>
    <row r="100" hidden="1">
      <c r="A100" s="1" t="s">
        <v>263</v>
      </c>
      <c r="B100" s="1" t="s">
        <v>264</v>
      </c>
      <c r="C100" s="1" t="s">
        <v>23</v>
      </c>
      <c r="D100" s="1">
        <v>297.0</v>
      </c>
      <c r="E100" s="1">
        <v>2.3350967E7</v>
      </c>
      <c r="F100" s="1" t="s">
        <v>265</v>
      </c>
      <c r="G100" s="1" t="s">
        <v>166</v>
      </c>
      <c r="H100" s="1" t="s">
        <v>166</v>
      </c>
      <c r="I100" s="1" t="s">
        <v>166</v>
      </c>
      <c r="J100" s="1" t="s">
        <v>166</v>
      </c>
      <c r="K100" s="1" t="s">
        <v>166</v>
      </c>
      <c r="L100" s="1" t="s">
        <v>166</v>
      </c>
      <c r="M100" s="1" t="s">
        <v>166</v>
      </c>
      <c r="N100" s="1" t="s">
        <v>166</v>
      </c>
      <c r="O100" s="1" t="s">
        <v>166</v>
      </c>
      <c r="P100" s="1" t="s">
        <v>166</v>
      </c>
      <c r="Q100" s="2" t="b">
        <f>IFERROR(__xludf.DUMMYFUNCTION("IF(REGEXMATCH(B100, ""DEPRECATED""), true, false)
"),FALSE)</f>
        <v>0</v>
      </c>
      <c r="R100" s="2" t="str">
        <f t="shared" si="1"/>
        <v>websphere-liberty - 297</v>
      </c>
      <c r="S100" s="3" t="str">
        <f t="shared" si="2"/>
        <v>websphere-liberty - 23350967</v>
      </c>
      <c r="T100" s="2" t="b">
        <f t="shared" si="3"/>
        <v>1</v>
      </c>
    </row>
    <row r="101">
      <c r="A101" s="1" t="s">
        <v>311</v>
      </c>
      <c r="B101" s="1" t="s">
        <v>312</v>
      </c>
      <c r="C101" s="1" t="s">
        <v>23</v>
      </c>
      <c r="D101" s="1">
        <v>288.0</v>
      </c>
      <c r="E101" s="1">
        <v>3.1712744E7</v>
      </c>
      <c r="F101" s="1" t="s">
        <v>313</v>
      </c>
      <c r="G101" s="1">
        <v>3.0</v>
      </c>
      <c r="H101" s="1">
        <v>27.0</v>
      </c>
      <c r="I101" s="1">
        <v>5.0</v>
      </c>
      <c r="J101" s="1">
        <v>13.0</v>
      </c>
      <c r="K101" s="1">
        <v>26.0</v>
      </c>
      <c r="L101" s="1">
        <v>3.0</v>
      </c>
      <c r="M101" s="1">
        <v>20.0</v>
      </c>
      <c r="N101" s="1">
        <v>0.0</v>
      </c>
      <c r="O101" s="1">
        <v>2.0</v>
      </c>
      <c r="P101" s="1">
        <v>0.0</v>
      </c>
      <c r="Q101" s="2" t="b">
        <f>IFERROR(__xludf.DUMMYFUNCTION("IF(REGEXMATCH(B101, ""DEPRECATED""), true, false)
"),FALSE)</f>
        <v>0</v>
      </c>
      <c r="R101" s="2" t="str">
        <f t="shared" si="1"/>
        <v>xwiki - 288</v>
      </c>
      <c r="S101" s="3" t="str">
        <f t="shared" si="2"/>
        <v>xwiki - 31712744</v>
      </c>
      <c r="T101" s="2" t="b">
        <f t="shared" si="3"/>
        <v>0</v>
      </c>
    </row>
    <row r="102">
      <c r="A102" s="1" t="s">
        <v>97</v>
      </c>
      <c r="B102" s="1" t="s">
        <v>98</v>
      </c>
      <c r="C102" s="1" t="s">
        <v>23</v>
      </c>
      <c r="D102" s="1">
        <v>283.0</v>
      </c>
      <c r="E102" s="1">
        <v>3.585071E7</v>
      </c>
      <c r="F102" s="1" t="s">
        <v>99</v>
      </c>
      <c r="G102" s="1">
        <v>0.0</v>
      </c>
      <c r="H102" s="1">
        <v>0.0</v>
      </c>
      <c r="I102" s="1">
        <v>3.0</v>
      </c>
      <c r="J102" s="1">
        <v>0.0</v>
      </c>
      <c r="K102" s="1">
        <v>1.0</v>
      </c>
      <c r="L102" s="1">
        <v>0.0</v>
      </c>
      <c r="M102" s="1">
        <v>0.0</v>
      </c>
      <c r="N102" s="1">
        <v>0.0</v>
      </c>
      <c r="O102" s="1">
        <v>2.0</v>
      </c>
      <c r="P102" s="1">
        <v>0.0</v>
      </c>
      <c r="Q102" s="2" t="b">
        <f>IFERROR(__xludf.DUMMYFUNCTION("IF(REGEXMATCH(B102, ""DEPRECATED""), true, false)
"),FALSE)</f>
        <v>0</v>
      </c>
      <c r="R102" s="2" t="str">
        <f t="shared" si="1"/>
        <v>arangodb - 283</v>
      </c>
      <c r="S102" s="3" t="str">
        <f t="shared" si="2"/>
        <v>arangodb - 35850710</v>
      </c>
      <c r="T102" s="2" t="b">
        <f t="shared" si="3"/>
        <v>0</v>
      </c>
    </row>
    <row r="103">
      <c r="A103" s="1" t="s">
        <v>133</v>
      </c>
      <c r="B103" s="1" t="s">
        <v>134</v>
      </c>
      <c r="C103" s="1" t="s">
        <v>23</v>
      </c>
      <c r="D103" s="1">
        <v>259.0</v>
      </c>
      <c r="E103" s="1">
        <v>2.0669029E7</v>
      </c>
      <c r="F103" s="1" t="s">
        <v>135</v>
      </c>
      <c r="G103" s="1">
        <v>1.0</v>
      </c>
      <c r="H103" s="1">
        <v>39.0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1.0</v>
      </c>
      <c r="O103" s="1">
        <v>0.0</v>
      </c>
      <c r="P103" s="1">
        <v>3.0</v>
      </c>
      <c r="Q103" s="2" t="b">
        <f>IFERROR(__xludf.DUMMYFUNCTION("IF(REGEXMATCH(B103, ""DEPRECATED""), true, false)
"),FALSE)</f>
        <v>0</v>
      </c>
      <c r="R103" s="2" t="str">
        <f t="shared" si="1"/>
        <v>yourls - 259</v>
      </c>
      <c r="S103" s="3" t="str">
        <f t="shared" si="2"/>
        <v>yourls - 20669029</v>
      </c>
      <c r="T103" s="2" t="b">
        <f t="shared" si="3"/>
        <v>0</v>
      </c>
    </row>
    <row r="104">
      <c r="A104" s="1" t="s">
        <v>109</v>
      </c>
      <c r="B104" s="1" t="s">
        <v>110</v>
      </c>
      <c r="C104" s="1" t="s">
        <v>23</v>
      </c>
      <c r="D104" s="1">
        <v>257.0</v>
      </c>
      <c r="E104" s="1">
        <v>5.7192159E7</v>
      </c>
      <c r="F104" s="1" t="s">
        <v>111</v>
      </c>
      <c r="G104" s="1">
        <v>3.0</v>
      </c>
      <c r="H104" s="1">
        <v>12.0</v>
      </c>
      <c r="I104" s="1">
        <v>2.0</v>
      </c>
      <c r="J104" s="1">
        <v>5.0</v>
      </c>
      <c r="K104" s="1">
        <v>2.0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2" t="b">
        <f>IFERROR(__xludf.DUMMYFUNCTION("IF(REGEXMATCH(B104, ""DEPRECATED""), true, false)
"),FALSE)</f>
        <v>0</v>
      </c>
      <c r="R104" s="2" t="str">
        <f t="shared" si="1"/>
        <v>kapacitor - 257</v>
      </c>
      <c r="S104" s="3" t="str">
        <f t="shared" si="2"/>
        <v>kapacitor - 57192159</v>
      </c>
      <c r="T104" s="2" t="b">
        <f t="shared" si="3"/>
        <v>0</v>
      </c>
    </row>
    <row r="105">
      <c r="A105" s="1" t="s">
        <v>296</v>
      </c>
      <c r="B105" s="1" t="s">
        <v>297</v>
      </c>
      <c r="C105" s="1" t="s">
        <v>23</v>
      </c>
      <c r="D105" s="1">
        <v>224.0</v>
      </c>
      <c r="E105" s="1">
        <v>1.7217744E7</v>
      </c>
      <c r="F105" s="1" t="s">
        <v>298</v>
      </c>
      <c r="G105" s="1">
        <v>0.0</v>
      </c>
      <c r="H105" s="1">
        <v>0.0</v>
      </c>
      <c r="I105" s="1">
        <v>7.0</v>
      </c>
      <c r="J105" s="1">
        <v>1.0</v>
      </c>
      <c r="K105" s="1">
        <v>8.0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2" t="b">
        <f>IFERROR(__xludf.DUMMYFUNCTION("IF(REGEXMATCH(B105, ""DEPRECATED""), true, false)
"),FALSE)</f>
        <v>0</v>
      </c>
      <c r="R105" s="2" t="str">
        <f t="shared" si="1"/>
        <v>crate - 224</v>
      </c>
      <c r="S105" s="3" t="str">
        <f t="shared" si="2"/>
        <v>crate - 17217744</v>
      </c>
      <c r="T105" s="2" t="b">
        <f t="shared" si="3"/>
        <v>0</v>
      </c>
    </row>
    <row r="106" hidden="1">
      <c r="A106" s="1" t="s">
        <v>437</v>
      </c>
      <c r="B106" s="1" t="s">
        <v>438</v>
      </c>
      <c r="C106" s="1" t="s">
        <v>23</v>
      </c>
      <c r="D106" s="1">
        <v>212.0</v>
      </c>
      <c r="E106" s="1">
        <v>4207570.0</v>
      </c>
      <c r="F106" s="1" t="s">
        <v>439</v>
      </c>
      <c r="G106" s="1" t="s">
        <v>166</v>
      </c>
      <c r="H106" s="1" t="s">
        <v>166</v>
      </c>
      <c r="I106" s="1" t="s">
        <v>166</v>
      </c>
      <c r="J106" s="1" t="s">
        <v>166</v>
      </c>
      <c r="K106" s="1" t="s">
        <v>166</v>
      </c>
      <c r="L106" s="1" t="s">
        <v>166</v>
      </c>
      <c r="M106" s="1" t="s">
        <v>166</v>
      </c>
      <c r="N106" s="1" t="s">
        <v>166</v>
      </c>
      <c r="O106" s="1" t="s">
        <v>166</v>
      </c>
      <c r="P106" s="1" t="s">
        <v>166</v>
      </c>
      <c r="Q106" s="2" t="b">
        <f>IFERROR(__xludf.DUMMYFUNCTION("IF(REGEXMATCH(B106, ""DEPRECATED""), true, false)
"),FALSE)</f>
        <v>0</v>
      </c>
      <c r="R106" s="2" t="str">
        <f t="shared" si="1"/>
        <v>php-zendserver - 212</v>
      </c>
      <c r="S106" s="3" t="str">
        <f t="shared" si="2"/>
        <v>php-zendserver - 4207570</v>
      </c>
      <c r="T106" s="2" t="b">
        <f t="shared" si="3"/>
        <v>1</v>
      </c>
    </row>
    <row r="107">
      <c r="A107" s="1" t="s">
        <v>338</v>
      </c>
      <c r="B107" s="1" t="s">
        <v>339</v>
      </c>
      <c r="C107" s="1" t="s">
        <v>23</v>
      </c>
      <c r="D107" s="1">
        <v>195.0</v>
      </c>
      <c r="E107" s="1">
        <v>8717360.0</v>
      </c>
      <c r="F107" s="1" t="s">
        <v>340</v>
      </c>
      <c r="G107" s="1">
        <v>9.0</v>
      </c>
      <c r="H107" s="1">
        <v>12.0</v>
      </c>
      <c r="I107" s="1">
        <v>37.0</v>
      </c>
      <c r="J107" s="1">
        <v>9.0</v>
      </c>
      <c r="K107" s="1">
        <v>60.0</v>
      </c>
      <c r="L107" s="1">
        <v>3.0</v>
      </c>
      <c r="M107" s="1">
        <v>32.0</v>
      </c>
      <c r="N107" s="1">
        <v>1.0</v>
      </c>
      <c r="O107" s="1">
        <v>2.0</v>
      </c>
      <c r="P107" s="1">
        <v>0.0</v>
      </c>
      <c r="Q107" s="2" t="b">
        <f>IFERROR(__xludf.DUMMYFUNCTION("IF(REGEXMATCH(B107, ""DEPRECATED""), true, false)
"),FALSE)</f>
        <v>0</v>
      </c>
      <c r="R107" s="2" t="str">
        <f t="shared" si="1"/>
        <v>storm - 195</v>
      </c>
      <c r="S107" s="3" t="str">
        <f t="shared" si="2"/>
        <v>storm - 8717360</v>
      </c>
      <c r="T107" s="2" t="b">
        <f t="shared" si="3"/>
        <v>0</v>
      </c>
    </row>
    <row r="108">
      <c r="A108" s="1" t="s">
        <v>503</v>
      </c>
      <c r="B108" s="1" t="s">
        <v>504</v>
      </c>
      <c r="C108" s="1" t="s">
        <v>23</v>
      </c>
      <c r="D108" s="1">
        <v>195.0</v>
      </c>
      <c r="E108" s="1">
        <v>2.0236587E7</v>
      </c>
      <c r="F108" s="1" t="s">
        <v>505</v>
      </c>
      <c r="G108" s="1">
        <v>2.0</v>
      </c>
      <c r="H108" s="1">
        <v>0.0</v>
      </c>
      <c r="I108" s="1">
        <v>29.0</v>
      </c>
      <c r="J108" s="1">
        <v>4.0</v>
      </c>
      <c r="K108" s="1">
        <v>37.0</v>
      </c>
      <c r="L108" s="1">
        <v>0.0</v>
      </c>
      <c r="M108" s="1">
        <v>19.0</v>
      </c>
      <c r="N108" s="1">
        <v>0.0</v>
      </c>
      <c r="O108" s="1">
        <v>5.0</v>
      </c>
      <c r="P108" s="1">
        <v>0.0</v>
      </c>
      <c r="Q108" s="2" t="b">
        <f>IFERROR(__xludf.DUMMYFUNCTION("IF(REGEXMATCH(B108, ""DEPRECATED""), true, false)
"),TRUE)</f>
        <v>1</v>
      </c>
      <c r="R108" s="2" t="str">
        <f t="shared" si="1"/>
        <v>piwik - 195</v>
      </c>
      <c r="S108" s="3" t="str">
        <f t="shared" si="2"/>
        <v>piwik - 20236587</v>
      </c>
      <c r="T108" s="2" t="b">
        <f t="shared" si="3"/>
        <v>0</v>
      </c>
    </row>
    <row r="109">
      <c r="A109" s="1" t="s">
        <v>118</v>
      </c>
      <c r="B109" s="1" t="s">
        <v>119</v>
      </c>
      <c r="C109" s="1" t="s">
        <v>23</v>
      </c>
      <c r="D109" s="1">
        <v>188.0</v>
      </c>
      <c r="E109" s="1">
        <v>1.6589823E7</v>
      </c>
      <c r="F109" s="1" t="s">
        <v>120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2" t="b">
        <f>IFERROR(__xludf.DUMMYFUNCTION("IF(REGEXMATCH(B109, ""DEPRECATED""), true, false)
"),FALSE)</f>
        <v>0</v>
      </c>
      <c r="R109" s="2" t="str">
        <f t="shared" si="1"/>
        <v>photon - 188</v>
      </c>
      <c r="S109" s="3" t="str">
        <f t="shared" si="2"/>
        <v>photon - 16589823</v>
      </c>
      <c r="T109" s="2" t="b">
        <f t="shared" si="3"/>
        <v>0</v>
      </c>
    </row>
    <row r="110" hidden="1">
      <c r="A110" s="1" t="s">
        <v>443</v>
      </c>
      <c r="B110" s="1" t="s">
        <v>444</v>
      </c>
      <c r="C110" s="1" t="s">
        <v>23</v>
      </c>
      <c r="D110" s="1">
        <v>188.0</v>
      </c>
      <c r="E110" s="1">
        <v>2.8953263E7</v>
      </c>
      <c r="F110" s="1" t="s">
        <v>445</v>
      </c>
      <c r="G110" s="1" t="s">
        <v>166</v>
      </c>
      <c r="H110" s="1" t="s">
        <v>166</v>
      </c>
      <c r="I110" s="1" t="s">
        <v>166</v>
      </c>
      <c r="J110" s="1" t="s">
        <v>166</v>
      </c>
      <c r="K110" s="1" t="s">
        <v>166</v>
      </c>
      <c r="L110" s="1" t="s">
        <v>166</v>
      </c>
      <c r="M110" s="1" t="s">
        <v>166</v>
      </c>
      <c r="N110" s="1" t="s">
        <v>166</v>
      </c>
      <c r="O110" s="1" t="s">
        <v>166</v>
      </c>
      <c r="P110" s="1" t="s">
        <v>166</v>
      </c>
      <c r="Q110" s="2" t="b">
        <f>IFERROR(__xludf.DUMMYFUNCTION("IF(REGEXMATCH(B110, ""DEPRECATED""), true, false)
"),FALSE)</f>
        <v>0</v>
      </c>
      <c r="R110" s="2" t="str">
        <f t="shared" si="1"/>
        <v>rockylinux - 188</v>
      </c>
      <c r="S110" s="3" t="str">
        <f t="shared" si="2"/>
        <v>rockylinux - 28953263</v>
      </c>
      <c r="T110" s="2" t="b">
        <f t="shared" si="3"/>
        <v>1</v>
      </c>
    </row>
    <row r="111">
      <c r="A111" s="1" t="s">
        <v>203</v>
      </c>
      <c r="B111" s="1" t="s">
        <v>204</v>
      </c>
      <c r="C111" s="1" t="s">
        <v>23</v>
      </c>
      <c r="D111" s="1">
        <v>183.0</v>
      </c>
      <c r="E111" s="1">
        <v>1.0690505E7</v>
      </c>
      <c r="F111" s="1" t="s">
        <v>205</v>
      </c>
      <c r="G111" s="1">
        <v>0.0</v>
      </c>
      <c r="H111" s="1">
        <v>0.0</v>
      </c>
      <c r="I111" s="1">
        <v>1.0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1.0</v>
      </c>
      <c r="P111" s="1">
        <v>0.0</v>
      </c>
      <c r="Q111" s="2" t="b">
        <f>IFERROR(__xludf.DUMMYFUNCTION("IF(REGEXMATCH(B111, ""DEPRECATED""), true, false)
"),FALSE)</f>
        <v>0</v>
      </c>
      <c r="R111" s="2" t="str">
        <f t="shared" si="1"/>
        <v>fluentd - 183</v>
      </c>
      <c r="S111" s="3" t="str">
        <f t="shared" si="2"/>
        <v>fluentd - 10690505</v>
      </c>
      <c r="T111" s="2" t="b">
        <f t="shared" si="3"/>
        <v>0</v>
      </c>
    </row>
    <row r="112">
      <c r="A112" s="1" t="s">
        <v>130</v>
      </c>
      <c r="B112" s="1" t="s">
        <v>131</v>
      </c>
      <c r="C112" s="1" t="s">
        <v>23</v>
      </c>
      <c r="D112" s="1">
        <v>181.0</v>
      </c>
      <c r="E112" s="1">
        <v>4956147.0</v>
      </c>
      <c r="F112" s="1" t="s">
        <v>132</v>
      </c>
      <c r="G112" s="1">
        <v>1.0</v>
      </c>
      <c r="H112" s="1">
        <v>39.0</v>
      </c>
      <c r="I112" s="1">
        <v>4.0</v>
      </c>
      <c r="J112" s="1">
        <v>0.0</v>
      </c>
      <c r="K112" s="1">
        <v>3.0</v>
      </c>
      <c r="L112" s="1">
        <v>0.0</v>
      </c>
      <c r="M112" s="1">
        <v>1.0</v>
      </c>
      <c r="N112" s="1">
        <v>1.0</v>
      </c>
      <c r="O112" s="1">
        <v>1.0</v>
      </c>
      <c r="P112" s="1">
        <v>3.0</v>
      </c>
      <c r="Q112" s="2" t="b">
        <f>IFERROR(__xludf.DUMMYFUNCTION("IF(REGEXMATCH(B112, ""DEPRECATED""), true, false)
"),FALSE)</f>
        <v>0</v>
      </c>
      <c r="R112" s="2" t="str">
        <f t="shared" si="1"/>
        <v>postfixadmin - 181</v>
      </c>
      <c r="S112" s="3" t="str">
        <f t="shared" si="2"/>
        <v>postfixadmin - 4956147</v>
      </c>
      <c r="T112" s="2" t="b">
        <f t="shared" si="3"/>
        <v>0</v>
      </c>
    </row>
    <row r="113">
      <c r="A113" s="1" t="s">
        <v>55</v>
      </c>
      <c r="B113" s="1" t="s">
        <v>56</v>
      </c>
      <c r="C113" s="1" t="s">
        <v>23</v>
      </c>
      <c r="D113" s="1">
        <v>180.0</v>
      </c>
      <c r="E113" s="1">
        <v>1.5011989E7</v>
      </c>
      <c r="F113" s="1" t="s">
        <v>57</v>
      </c>
      <c r="G113" s="1">
        <v>3.0</v>
      </c>
      <c r="H113" s="1">
        <v>11.0</v>
      </c>
      <c r="I113" s="1">
        <v>2.0</v>
      </c>
      <c r="J113" s="1">
        <v>4.0</v>
      </c>
      <c r="K113" s="1">
        <v>1.0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2" t="b">
        <f>IFERROR(__xludf.DUMMYFUNCTION("IF(REGEXMATCH(B113, ""DEPRECATED""), true, false)
"),FALSE)</f>
        <v>0</v>
      </c>
      <c r="R113" s="2" t="str">
        <f t="shared" si="1"/>
        <v>orientdb - 180</v>
      </c>
      <c r="S113" s="3" t="str">
        <f t="shared" si="2"/>
        <v>orientdb - 15011989</v>
      </c>
      <c r="T113" s="2" t="b">
        <f t="shared" si="3"/>
        <v>0</v>
      </c>
    </row>
    <row r="114">
      <c r="A114" s="1" t="s">
        <v>139</v>
      </c>
      <c r="B114" s="1" t="s">
        <v>140</v>
      </c>
      <c r="C114" s="1" t="s">
        <v>23</v>
      </c>
      <c r="D114" s="1">
        <v>177.0</v>
      </c>
      <c r="E114" s="1">
        <v>1.0828432E7</v>
      </c>
      <c r="F114" s="1" t="s">
        <v>141</v>
      </c>
      <c r="G114" s="1">
        <v>6.0</v>
      </c>
      <c r="H114" s="1">
        <v>84.0</v>
      </c>
      <c r="I114" s="1">
        <v>14.0</v>
      </c>
      <c r="J114" s="1">
        <v>0.0</v>
      </c>
      <c r="K114" s="1">
        <v>5.0</v>
      </c>
      <c r="L114" s="1">
        <v>0.0</v>
      </c>
      <c r="M114" s="1">
        <v>2.0</v>
      </c>
      <c r="N114" s="1">
        <v>1.0</v>
      </c>
      <c r="O114" s="1">
        <v>2.0</v>
      </c>
      <c r="P114" s="1">
        <v>3.0</v>
      </c>
      <c r="Q114" s="2" t="b">
        <f>IFERROR(__xludf.DUMMYFUNCTION("IF(REGEXMATCH(B114, ""DEPRECATED""), true, false)
"),FALSE)</f>
        <v>0</v>
      </c>
      <c r="R114" s="2" t="str">
        <f t="shared" si="1"/>
        <v>monica - 177</v>
      </c>
      <c r="S114" s="3" t="str">
        <f t="shared" si="2"/>
        <v>monica - 10828432</v>
      </c>
      <c r="T114" s="2" t="b">
        <f t="shared" si="3"/>
        <v>0</v>
      </c>
    </row>
    <row r="115">
      <c r="A115" s="1" t="s">
        <v>212</v>
      </c>
      <c r="B115" s="1" t="s">
        <v>213</v>
      </c>
      <c r="C115" s="1" t="s">
        <v>23</v>
      </c>
      <c r="D115" s="1">
        <v>177.0</v>
      </c>
      <c r="E115" s="1">
        <v>1.2184895E7</v>
      </c>
      <c r="F115" s="1" t="s">
        <v>214</v>
      </c>
      <c r="G115" s="1">
        <v>1.0</v>
      </c>
      <c r="H115" s="1">
        <v>0.0</v>
      </c>
      <c r="I115" s="1">
        <v>4.0</v>
      </c>
      <c r="J115" s="1">
        <v>0.0</v>
      </c>
      <c r="K115" s="1">
        <v>2.0</v>
      </c>
      <c r="L115" s="1">
        <v>0.0</v>
      </c>
      <c r="M115" s="1">
        <v>3.0</v>
      </c>
      <c r="N115" s="1">
        <v>0.0</v>
      </c>
      <c r="O115" s="1">
        <v>1.0</v>
      </c>
      <c r="P115" s="1">
        <v>0.0</v>
      </c>
      <c r="Q115" s="2" t="b">
        <f>IFERROR(__xludf.DUMMYFUNCTION("IF(REGEXMATCH(B115, ""DEPRECATED""), true, false)
"),FALSE)</f>
        <v>0</v>
      </c>
      <c r="R115" s="2" t="str">
        <f t="shared" si="1"/>
        <v>bonita - 177</v>
      </c>
      <c r="S115" s="3" t="str">
        <f t="shared" si="2"/>
        <v>bonita - 12184895</v>
      </c>
      <c r="T115" s="2" t="b">
        <f t="shared" si="3"/>
        <v>0</v>
      </c>
    </row>
    <row r="116">
      <c r="A116" s="1" t="s">
        <v>200</v>
      </c>
      <c r="B116" s="1" t="s">
        <v>201</v>
      </c>
      <c r="C116" s="1" t="s">
        <v>23</v>
      </c>
      <c r="D116" s="1">
        <v>169.0</v>
      </c>
      <c r="E116" s="1">
        <v>8046497.0</v>
      </c>
      <c r="F116" s="1" t="s">
        <v>202</v>
      </c>
      <c r="G116" s="1">
        <v>1.0</v>
      </c>
      <c r="H116" s="1">
        <v>21.0</v>
      </c>
      <c r="I116" s="1">
        <v>0.0</v>
      </c>
      <c r="J116" s="1">
        <v>1.0</v>
      </c>
      <c r="K116" s="1">
        <v>0.0</v>
      </c>
      <c r="L116" s="1">
        <v>0.0</v>
      </c>
      <c r="M116" s="1">
        <v>0.0</v>
      </c>
      <c r="N116" s="1">
        <v>1.0</v>
      </c>
      <c r="O116" s="1">
        <v>0.0</v>
      </c>
      <c r="P116" s="1">
        <v>0.0</v>
      </c>
      <c r="Q116" s="2" t="b">
        <f>IFERROR(__xludf.DUMMYFUNCTION("IF(REGEXMATCH(B116, ""DEPRECATED""), true, false)
"),FALSE)</f>
        <v>0</v>
      </c>
      <c r="R116" s="2" t="str">
        <f t="shared" si="1"/>
        <v>irssi - 169</v>
      </c>
      <c r="S116" s="3" t="str">
        <f t="shared" si="2"/>
        <v>irssi - 8046497</v>
      </c>
      <c r="T116" s="2" t="b">
        <f t="shared" si="3"/>
        <v>0</v>
      </c>
    </row>
    <row r="117" hidden="1">
      <c r="A117" s="1" t="s">
        <v>299</v>
      </c>
      <c r="B117" s="1" t="s">
        <v>300</v>
      </c>
      <c r="C117" s="1" t="s">
        <v>23</v>
      </c>
      <c r="D117" s="1">
        <v>167.0</v>
      </c>
      <c r="E117" s="1">
        <v>6802296.0</v>
      </c>
      <c r="F117" s="1" t="s">
        <v>301</v>
      </c>
      <c r="G117" s="1" t="s">
        <v>166</v>
      </c>
      <c r="H117" s="1" t="s">
        <v>166</v>
      </c>
      <c r="I117" s="1" t="s">
        <v>166</v>
      </c>
      <c r="J117" s="1" t="s">
        <v>166</v>
      </c>
      <c r="K117" s="1" t="s">
        <v>166</v>
      </c>
      <c r="L117" s="1" t="s">
        <v>166</v>
      </c>
      <c r="M117" s="1" t="s">
        <v>166</v>
      </c>
      <c r="N117" s="1" t="s">
        <v>166</v>
      </c>
      <c r="O117" s="1" t="s">
        <v>166</v>
      </c>
      <c r="P117" s="1" t="s">
        <v>166</v>
      </c>
      <c r="Q117" s="2" t="b">
        <f>IFERROR(__xludf.DUMMYFUNCTION("IF(REGEXMATCH(B117, ""DEPRECATED""), true, false)
"),FALSE)</f>
        <v>0</v>
      </c>
      <c r="R117" s="2" t="str">
        <f t="shared" si="1"/>
        <v>clearlinux - 167</v>
      </c>
      <c r="S117" s="3" t="str">
        <f t="shared" si="2"/>
        <v>clearlinux - 6802296</v>
      </c>
      <c r="T117" s="2" t="b">
        <f t="shared" si="3"/>
        <v>1</v>
      </c>
    </row>
    <row r="118">
      <c r="A118" s="1" t="s">
        <v>191</v>
      </c>
      <c r="B118" s="1" t="s">
        <v>192</v>
      </c>
      <c r="C118" s="1" t="s">
        <v>23</v>
      </c>
      <c r="D118" s="1">
        <v>164.0</v>
      </c>
      <c r="E118" s="1">
        <v>9.49231E7</v>
      </c>
      <c r="F118" s="1" t="s">
        <v>193</v>
      </c>
      <c r="G118" s="1">
        <v>0.0</v>
      </c>
      <c r="H118" s="1">
        <v>0.0</v>
      </c>
      <c r="I118" s="1">
        <v>4.0</v>
      </c>
      <c r="J118" s="1">
        <v>0.0</v>
      </c>
      <c r="K118" s="1">
        <v>2.0</v>
      </c>
      <c r="L118" s="1">
        <v>0.0</v>
      </c>
      <c r="M118" s="1">
        <v>0.0</v>
      </c>
      <c r="N118" s="1">
        <v>0.0</v>
      </c>
      <c r="O118" s="1">
        <v>1.0</v>
      </c>
      <c r="P118" s="1">
        <v>0.0</v>
      </c>
      <c r="Q118" s="2" t="b">
        <f>IFERROR(__xludf.DUMMYFUNCTION("IF(REGEXMATCH(B118, ""DEPRECATED""), true, false)
"),TRUE)</f>
        <v>1</v>
      </c>
      <c r="R118" s="2" t="str">
        <f t="shared" si="1"/>
        <v>nats-streaming - 164</v>
      </c>
      <c r="S118" s="3" t="str">
        <f t="shared" si="2"/>
        <v>nats-streaming - 94923100</v>
      </c>
      <c r="T118" s="2" t="b">
        <f t="shared" si="3"/>
        <v>0</v>
      </c>
    </row>
    <row r="119">
      <c r="A119" s="1" t="s">
        <v>179</v>
      </c>
      <c r="B119" s="1" t="s">
        <v>180</v>
      </c>
      <c r="C119" s="1" t="s">
        <v>23</v>
      </c>
      <c r="D119" s="1">
        <v>162.0</v>
      </c>
      <c r="E119" s="1">
        <v>1.5247904E7</v>
      </c>
      <c r="F119" s="1" t="s">
        <v>181</v>
      </c>
      <c r="G119" s="1">
        <v>1.0</v>
      </c>
      <c r="H119" s="1">
        <v>28.0</v>
      </c>
      <c r="I119" s="1">
        <v>0.0</v>
      </c>
      <c r="J119" s="1">
        <v>1.0</v>
      </c>
      <c r="K119" s="1">
        <v>0.0</v>
      </c>
      <c r="L119" s="1">
        <v>0.0</v>
      </c>
      <c r="M119" s="1">
        <v>0.0</v>
      </c>
      <c r="N119" s="1">
        <v>1.0</v>
      </c>
      <c r="O119" s="1">
        <v>0.0</v>
      </c>
      <c r="P119" s="1">
        <v>0.0</v>
      </c>
      <c r="Q119" s="2" t="b">
        <f>IFERROR(__xludf.DUMMYFUNCTION("IF(REGEXMATCH(B119, ""DEPRECATED""), true, false)
"),FALSE)</f>
        <v>0</v>
      </c>
      <c r="R119" s="2" t="str">
        <f t="shared" si="1"/>
        <v>varnish - 162</v>
      </c>
      <c r="S119" s="3" t="str">
        <f t="shared" si="2"/>
        <v>varnish - 15247904</v>
      </c>
      <c r="T119" s="2" t="b">
        <f t="shared" si="3"/>
        <v>0</v>
      </c>
    </row>
    <row r="120">
      <c r="A120" s="1" t="s">
        <v>523</v>
      </c>
      <c r="B120" s="1" t="s">
        <v>524</v>
      </c>
      <c r="C120" s="1" t="s">
        <v>23</v>
      </c>
      <c r="D120" s="1">
        <v>159.0</v>
      </c>
      <c r="E120" s="1">
        <v>1255501.0</v>
      </c>
      <c r="F120" s="1" t="s">
        <v>525</v>
      </c>
      <c r="G120" s="1">
        <v>2.0</v>
      </c>
      <c r="H120" s="1">
        <v>1.0</v>
      </c>
      <c r="I120" s="1">
        <v>13.0</v>
      </c>
      <c r="J120" s="1">
        <v>0.0</v>
      </c>
      <c r="K120" s="1">
        <v>43.0</v>
      </c>
      <c r="L120" s="1">
        <v>1.0</v>
      </c>
      <c r="M120" s="1">
        <v>26.0</v>
      </c>
      <c r="N120" s="1">
        <v>0.0</v>
      </c>
      <c r="O120" s="1">
        <v>1.0</v>
      </c>
      <c r="P120" s="1">
        <v>0.0</v>
      </c>
      <c r="Q120" s="2" t="b">
        <f>IFERROR(__xludf.DUMMYFUNCTION("IF(REGEXMATCH(B120, ""DEPRECATED""), true, false)
"),TRUE)</f>
        <v>1</v>
      </c>
      <c r="R120" s="2" t="str">
        <f t="shared" si="1"/>
        <v>glassfish - 159</v>
      </c>
      <c r="S120" s="3" t="str">
        <f t="shared" si="2"/>
        <v>glassfish - 1255501</v>
      </c>
      <c r="T120" s="2" t="b">
        <f t="shared" si="3"/>
        <v>0</v>
      </c>
    </row>
    <row r="121">
      <c r="A121" s="1" t="s">
        <v>257</v>
      </c>
      <c r="B121" s="1" t="s">
        <v>258</v>
      </c>
      <c r="C121" s="1" t="s">
        <v>23</v>
      </c>
      <c r="D121" s="1">
        <v>144.0</v>
      </c>
      <c r="E121" s="1">
        <v>7.5980321E7</v>
      </c>
      <c r="F121" s="1" t="s">
        <v>259</v>
      </c>
      <c r="G121" s="1">
        <v>3.0</v>
      </c>
      <c r="H121" s="1">
        <v>17.0</v>
      </c>
      <c r="I121" s="1">
        <v>1.0</v>
      </c>
      <c r="J121" s="1">
        <v>15.0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2" t="b">
        <f>IFERROR(__xludf.DUMMYFUNCTION("IF(REGEXMATCH(B121, ""DEPRECATED""), true, false)
"),FALSE)</f>
        <v>0</v>
      </c>
      <c r="R121" s="2" t="str">
        <f t="shared" si="1"/>
        <v>groovy - 144</v>
      </c>
      <c r="S121" s="3" t="str">
        <f t="shared" si="2"/>
        <v>groovy - 75980321</v>
      </c>
      <c r="T121" s="2" t="b">
        <f t="shared" si="3"/>
        <v>0</v>
      </c>
    </row>
    <row r="122">
      <c r="A122" s="1" t="s">
        <v>512</v>
      </c>
      <c r="B122" s="1" t="s">
        <v>513</v>
      </c>
      <c r="C122" s="1" t="s">
        <v>23</v>
      </c>
      <c r="D122" s="1">
        <v>143.0</v>
      </c>
      <c r="E122" s="1">
        <v>1.732776E7</v>
      </c>
      <c r="F122" s="1" t="s">
        <v>514</v>
      </c>
      <c r="G122" s="1">
        <v>2.0</v>
      </c>
      <c r="H122" s="1">
        <v>1.0</v>
      </c>
      <c r="I122" s="1">
        <v>18.0</v>
      </c>
      <c r="J122" s="1">
        <v>1.0</v>
      </c>
      <c r="K122" s="1">
        <v>37.0</v>
      </c>
      <c r="L122" s="1">
        <v>0.0</v>
      </c>
      <c r="M122" s="1">
        <v>8.0</v>
      </c>
      <c r="N122" s="1">
        <v>0.0</v>
      </c>
      <c r="O122" s="1">
        <v>10.0</v>
      </c>
      <c r="P122" s="1">
        <v>0.0</v>
      </c>
      <c r="Q122" s="2" t="b">
        <f>IFERROR(__xludf.DUMMYFUNCTION("IF(REGEXMATCH(B122, ""DEPRECATED""), true, false)
"),TRUE)</f>
        <v>1</v>
      </c>
      <c r="R122" s="2" t="str">
        <f t="shared" si="1"/>
        <v>iojs - 143</v>
      </c>
      <c r="S122" s="3" t="str">
        <f t="shared" si="2"/>
        <v>iojs - 17327760</v>
      </c>
      <c r="T122" s="2" t="b">
        <f t="shared" si="3"/>
        <v>0</v>
      </c>
    </row>
    <row r="123" hidden="1">
      <c r="A123" s="1" t="s">
        <v>278</v>
      </c>
      <c r="B123" s="1" t="s">
        <v>279</v>
      </c>
      <c r="C123" s="1" t="s">
        <v>23</v>
      </c>
      <c r="D123" s="1">
        <v>142.0</v>
      </c>
      <c r="E123" s="1">
        <v>1.735751E7</v>
      </c>
      <c r="F123" s="1" t="s">
        <v>280</v>
      </c>
      <c r="G123" s="1" t="s">
        <v>166</v>
      </c>
      <c r="H123" s="1" t="s">
        <v>166</v>
      </c>
      <c r="I123" s="1" t="s">
        <v>166</v>
      </c>
      <c r="J123" s="1" t="s">
        <v>166</v>
      </c>
      <c r="K123" s="1" t="s">
        <v>166</v>
      </c>
      <c r="L123" s="1" t="s">
        <v>166</v>
      </c>
      <c r="M123" s="1" t="s">
        <v>166</v>
      </c>
      <c r="N123" s="1" t="s">
        <v>166</v>
      </c>
      <c r="O123" s="1" t="s">
        <v>166</v>
      </c>
      <c r="P123" s="1" t="s">
        <v>166</v>
      </c>
      <c r="Q123" s="2" t="b">
        <f>IFERROR(__xludf.DUMMYFUNCTION("IF(REGEXMATCH(B123, ""DEPRECATED""), true, false)
"),FALSE)</f>
        <v>0</v>
      </c>
      <c r="R123" s="2" t="str">
        <f t="shared" si="1"/>
        <v>aerospike - 142</v>
      </c>
      <c r="S123" s="3" t="str">
        <f t="shared" si="2"/>
        <v>aerospike - 17357510</v>
      </c>
      <c r="T123" s="2" t="b">
        <f t="shared" si="3"/>
        <v>1</v>
      </c>
    </row>
    <row r="124" hidden="1">
      <c r="A124" s="1" t="s">
        <v>362</v>
      </c>
      <c r="B124" s="1" t="s">
        <v>363</v>
      </c>
      <c r="C124" s="1" t="s">
        <v>23</v>
      </c>
      <c r="D124" s="1">
        <v>138.0</v>
      </c>
      <c r="E124" s="1">
        <v>4419453.0</v>
      </c>
      <c r="F124" s="1" t="s">
        <v>364</v>
      </c>
      <c r="G124" s="1" t="s">
        <v>166</v>
      </c>
      <c r="H124" s="1" t="s">
        <v>166</v>
      </c>
      <c r="I124" s="1" t="s">
        <v>166</v>
      </c>
      <c r="J124" s="1" t="s">
        <v>166</v>
      </c>
      <c r="K124" s="1" t="s">
        <v>166</v>
      </c>
      <c r="L124" s="1" t="s">
        <v>166</v>
      </c>
      <c r="M124" s="1" t="s">
        <v>166</v>
      </c>
      <c r="N124" s="1" t="s">
        <v>166</v>
      </c>
      <c r="O124" s="1" t="s">
        <v>166</v>
      </c>
      <c r="P124" s="1" t="s">
        <v>166</v>
      </c>
      <c r="Q124" s="2" t="b">
        <f>IFERROR(__xludf.DUMMYFUNCTION("IF(REGEXMATCH(B124, ""DEPRECATED""), true, false)
"),FALSE)</f>
        <v>0</v>
      </c>
      <c r="R124" s="2" t="str">
        <f t="shared" si="1"/>
        <v>gazebo - 138</v>
      </c>
      <c r="S124" s="3" t="str">
        <f t="shared" si="2"/>
        <v>gazebo - 4419453</v>
      </c>
      <c r="T124" s="2" t="b">
        <f t="shared" si="3"/>
        <v>1</v>
      </c>
    </row>
    <row r="125">
      <c r="A125" s="1" t="s">
        <v>434</v>
      </c>
      <c r="B125" s="1" t="s">
        <v>435</v>
      </c>
      <c r="C125" s="1" t="s">
        <v>23</v>
      </c>
      <c r="D125" s="1">
        <v>130.0</v>
      </c>
      <c r="E125" s="1">
        <v>4583250.0</v>
      </c>
      <c r="F125" s="1" t="s">
        <v>436</v>
      </c>
      <c r="G125" s="1">
        <v>0.0</v>
      </c>
      <c r="H125" s="1">
        <v>0.0</v>
      </c>
      <c r="I125" s="1">
        <v>7.0</v>
      </c>
      <c r="J125" s="1">
        <v>0.0</v>
      </c>
      <c r="K125" s="1">
        <v>8.0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2" t="b">
        <f>IFERROR(__xludf.DUMMYFUNCTION("IF(REGEXMATCH(B125, ""DEPRECATED""), true, false)
"),FALSE)</f>
        <v>0</v>
      </c>
      <c r="R125" s="2" t="str">
        <f t="shared" si="1"/>
        <v>almalinux - 130</v>
      </c>
      <c r="S125" s="3" t="str">
        <f t="shared" si="2"/>
        <v>almalinux - 4583250</v>
      </c>
      <c r="T125" s="2" t="b">
        <f t="shared" si="3"/>
        <v>0</v>
      </c>
    </row>
    <row r="126">
      <c r="A126" s="1" t="s">
        <v>58</v>
      </c>
      <c r="B126" s="1" t="s">
        <v>59</v>
      </c>
      <c r="C126" s="1" t="s">
        <v>23</v>
      </c>
      <c r="D126" s="1">
        <v>124.0</v>
      </c>
      <c r="E126" s="1">
        <v>1664359.0</v>
      </c>
      <c r="F126" s="1" t="s">
        <v>60</v>
      </c>
      <c r="G126" s="1">
        <v>1.0</v>
      </c>
      <c r="H126" s="1">
        <v>33.0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0.0</v>
      </c>
      <c r="P126" s="1">
        <v>0.0</v>
      </c>
      <c r="Q126" s="2" t="b">
        <f>IFERROR(__xludf.DUMMYFUNCTION("IF(REGEXMATCH(B126, ""DEPRECATED""), true, false)
"),FALSE)</f>
        <v>0</v>
      </c>
      <c r="R126" s="2" t="str">
        <f t="shared" si="1"/>
        <v>dart - 124</v>
      </c>
      <c r="S126" s="3" t="str">
        <f t="shared" si="2"/>
        <v>dart - 1664359</v>
      </c>
      <c r="T126" s="2" t="b">
        <f t="shared" si="3"/>
        <v>0</v>
      </c>
    </row>
    <row r="127" hidden="1">
      <c r="A127" s="1" t="s">
        <v>341</v>
      </c>
      <c r="B127" s="1" t="s">
        <v>342</v>
      </c>
      <c r="C127" s="1" t="s">
        <v>23</v>
      </c>
      <c r="D127" s="1">
        <v>123.0</v>
      </c>
      <c r="E127" s="1">
        <v>1.2876157E7</v>
      </c>
      <c r="F127" s="1" t="s">
        <v>343</v>
      </c>
      <c r="G127" s="1" t="s">
        <v>166</v>
      </c>
      <c r="H127" s="1" t="s">
        <v>166</v>
      </c>
      <c r="I127" s="1" t="s">
        <v>166</v>
      </c>
      <c r="J127" s="1" t="s">
        <v>166</v>
      </c>
      <c r="K127" s="1" t="s">
        <v>166</v>
      </c>
      <c r="L127" s="1" t="s">
        <v>166</v>
      </c>
      <c r="M127" s="1" t="s">
        <v>166</v>
      </c>
      <c r="N127" s="1" t="s">
        <v>166</v>
      </c>
      <c r="O127" s="1" t="s">
        <v>166</v>
      </c>
      <c r="P127" s="1" t="s">
        <v>166</v>
      </c>
      <c r="Q127" s="2" t="b">
        <f>IFERROR(__xludf.DUMMYFUNCTION("IF(REGEXMATCH(B127, ""DEPRECATED""), true, false)
"),FALSE)</f>
        <v>0</v>
      </c>
      <c r="R127" s="2" t="str">
        <f t="shared" si="1"/>
        <v>ibmjava - 123</v>
      </c>
      <c r="S127" s="3" t="str">
        <f t="shared" si="2"/>
        <v>ibmjava - 12876157</v>
      </c>
      <c r="T127" s="2" t="b">
        <f t="shared" si="3"/>
        <v>1</v>
      </c>
    </row>
    <row r="128" hidden="1">
      <c r="A128" s="1" t="s">
        <v>461</v>
      </c>
      <c r="B128" s="1" t="s">
        <v>462</v>
      </c>
      <c r="C128" s="1" t="s">
        <v>23</v>
      </c>
      <c r="D128" s="1">
        <v>123.0</v>
      </c>
      <c r="E128" s="1">
        <v>2978015.0</v>
      </c>
      <c r="F128" s="1" t="s">
        <v>463</v>
      </c>
      <c r="G128" s="1" t="s">
        <v>166</v>
      </c>
      <c r="H128" s="1" t="s">
        <v>166</v>
      </c>
      <c r="I128" s="1" t="s">
        <v>166</v>
      </c>
      <c r="J128" s="1" t="s">
        <v>166</v>
      </c>
      <c r="K128" s="1" t="s">
        <v>166</v>
      </c>
      <c r="L128" s="1" t="s">
        <v>166</v>
      </c>
      <c r="M128" s="1" t="s">
        <v>166</v>
      </c>
      <c r="N128" s="1" t="s">
        <v>166</v>
      </c>
      <c r="O128" s="1" t="s">
        <v>166</v>
      </c>
      <c r="P128" s="1" t="s">
        <v>166</v>
      </c>
      <c r="Q128" s="2" t="b">
        <f>IFERROR(__xludf.DUMMYFUNCTION("IF(REGEXMATCH(B128, ""DEPRECATED""), true, false)
"),TRUE)</f>
        <v>1</v>
      </c>
      <c r="R128" s="2" t="str">
        <f t="shared" si="1"/>
        <v>thrift - 123</v>
      </c>
      <c r="S128" s="3" t="str">
        <f t="shared" si="2"/>
        <v>thrift - 2978015</v>
      </c>
      <c r="T128" s="2" t="b">
        <f t="shared" si="3"/>
        <v>1</v>
      </c>
    </row>
    <row r="129">
      <c r="A129" s="1" t="s">
        <v>269</v>
      </c>
      <c r="B129" s="1" t="s">
        <v>270</v>
      </c>
      <c r="C129" s="1" t="s">
        <v>23</v>
      </c>
      <c r="D129" s="1">
        <v>116.0</v>
      </c>
      <c r="E129" s="1">
        <v>4.9764946E7</v>
      </c>
      <c r="F129" s="1" t="s">
        <v>271</v>
      </c>
      <c r="G129" s="1">
        <v>2.0</v>
      </c>
      <c r="H129" s="1">
        <v>44.0</v>
      </c>
      <c r="I129" s="1">
        <v>2.0</v>
      </c>
      <c r="J129" s="1">
        <v>45.0</v>
      </c>
      <c r="K129" s="1">
        <v>8.0</v>
      </c>
      <c r="L129" s="1">
        <v>3.0</v>
      </c>
      <c r="M129" s="1">
        <v>0.0</v>
      </c>
      <c r="N129" s="1">
        <v>0.0</v>
      </c>
      <c r="O129" s="1">
        <v>0.0</v>
      </c>
      <c r="P129" s="1">
        <v>0.0</v>
      </c>
      <c r="Q129" s="2" t="b">
        <f>IFERROR(__xludf.DUMMYFUNCTION("IF(REGEXMATCH(B129, ""DEPRECATED""), true, false)
"),FALSE)</f>
        <v>0</v>
      </c>
      <c r="R129" s="2" t="str">
        <f t="shared" si="1"/>
        <v>jruby - 116</v>
      </c>
      <c r="S129" s="3" t="str">
        <f t="shared" si="2"/>
        <v>jruby - 49764946</v>
      </c>
      <c r="T129" s="2" t="b">
        <f t="shared" si="3"/>
        <v>0</v>
      </c>
    </row>
    <row r="130">
      <c r="A130" s="1" t="s">
        <v>529</v>
      </c>
      <c r="B130" s="1" t="s">
        <v>530</v>
      </c>
      <c r="C130" s="1" t="s">
        <v>23</v>
      </c>
      <c r="D130" s="1">
        <v>115.0</v>
      </c>
      <c r="E130" s="1">
        <v>1754812.0</v>
      </c>
      <c r="F130" s="1" t="s">
        <v>531</v>
      </c>
      <c r="G130" s="1">
        <v>204.0</v>
      </c>
      <c r="H130" s="1">
        <v>60.0</v>
      </c>
      <c r="I130" s="1">
        <v>226.0</v>
      </c>
      <c r="J130" s="1">
        <v>18.0</v>
      </c>
      <c r="K130" s="1">
        <v>17.0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2" t="b">
        <f>IFERROR(__xludf.DUMMYFUNCTION("IF(REGEXMATCH(B130, ""DEPRECATED""), true, false)
"),TRUE)</f>
        <v>1</v>
      </c>
      <c r="R130" s="2" t="str">
        <f t="shared" si="1"/>
        <v>ubuntu-upstart - 115</v>
      </c>
      <c r="S130" s="3" t="str">
        <f t="shared" si="2"/>
        <v>ubuntu-upstart - 1754812</v>
      </c>
      <c r="T130" s="2" t="b">
        <f t="shared" si="3"/>
        <v>0</v>
      </c>
    </row>
    <row r="131">
      <c r="A131" s="1" t="s">
        <v>115</v>
      </c>
      <c r="B131" s="1" t="s">
        <v>116</v>
      </c>
      <c r="C131" s="1" t="s">
        <v>23</v>
      </c>
      <c r="D131" s="1">
        <v>113.0</v>
      </c>
      <c r="E131" s="1">
        <v>2.2540718E7</v>
      </c>
      <c r="F131" s="1" t="s">
        <v>117</v>
      </c>
      <c r="G131" s="1">
        <v>2.0</v>
      </c>
      <c r="H131" s="1">
        <v>14.0</v>
      </c>
      <c r="I131" s="1">
        <v>1.0</v>
      </c>
      <c r="J131" s="1">
        <v>16.0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2" t="b">
        <f>IFERROR(__xludf.DUMMYFUNCTION("IF(REGEXMATCH(B131, ""DEPRECATED""), true, false)
"),FALSE)</f>
        <v>0</v>
      </c>
      <c r="R131" s="2" t="str">
        <f t="shared" si="1"/>
        <v>tomee - 113</v>
      </c>
      <c r="S131" s="3" t="str">
        <f t="shared" si="2"/>
        <v>tomee - 22540718</v>
      </c>
      <c r="T131" s="2" t="b">
        <f t="shared" si="3"/>
        <v>0</v>
      </c>
    </row>
    <row r="132">
      <c r="A132" s="1" t="s">
        <v>167</v>
      </c>
      <c r="B132" s="1" t="s">
        <v>168</v>
      </c>
      <c r="C132" s="1" t="s">
        <v>23</v>
      </c>
      <c r="D132" s="1">
        <v>112.0</v>
      </c>
      <c r="E132" s="1">
        <v>2.8109226E7</v>
      </c>
      <c r="F132" s="1" t="s">
        <v>169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1.0</v>
      </c>
      <c r="P132" s="1">
        <v>0.0</v>
      </c>
      <c r="Q132" s="2" t="b">
        <f>IFERROR(__xludf.DUMMYFUNCTION("IF(REGEXMATCH(B132, ""DEPRECATED""), true, false)
"),FALSE)</f>
        <v>0</v>
      </c>
      <c r="R132" s="2" t="str">
        <f t="shared" si="1"/>
        <v>znc - 112</v>
      </c>
      <c r="S132" s="3" t="str">
        <f t="shared" si="2"/>
        <v>znc - 28109226</v>
      </c>
      <c r="T132" s="2" t="b">
        <f t="shared" si="3"/>
        <v>0</v>
      </c>
    </row>
    <row r="133">
      <c r="A133" s="1" t="s">
        <v>305</v>
      </c>
      <c r="B133" s="1" t="s">
        <v>306</v>
      </c>
      <c r="C133" s="1" t="s">
        <v>23</v>
      </c>
      <c r="D133" s="1">
        <v>112.0</v>
      </c>
      <c r="E133" s="1">
        <v>6897385.0</v>
      </c>
      <c r="F133" s="1" t="s">
        <v>307</v>
      </c>
      <c r="G133" s="1">
        <v>1.0</v>
      </c>
      <c r="H133" s="1">
        <v>40.0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1.0</v>
      </c>
      <c r="O133" s="1">
        <v>0.0</v>
      </c>
      <c r="P133" s="1">
        <v>3.0</v>
      </c>
      <c r="Q133" s="2" t="b">
        <f>IFERROR(__xludf.DUMMYFUNCTION("IF(REGEXMATCH(B133, ""DEPRECATED""), true, false)
"),FALSE)</f>
        <v>0</v>
      </c>
      <c r="R133" s="2" t="str">
        <f t="shared" si="1"/>
        <v>backdrop - 112</v>
      </c>
      <c r="S133" s="3" t="str">
        <f t="shared" si="2"/>
        <v>backdrop - 6897385</v>
      </c>
      <c r="T133" s="2" t="b">
        <f t="shared" si="3"/>
        <v>0</v>
      </c>
    </row>
    <row r="134">
      <c r="A134" s="1" t="s">
        <v>365</v>
      </c>
      <c r="B134" s="1" t="s">
        <v>366</v>
      </c>
      <c r="C134" s="1" t="s">
        <v>23</v>
      </c>
      <c r="D134" s="1">
        <v>105.0</v>
      </c>
      <c r="E134" s="1">
        <v>9809288.0</v>
      </c>
      <c r="F134" s="1" t="s">
        <v>367</v>
      </c>
      <c r="G134" s="1">
        <v>0.0</v>
      </c>
      <c r="H134" s="1">
        <v>31.0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2" t="b">
        <f>IFERROR(__xludf.DUMMYFUNCTION("IF(REGEXMATCH(B134, ""DEPRECATED""), true, false)
"),FALSE)</f>
        <v>0</v>
      </c>
      <c r="R134" s="2" t="str">
        <f t="shared" si="1"/>
        <v>neurodebian - 105</v>
      </c>
      <c r="S134" s="3" t="str">
        <f t="shared" si="2"/>
        <v>neurodebian - 9809288</v>
      </c>
      <c r="T134" s="2" t="b">
        <f t="shared" si="3"/>
        <v>0</v>
      </c>
    </row>
    <row r="135" hidden="1">
      <c r="A135" s="1" t="s">
        <v>535</v>
      </c>
      <c r="B135" s="1" t="s">
        <v>536</v>
      </c>
      <c r="C135" s="1" t="s">
        <v>23</v>
      </c>
      <c r="D135" s="1">
        <v>103.0</v>
      </c>
      <c r="E135" s="1">
        <v>2573604.0</v>
      </c>
      <c r="F135" s="1" t="s">
        <v>537</v>
      </c>
      <c r="G135" s="1" t="s">
        <v>166</v>
      </c>
      <c r="H135" s="1" t="s">
        <v>166</v>
      </c>
      <c r="I135" s="1" t="s">
        <v>166</v>
      </c>
      <c r="J135" s="1" t="s">
        <v>166</v>
      </c>
      <c r="K135" s="1" t="s">
        <v>166</v>
      </c>
      <c r="L135" s="1" t="s">
        <v>166</v>
      </c>
      <c r="M135" s="1" t="s">
        <v>166</v>
      </c>
      <c r="N135" s="1" t="s">
        <v>166</v>
      </c>
      <c r="O135" s="1" t="s">
        <v>166</v>
      </c>
      <c r="P135" s="1" t="s">
        <v>166</v>
      </c>
      <c r="Q135" s="2" t="b">
        <f>IFERROR(__xludf.DUMMYFUNCTION("IF(REGEXMATCH(B135, ""DEPRECATED""), true, false)
"),TRUE)</f>
        <v>1</v>
      </c>
      <c r="R135" s="2" t="str">
        <f t="shared" si="1"/>
        <v>docker-dev - 103</v>
      </c>
      <c r="S135" s="3" t="str">
        <f t="shared" si="2"/>
        <v>docker-dev - 2573604</v>
      </c>
      <c r="T135" s="2" t="b">
        <f t="shared" si="3"/>
        <v>1</v>
      </c>
    </row>
    <row r="136" hidden="1">
      <c r="A136" s="1" t="s">
        <v>468</v>
      </c>
      <c r="B136" s="1" t="s">
        <v>469</v>
      </c>
      <c r="C136" s="1" t="s">
        <v>23</v>
      </c>
      <c r="D136" s="1">
        <v>95.0</v>
      </c>
      <c r="E136" s="1">
        <v>4998408.0</v>
      </c>
      <c r="F136" s="1" t="s">
        <v>470</v>
      </c>
      <c r="G136" s="1" t="s">
        <v>166</v>
      </c>
      <c r="H136" s="1" t="s">
        <v>166</v>
      </c>
      <c r="I136" s="1" t="s">
        <v>166</v>
      </c>
      <c r="J136" s="1" t="s">
        <v>166</v>
      </c>
      <c r="K136" s="1" t="s">
        <v>166</v>
      </c>
      <c r="L136" s="1" t="s">
        <v>166</v>
      </c>
      <c r="M136" s="1" t="s">
        <v>166</v>
      </c>
      <c r="N136" s="1" t="s">
        <v>166</v>
      </c>
      <c r="O136" s="1" t="s">
        <v>166</v>
      </c>
      <c r="P136" s="1" t="s">
        <v>166</v>
      </c>
      <c r="Q136" s="2" t="b">
        <f>IFERROR(__xludf.DUMMYFUNCTION("IF(REGEXMATCH(B136, ""DEPRECATED""), true, false)
"),TRUE)</f>
        <v>1</v>
      </c>
      <c r="R136" s="2" t="str">
        <f t="shared" si="1"/>
        <v>nuxeo - 95</v>
      </c>
      <c r="S136" s="3" t="str">
        <f t="shared" si="2"/>
        <v>nuxeo - 4998408</v>
      </c>
      <c r="T136" s="2" t="b">
        <f t="shared" si="3"/>
        <v>1</v>
      </c>
    </row>
    <row r="137">
      <c r="A137" s="1" t="s">
        <v>248</v>
      </c>
      <c r="B137" s="1" t="s">
        <v>249</v>
      </c>
      <c r="C137" s="1" t="s">
        <v>23</v>
      </c>
      <c r="D137" s="1">
        <v>93.0</v>
      </c>
      <c r="E137" s="1">
        <v>6506724.0</v>
      </c>
      <c r="F137" s="1" t="s">
        <v>250</v>
      </c>
      <c r="G137" s="1">
        <v>15.0</v>
      </c>
      <c r="H137" s="1">
        <v>41.0</v>
      </c>
      <c r="I137" s="1">
        <v>119.0</v>
      </c>
      <c r="J137" s="1">
        <v>4.0</v>
      </c>
      <c r="K137" s="1">
        <v>71.0</v>
      </c>
      <c r="L137" s="1">
        <v>0.0</v>
      </c>
      <c r="M137" s="1">
        <v>39.0</v>
      </c>
      <c r="N137" s="1">
        <v>0.0</v>
      </c>
      <c r="O137" s="1">
        <v>10.0</v>
      </c>
      <c r="P137" s="1">
        <v>0.0</v>
      </c>
      <c r="Q137" s="2" t="b">
        <f>IFERROR(__xludf.DUMMYFUNCTION("IF(REGEXMATCH(B137, ""DEPRECATED""), true, false)
"),FALSE)</f>
        <v>0</v>
      </c>
      <c r="R137" s="2" t="str">
        <f t="shared" si="1"/>
        <v>plone - 93</v>
      </c>
      <c r="S137" s="3" t="str">
        <f t="shared" si="2"/>
        <v>plone - 6506724</v>
      </c>
      <c r="T137" s="2" t="b">
        <f t="shared" si="3"/>
        <v>0</v>
      </c>
    </row>
    <row r="138">
      <c r="A138" s="1" t="s">
        <v>329</v>
      </c>
      <c r="B138" s="1" t="s">
        <v>330</v>
      </c>
      <c r="C138" s="1" t="s">
        <v>23</v>
      </c>
      <c r="D138" s="1">
        <v>86.0</v>
      </c>
      <c r="E138" s="1">
        <v>5540722.0</v>
      </c>
      <c r="F138" s="1" t="s">
        <v>331</v>
      </c>
      <c r="G138" s="1">
        <v>3.0</v>
      </c>
      <c r="H138" s="1">
        <v>17.0</v>
      </c>
      <c r="I138" s="1">
        <v>2.0</v>
      </c>
      <c r="J138" s="1">
        <v>16.0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2" t="b">
        <f>IFERROR(__xludf.DUMMYFUNCTION("IF(REGEXMATCH(B138, ""DEPRECATED""), true, false)
"),FALSE)</f>
        <v>0</v>
      </c>
      <c r="R138" s="2" t="str">
        <f t="shared" si="1"/>
        <v>lightstreamer - 86</v>
      </c>
      <c r="S138" s="3" t="str">
        <f t="shared" si="2"/>
        <v>lightstreamer - 5540722</v>
      </c>
      <c r="T138" s="2" t="b">
        <f t="shared" si="3"/>
        <v>0</v>
      </c>
    </row>
    <row r="139">
      <c r="A139" s="1" t="s">
        <v>471</v>
      </c>
      <c r="B139" s="1" t="s">
        <v>472</v>
      </c>
      <c r="C139" s="1" t="s">
        <v>23</v>
      </c>
      <c r="D139" s="1">
        <v>85.0</v>
      </c>
      <c r="E139" s="1">
        <v>2888315.0</v>
      </c>
      <c r="F139" s="1" t="s">
        <v>473</v>
      </c>
      <c r="G139" s="1">
        <v>7.0</v>
      </c>
      <c r="H139" s="1">
        <v>129.0</v>
      </c>
      <c r="I139" s="1">
        <v>78.0</v>
      </c>
      <c r="J139" s="1">
        <v>0.0</v>
      </c>
      <c r="K139" s="1">
        <v>42.0</v>
      </c>
      <c r="L139" s="1">
        <v>0.0</v>
      </c>
      <c r="M139" s="1">
        <v>21.0</v>
      </c>
      <c r="N139" s="1">
        <v>0.0</v>
      </c>
      <c r="O139" s="1">
        <v>0.0</v>
      </c>
      <c r="P139" s="1">
        <v>0.0</v>
      </c>
      <c r="Q139" s="2" t="b">
        <f>IFERROR(__xludf.DUMMYFUNCTION("IF(REGEXMATCH(B139, ""DEPRECATED""), true, false)
"),TRUE)</f>
        <v>1</v>
      </c>
      <c r="R139" s="2" t="str">
        <f t="shared" si="1"/>
        <v>fsharp - 85</v>
      </c>
      <c r="S139" s="3" t="str">
        <f t="shared" si="2"/>
        <v>fsharp - 2888315</v>
      </c>
      <c r="T139" s="2" t="b">
        <f t="shared" si="3"/>
        <v>0</v>
      </c>
    </row>
    <row r="140">
      <c r="A140" s="1" t="s">
        <v>526</v>
      </c>
      <c r="B140" s="1" t="s">
        <v>527</v>
      </c>
      <c r="C140" s="1" t="s">
        <v>23</v>
      </c>
      <c r="D140" s="1">
        <v>85.0</v>
      </c>
      <c r="E140" s="1">
        <v>433214.0</v>
      </c>
      <c r="F140" s="1" t="s">
        <v>528</v>
      </c>
      <c r="G140" s="1">
        <v>254.0</v>
      </c>
      <c r="H140" s="1">
        <v>206.0</v>
      </c>
      <c r="I140" s="1">
        <v>432.0</v>
      </c>
      <c r="J140" s="1">
        <v>34.0</v>
      </c>
      <c r="K140" s="1">
        <v>73.0</v>
      </c>
      <c r="L140" s="1">
        <v>17.0</v>
      </c>
      <c r="M140" s="1">
        <v>2.0</v>
      </c>
      <c r="N140" s="1">
        <v>0.0</v>
      </c>
      <c r="O140" s="1">
        <v>4.0</v>
      </c>
      <c r="P140" s="1">
        <v>0.0</v>
      </c>
      <c r="Q140" s="2" t="b">
        <f>IFERROR(__xludf.DUMMYFUNCTION("IF(REGEXMATCH(B140, ""DEPRECATED""), true, false)
"),TRUE)</f>
        <v>1</v>
      </c>
      <c r="R140" s="2" t="str">
        <f t="shared" si="1"/>
        <v>hipache - 85</v>
      </c>
      <c r="S140" s="3" t="str">
        <f t="shared" si="2"/>
        <v>hipache - 433214</v>
      </c>
      <c r="T140" s="2" t="b">
        <f t="shared" si="3"/>
        <v>0</v>
      </c>
    </row>
    <row r="141">
      <c r="A141" s="1" t="s">
        <v>64</v>
      </c>
      <c r="B141" s="1" t="s">
        <v>65</v>
      </c>
      <c r="C141" s="1" t="s">
        <v>23</v>
      </c>
      <c r="D141" s="1">
        <v>81.0</v>
      </c>
      <c r="E141" s="1">
        <v>5130724.0</v>
      </c>
      <c r="F141" s="1" t="s">
        <v>66</v>
      </c>
      <c r="G141" s="1">
        <v>8.0</v>
      </c>
      <c r="H141" s="1">
        <v>10.0</v>
      </c>
      <c r="I141" s="1">
        <v>30.0</v>
      </c>
      <c r="J141" s="1">
        <v>5.0</v>
      </c>
      <c r="K141" s="1">
        <v>30.0</v>
      </c>
      <c r="L141" s="1">
        <v>0.0</v>
      </c>
      <c r="M141" s="1">
        <v>2.0</v>
      </c>
      <c r="N141" s="1">
        <v>0.0</v>
      </c>
      <c r="O141" s="1">
        <v>4.0</v>
      </c>
      <c r="P141" s="1">
        <v>0.0</v>
      </c>
      <c r="Q141" s="2" t="b">
        <f>IFERROR(__xludf.DUMMYFUNCTION("IF(REGEXMATCH(B141, ""DEPRECATED""), true, false)
"),FALSE)</f>
        <v>0</v>
      </c>
      <c r="R141" s="2" t="str">
        <f t="shared" si="1"/>
        <v>geonetwork - 81</v>
      </c>
      <c r="S141" s="3" t="str">
        <f t="shared" si="2"/>
        <v>geonetwork - 5130724</v>
      </c>
      <c r="T141" s="2" t="b">
        <f t="shared" si="3"/>
        <v>0</v>
      </c>
    </row>
    <row r="142">
      <c r="A142" s="1" t="s">
        <v>440</v>
      </c>
      <c r="B142" s="1" t="s">
        <v>441</v>
      </c>
      <c r="C142" s="1" t="s">
        <v>23</v>
      </c>
      <c r="D142" s="1">
        <v>78.0</v>
      </c>
      <c r="E142" s="1">
        <v>6503552.0</v>
      </c>
      <c r="F142" s="1" t="s">
        <v>442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2" t="b">
        <f>IFERROR(__xludf.DUMMYFUNCTION("IF(REGEXMATCH(B142, ""DEPRECATED""), true, false)
"),FALSE)</f>
        <v>0</v>
      </c>
      <c r="R142" s="2" t="str">
        <f t="shared" si="1"/>
        <v>cirros - 78</v>
      </c>
      <c r="S142" s="3" t="str">
        <f t="shared" si="2"/>
        <v>cirros - 6503552</v>
      </c>
      <c r="T142" s="2" t="b">
        <f t="shared" si="3"/>
        <v>0</v>
      </c>
    </row>
    <row r="143">
      <c r="A143" s="1" t="s">
        <v>209</v>
      </c>
      <c r="B143" s="1" t="s">
        <v>210</v>
      </c>
      <c r="C143" s="1" t="s">
        <v>23</v>
      </c>
      <c r="D143" s="1">
        <v>77.0</v>
      </c>
      <c r="E143" s="1">
        <v>2778233.0</v>
      </c>
      <c r="F143" s="1" t="s">
        <v>211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2" t="b">
        <f>IFERROR(__xludf.DUMMYFUNCTION("IF(REGEXMATCH(B143, ""DEPRECATED""), true, false)
"),FALSE)</f>
        <v>0</v>
      </c>
      <c r="R143" s="2" t="str">
        <f t="shared" si="1"/>
        <v>eggdrop - 77</v>
      </c>
      <c r="S143" s="3" t="str">
        <f t="shared" si="2"/>
        <v>eggdrop - 2778233</v>
      </c>
      <c r="T143" s="2" t="b">
        <f t="shared" si="3"/>
        <v>0</v>
      </c>
    </row>
    <row r="144">
      <c r="A144" s="1" t="s">
        <v>449</v>
      </c>
      <c r="B144" s="1" t="s">
        <v>450</v>
      </c>
      <c r="C144" s="1" t="s">
        <v>23</v>
      </c>
      <c r="D144" s="1">
        <v>74.0</v>
      </c>
      <c r="E144" s="1">
        <v>2371296.0</v>
      </c>
      <c r="F144" s="1" t="s">
        <v>451</v>
      </c>
      <c r="G144" s="1">
        <v>0.0</v>
      </c>
      <c r="H144" s="1">
        <v>0.0</v>
      </c>
      <c r="I144" s="1">
        <v>18.0</v>
      </c>
      <c r="J144" s="1">
        <v>1.0</v>
      </c>
      <c r="K144" s="1">
        <v>11.0</v>
      </c>
      <c r="L144" s="1">
        <v>0.0</v>
      </c>
      <c r="M144" s="1">
        <v>4.0</v>
      </c>
      <c r="N144" s="1">
        <v>0.0</v>
      </c>
      <c r="O144" s="1">
        <v>0.0</v>
      </c>
      <c r="P144" s="1">
        <v>0.0</v>
      </c>
      <c r="Q144" s="2" t="b">
        <f>IFERROR(__xludf.DUMMYFUNCTION("IF(REGEXMATCH(B144, ""DEPRECATED""), true, false)
"),TRUE)</f>
        <v>1</v>
      </c>
      <c r="R144" s="2" t="str">
        <f t="shared" si="1"/>
        <v>express-gateway - 74</v>
      </c>
      <c r="S144" s="3" t="str">
        <f t="shared" si="2"/>
        <v>express-gateway - 2371296</v>
      </c>
      <c r="T144" s="2" t="b">
        <f t="shared" si="3"/>
        <v>0</v>
      </c>
    </row>
    <row r="145" hidden="1">
      <c r="A145" s="1" t="s">
        <v>287</v>
      </c>
      <c r="B145" s="1" t="s">
        <v>288</v>
      </c>
      <c r="C145" s="1" t="s">
        <v>23</v>
      </c>
      <c r="D145" s="1">
        <v>68.0</v>
      </c>
      <c r="E145" s="1">
        <v>6456441.0</v>
      </c>
      <c r="F145" s="1" t="s">
        <v>289</v>
      </c>
      <c r="G145" s="1" t="s">
        <v>166</v>
      </c>
      <c r="H145" s="1" t="s">
        <v>166</v>
      </c>
      <c r="I145" s="1" t="s">
        <v>166</v>
      </c>
      <c r="J145" s="1" t="s">
        <v>166</v>
      </c>
      <c r="K145" s="1" t="s">
        <v>166</v>
      </c>
      <c r="L145" s="1" t="s">
        <v>166</v>
      </c>
      <c r="M145" s="1" t="s">
        <v>166</v>
      </c>
      <c r="N145" s="1" t="s">
        <v>166</v>
      </c>
      <c r="O145" s="1" t="s">
        <v>166</v>
      </c>
      <c r="P145" s="1" t="s">
        <v>166</v>
      </c>
      <c r="Q145" s="2" t="b">
        <f>IFERROR(__xludf.DUMMYFUNCTION("IF(REGEXMATCH(B145, ""DEPRECATED""), true, false)
"),FALSE)</f>
        <v>0</v>
      </c>
      <c r="R145" s="2" t="str">
        <f t="shared" si="1"/>
        <v>notary - 68</v>
      </c>
      <c r="S145" s="3" t="str">
        <f t="shared" si="2"/>
        <v>notary - 6456441</v>
      </c>
      <c r="T145" s="2" t="b">
        <f t="shared" si="3"/>
        <v>1</v>
      </c>
    </row>
    <row r="146">
      <c r="A146" s="1" t="s">
        <v>466</v>
      </c>
      <c r="B146" s="1" t="s">
        <v>462</v>
      </c>
      <c r="C146" s="1" t="s">
        <v>23</v>
      </c>
      <c r="D146" s="1">
        <v>65.0</v>
      </c>
      <c r="E146" s="1">
        <v>2019728.0</v>
      </c>
      <c r="F146" s="1" t="s">
        <v>467</v>
      </c>
      <c r="G146" s="1">
        <v>13.0</v>
      </c>
      <c r="H146" s="1">
        <v>16.0</v>
      </c>
      <c r="I146" s="1">
        <v>32.0</v>
      </c>
      <c r="J146" s="1">
        <v>5.0</v>
      </c>
      <c r="K146" s="1">
        <v>34.0</v>
      </c>
      <c r="L146" s="1">
        <v>5.0</v>
      </c>
      <c r="M146" s="1">
        <v>26.0</v>
      </c>
      <c r="N146" s="1">
        <v>4.0</v>
      </c>
      <c r="O146" s="1">
        <v>1.0</v>
      </c>
      <c r="P146" s="1">
        <v>0.0</v>
      </c>
      <c r="Q146" s="2" t="b">
        <f>IFERROR(__xludf.DUMMYFUNCTION("IF(REGEXMATCH(B146, ""DEPRECATED""), true, false)
"),TRUE)</f>
        <v>1</v>
      </c>
      <c r="R146" s="2" t="str">
        <f t="shared" si="1"/>
        <v>kaazing-gateway - 65</v>
      </c>
      <c r="S146" s="3" t="str">
        <f t="shared" si="2"/>
        <v>kaazing-gateway - 2019728</v>
      </c>
      <c r="T146" s="2" t="b">
        <f t="shared" si="3"/>
        <v>0</v>
      </c>
    </row>
    <row r="147">
      <c r="A147" s="1" t="s">
        <v>281</v>
      </c>
      <c r="B147" s="1" t="s">
        <v>282</v>
      </c>
      <c r="C147" s="1" t="s">
        <v>23</v>
      </c>
      <c r="D147" s="1">
        <v>64.0</v>
      </c>
      <c r="E147" s="1">
        <v>3032030.0</v>
      </c>
      <c r="F147" s="1" t="s">
        <v>283</v>
      </c>
      <c r="G147" s="1">
        <v>0.0</v>
      </c>
      <c r="H147" s="1">
        <v>80.0</v>
      </c>
      <c r="I147" s="1">
        <v>0.0</v>
      </c>
      <c r="J147" s="1">
        <v>1.0</v>
      </c>
      <c r="K147" s="1">
        <v>0.0</v>
      </c>
      <c r="L147" s="1">
        <v>0.0</v>
      </c>
      <c r="M147" s="1">
        <v>0.0</v>
      </c>
      <c r="N147" s="1">
        <v>1.0</v>
      </c>
      <c r="O147" s="1">
        <v>0.0</v>
      </c>
      <c r="P147" s="1">
        <v>0.0</v>
      </c>
      <c r="Q147" s="2" t="b">
        <f>IFERROR(__xludf.DUMMYFUNCTION("IF(REGEXMATCH(B147, ""DEPRECATED""), true, false)
"),FALSE)</f>
        <v>0</v>
      </c>
      <c r="R147" s="2" t="str">
        <f t="shared" si="1"/>
        <v>swipl - 64</v>
      </c>
      <c r="S147" s="3" t="str">
        <f t="shared" si="2"/>
        <v>swipl - 3032030</v>
      </c>
      <c r="T147" s="2" t="b">
        <f t="shared" si="3"/>
        <v>0</v>
      </c>
    </row>
    <row r="148">
      <c r="A148" s="1" t="s">
        <v>392</v>
      </c>
      <c r="B148" s="1" t="s">
        <v>393</v>
      </c>
      <c r="C148" s="1" t="s">
        <v>23</v>
      </c>
      <c r="D148" s="1">
        <v>64.0</v>
      </c>
      <c r="E148" s="1">
        <v>772835.0</v>
      </c>
      <c r="F148" s="1" t="s">
        <v>394</v>
      </c>
      <c r="G148" s="1">
        <v>0.0</v>
      </c>
      <c r="H148" s="1">
        <v>25.0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1.0</v>
      </c>
      <c r="O148" s="1">
        <v>0.0</v>
      </c>
      <c r="P148" s="1">
        <v>0.0</v>
      </c>
      <c r="Q148" s="2" t="b">
        <f>IFERROR(__xludf.DUMMYFUNCTION("IF(REGEXMATCH(B148, ""DEPRECATED""), true, false)
"),FALSE)</f>
        <v>0</v>
      </c>
      <c r="R148" s="2" t="str">
        <f t="shared" si="1"/>
        <v>emqx - 64</v>
      </c>
      <c r="S148" s="3" t="str">
        <f t="shared" si="2"/>
        <v>emqx - 772835</v>
      </c>
      <c r="T148" s="2" t="b">
        <f t="shared" si="3"/>
        <v>0</v>
      </c>
    </row>
    <row r="149">
      <c r="A149" s="1" t="s">
        <v>266</v>
      </c>
      <c r="B149" s="1" t="s">
        <v>267</v>
      </c>
      <c r="C149" s="1" t="s">
        <v>23</v>
      </c>
      <c r="D149" s="1">
        <v>62.0</v>
      </c>
      <c r="E149" s="1">
        <v>1.2612114E7</v>
      </c>
      <c r="F149" s="1" t="s">
        <v>268</v>
      </c>
      <c r="G149" s="1">
        <v>3.0</v>
      </c>
      <c r="H149" s="1">
        <v>11.0</v>
      </c>
      <c r="I149" s="1">
        <v>1.0</v>
      </c>
      <c r="J149" s="1">
        <v>4.0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2" t="b">
        <f>IFERROR(__xludf.DUMMYFUNCTION("IF(REGEXMATCH(B149, ""DEPRECATED""), true, false)
"),FALSE)</f>
        <v>0</v>
      </c>
      <c r="R149" s="2" t="str">
        <f t="shared" si="1"/>
        <v>open-liberty - 62</v>
      </c>
      <c r="S149" s="3" t="str">
        <f t="shared" si="2"/>
        <v>open-liberty - 12612114</v>
      </c>
      <c r="T149" s="2" t="b">
        <f t="shared" si="3"/>
        <v>0</v>
      </c>
    </row>
    <row r="150">
      <c r="A150" s="1" t="s">
        <v>173</v>
      </c>
      <c r="B150" s="1" t="s">
        <v>174</v>
      </c>
      <c r="C150" s="1" t="s">
        <v>23</v>
      </c>
      <c r="D150" s="1">
        <v>61.0</v>
      </c>
      <c r="E150" s="1">
        <v>3088276.0</v>
      </c>
      <c r="F150" s="1" t="s">
        <v>175</v>
      </c>
      <c r="G150" s="1">
        <v>1.0</v>
      </c>
      <c r="H150" s="1">
        <v>19.0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1.0</v>
      </c>
      <c r="O150" s="1">
        <v>0.0</v>
      </c>
      <c r="P150" s="1">
        <v>0.0</v>
      </c>
      <c r="Q150" s="2" t="b">
        <f>IFERROR(__xludf.DUMMYFUNCTION("IF(REGEXMATCH(B150, ""DEPRECATED""), true, false)
"),FALSE)</f>
        <v>0</v>
      </c>
      <c r="R150" s="2" t="str">
        <f t="shared" si="1"/>
        <v>spiped - 61</v>
      </c>
      <c r="S150" s="3" t="str">
        <f t="shared" si="2"/>
        <v>spiped - 3088276</v>
      </c>
      <c r="T150" s="2" t="b">
        <f t="shared" si="3"/>
        <v>0</v>
      </c>
    </row>
    <row r="151">
      <c r="A151" s="1" t="s">
        <v>194</v>
      </c>
      <c r="B151" s="1" t="s">
        <v>195</v>
      </c>
      <c r="C151" s="1" t="s">
        <v>23</v>
      </c>
      <c r="D151" s="1">
        <v>61.0</v>
      </c>
      <c r="E151" s="1">
        <v>2.4428513E7</v>
      </c>
      <c r="F151" s="1" t="s">
        <v>196</v>
      </c>
      <c r="G151" s="1">
        <v>0.0</v>
      </c>
      <c r="H151" s="1">
        <v>53.0</v>
      </c>
      <c r="I151" s="1">
        <v>0.0</v>
      </c>
      <c r="J151" s="1">
        <v>1.0</v>
      </c>
      <c r="K151" s="1">
        <v>0.0</v>
      </c>
      <c r="L151" s="1">
        <v>0.0</v>
      </c>
      <c r="M151" s="1">
        <v>0.0</v>
      </c>
      <c r="N151" s="1">
        <v>1.0</v>
      </c>
      <c r="O151" s="1">
        <v>0.0</v>
      </c>
      <c r="P151" s="1">
        <v>0.0</v>
      </c>
      <c r="Q151" s="2" t="b">
        <f>IFERROR(__xludf.DUMMYFUNCTION("IF(REGEXMATCH(B151, ""DEPRECATED""), true, false)
"),FALSE)</f>
        <v>0</v>
      </c>
      <c r="R151" s="2" t="str">
        <f t="shared" si="1"/>
        <v>haxe - 61</v>
      </c>
      <c r="S151" s="3" t="str">
        <f t="shared" si="2"/>
        <v>haxe - 24428513</v>
      </c>
      <c r="T151" s="2" t="b">
        <f t="shared" si="3"/>
        <v>0</v>
      </c>
    </row>
    <row r="152">
      <c r="A152" s="1" t="s">
        <v>188</v>
      </c>
      <c r="B152" s="1" t="s">
        <v>189</v>
      </c>
      <c r="C152" s="1" t="s">
        <v>23</v>
      </c>
      <c r="D152" s="1">
        <v>60.0</v>
      </c>
      <c r="E152" s="1">
        <v>2461881.0</v>
      </c>
      <c r="F152" s="1" t="s">
        <v>190</v>
      </c>
      <c r="G152" s="1">
        <v>1.0</v>
      </c>
      <c r="H152" s="1">
        <v>34.0</v>
      </c>
      <c r="I152" s="1">
        <v>0.0</v>
      </c>
      <c r="J152" s="1">
        <v>1.0</v>
      </c>
      <c r="K152" s="1">
        <v>0.0</v>
      </c>
      <c r="L152" s="1">
        <v>0.0</v>
      </c>
      <c r="M152" s="1">
        <v>0.0</v>
      </c>
      <c r="N152" s="1">
        <v>1.0</v>
      </c>
      <c r="O152" s="1">
        <v>0.0</v>
      </c>
      <c r="P152" s="1">
        <v>0.0</v>
      </c>
      <c r="Q152" s="2" t="b">
        <f>IFERROR(__xludf.DUMMYFUNCTION("IF(REGEXMATCH(B152, ""DEPRECATED""), true, false)
"),FALSE)</f>
        <v>0</v>
      </c>
      <c r="R152" s="2" t="str">
        <f t="shared" si="1"/>
        <v>rakudo-star - 60</v>
      </c>
      <c r="S152" s="3" t="str">
        <f t="shared" si="2"/>
        <v>rakudo-star - 2461881</v>
      </c>
      <c r="T152" s="2" t="b">
        <f t="shared" si="3"/>
        <v>0</v>
      </c>
    </row>
    <row r="153">
      <c r="A153" s="1" t="s">
        <v>40</v>
      </c>
      <c r="B153" s="1" t="s">
        <v>41</v>
      </c>
      <c r="C153" s="1" t="s">
        <v>23</v>
      </c>
      <c r="D153" s="1">
        <v>58.0</v>
      </c>
      <c r="E153" s="1">
        <v>2.4262599E7</v>
      </c>
      <c r="F153" s="1" t="s">
        <v>42</v>
      </c>
      <c r="G153" s="1">
        <v>1.0</v>
      </c>
      <c r="H153" s="1">
        <v>20.0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1.0</v>
      </c>
      <c r="O153" s="1">
        <v>0.0</v>
      </c>
      <c r="P153" s="1">
        <v>0.0</v>
      </c>
      <c r="Q153" s="2" t="b">
        <f>IFERROR(__xludf.DUMMYFUNCTION("IF(REGEXMATCH(B153, ""DEPRECATED""), true, false)
"),FALSE)</f>
        <v>0</v>
      </c>
      <c r="R153" s="2" t="str">
        <f t="shared" si="1"/>
        <v>hylang - 58</v>
      </c>
      <c r="S153" s="3" t="str">
        <f t="shared" si="2"/>
        <v>hylang - 24262599</v>
      </c>
      <c r="T153" s="2" t="b">
        <f t="shared" si="3"/>
        <v>0</v>
      </c>
    </row>
    <row r="154">
      <c r="A154" s="1" t="s">
        <v>416</v>
      </c>
      <c r="B154" s="1" t="s">
        <v>417</v>
      </c>
      <c r="C154" s="1" t="s">
        <v>23</v>
      </c>
      <c r="D154" s="1">
        <v>58.0</v>
      </c>
      <c r="E154" s="1">
        <v>664281.0</v>
      </c>
      <c r="F154" s="1" t="s">
        <v>418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2" t="b">
        <f>IFERROR(__xludf.DUMMYFUNCTION("IF(REGEXMATCH(B154, ""DEPRECATED""), true, false)
"),FALSE)</f>
        <v>0</v>
      </c>
      <c r="R154" s="2" t="str">
        <f t="shared" si="1"/>
        <v>alt - 58</v>
      </c>
      <c r="S154" s="3" t="str">
        <f t="shared" si="2"/>
        <v>alt - 664281</v>
      </c>
      <c r="T154" s="2" t="b">
        <f t="shared" si="3"/>
        <v>0</v>
      </c>
    </row>
    <row r="155">
      <c r="A155" s="1" t="s">
        <v>151</v>
      </c>
      <c r="B155" s="1" t="s">
        <v>152</v>
      </c>
      <c r="C155" s="1" t="s">
        <v>23</v>
      </c>
      <c r="D155" s="1">
        <v>56.0</v>
      </c>
      <c r="E155" s="1">
        <v>4420232.0</v>
      </c>
      <c r="F155" s="1" t="s">
        <v>153</v>
      </c>
      <c r="G155" s="1">
        <v>2.0</v>
      </c>
      <c r="H155" s="1">
        <v>116.0</v>
      </c>
      <c r="I155" s="1">
        <v>21.0</v>
      </c>
      <c r="J155" s="1">
        <v>4.0</v>
      </c>
      <c r="K155" s="1">
        <v>37.0</v>
      </c>
      <c r="L155" s="1">
        <v>0.0</v>
      </c>
      <c r="M155" s="1">
        <v>5.0</v>
      </c>
      <c r="N155" s="1">
        <v>1.0</v>
      </c>
      <c r="O155" s="1">
        <v>4.0</v>
      </c>
      <c r="P155" s="1">
        <v>3.0</v>
      </c>
      <c r="Q155" s="2" t="b">
        <f>IFERROR(__xludf.DUMMYFUNCTION("IF(REGEXMATCH(B155, ""DEPRECATED""), true, false)
"),FALSE)</f>
        <v>0</v>
      </c>
      <c r="R155" s="2" t="str">
        <f t="shared" si="1"/>
        <v>friendica - 56</v>
      </c>
      <c r="S155" s="3" t="str">
        <f t="shared" si="2"/>
        <v>friendica - 4420232</v>
      </c>
      <c r="T155" s="2" t="b">
        <f t="shared" si="3"/>
        <v>0</v>
      </c>
    </row>
    <row r="156">
      <c r="A156" s="1" t="s">
        <v>532</v>
      </c>
      <c r="B156" s="1" t="s">
        <v>533</v>
      </c>
      <c r="C156" s="1" t="s">
        <v>23</v>
      </c>
      <c r="D156" s="1">
        <v>52.0</v>
      </c>
      <c r="E156" s="1">
        <v>8877716.0</v>
      </c>
      <c r="F156" s="1" t="s">
        <v>534</v>
      </c>
      <c r="G156" s="1">
        <v>80.0</v>
      </c>
      <c r="H156" s="1">
        <v>43.0</v>
      </c>
      <c r="I156" s="1">
        <v>66.0</v>
      </c>
      <c r="J156" s="1">
        <v>7.0</v>
      </c>
      <c r="K156" s="1">
        <v>5.0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2" t="b">
        <f>IFERROR(__xludf.DUMMYFUNCTION("IF(REGEXMATCH(B156, ""DEPRECATED""), true, false)
"),TRUE)</f>
        <v>1</v>
      </c>
      <c r="R156" s="2" t="str">
        <f t="shared" si="1"/>
        <v>ubuntu-debootstrap - 52</v>
      </c>
      <c r="S156" s="3" t="str">
        <f t="shared" si="2"/>
        <v>ubuntu-debootstrap - 8877716</v>
      </c>
      <c r="T156" s="2" t="b">
        <f t="shared" si="3"/>
        <v>0</v>
      </c>
    </row>
    <row r="157">
      <c r="A157" s="1" t="s">
        <v>314</v>
      </c>
      <c r="B157" s="1" t="s">
        <v>315</v>
      </c>
      <c r="C157" s="1" t="s">
        <v>23</v>
      </c>
      <c r="D157" s="1">
        <v>51.0</v>
      </c>
      <c r="E157" s="1">
        <v>4173371.0</v>
      </c>
      <c r="F157" s="1" t="s">
        <v>316</v>
      </c>
      <c r="G157" s="1">
        <v>3.0</v>
      </c>
      <c r="H157" s="1">
        <v>13.0</v>
      </c>
      <c r="I157" s="1">
        <v>1.0</v>
      </c>
      <c r="J157" s="1">
        <v>15.0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2" t="b">
        <f>IFERROR(__xludf.DUMMYFUNCTION("IF(REGEXMATCH(B157, ""DEPRECATED""), true, false)
"),FALSE)</f>
        <v>0</v>
      </c>
      <c r="R157" s="2" t="str">
        <f t="shared" si="1"/>
        <v>convertigo - 51</v>
      </c>
      <c r="S157" s="3" t="str">
        <f t="shared" si="2"/>
        <v>convertigo - 4173371</v>
      </c>
      <c r="T157" s="2" t="b">
        <f t="shared" si="3"/>
        <v>0</v>
      </c>
    </row>
    <row r="158" hidden="1">
      <c r="A158" s="1" t="s">
        <v>407</v>
      </c>
      <c r="B158" s="1" t="s">
        <v>408</v>
      </c>
      <c r="C158" s="1" t="s">
        <v>23</v>
      </c>
      <c r="D158" s="1">
        <v>51.0</v>
      </c>
      <c r="E158" s="1">
        <v>591025.0</v>
      </c>
      <c r="F158" s="1" t="s">
        <v>409</v>
      </c>
      <c r="G158" s="1" t="s">
        <v>166</v>
      </c>
      <c r="H158" s="1" t="s">
        <v>166</v>
      </c>
      <c r="I158" s="1" t="s">
        <v>166</v>
      </c>
      <c r="J158" s="1" t="s">
        <v>166</v>
      </c>
      <c r="K158" s="1" t="s">
        <v>166</v>
      </c>
      <c r="L158" s="1" t="s">
        <v>166</v>
      </c>
      <c r="M158" s="1" t="s">
        <v>166</v>
      </c>
      <c r="N158" s="1" t="s">
        <v>166</v>
      </c>
      <c r="O158" s="1" t="s">
        <v>166</v>
      </c>
      <c r="P158" s="1" t="s">
        <v>166</v>
      </c>
      <c r="Q158" s="2" t="b">
        <f>IFERROR(__xludf.DUMMYFUNCTION("IF(REGEXMATCH(B158, ""DEPRECATED""), true, false)
"),FALSE)</f>
        <v>0</v>
      </c>
      <c r="R158" s="2" t="str">
        <f t="shared" si="1"/>
        <v>sl - 51</v>
      </c>
      <c r="S158" s="3" t="str">
        <f t="shared" si="2"/>
        <v>sl - 591025</v>
      </c>
      <c r="T158" s="2" t="b">
        <f t="shared" si="3"/>
        <v>1</v>
      </c>
    </row>
    <row r="159">
      <c r="A159" s="1" t="s">
        <v>236</v>
      </c>
      <c r="B159" s="1" t="s">
        <v>237</v>
      </c>
      <c r="C159" s="1" t="s">
        <v>23</v>
      </c>
      <c r="D159" s="1">
        <v>48.0</v>
      </c>
      <c r="E159" s="1">
        <v>2.1765289E7</v>
      </c>
      <c r="F159" s="1" t="s">
        <v>238</v>
      </c>
      <c r="G159" s="1">
        <v>3.0</v>
      </c>
      <c r="H159" s="1">
        <v>11.0</v>
      </c>
      <c r="I159" s="1">
        <v>1.0</v>
      </c>
      <c r="J159" s="1">
        <v>3.0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2" t="b">
        <f>IFERROR(__xludf.DUMMYFUNCTION("IF(REGEXMATCH(B159, ""DEPRECATED""), true, false)
"),FALSE)</f>
        <v>0</v>
      </c>
      <c r="R159" s="2" t="str">
        <f t="shared" si="1"/>
        <v>sapmachine - 48</v>
      </c>
      <c r="S159" s="3" t="str">
        <f t="shared" si="2"/>
        <v>sapmachine - 21765289</v>
      </c>
      <c r="T159" s="2" t="b">
        <f t="shared" si="3"/>
        <v>0</v>
      </c>
    </row>
    <row r="160" hidden="1">
      <c r="A160" s="1" t="s">
        <v>455</v>
      </c>
      <c r="B160" s="1" t="s">
        <v>456</v>
      </c>
      <c r="C160" s="1" t="s">
        <v>23</v>
      </c>
      <c r="D160" s="1">
        <v>48.0</v>
      </c>
      <c r="E160" s="1">
        <v>672998.0</v>
      </c>
      <c r="F160" s="1" t="s">
        <v>457</v>
      </c>
      <c r="G160" s="1" t="s">
        <v>166</v>
      </c>
      <c r="H160" s="1" t="s">
        <v>166</v>
      </c>
      <c r="I160" s="1" t="s">
        <v>166</v>
      </c>
      <c r="J160" s="1" t="s">
        <v>166</v>
      </c>
      <c r="K160" s="1" t="s">
        <v>166</v>
      </c>
      <c r="L160" s="1" t="s">
        <v>166</v>
      </c>
      <c r="M160" s="1" t="s">
        <v>166</v>
      </c>
      <c r="N160" s="1" t="s">
        <v>166</v>
      </c>
      <c r="O160" s="1" t="s">
        <v>166</v>
      </c>
      <c r="P160" s="1" t="s">
        <v>166</v>
      </c>
      <c r="Q160" s="2" t="b">
        <f>IFERROR(__xludf.DUMMYFUNCTION("IF(REGEXMATCH(B160, ""DEPRECATED""), true, false)
"),TRUE)</f>
        <v>1</v>
      </c>
      <c r="R160" s="2" t="str">
        <f t="shared" si="1"/>
        <v>jobber - 48</v>
      </c>
      <c r="S160" s="3" t="str">
        <f t="shared" si="2"/>
        <v>jobber - 672998</v>
      </c>
      <c r="T160" s="2" t="b">
        <f t="shared" si="3"/>
        <v>1</v>
      </c>
    </row>
    <row r="161" hidden="1">
      <c r="A161" s="1" t="s">
        <v>474</v>
      </c>
      <c r="B161" s="1" t="s">
        <v>462</v>
      </c>
      <c r="C161" s="1" t="s">
        <v>23</v>
      </c>
      <c r="D161" s="1">
        <v>47.0</v>
      </c>
      <c r="E161" s="1">
        <v>647268.0</v>
      </c>
      <c r="F161" s="1" t="s">
        <v>475</v>
      </c>
      <c r="G161" s="1" t="s">
        <v>166</v>
      </c>
      <c r="H161" s="1" t="s">
        <v>166</v>
      </c>
      <c r="I161" s="1" t="s">
        <v>166</v>
      </c>
      <c r="J161" s="1" t="s">
        <v>166</v>
      </c>
      <c r="K161" s="1" t="s">
        <v>166</v>
      </c>
      <c r="L161" s="1" t="s">
        <v>166</v>
      </c>
      <c r="M161" s="1" t="s">
        <v>166</v>
      </c>
      <c r="N161" s="1" t="s">
        <v>166</v>
      </c>
      <c r="O161" s="1" t="s">
        <v>166</v>
      </c>
      <c r="P161" s="1" t="s">
        <v>166</v>
      </c>
      <c r="Q161" s="2" t="b">
        <f>IFERROR(__xludf.DUMMYFUNCTION("IF(REGEXMATCH(B161, ""DEPRECATED""), true, false)
"),TRUE)</f>
        <v>1</v>
      </c>
      <c r="R161" s="2" t="str">
        <f t="shared" si="1"/>
        <v>sourcemage - 47</v>
      </c>
      <c r="S161" s="3" t="str">
        <f t="shared" si="2"/>
        <v>sourcemage - 647268</v>
      </c>
      <c r="T161" s="2" t="b">
        <f t="shared" si="3"/>
        <v>1</v>
      </c>
    </row>
    <row r="162">
      <c r="A162" s="1" t="s">
        <v>489</v>
      </c>
      <c r="B162" s="1" t="s">
        <v>462</v>
      </c>
      <c r="C162" s="1" t="s">
        <v>23</v>
      </c>
      <c r="D162" s="1">
        <v>47.0</v>
      </c>
      <c r="E162" s="1">
        <v>1292421.0</v>
      </c>
      <c r="F162" s="1" t="s">
        <v>490</v>
      </c>
      <c r="G162" s="1">
        <v>0.0</v>
      </c>
      <c r="H162" s="1">
        <v>0.0</v>
      </c>
      <c r="I162" s="1">
        <v>1.0</v>
      </c>
      <c r="J162" s="1">
        <v>0.0</v>
      </c>
      <c r="K162" s="1">
        <v>4.0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2" t="b">
        <f>IFERROR(__xludf.DUMMYFUNCTION("IF(REGEXMATCH(B162, ""DEPRECATED""), true, false)
"),TRUE)</f>
        <v>1</v>
      </c>
      <c r="R162" s="2" t="str">
        <f t="shared" si="1"/>
        <v>known - 47</v>
      </c>
      <c r="S162" s="3" t="str">
        <f t="shared" si="2"/>
        <v>known - 1292421</v>
      </c>
      <c r="T162" s="2" t="b">
        <f t="shared" si="3"/>
        <v>0</v>
      </c>
    </row>
    <row r="163">
      <c r="A163" s="1" t="s">
        <v>476</v>
      </c>
      <c r="B163" s="1" t="s">
        <v>477</v>
      </c>
      <c r="C163" s="1" t="s">
        <v>23</v>
      </c>
      <c r="D163" s="1">
        <v>44.0</v>
      </c>
      <c r="E163" s="1">
        <v>1606033.0</v>
      </c>
      <c r="F163" s="1" t="s">
        <v>478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2" t="b">
        <f>IFERROR(__xludf.DUMMYFUNCTION("IF(REGEXMATCH(B163, ""DEPRECATED""), true, false)
"),FALSE)</f>
        <v>0</v>
      </c>
      <c r="R163" s="2" t="str">
        <f t="shared" si="1"/>
        <v>mageia - 44</v>
      </c>
      <c r="S163" s="3" t="str">
        <f t="shared" si="2"/>
        <v>mageia - 1606033</v>
      </c>
      <c r="T163" s="2" t="b">
        <f t="shared" si="3"/>
        <v>0</v>
      </c>
    </row>
    <row r="164" hidden="1">
      <c r="A164" s="1" t="s">
        <v>353</v>
      </c>
      <c r="B164" s="1" t="s">
        <v>354</v>
      </c>
      <c r="C164" s="1" t="s">
        <v>23</v>
      </c>
      <c r="D164" s="1">
        <v>41.0</v>
      </c>
      <c r="E164" s="1">
        <v>1843656.0</v>
      </c>
      <c r="F164" s="1" t="s">
        <v>355</v>
      </c>
      <c r="G164" s="1" t="s">
        <v>166</v>
      </c>
      <c r="H164" s="1" t="s">
        <v>166</v>
      </c>
      <c r="I164" s="1" t="s">
        <v>166</v>
      </c>
      <c r="J164" s="1" t="s">
        <v>166</v>
      </c>
      <c r="K164" s="1" t="s">
        <v>166</v>
      </c>
      <c r="L164" s="1" t="s">
        <v>166</v>
      </c>
      <c r="M164" s="1" t="s">
        <v>166</v>
      </c>
      <c r="N164" s="1" t="s">
        <v>166</v>
      </c>
      <c r="O164" s="1" t="s">
        <v>166</v>
      </c>
      <c r="P164" s="1" t="s">
        <v>166</v>
      </c>
      <c r="Q164" s="2" t="b">
        <f>IFERROR(__xludf.DUMMYFUNCTION("IF(REGEXMATCH(B164, ""DEPRECATED""), true, false)
"),FALSE)</f>
        <v>0</v>
      </c>
      <c r="R164" s="2" t="str">
        <f t="shared" si="1"/>
        <v>silverpeas - 41</v>
      </c>
      <c r="S164" s="3" t="str">
        <f t="shared" si="2"/>
        <v>silverpeas - 1843656</v>
      </c>
      <c r="T164" s="2" t="b">
        <f t="shared" si="3"/>
        <v>1</v>
      </c>
    </row>
    <row r="165">
      <c r="A165" s="1" t="s">
        <v>484</v>
      </c>
      <c r="B165" s="1" t="s">
        <v>462</v>
      </c>
      <c r="C165" s="1" t="s">
        <v>23</v>
      </c>
      <c r="D165" s="1">
        <v>40.0</v>
      </c>
      <c r="E165" s="1">
        <v>867447.0</v>
      </c>
      <c r="F165" s="1" t="s">
        <v>485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2" t="b">
        <f>IFERROR(__xludf.DUMMYFUNCTION("IF(REGEXMATCH(B165, ""DEPRECATED""), true, false)
"),TRUE)</f>
        <v>1</v>
      </c>
      <c r="R165" s="2" t="str">
        <f t="shared" si="1"/>
        <v>crux - 40</v>
      </c>
      <c r="S165" s="3" t="str">
        <f t="shared" si="2"/>
        <v>crux - 867447</v>
      </c>
      <c r="T165" s="2" t="b">
        <f t="shared" si="3"/>
        <v>0</v>
      </c>
    </row>
    <row r="166">
      <c r="A166" s="1" t="s">
        <v>221</v>
      </c>
      <c r="B166" s="1" t="s">
        <v>222</v>
      </c>
      <c r="C166" s="1" t="s">
        <v>23</v>
      </c>
      <c r="D166" s="1">
        <v>37.0</v>
      </c>
      <c r="E166" s="1">
        <v>22626.0</v>
      </c>
      <c r="F166" s="1" t="s">
        <v>223</v>
      </c>
      <c r="G166" s="1">
        <v>0.0</v>
      </c>
      <c r="H166" s="1">
        <v>0.0</v>
      </c>
      <c r="I166" s="1">
        <v>1.0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2.0</v>
      </c>
      <c r="P166" s="1">
        <v>0.0</v>
      </c>
      <c r="Q166" s="2" t="b">
        <f>IFERROR(__xludf.DUMMYFUNCTION("IF(REGEXMATCH(B166, ""DEPRECATED""), true, false)
"),FALSE)</f>
        <v>0</v>
      </c>
      <c r="R166" s="2" t="str">
        <f t="shared" si="1"/>
        <v>api-firewall - 37</v>
      </c>
      <c r="S166" s="3" t="str">
        <f t="shared" si="2"/>
        <v>api-firewall - 22626</v>
      </c>
      <c r="T166" s="2" t="b">
        <f t="shared" si="3"/>
        <v>0</v>
      </c>
    </row>
    <row r="167" hidden="1">
      <c r="A167" s="1" t="s">
        <v>335</v>
      </c>
      <c r="B167" s="1" t="s">
        <v>336</v>
      </c>
      <c r="C167" s="1" t="s">
        <v>23</v>
      </c>
      <c r="D167" s="1">
        <v>37.0</v>
      </c>
      <c r="E167" s="1">
        <v>3194183.0</v>
      </c>
      <c r="F167" s="1" t="s">
        <v>337</v>
      </c>
      <c r="G167" s="1" t="s">
        <v>166</v>
      </c>
      <c r="H167" s="1" t="s">
        <v>166</v>
      </c>
      <c r="I167" s="1" t="s">
        <v>166</v>
      </c>
      <c r="J167" s="1" t="s">
        <v>166</v>
      </c>
      <c r="K167" s="1" t="s">
        <v>166</v>
      </c>
      <c r="L167" s="1" t="s">
        <v>166</v>
      </c>
      <c r="M167" s="1" t="s">
        <v>166</v>
      </c>
      <c r="N167" s="1" t="s">
        <v>166</v>
      </c>
      <c r="O167" s="1" t="s">
        <v>166</v>
      </c>
      <c r="P167" s="1" t="s">
        <v>166</v>
      </c>
      <c r="Q167" s="2" t="b">
        <f>IFERROR(__xludf.DUMMYFUNCTION("IF(REGEXMATCH(B167, ""DEPRECATED""), true, false)
"),FALSE)</f>
        <v>0</v>
      </c>
      <c r="R167" s="2" t="str">
        <f t="shared" si="1"/>
        <v>ibm-semeru-runtimes - 37</v>
      </c>
      <c r="S167" s="3" t="str">
        <f t="shared" si="2"/>
        <v>ibm-semeru-runtimes - 3194183</v>
      </c>
      <c r="T167" s="2" t="b">
        <f t="shared" si="3"/>
        <v>1</v>
      </c>
    </row>
    <row r="168">
      <c r="A168" s="1" t="s">
        <v>482</v>
      </c>
      <c r="B168" s="1" t="s">
        <v>462</v>
      </c>
      <c r="C168" s="1" t="s">
        <v>23</v>
      </c>
      <c r="D168" s="1">
        <v>33.0</v>
      </c>
      <c r="E168" s="1">
        <v>705379.0</v>
      </c>
      <c r="F168" s="1" t="s">
        <v>483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2" t="b">
        <f>IFERROR(__xludf.DUMMYFUNCTION("IF(REGEXMATCH(B168, ""DEPRECATED""), true, false)
"),TRUE)</f>
        <v>1</v>
      </c>
      <c r="R168" s="2" t="str">
        <f t="shared" si="1"/>
        <v>euleros - 33</v>
      </c>
      <c r="S168" s="3" t="str">
        <f t="shared" si="2"/>
        <v>euleros - 705379</v>
      </c>
      <c r="T168" s="2" t="b">
        <f t="shared" si="3"/>
        <v>0</v>
      </c>
    </row>
    <row r="169">
      <c r="A169" s="1" t="s">
        <v>464</v>
      </c>
      <c r="B169" s="1" t="s">
        <v>462</v>
      </c>
      <c r="C169" s="1" t="s">
        <v>23</v>
      </c>
      <c r="D169" s="1">
        <v>27.0</v>
      </c>
      <c r="E169" s="1">
        <v>2693662.0</v>
      </c>
      <c r="F169" s="1" t="s">
        <v>465</v>
      </c>
      <c r="G169" s="1">
        <v>12.0</v>
      </c>
      <c r="H169" s="1">
        <v>15.0</v>
      </c>
      <c r="I169" s="1">
        <v>37.0</v>
      </c>
      <c r="J169" s="1">
        <v>0.0</v>
      </c>
      <c r="K169" s="1">
        <v>61.0</v>
      </c>
      <c r="L169" s="1">
        <v>1.0</v>
      </c>
      <c r="M169" s="1">
        <v>38.0</v>
      </c>
      <c r="N169" s="1">
        <v>0.0</v>
      </c>
      <c r="O169" s="1">
        <v>5.0</v>
      </c>
      <c r="P169" s="1">
        <v>0.0</v>
      </c>
      <c r="Q169" s="2" t="b">
        <f>IFERROR(__xludf.DUMMYFUNCTION("IF(REGEXMATCH(B169, ""DEPRECATED""), true, false)
"),TRUE)</f>
        <v>1</v>
      </c>
      <c r="R169" s="2" t="str">
        <f t="shared" si="1"/>
        <v>rapidoid - 27</v>
      </c>
      <c r="S169" s="3" t="str">
        <f t="shared" si="2"/>
        <v>rapidoid - 2693662</v>
      </c>
      <c r="T169" s="2" t="b">
        <f t="shared" si="3"/>
        <v>0</v>
      </c>
    </row>
    <row r="170" hidden="1">
      <c r="A170" s="1" t="s">
        <v>452</v>
      </c>
      <c r="B170" s="1" t="s">
        <v>453</v>
      </c>
      <c r="C170" s="1" t="s">
        <v>23</v>
      </c>
      <c r="D170" s="1">
        <v>23.0</v>
      </c>
      <c r="E170" s="1">
        <v>696463.0</v>
      </c>
      <c r="F170" s="1" t="s">
        <v>454</v>
      </c>
      <c r="G170" s="1" t="s">
        <v>166</v>
      </c>
      <c r="H170" s="1" t="s">
        <v>166</v>
      </c>
      <c r="I170" s="1" t="s">
        <v>166</v>
      </c>
      <c r="J170" s="1" t="s">
        <v>166</v>
      </c>
      <c r="K170" s="1" t="s">
        <v>166</v>
      </c>
      <c r="L170" s="1" t="s">
        <v>166</v>
      </c>
      <c r="M170" s="1" t="s">
        <v>166</v>
      </c>
      <c r="N170" s="1" t="s">
        <v>166</v>
      </c>
      <c r="O170" s="1" t="s">
        <v>166</v>
      </c>
      <c r="P170" s="1" t="s">
        <v>166</v>
      </c>
      <c r="Q170" s="2" t="b">
        <f>IFERROR(__xludf.DUMMYFUNCTION("IF(REGEXMATCH(B170, ""DEPRECATED""), true, false)
"),FALSE)</f>
        <v>0</v>
      </c>
      <c r="R170" s="2" t="str">
        <f t="shared" si="1"/>
        <v>clefos - 23</v>
      </c>
      <c r="S170" s="3" t="str">
        <f t="shared" si="2"/>
        <v>clefos - 696463</v>
      </c>
      <c r="T170" s="2" t="b">
        <f t="shared" si="3"/>
        <v>1</v>
      </c>
    </row>
    <row r="171">
      <c r="A171" s="1" t="s">
        <v>389</v>
      </c>
      <c r="B171" s="1" t="s">
        <v>390</v>
      </c>
      <c r="C171" s="1" t="s">
        <v>23</v>
      </c>
      <c r="D171" s="1">
        <v>19.0</v>
      </c>
      <c r="E171" s="1">
        <v>391051.0</v>
      </c>
      <c r="F171" s="1" t="s">
        <v>391</v>
      </c>
      <c r="G171" s="1">
        <v>0.0</v>
      </c>
      <c r="H171" s="1">
        <v>25.0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1.0</v>
      </c>
      <c r="O171" s="1">
        <v>0.0</v>
      </c>
      <c r="P171" s="1">
        <v>0.0</v>
      </c>
      <c r="Q171" s="2" t="b">
        <f>IFERROR(__xludf.DUMMYFUNCTION("IF(REGEXMATCH(B171, ""DEPRECATED""), true, false)
"),FALSE)</f>
        <v>0</v>
      </c>
      <c r="R171" s="2" t="str">
        <f t="shared" si="1"/>
        <v>hitch - 19</v>
      </c>
      <c r="S171" s="3" t="str">
        <f t="shared" si="2"/>
        <v>hitch - 391051</v>
      </c>
      <c r="T171" s="2" t="b">
        <f t="shared" si="3"/>
        <v>0</v>
      </c>
    </row>
    <row r="172">
      <c r="A172" s="1" t="s">
        <v>320</v>
      </c>
      <c r="B172" s="1" t="s">
        <v>321</v>
      </c>
      <c r="C172" s="1" t="s">
        <v>23</v>
      </c>
      <c r="D172" s="1">
        <v>16.0</v>
      </c>
      <c r="E172" s="1">
        <v>30981.0</v>
      </c>
      <c r="F172" s="1" t="s">
        <v>322</v>
      </c>
      <c r="G172" s="1">
        <v>5.0</v>
      </c>
      <c r="H172" s="1">
        <v>50.0</v>
      </c>
      <c r="I172" s="1">
        <v>15.0</v>
      </c>
      <c r="J172" s="1">
        <v>62.0</v>
      </c>
      <c r="K172" s="1">
        <v>28.0</v>
      </c>
      <c r="L172" s="1">
        <v>3.0</v>
      </c>
      <c r="M172" s="1">
        <v>1.0</v>
      </c>
      <c r="N172" s="1">
        <v>0.0</v>
      </c>
      <c r="O172" s="1">
        <v>1.0</v>
      </c>
      <c r="P172" s="1">
        <v>0.0</v>
      </c>
      <c r="Q172" s="2" t="b">
        <f>IFERROR(__xludf.DUMMYFUNCTION("IF(REGEXMATCH(B172, ""DEPRECATED""), true, false)
"),FALSE)</f>
        <v>0</v>
      </c>
      <c r="R172" s="2" t="str">
        <f t="shared" si="1"/>
        <v>spark - 16</v>
      </c>
      <c r="S172" s="3" t="str">
        <f t="shared" si="2"/>
        <v>spark - 30981</v>
      </c>
      <c r="T172" s="2" t="b">
        <f t="shared" si="3"/>
        <v>0</v>
      </c>
    </row>
    <row r="173">
      <c r="A173" s="1" t="s">
        <v>67</v>
      </c>
      <c r="B173" s="1" t="s">
        <v>68</v>
      </c>
      <c r="C173" s="1" t="s">
        <v>23</v>
      </c>
      <c r="D173" s="1">
        <v>15.0</v>
      </c>
      <c r="E173" s="1">
        <v>108231.0</v>
      </c>
      <c r="F173" s="1" t="s">
        <v>69</v>
      </c>
      <c r="G173" s="1">
        <v>0.0</v>
      </c>
      <c r="H173" s="1">
        <v>33.0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1.0</v>
      </c>
      <c r="O173" s="1">
        <v>0.0</v>
      </c>
      <c r="P173" s="1">
        <v>0.0</v>
      </c>
      <c r="Q173" s="2" t="b">
        <f>IFERROR(__xludf.DUMMYFUNCTION("IF(REGEXMATCH(B173, ""DEPRECATED""), true, false)
"),FALSE)</f>
        <v>0</v>
      </c>
      <c r="R173" s="2" t="str">
        <f t="shared" si="1"/>
        <v>unit - 15</v>
      </c>
      <c r="S173" s="3" t="str">
        <f t="shared" si="2"/>
        <v>unit - 108231</v>
      </c>
      <c r="T173" s="2" t="b">
        <f t="shared" si="3"/>
        <v>0</v>
      </c>
    </row>
    <row r="174">
      <c r="A174" s="1" t="s">
        <v>497</v>
      </c>
      <c r="B174" s="1" t="s">
        <v>498</v>
      </c>
      <c r="C174" s="1" t="s">
        <v>23</v>
      </c>
      <c r="D174" s="1">
        <v>14.0</v>
      </c>
      <c r="E174" s="1">
        <v>4226609.0</v>
      </c>
      <c r="F174" s="1" t="s">
        <v>499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2" t="b">
        <f>IFERROR(__xludf.DUMMYFUNCTION("IF(REGEXMATCH(B174, ""DEPRECATED""), true, false)
"),FALSE)</f>
        <v>0</v>
      </c>
      <c r="R174" s="2" t="str">
        <f t="shared" si="1"/>
        <v>hello-seattle - 14</v>
      </c>
      <c r="S174" s="3" t="str">
        <f t="shared" si="2"/>
        <v>hello-seattle - 4226609</v>
      </c>
      <c r="T174" s="2" t="b">
        <f t="shared" si="3"/>
        <v>0</v>
      </c>
    </row>
    <row r="175">
      <c r="A175" s="1" t="s">
        <v>494</v>
      </c>
      <c r="B175" s="1" t="s">
        <v>495</v>
      </c>
      <c r="C175" s="1" t="s">
        <v>23</v>
      </c>
      <c r="D175" s="1">
        <v>11.0</v>
      </c>
      <c r="E175" s="1">
        <v>1453884.0</v>
      </c>
      <c r="F175" s="1" t="s">
        <v>496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2" t="b">
        <f>IFERROR(__xludf.DUMMYFUNCTION("IF(REGEXMATCH(B175, ""DEPRECATED""), true, false)
"),FALSE)</f>
        <v>0</v>
      </c>
      <c r="R175" s="2" t="str">
        <f t="shared" si="1"/>
        <v>hola-mundo - 11</v>
      </c>
      <c r="S175" s="3" t="str">
        <f t="shared" si="2"/>
        <v>hola-mundo - 1453884</v>
      </c>
      <c r="T175" s="2" t="b">
        <f t="shared" si="3"/>
        <v>0</v>
      </c>
    </row>
    <row r="176">
      <c r="A176" s="1" t="s">
        <v>251</v>
      </c>
      <c r="B176" s="1" t="s">
        <v>252</v>
      </c>
      <c r="C176" s="1" t="s">
        <v>23</v>
      </c>
      <c r="D176" s="1">
        <v>8.0</v>
      </c>
      <c r="E176" s="1">
        <v>216960.0</v>
      </c>
      <c r="F176" s="1" t="s">
        <v>253</v>
      </c>
      <c r="G176" s="1">
        <v>0.0</v>
      </c>
      <c r="H176" s="1">
        <v>29.0</v>
      </c>
      <c r="I176" s="1">
        <v>1.0</v>
      </c>
      <c r="J176" s="1">
        <v>0.0</v>
      </c>
      <c r="K176" s="1">
        <v>0.0</v>
      </c>
      <c r="L176" s="1">
        <v>0.0</v>
      </c>
      <c r="M176" s="1">
        <v>0.0</v>
      </c>
      <c r="N176" s="1">
        <v>1.0</v>
      </c>
      <c r="O176" s="1">
        <v>0.0</v>
      </c>
      <c r="P176" s="1">
        <v>1.0</v>
      </c>
      <c r="Q176" s="2" t="b">
        <f>IFERROR(__xludf.DUMMYFUNCTION("IF(REGEXMATCH(B176, ""DEPRECATED""), true, false)
"),FALSE)</f>
        <v>0</v>
      </c>
      <c r="R176" s="2" t="str">
        <f t="shared" si="1"/>
        <v>satosa - 8</v>
      </c>
      <c r="S176" s="3" t="str">
        <f t="shared" si="2"/>
        <v>satosa - 216960</v>
      </c>
      <c r="T176" s="2" t="b">
        <f t="shared" si="3"/>
        <v>0</v>
      </c>
    </row>
  </sheetData>
  <autoFilter ref="$A$1:$Z$176">
    <filterColumn colId="19">
      <filters>
        <filter val="FALSE"/>
      </filters>
    </filterColumn>
    <sortState ref="A1:Z176">
      <sortCondition descending="1" ref="D1:D176"/>
      <sortCondition descending="1" ref="F1:F176"/>
      <sortCondition descending="1" ref="K1:K176"/>
      <sortCondition descending="1" ref="L1:L176"/>
      <sortCondition descending="1" ref="M1:M176"/>
      <sortCondition descending="1" ref="N1:N176"/>
      <sortCondition descending="1" ref="E1:E176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544</v>
      </c>
      <c r="W1" s="4"/>
      <c r="X1" s="4"/>
      <c r="Y1" s="4"/>
      <c r="Z1" s="4"/>
      <c r="AA1" s="4"/>
      <c r="AB1" s="4"/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I1" s="1" t="s">
        <v>6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11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544</v>
      </c>
    </row>
    <row r="2">
      <c r="A2" s="1" t="s">
        <v>88</v>
      </c>
      <c r="B2" s="1" t="s">
        <v>89</v>
      </c>
      <c r="C2" s="1" t="s">
        <v>23</v>
      </c>
      <c r="D2" s="1">
        <v>19159.0</v>
      </c>
      <c r="E2" s="1">
        <v>8.573723816E9</v>
      </c>
      <c r="F2" s="1" t="s">
        <v>90</v>
      </c>
      <c r="G2" s="1">
        <v>0.0</v>
      </c>
      <c r="H2" s="1">
        <v>34.0</v>
      </c>
      <c r="I2" s="1">
        <v>0.0</v>
      </c>
      <c r="J2" s="1">
        <v>3.0</v>
      </c>
      <c r="K2" s="1">
        <v>0.0</v>
      </c>
      <c r="L2" s="1">
        <v>0.0</v>
      </c>
      <c r="M2" s="1">
        <v>0.0</v>
      </c>
      <c r="N2" s="1">
        <v>1.0</v>
      </c>
      <c r="O2" s="1">
        <v>0.0</v>
      </c>
      <c r="P2" s="1">
        <v>0.0</v>
      </c>
      <c r="Q2" s="2" t="b">
        <f>IFERROR(__xludf.DUMMYFUNCTION("IF(REGEXMATCH(B2, ""DEPRECATED""), true, false)
"),FALSE)</f>
        <v>0</v>
      </c>
      <c r="R2" s="2" t="str">
        <f t="shared" ref="R2:R176" si="1">CONCAT(A2, CONCAT(" - ", D2))</f>
        <v>nginx - 19159</v>
      </c>
      <c r="S2" s="3" t="str">
        <f t="shared" ref="S2:S176" si="2">CONCAT(A2, CONCAT(" - ", E2))</f>
        <v>nginx - 8573723816</v>
      </c>
      <c r="T2" s="2" t="b">
        <f t="shared" ref="T2:T55" si="3">if(eq(G2,"undefined"),true,false)</f>
        <v>0</v>
      </c>
      <c r="W2" s="5"/>
      <c r="X2" s="5"/>
      <c r="Y2" s="5"/>
      <c r="Z2" s="6"/>
      <c r="AA2" s="6"/>
      <c r="AB2" s="5"/>
      <c r="AC2" s="1" t="s">
        <v>88</v>
      </c>
      <c r="AD2" s="1" t="s">
        <v>89</v>
      </c>
      <c r="AE2" s="1" t="s">
        <v>23</v>
      </c>
      <c r="AF2" s="1">
        <v>19159.0</v>
      </c>
      <c r="AG2" s="1">
        <v>8.573723816E9</v>
      </c>
      <c r="AH2" s="1" t="s">
        <v>90</v>
      </c>
      <c r="AI2" s="1">
        <v>0.0</v>
      </c>
      <c r="AJ2" s="1">
        <v>34.0</v>
      </c>
      <c r="AK2" s="1">
        <v>0.0</v>
      </c>
      <c r="AL2" s="1">
        <v>3.0</v>
      </c>
      <c r="AM2" s="1">
        <v>0.0</v>
      </c>
      <c r="AN2" s="1">
        <v>0.0</v>
      </c>
      <c r="AO2" s="1">
        <v>0.0</v>
      </c>
      <c r="AP2" s="1">
        <v>1.0</v>
      </c>
      <c r="AQ2" s="1">
        <v>0.0</v>
      </c>
      <c r="AR2" s="1">
        <v>0.0</v>
      </c>
      <c r="AS2" s="2" t="b">
        <f>IFERROR(__xludf.DUMMYFUNCTION("IF(REGEXMATCH(AD2, ""DEPRECATED""), true, false)
"),FALSE)</f>
        <v>0</v>
      </c>
      <c r="AT2" s="2" t="str">
        <f t="shared" ref="AT2:AT12" si="4">CONCAT(AC2, CONCAT(" - ", AF2))</f>
        <v>nginx - 19159</v>
      </c>
      <c r="AU2" s="3" t="str">
        <f t="shared" ref="AU2:AU12" si="5">CONCAT(AC2, CONCAT(" - ", AG2))</f>
        <v>nginx - 8573723816</v>
      </c>
      <c r="AV2" s="2" t="b">
        <f t="shared" ref="AV2:AV12" si="6">if(eq(AI2,"undefined"),true,false)</f>
        <v>0</v>
      </c>
    </row>
    <row r="3">
      <c r="A3" s="1" t="s">
        <v>359</v>
      </c>
      <c r="B3" s="1" t="s">
        <v>360</v>
      </c>
      <c r="C3" s="1" t="s">
        <v>23</v>
      </c>
      <c r="D3" s="1">
        <v>16519.0</v>
      </c>
      <c r="E3" s="1">
        <v>8.136854258E9</v>
      </c>
      <c r="F3" s="1" t="s">
        <v>361</v>
      </c>
      <c r="G3" s="1">
        <v>3.0</v>
      </c>
      <c r="H3" s="1">
        <v>9.0</v>
      </c>
      <c r="I3" s="1">
        <v>1.0</v>
      </c>
      <c r="J3" s="1">
        <v>3.0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2" t="b">
        <f>IFERROR(__xludf.DUMMYFUNCTION("IF(REGEXMATCH(B3, ""DEPRECATED""), true, false)
"),FALSE)</f>
        <v>0</v>
      </c>
      <c r="R3" s="2" t="str">
        <f t="shared" si="1"/>
        <v>ubuntu - 16519</v>
      </c>
      <c r="S3" s="3" t="str">
        <f t="shared" si="2"/>
        <v>ubuntu - 8136854258</v>
      </c>
      <c r="T3" s="2" t="b">
        <f t="shared" si="3"/>
        <v>0</v>
      </c>
      <c r="W3" s="5"/>
      <c r="X3" s="5"/>
      <c r="Y3" s="5"/>
      <c r="Z3" s="6"/>
      <c r="AA3" s="6"/>
      <c r="AB3" s="5"/>
      <c r="AC3" s="1" t="s">
        <v>359</v>
      </c>
      <c r="AD3" s="1" t="s">
        <v>360</v>
      </c>
      <c r="AE3" s="1" t="s">
        <v>23</v>
      </c>
      <c r="AF3" s="1">
        <v>16519.0</v>
      </c>
      <c r="AG3" s="1">
        <v>8.136854258E9</v>
      </c>
      <c r="AH3" s="1" t="s">
        <v>361</v>
      </c>
      <c r="AI3" s="1">
        <v>3.0</v>
      </c>
      <c r="AJ3" s="1">
        <v>9.0</v>
      </c>
      <c r="AK3" s="1">
        <v>1.0</v>
      </c>
      <c r="AL3" s="1">
        <v>3.0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2" t="b">
        <f>IFERROR(__xludf.DUMMYFUNCTION("IF(REGEXMATCH(AD3, ""DEPRECATED""), true, false)
"),FALSE)</f>
        <v>0</v>
      </c>
      <c r="AT3" s="2" t="str">
        <f t="shared" si="4"/>
        <v>ubuntu - 16519</v>
      </c>
      <c r="AU3" s="3" t="str">
        <f t="shared" si="5"/>
        <v>ubuntu - 8136854258</v>
      </c>
      <c r="AV3" s="2" t="b">
        <f t="shared" si="6"/>
        <v>0</v>
      </c>
    </row>
    <row r="4">
      <c r="A4" s="1" t="s">
        <v>34</v>
      </c>
      <c r="B4" s="1" t="s">
        <v>35</v>
      </c>
      <c r="C4" s="1" t="s">
        <v>23</v>
      </c>
      <c r="D4" s="1">
        <v>14552.0</v>
      </c>
      <c r="E4" s="1">
        <v>3.864873871E9</v>
      </c>
      <c r="F4" s="1" t="s">
        <v>36</v>
      </c>
      <c r="G4" s="1">
        <v>5.0</v>
      </c>
      <c r="H4" s="1">
        <v>0.0</v>
      </c>
      <c r="I4" s="1">
        <v>28.0</v>
      </c>
      <c r="J4" s="1">
        <v>0.0</v>
      </c>
      <c r="K4" s="1">
        <v>50.0</v>
      </c>
      <c r="L4" s="1">
        <v>0.0</v>
      </c>
      <c r="M4" s="1">
        <v>2.0</v>
      </c>
      <c r="N4" s="1">
        <v>0.0</v>
      </c>
      <c r="O4" s="1">
        <v>4.0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si="1"/>
        <v>mysql - 14552</v>
      </c>
      <c r="S4" s="3" t="str">
        <f t="shared" si="2"/>
        <v>mysql - 3864873871</v>
      </c>
      <c r="T4" s="2" t="b">
        <f t="shared" si="3"/>
        <v>0</v>
      </c>
      <c r="W4" s="5"/>
      <c r="X4" s="5"/>
      <c r="Y4" s="5"/>
      <c r="Z4" s="6"/>
      <c r="AA4" s="6"/>
      <c r="AB4" s="5"/>
      <c r="AC4" s="1" t="s">
        <v>34</v>
      </c>
      <c r="AD4" s="1" t="s">
        <v>35</v>
      </c>
      <c r="AE4" s="1" t="s">
        <v>23</v>
      </c>
      <c r="AF4" s="1">
        <v>14552.0</v>
      </c>
      <c r="AG4" s="1">
        <v>3.864873871E9</v>
      </c>
      <c r="AH4" s="1" t="s">
        <v>36</v>
      </c>
      <c r="AI4" s="1">
        <v>5.0</v>
      </c>
      <c r="AJ4" s="1">
        <v>0.0</v>
      </c>
      <c r="AK4" s="1">
        <v>28.0</v>
      </c>
      <c r="AL4" s="1">
        <v>0.0</v>
      </c>
      <c r="AM4" s="1">
        <v>50.0</v>
      </c>
      <c r="AN4" s="1">
        <v>0.0</v>
      </c>
      <c r="AO4" s="1">
        <v>2.0</v>
      </c>
      <c r="AP4" s="1">
        <v>0.0</v>
      </c>
      <c r="AQ4" s="1">
        <v>4.0</v>
      </c>
      <c r="AR4" s="1">
        <v>0.0</v>
      </c>
      <c r="AS4" s="2" t="b">
        <f>IFERROR(__xludf.DUMMYFUNCTION("IF(REGEXMATCH(AD4, ""DEPRECATED""), true, false)
"),FALSE)</f>
        <v>0</v>
      </c>
      <c r="AT4" s="2" t="str">
        <f t="shared" si="4"/>
        <v>mysql - 14552</v>
      </c>
      <c r="AU4" s="3" t="str">
        <f t="shared" si="5"/>
        <v>mysql - 3864873871</v>
      </c>
      <c r="AV4" s="2" t="b">
        <f t="shared" si="6"/>
        <v>0</v>
      </c>
    </row>
    <row r="5">
      <c r="A5" s="1" t="s">
        <v>61</v>
      </c>
      <c r="B5" s="1" t="s">
        <v>62</v>
      </c>
      <c r="C5" s="1" t="s">
        <v>23</v>
      </c>
      <c r="D5" s="1">
        <v>13004.0</v>
      </c>
      <c r="E5" s="1">
        <v>4.665428867E9</v>
      </c>
      <c r="F5" s="1" t="s">
        <v>63</v>
      </c>
      <c r="G5" s="1">
        <v>1.0</v>
      </c>
      <c r="H5" s="1">
        <v>82.0</v>
      </c>
      <c r="I5" s="1">
        <v>0.0</v>
      </c>
      <c r="J5" s="1">
        <v>7.0</v>
      </c>
      <c r="K5" s="1">
        <v>0.0</v>
      </c>
      <c r="L5" s="1">
        <v>0.0</v>
      </c>
      <c r="M5" s="1">
        <v>0.0</v>
      </c>
      <c r="N5" s="1">
        <v>1.0</v>
      </c>
      <c r="O5" s="1">
        <v>0.0</v>
      </c>
      <c r="P5" s="1">
        <v>0.0</v>
      </c>
      <c r="Q5" s="2" t="b">
        <f>IFERROR(__xludf.DUMMYFUNCTION("IF(REGEXMATCH(B5, ""DEPRECATED""), true, false)
"),FALSE)</f>
        <v>0</v>
      </c>
      <c r="R5" s="2" t="str">
        <f t="shared" si="1"/>
        <v>node - 13004</v>
      </c>
      <c r="S5" s="3" t="str">
        <f t="shared" si="2"/>
        <v>node - 4665428867</v>
      </c>
      <c r="T5" s="2" t="b">
        <f t="shared" si="3"/>
        <v>0</v>
      </c>
      <c r="W5" s="5"/>
      <c r="X5" s="5"/>
      <c r="Y5" s="5"/>
      <c r="Z5" s="6"/>
      <c r="AA5" s="6"/>
      <c r="AB5" s="5"/>
      <c r="AC5" s="1" t="s">
        <v>61</v>
      </c>
      <c r="AD5" s="1" t="s">
        <v>62</v>
      </c>
      <c r="AE5" s="1" t="s">
        <v>23</v>
      </c>
      <c r="AF5" s="1">
        <v>13004.0</v>
      </c>
      <c r="AG5" s="1">
        <v>4.665428867E9</v>
      </c>
      <c r="AH5" s="1" t="s">
        <v>63</v>
      </c>
      <c r="AI5" s="1">
        <v>1.0</v>
      </c>
      <c r="AJ5" s="1">
        <v>82.0</v>
      </c>
      <c r="AK5" s="1">
        <v>0.0</v>
      </c>
      <c r="AL5" s="1">
        <v>7.0</v>
      </c>
      <c r="AM5" s="1">
        <v>0.0</v>
      </c>
      <c r="AN5" s="1">
        <v>0.0</v>
      </c>
      <c r="AO5" s="1">
        <v>0.0</v>
      </c>
      <c r="AP5" s="1">
        <v>1.0</v>
      </c>
      <c r="AQ5" s="1">
        <v>0.0</v>
      </c>
      <c r="AR5" s="1">
        <v>0.0</v>
      </c>
      <c r="AS5" s="2" t="b">
        <f>IFERROR(__xludf.DUMMYFUNCTION("IF(REGEXMATCH(AD5, ""DEPRECATED""), true, false)
"),FALSE)</f>
        <v>0</v>
      </c>
      <c r="AT5" s="2" t="str">
        <f t="shared" si="4"/>
        <v>node - 13004</v>
      </c>
      <c r="AU5" s="3" t="str">
        <f t="shared" si="5"/>
        <v>node - 4665428867</v>
      </c>
      <c r="AV5" s="2" t="b">
        <f t="shared" si="6"/>
        <v>0</v>
      </c>
    </row>
    <row r="6">
      <c r="A6" s="1" t="s">
        <v>290</v>
      </c>
      <c r="B6" s="1" t="s">
        <v>291</v>
      </c>
      <c r="C6" s="1" t="s">
        <v>23</v>
      </c>
      <c r="D6" s="1">
        <v>12734.0</v>
      </c>
      <c r="E6" s="1">
        <v>5.925679194E9</v>
      </c>
      <c r="F6" s="1" t="s">
        <v>292</v>
      </c>
      <c r="G6" s="1">
        <v>3.0</v>
      </c>
      <c r="H6" s="1">
        <v>32.0</v>
      </c>
      <c r="I6" s="1">
        <v>11.0</v>
      </c>
      <c r="J6" s="1">
        <v>0.0</v>
      </c>
      <c r="K6" s="1">
        <v>28.0</v>
      </c>
      <c r="L6" s="1">
        <v>0.0</v>
      </c>
      <c r="M6" s="1">
        <v>2.0</v>
      </c>
      <c r="N6" s="1">
        <v>1.0</v>
      </c>
      <c r="O6" s="1">
        <v>1.0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1"/>
        <v>postgres - 12734</v>
      </c>
      <c r="S6" s="3" t="str">
        <f t="shared" si="2"/>
        <v>postgres - 5925679194</v>
      </c>
      <c r="T6" s="2" t="b">
        <f t="shared" si="3"/>
        <v>0</v>
      </c>
      <c r="W6" s="5"/>
      <c r="X6" s="5"/>
      <c r="Y6" s="5"/>
      <c r="Z6" s="6"/>
      <c r="AA6" s="6"/>
      <c r="AB6" s="5"/>
      <c r="AC6" s="1" t="s">
        <v>290</v>
      </c>
      <c r="AD6" s="1" t="s">
        <v>291</v>
      </c>
      <c r="AE6" s="1" t="s">
        <v>23</v>
      </c>
      <c r="AF6" s="1">
        <v>12734.0</v>
      </c>
      <c r="AG6" s="1">
        <v>5.925679194E9</v>
      </c>
      <c r="AH6" s="1" t="s">
        <v>292</v>
      </c>
      <c r="AI6" s="1">
        <v>3.0</v>
      </c>
      <c r="AJ6" s="1">
        <v>32.0</v>
      </c>
      <c r="AK6" s="1">
        <v>11.0</v>
      </c>
      <c r="AL6" s="1">
        <v>0.0</v>
      </c>
      <c r="AM6" s="1">
        <v>28.0</v>
      </c>
      <c r="AN6" s="1">
        <v>0.0</v>
      </c>
      <c r="AO6" s="1">
        <v>2.0</v>
      </c>
      <c r="AP6" s="1">
        <v>1.0</v>
      </c>
      <c r="AQ6" s="1">
        <v>1.0</v>
      </c>
      <c r="AR6" s="1">
        <v>0.0</v>
      </c>
      <c r="AS6" s="2" t="b">
        <f>IFERROR(__xludf.DUMMYFUNCTION("IF(REGEXMATCH(AD6, ""DEPRECATED""), true, false)
"),FALSE)</f>
        <v>0</v>
      </c>
      <c r="AT6" s="2" t="str">
        <f t="shared" si="4"/>
        <v>postgres - 12734</v>
      </c>
      <c r="AU6" s="3" t="str">
        <f t="shared" si="5"/>
        <v>postgres - 5925679194</v>
      </c>
      <c r="AV6" s="2" t="b">
        <f t="shared" si="6"/>
        <v>0</v>
      </c>
    </row>
    <row r="7">
      <c r="A7" s="1" t="s">
        <v>245</v>
      </c>
      <c r="B7" s="1" t="s">
        <v>246</v>
      </c>
      <c r="C7" s="1" t="s">
        <v>23</v>
      </c>
      <c r="D7" s="1">
        <v>12437.0</v>
      </c>
      <c r="E7" s="1">
        <v>5.994034865E9</v>
      </c>
      <c r="F7" s="1" t="s">
        <v>247</v>
      </c>
      <c r="G7" s="1">
        <v>3.0</v>
      </c>
      <c r="H7" s="1">
        <v>19.0</v>
      </c>
      <c r="I7" s="1">
        <v>11.0</v>
      </c>
      <c r="J7" s="1">
        <v>0.0</v>
      </c>
      <c r="K7" s="1">
        <v>28.0</v>
      </c>
      <c r="L7" s="1">
        <v>0.0</v>
      </c>
      <c r="M7" s="1">
        <v>2.0</v>
      </c>
      <c r="N7" s="1">
        <v>1.0</v>
      </c>
      <c r="O7" s="1">
        <v>1.0</v>
      </c>
      <c r="P7" s="1">
        <v>0.0</v>
      </c>
      <c r="Q7" s="2" t="b">
        <f>IFERROR(__xludf.DUMMYFUNCTION("IF(REGEXMATCH(B7, ""DEPRECATED""), true, false)
"),FALSE)</f>
        <v>0</v>
      </c>
      <c r="R7" s="2" t="str">
        <f t="shared" si="1"/>
        <v>redis - 12437</v>
      </c>
      <c r="S7" s="3" t="str">
        <f t="shared" si="2"/>
        <v>redis - 5994034865</v>
      </c>
      <c r="T7" s="2" t="b">
        <f t="shared" si="3"/>
        <v>0</v>
      </c>
      <c r="W7" s="5"/>
      <c r="X7" s="5"/>
      <c r="Y7" s="5"/>
      <c r="Z7" s="6"/>
      <c r="AA7" s="6"/>
      <c r="AB7" s="5"/>
      <c r="AC7" s="1" t="s">
        <v>245</v>
      </c>
      <c r="AD7" s="1" t="s">
        <v>246</v>
      </c>
      <c r="AE7" s="1" t="s">
        <v>23</v>
      </c>
      <c r="AF7" s="1">
        <v>12437.0</v>
      </c>
      <c r="AG7" s="1">
        <v>5.994034865E9</v>
      </c>
      <c r="AH7" s="1" t="s">
        <v>247</v>
      </c>
      <c r="AI7" s="1">
        <v>3.0</v>
      </c>
      <c r="AJ7" s="1">
        <v>19.0</v>
      </c>
      <c r="AK7" s="1">
        <v>11.0</v>
      </c>
      <c r="AL7" s="1">
        <v>0.0</v>
      </c>
      <c r="AM7" s="1">
        <v>28.0</v>
      </c>
      <c r="AN7" s="1">
        <v>0.0</v>
      </c>
      <c r="AO7" s="1">
        <v>2.0</v>
      </c>
      <c r="AP7" s="1">
        <v>1.0</v>
      </c>
      <c r="AQ7" s="1">
        <v>1.0</v>
      </c>
      <c r="AR7" s="1">
        <v>0.0</v>
      </c>
      <c r="AS7" s="2" t="b">
        <f>IFERROR(__xludf.DUMMYFUNCTION("IF(REGEXMATCH(AD7, ""DEPRECATED""), true, false)
"),FALSE)</f>
        <v>0</v>
      </c>
      <c r="AT7" s="2" t="str">
        <f t="shared" si="4"/>
        <v>redis - 12437</v>
      </c>
      <c r="AU7" s="3" t="str">
        <f t="shared" si="5"/>
        <v>redis - 5994034865</v>
      </c>
      <c r="AV7" s="2" t="b">
        <f t="shared" si="6"/>
        <v>0</v>
      </c>
    </row>
    <row r="8">
      <c r="A8" s="1" t="s">
        <v>413</v>
      </c>
      <c r="B8" s="1" t="s">
        <v>414</v>
      </c>
      <c r="C8" s="1" t="s">
        <v>23</v>
      </c>
      <c r="D8" s="1">
        <v>10379.0</v>
      </c>
      <c r="E8" s="1">
        <v>1.0047153788E10</v>
      </c>
      <c r="F8" s="1" t="s">
        <v>415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1.0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1"/>
        <v>alpine - 10379</v>
      </c>
      <c r="S8" s="3" t="str">
        <f t="shared" si="2"/>
        <v>alpine - 10047153788</v>
      </c>
      <c r="T8" s="2" t="b">
        <f t="shared" si="3"/>
        <v>0</v>
      </c>
      <c r="W8" s="5"/>
      <c r="X8" s="5"/>
      <c r="Y8" s="5"/>
      <c r="Z8" s="6"/>
      <c r="AA8" s="6"/>
      <c r="AB8" s="5"/>
      <c r="AC8" s="1" t="s">
        <v>413</v>
      </c>
      <c r="AD8" s="1" t="s">
        <v>414</v>
      </c>
      <c r="AE8" s="1" t="s">
        <v>23</v>
      </c>
      <c r="AF8" s="1">
        <v>10379.0</v>
      </c>
      <c r="AG8" s="1">
        <v>1.0047153788E10</v>
      </c>
      <c r="AH8" s="1" t="s">
        <v>415</v>
      </c>
      <c r="AI8" s="1">
        <v>0.0</v>
      </c>
      <c r="AJ8" s="1">
        <v>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1.0</v>
      </c>
      <c r="AR8" s="1">
        <v>0.0</v>
      </c>
      <c r="AS8" s="2" t="b">
        <f>IFERROR(__xludf.DUMMYFUNCTION("IF(REGEXMATCH(AD8, ""DEPRECATED""), true, false)
"),FALSE)</f>
        <v>0</v>
      </c>
      <c r="AT8" s="2" t="str">
        <f t="shared" si="4"/>
        <v>alpine - 10379</v>
      </c>
      <c r="AU8" s="3" t="str">
        <f t="shared" si="5"/>
        <v>alpine - 10047153788</v>
      </c>
      <c r="AV8" s="2" t="b">
        <f t="shared" si="6"/>
        <v>0</v>
      </c>
    </row>
    <row r="9">
      <c r="A9" s="1" t="s">
        <v>37</v>
      </c>
      <c r="B9" s="1" t="s">
        <v>38</v>
      </c>
      <c r="C9" s="1" t="s">
        <v>23</v>
      </c>
      <c r="D9" s="1">
        <v>9906.0</v>
      </c>
      <c r="E9" s="1">
        <v>3.928672726E9</v>
      </c>
      <c r="F9" s="1" t="s">
        <v>39</v>
      </c>
      <c r="G9" s="1">
        <v>5.0</v>
      </c>
      <c r="H9" s="1">
        <v>11.0</v>
      </c>
      <c r="I9" s="1">
        <v>12.0</v>
      </c>
      <c r="J9" s="1">
        <v>3.0</v>
      </c>
      <c r="K9" s="1">
        <v>28.0</v>
      </c>
      <c r="L9" s="1">
        <v>0.0</v>
      </c>
      <c r="M9" s="1">
        <v>2.0</v>
      </c>
      <c r="N9" s="1">
        <v>0.0</v>
      </c>
      <c r="O9" s="1">
        <v>1.0</v>
      </c>
      <c r="P9" s="1">
        <v>0.0</v>
      </c>
      <c r="Q9" s="2" t="b">
        <f>IFERROR(__xludf.DUMMYFUNCTION("IF(REGEXMATCH(B9, ""DEPRECATED""), true, false)
"),FALSE)</f>
        <v>0</v>
      </c>
      <c r="R9" s="2" t="str">
        <f t="shared" si="1"/>
        <v>mongo - 9906</v>
      </c>
      <c r="S9" s="3" t="str">
        <f t="shared" si="2"/>
        <v>mongo - 3928672726</v>
      </c>
      <c r="T9" s="2" t="b">
        <f t="shared" si="3"/>
        <v>0</v>
      </c>
      <c r="W9" s="5"/>
      <c r="X9" s="5"/>
      <c r="Y9" s="5"/>
      <c r="Z9" s="6"/>
      <c r="AA9" s="6"/>
      <c r="AB9" s="5"/>
      <c r="AC9" s="1" t="s">
        <v>37</v>
      </c>
      <c r="AD9" s="1" t="s">
        <v>38</v>
      </c>
      <c r="AE9" s="1" t="s">
        <v>23</v>
      </c>
      <c r="AF9" s="1">
        <v>9906.0</v>
      </c>
      <c r="AG9" s="1">
        <v>3.928672726E9</v>
      </c>
      <c r="AH9" s="1" t="s">
        <v>39</v>
      </c>
      <c r="AI9" s="1">
        <v>5.0</v>
      </c>
      <c r="AJ9" s="1">
        <v>11.0</v>
      </c>
      <c r="AK9" s="1">
        <v>12.0</v>
      </c>
      <c r="AL9" s="1">
        <v>3.0</v>
      </c>
      <c r="AM9" s="1">
        <v>28.0</v>
      </c>
      <c r="AN9" s="1">
        <v>0.0</v>
      </c>
      <c r="AO9" s="1">
        <v>2.0</v>
      </c>
      <c r="AP9" s="1">
        <v>0.0</v>
      </c>
      <c r="AQ9" s="1">
        <v>1.0</v>
      </c>
      <c r="AR9" s="1">
        <v>0.0</v>
      </c>
      <c r="AS9" s="2" t="b">
        <f>IFERROR(__xludf.DUMMYFUNCTION("IF(REGEXMATCH(AD9, ""DEPRECATED""), true, false)
"),FALSE)</f>
        <v>0</v>
      </c>
      <c r="AT9" s="2" t="str">
        <f t="shared" si="4"/>
        <v>mongo - 9906</v>
      </c>
      <c r="AU9" s="3" t="str">
        <f t="shared" si="5"/>
        <v>mongo - 3928672726</v>
      </c>
      <c r="AV9" s="2" t="b">
        <f t="shared" si="6"/>
        <v>0</v>
      </c>
    </row>
    <row r="10">
      <c r="A10" s="1" t="s">
        <v>254</v>
      </c>
      <c r="B10" s="1" t="s">
        <v>255</v>
      </c>
      <c r="C10" s="1" t="s">
        <v>23</v>
      </c>
      <c r="D10" s="1">
        <v>9131.0</v>
      </c>
      <c r="E10" s="1">
        <v>7.040684374E9</v>
      </c>
      <c r="F10" s="1" t="s">
        <v>256</v>
      </c>
      <c r="G10" s="1">
        <v>1.0</v>
      </c>
      <c r="H10" s="1">
        <v>92.0</v>
      </c>
      <c r="I10" s="1">
        <v>0.0</v>
      </c>
      <c r="J10" s="1">
        <v>7.0</v>
      </c>
      <c r="K10" s="1">
        <v>0.0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python - 9131</v>
      </c>
      <c r="S10" s="3" t="str">
        <f t="shared" si="2"/>
        <v>python - 7040684374</v>
      </c>
      <c r="T10" s="2" t="b">
        <f t="shared" si="3"/>
        <v>0</v>
      </c>
      <c r="W10" s="5"/>
      <c r="X10" s="5"/>
      <c r="Y10" s="5"/>
      <c r="Z10" s="6"/>
      <c r="AA10" s="6"/>
      <c r="AB10" s="5"/>
      <c r="AC10" s="1" t="s">
        <v>254</v>
      </c>
      <c r="AD10" s="1" t="s">
        <v>255</v>
      </c>
      <c r="AE10" s="1" t="s">
        <v>23</v>
      </c>
      <c r="AF10" s="1">
        <v>9131.0</v>
      </c>
      <c r="AG10" s="1">
        <v>7.040684374E9</v>
      </c>
      <c r="AH10" s="1" t="s">
        <v>256</v>
      </c>
      <c r="AI10" s="1">
        <v>1.0</v>
      </c>
      <c r="AJ10" s="1">
        <v>92.0</v>
      </c>
      <c r="AK10" s="1">
        <v>0.0</v>
      </c>
      <c r="AL10" s="1">
        <v>7.0</v>
      </c>
      <c r="AM10" s="1">
        <v>0.0</v>
      </c>
      <c r="AN10" s="1">
        <v>0.0</v>
      </c>
      <c r="AO10" s="1">
        <v>0.0</v>
      </c>
      <c r="AP10" s="1">
        <v>1.0</v>
      </c>
      <c r="AQ10" s="1">
        <v>0.0</v>
      </c>
      <c r="AR10" s="1">
        <v>0.0</v>
      </c>
      <c r="AS10" s="2" t="b">
        <f>IFERROR(__xludf.DUMMYFUNCTION("IF(REGEXMATCH(AD10, ""DEPRECATED""), true, false)
"),FALSE)</f>
        <v>0</v>
      </c>
      <c r="AT10" s="2" t="str">
        <f t="shared" si="4"/>
        <v>python - 9131</v>
      </c>
      <c r="AU10" s="3" t="str">
        <f t="shared" si="5"/>
        <v>python - 7040684374</v>
      </c>
      <c r="AV10" s="2" t="b">
        <f t="shared" si="6"/>
        <v>0</v>
      </c>
    </row>
    <row r="11">
      <c r="A11" s="1" t="s">
        <v>446</v>
      </c>
      <c r="B11" s="1" t="s">
        <v>447</v>
      </c>
      <c r="C11" s="1" t="s">
        <v>23</v>
      </c>
      <c r="D11" s="1">
        <v>7659.0</v>
      </c>
      <c r="E11" s="1">
        <v>1.132519505E9</v>
      </c>
      <c r="F11" s="1" t="s">
        <v>448</v>
      </c>
      <c r="G11" s="1">
        <v>20.0</v>
      </c>
      <c r="H11" s="1">
        <v>10.0</v>
      </c>
      <c r="I11" s="1">
        <v>136.0</v>
      </c>
      <c r="J11" s="1">
        <v>23.0</v>
      </c>
      <c r="K11" s="1">
        <v>21.0</v>
      </c>
      <c r="L11" s="1">
        <v>4.0</v>
      </c>
      <c r="M11" s="1">
        <v>0.0</v>
      </c>
      <c r="N11" s="1">
        <v>0.0</v>
      </c>
      <c r="O11" s="1">
        <v>0.0</v>
      </c>
      <c r="P11" s="1">
        <v>0.0</v>
      </c>
      <c r="Q11" s="2" t="b">
        <f>IFERROR(__xludf.DUMMYFUNCTION("IF(REGEXMATCH(B11, ""DEPRECATED""), true, false)
"),TRUE)</f>
        <v>1</v>
      </c>
      <c r="R11" s="2" t="str">
        <f t="shared" si="1"/>
        <v>centos - 7659</v>
      </c>
      <c r="S11" s="3" t="str">
        <f t="shared" si="2"/>
        <v>centos - 1132519505</v>
      </c>
      <c r="T11" s="2" t="b">
        <f t="shared" si="3"/>
        <v>0</v>
      </c>
      <c r="W11" s="5"/>
      <c r="X11" s="5"/>
      <c r="Y11" s="5"/>
      <c r="Z11" s="6"/>
      <c r="AA11" s="6"/>
      <c r="AB11" s="5"/>
      <c r="AC11" s="1" t="s">
        <v>446</v>
      </c>
      <c r="AD11" s="1" t="s">
        <v>447</v>
      </c>
      <c r="AE11" s="1" t="s">
        <v>23</v>
      </c>
      <c r="AF11" s="1">
        <v>7659.0</v>
      </c>
      <c r="AG11" s="1">
        <v>1.132519505E9</v>
      </c>
      <c r="AH11" s="1" t="s">
        <v>448</v>
      </c>
      <c r="AI11" s="1">
        <v>20.0</v>
      </c>
      <c r="AJ11" s="1">
        <v>10.0</v>
      </c>
      <c r="AK11" s="1">
        <v>136.0</v>
      </c>
      <c r="AL11" s="1">
        <v>23.0</v>
      </c>
      <c r="AM11" s="1">
        <v>21.0</v>
      </c>
      <c r="AN11" s="1">
        <v>4.0</v>
      </c>
      <c r="AO11" s="1">
        <v>0.0</v>
      </c>
      <c r="AP11" s="1">
        <v>0.0</v>
      </c>
      <c r="AQ11" s="1">
        <v>0.0</v>
      </c>
      <c r="AR11" s="1">
        <v>0.0</v>
      </c>
      <c r="AS11" s="2" t="b">
        <f>IFERROR(__xludf.DUMMYFUNCTION("IF(REGEXMATCH(AD11, ""DEPRECATED""), true, false)
"),TRUE)</f>
        <v>1</v>
      </c>
      <c r="AT11" s="2" t="str">
        <f t="shared" si="4"/>
        <v>centos - 7659</v>
      </c>
      <c r="AU11" s="3" t="str">
        <f t="shared" si="5"/>
        <v>centos - 1132519505</v>
      </c>
      <c r="AV11" s="2" t="b">
        <f t="shared" si="6"/>
        <v>0</v>
      </c>
    </row>
    <row r="12">
      <c r="A12" s="1" t="s">
        <v>157</v>
      </c>
      <c r="B12" s="1" t="s">
        <v>158</v>
      </c>
      <c r="C12" s="1" t="s">
        <v>23</v>
      </c>
      <c r="D12" s="1">
        <v>7290.0</v>
      </c>
      <c r="E12" s="1">
        <v>1.088627465E9</v>
      </c>
      <c r="F12" s="1" t="s">
        <v>159</v>
      </c>
      <c r="G12" s="1">
        <v>1.0</v>
      </c>
      <c r="H12" s="1">
        <v>39.0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1.0</v>
      </c>
      <c r="O12" s="1">
        <v>0.0</v>
      </c>
      <c r="P12" s="1">
        <v>0.0</v>
      </c>
      <c r="Q12" s="2" t="b">
        <f>IFERROR(__xludf.DUMMYFUNCTION("IF(REGEXMATCH(B12, ""DEPRECATED""), true, false)
"),FALSE)</f>
        <v>0</v>
      </c>
      <c r="R12" s="2" t="str">
        <f t="shared" si="1"/>
        <v>php - 7290</v>
      </c>
      <c r="S12" s="3" t="str">
        <f t="shared" si="2"/>
        <v>php - 1088627465</v>
      </c>
      <c r="T12" s="2" t="b">
        <f t="shared" si="3"/>
        <v>0</v>
      </c>
      <c r="W12" s="5"/>
      <c r="X12" s="5"/>
      <c r="Y12" s="5"/>
      <c r="Z12" s="6"/>
      <c r="AA12" s="6"/>
      <c r="AB12" s="5"/>
      <c r="AC12" s="1" t="s">
        <v>157</v>
      </c>
      <c r="AD12" s="1" t="s">
        <v>158</v>
      </c>
      <c r="AE12" s="1" t="s">
        <v>23</v>
      </c>
      <c r="AF12" s="1">
        <v>7290.0</v>
      </c>
      <c r="AG12" s="1">
        <v>1.088627465E9</v>
      </c>
      <c r="AH12" s="1" t="s">
        <v>159</v>
      </c>
      <c r="AI12" s="1">
        <v>1.0</v>
      </c>
      <c r="AJ12" s="1">
        <v>39.0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1.0</v>
      </c>
      <c r="AQ12" s="1">
        <v>0.0</v>
      </c>
      <c r="AR12" s="1">
        <v>0.0</v>
      </c>
      <c r="AS12" s="2" t="b">
        <f>IFERROR(__xludf.DUMMYFUNCTION("IF(REGEXMATCH(AD12, ""DEPRECATED""), true, false)
"),FALSE)</f>
        <v>0</v>
      </c>
      <c r="AT12" s="2" t="str">
        <f t="shared" si="4"/>
        <v>php - 7290</v>
      </c>
      <c r="AU12" s="3" t="str">
        <f t="shared" si="5"/>
        <v>php - 1088627465</v>
      </c>
      <c r="AV12" s="2" t="b">
        <f t="shared" si="6"/>
        <v>0</v>
      </c>
    </row>
    <row r="13" hidden="1">
      <c r="A13" s="1" t="s">
        <v>425</v>
      </c>
      <c r="B13" s="1" t="s">
        <v>426</v>
      </c>
      <c r="C13" s="1" t="s">
        <v>23</v>
      </c>
      <c r="D13" s="1">
        <v>6201.0</v>
      </c>
      <c r="E13" s="1">
        <v>8.00679612E8</v>
      </c>
      <c r="F13" s="1" t="s">
        <v>427</v>
      </c>
      <c r="G13" s="1" t="s">
        <v>166</v>
      </c>
      <c r="H13" s="1" t="s">
        <v>166</v>
      </c>
      <c r="I13" s="1" t="s">
        <v>166</v>
      </c>
      <c r="J13" s="1" t="s">
        <v>166</v>
      </c>
      <c r="K13" s="1" t="s">
        <v>166</v>
      </c>
      <c r="L13" s="1" t="s">
        <v>166</v>
      </c>
      <c r="M13" s="1" t="s">
        <v>166</v>
      </c>
      <c r="N13" s="1" t="s">
        <v>166</v>
      </c>
      <c r="O13" s="1" t="s">
        <v>166</v>
      </c>
      <c r="P13" s="1" t="s">
        <v>166</v>
      </c>
      <c r="Q13" s="2" t="b">
        <f>IFERROR(__xludf.DUMMYFUNCTION("IF(REGEXMATCH(B13, ""DEPRECATED""), true, false)
"),FALSE)</f>
        <v>0</v>
      </c>
      <c r="R13" s="2" t="str">
        <f t="shared" si="1"/>
        <v>elasticsearch - 6201</v>
      </c>
      <c r="S13" s="3" t="str">
        <f t="shared" si="2"/>
        <v>elasticsearch - 800679612</v>
      </c>
      <c r="T13" s="2" t="b">
        <f t="shared" si="3"/>
        <v>1</v>
      </c>
    </row>
    <row r="14" hidden="1">
      <c r="A14" s="1" t="s">
        <v>506</v>
      </c>
      <c r="B14" s="1" t="s">
        <v>507</v>
      </c>
      <c r="C14" s="1" t="s">
        <v>23</v>
      </c>
      <c r="D14" s="1">
        <v>5668.0</v>
      </c>
      <c r="E14" s="1">
        <v>1.48589268E8</v>
      </c>
      <c r="F14" s="1" t="s">
        <v>508</v>
      </c>
      <c r="G14" s="1" t="s">
        <v>166</v>
      </c>
      <c r="H14" s="1" t="s">
        <v>166</v>
      </c>
      <c r="I14" s="1" t="s">
        <v>166</v>
      </c>
      <c r="J14" s="1" t="s">
        <v>166</v>
      </c>
      <c r="K14" s="1" t="s">
        <v>166</v>
      </c>
      <c r="L14" s="1" t="s">
        <v>166</v>
      </c>
      <c r="M14" s="1" t="s">
        <v>166</v>
      </c>
      <c r="N14" s="1" t="s">
        <v>166</v>
      </c>
      <c r="O14" s="1" t="s">
        <v>166</v>
      </c>
      <c r="P14" s="1" t="s">
        <v>166</v>
      </c>
      <c r="Q14" s="2" t="b">
        <f>IFERROR(__xludf.DUMMYFUNCTION("IF(REGEXMATCH(B14, ""DEPRECATED""), true, false)
"),TRUE)</f>
        <v>1</v>
      </c>
      <c r="R14" s="2" t="str">
        <f t="shared" si="1"/>
        <v>jenkins - 5668</v>
      </c>
      <c r="S14" s="3" t="str">
        <f t="shared" si="2"/>
        <v>jenkins - 148589268</v>
      </c>
      <c r="T14" s="2" t="b">
        <f t="shared" si="3"/>
        <v>1</v>
      </c>
    </row>
    <row r="15">
      <c r="A15" s="1" t="s">
        <v>332</v>
      </c>
      <c r="B15" s="1" t="s">
        <v>333</v>
      </c>
      <c r="C15" s="1" t="s">
        <v>23</v>
      </c>
      <c r="D15" s="1">
        <v>5558.0</v>
      </c>
      <c r="E15" s="1">
        <v>2.628305413E9</v>
      </c>
      <c r="F15" s="1" t="s">
        <v>334</v>
      </c>
      <c r="G15" s="1">
        <v>5.0</v>
      </c>
      <c r="H15" s="1">
        <v>10.0</v>
      </c>
      <c r="I15" s="1">
        <v>15.0</v>
      </c>
      <c r="J15" s="1">
        <v>3.0</v>
      </c>
      <c r="K15" s="1">
        <v>36.0</v>
      </c>
      <c r="L15" s="1">
        <v>0.0</v>
      </c>
      <c r="M15" s="1">
        <v>3.0</v>
      </c>
      <c r="N15" s="1">
        <v>0.0</v>
      </c>
      <c r="O15" s="1">
        <v>1.0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1"/>
        <v>mariadb - 5558</v>
      </c>
      <c r="S15" s="3" t="str">
        <f t="shared" si="2"/>
        <v>mariadb - 2628305413</v>
      </c>
      <c r="T15" s="2" t="b">
        <f t="shared" si="3"/>
        <v>0</v>
      </c>
      <c r="W15" s="5"/>
      <c r="X15" s="5"/>
      <c r="Y15" s="5"/>
      <c r="Z15" s="6"/>
      <c r="AA15" s="6"/>
      <c r="AB15" s="5"/>
      <c r="AC15" s="1" t="s">
        <v>332</v>
      </c>
      <c r="AD15" s="1" t="s">
        <v>333</v>
      </c>
      <c r="AE15" s="1" t="s">
        <v>23</v>
      </c>
      <c r="AF15" s="1">
        <v>5558.0</v>
      </c>
      <c r="AG15" s="1">
        <v>2.628305413E9</v>
      </c>
      <c r="AH15" s="1" t="s">
        <v>334</v>
      </c>
      <c r="AI15" s="1">
        <v>5.0</v>
      </c>
      <c r="AJ15" s="1">
        <v>10.0</v>
      </c>
      <c r="AK15" s="1">
        <v>15.0</v>
      </c>
      <c r="AL15" s="1">
        <v>3.0</v>
      </c>
      <c r="AM15" s="1">
        <v>36.0</v>
      </c>
      <c r="AN15" s="1">
        <v>0.0</v>
      </c>
      <c r="AO15" s="1">
        <v>3.0</v>
      </c>
      <c r="AP15" s="1">
        <v>0.0</v>
      </c>
      <c r="AQ15" s="1">
        <v>1.0</v>
      </c>
      <c r="AR15" s="1">
        <v>0.0</v>
      </c>
      <c r="AS15" s="2" t="b">
        <f>IFERROR(__xludf.DUMMYFUNCTION("IF(REGEXMATCH(AD15, ""DEPRECATED""), true, false)
"),FALSE)</f>
        <v>0</v>
      </c>
      <c r="AT15" s="2" t="str">
        <f t="shared" ref="AT15:AT26" si="7">CONCAT(AC15, CONCAT(" - ", AF15))</f>
        <v>mariadb - 5558</v>
      </c>
      <c r="AU15" s="3" t="str">
        <f t="shared" ref="AU15:AU26" si="8">CONCAT(AC15, CONCAT(" - ", AG15))</f>
        <v>mariadb - 2628305413</v>
      </c>
      <c r="AV15" s="2" t="b">
        <f t="shared" ref="AV15:AV26" si="9">if(eq(AI15,"undefined"),true,false)</f>
        <v>0</v>
      </c>
    </row>
    <row r="16">
      <c r="A16" s="1" t="s">
        <v>43</v>
      </c>
      <c r="B16" s="1" t="s">
        <v>44</v>
      </c>
      <c r="C16" s="1" t="s">
        <v>23</v>
      </c>
      <c r="D16" s="1">
        <v>5382.0</v>
      </c>
      <c r="E16" s="1">
        <v>1.230555325E9</v>
      </c>
      <c r="F16" s="1" t="s">
        <v>45</v>
      </c>
      <c r="G16" s="1">
        <v>0.0</v>
      </c>
      <c r="H16" s="1">
        <v>123.0</v>
      </c>
      <c r="I16" s="1">
        <v>0.0</v>
      </c>
      <c r="J16" s="1">
        <v>5.0</v>
      </c>
      <c r="K16" s="1">
        <v>0.0</v>
      </c>
      <c r="L16" s="1">
        <v>0.0</v>
      </c>
      <c r="M16" s="1">
        <v>0.0</v>
      </c>
      <c r="N16" s="1">
        <v>1.0</v>
      </c>
      <c r="O16" s="1">
        <v>0.0</v>
      </c>
      <c r="P16" s="1">
        <v>3.0</v>
      </c>
      <c r="Q16" s="2" t="b">
        <f>IFERROR(__xludf.DUMMYFUNCTION("IF(REGEXMATCH(B16, ""DEPRECATED""), true, false)
"),FALSE)</f>
        <v>0</v>
      </c>
      <c r="R16" s="2" t="str">
        <f t="shared" si="1"/>
        <v>wordpress - 5382</v>
      </c>
      <c r="S16" s="3" t="str">
        <f t="shared" si="2"/>
        <v>wordpress - 1230555325</v>
      </c>
      <c r="T16" s="2" t="b">
        <f t="shared" si="3"/>
        <v>0</v>
      </c>
      <c r="W16" s="5"/>
      <c r="X16" s="5"/>
      <c r="Y16" s="5"/>
      <c r="Z16" s="6"/>
      <c r="AA16" s="6"/>
      <c r="AB16" s="5"/>
      <c r="AC16" s="1" t="s">
        <v>43</v>
      </c>
      <c r="AD16" s="1" t="s">
        <v>44</v>
      </c>
      <c r="AE16" s="1" t="s">
        <v>23</v>
      </c>
      <c r="AF16" s="1">
        <v>5382.0</v>
      </c>
      <c r="AG16" s="1">
        <v>1.230555325E9</v>
      </c>
      <c r="AH16" s="1" t="s">
        <v>45</v>
      </c>
      <c r="AI16" s="1">
        <v>0.0</v>
      </c>
      <c r="AJ16" s="1">
        <v>123.0</v>
      </c>
      <c r="AK16" s="1">
        <v>0.0</v>
      </c>
      <c r="AL16" s="1">
        <v>5.0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3.0</v>
      </c>
      <c r="AS16" s="2" t="b">
        <f>IFERROR(__xludf.DUMMYFUNCTION("IF(REGEXMATCH(AD16, ""DEPRECATED""), true, false)
"),FALSE)</f>
        <v>0</v>
      </c>
      <c r="AT16" s="2" t="str">
        <f t="shared" si="7"/>
        <v>wordpress - 5382</v>
      </c>
      <c r="AU16" s="3" t="str">
        <f t="shared" si="8"/>
        <v>wordpress - 1230555325</v>
      </c>
      <c r="AV16" s="2" t="b">
        <f t="shared" si="9"/>
        <v>0</v>
      </c>
    </row>
    <row r="17">
      <c r="A17" s="1" t="s">
        <v>28</v>
      </c>
      <c r="B17" s="1" t="s">
        <v>29</v>
      </c>
      <c r="C17" s="1" t="s">
        <v>23</v>
      </c>
      <c r="D17" s="1">
        <v>4912.0</v>
      </c>
      <c r="E17" s="1">
        <v>2.644473077E9</v>
      </c>
      <c r="F17" s="1" t="s">
        <v>30</v>
      </c>
      <c r="G17" s="1">
        <v>3.0</v>
      </c>
      <c r="H17" s="1">
        <v>9.0</v>
      </c>
      <c r="I17" s="1">
        <v>1.0</v>
      </c>
      <c r="J17" s="1">
        <v>3.0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rabbitmq - 4912</v>
      </c>
      <c r="S17" s="3" t="str">
        <f t="shared" si="2"/>
        <v>rabbitmq - 2644473077</v>
      </c>
      <c r="T17" s="2" t="b">
        <f t="shared" si="3"/>
        <v>0</v>
      </c>
      <c r="W17" s="5"/>
      <c r="X17" s="5"/>
      <c r="Y17" s="5"/>
      <c r="Z17" s="6"/>
      <c r="AA17" s="6"/>
      <c r="AB17" s="5"/>
      <c r="AC17" s="1" t="s">
        <v>28</v>
      </c>
      <c r="AD17" s="1" t="s">
        <v>29</v>
      </c>
      <c r="AE17" s="1" t="s">
        <v>23</v>
      </c>
      <c r="AF17" s="1">
        <v>4912.0</v>
      </c>
      <c r="AG17" s="1">
        <v>2.644473077E9</v>
      </c>
      <c r="AH17" s="1" t="s">
        <v>30</v>
      </c>
      <c r="AI17" s="1">
        <v>3.0</v>
      </c>
      <c r="AJ17" s="1">
        <v>9.0</v>
      </c>
      <c r="AK17" s="1">
        <v>1.0</v>
      </c>
      <c r="AL17" s="1">
        <v>3.0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2" t="b">
        <f>IFERROR(__xludf.DUMMYFUNCTION("IF(REGEXMATCH(AD17, ""DEPRECATED""), true, false)
"),FALSE)</f>
        <v>0</v>
      </c>
      <c r="AT17" s="2" t="str">
        <f t="shared" si="7"/>
        <v>rabbitmq - 4912</v>
      </c>
      <c r="AU17" s="3" t="str">
        <f t="shared" si="8"/>
        <v>rabbitmq - 2644473077</v>
      </c>
      <c r="AV17" s="2" t="b">
        <f t="shared" si="9"/>
        <v>0</v>
      </c>
    </row>
    <row r="18">
      <c r="A18" s="1" t="s">
        <v>398</v>
      </c>
      <c r="B18" s="1" t="s">
        <v>399</v>
      </c>
      <c r="C18" s="1" t="s">
        <v>23</v>
      </c>
      <c r="D18" s="1">
        <v>4822.0</v>
      </c>
      <c r="E18" s="1">
        <v>1.130823288E9</v>
      </c>
      <c r="F18" s="1" t="s">
        <v>400</v>
      </c>
      <c r="G18" s="1">
        <v>0.0</v>
      </c>
      <c r="H18" s="1">
        <v>16.0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1.0</v>
      </c>
      <c r="O18" s="1">
        <v>0.0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debian - 4822</v>
      </c>
      <c r="S18" s="3" t="str">
        <f t="shared" si="2"/>
        <v>debian - 1130823288</v>
      </c>
      <c r="T18" s="2" t="b">
        <f t="shared" si="3"/>
        <v>0</v>
      </c>
      <c r="W18" s="5"/>
      <c r="X18" s="5"/>
      <c r="Y18" s="5"/>
      <c r="Z18" s="6"/>
      <c r="AA18" s="6"/>
      <c r="AB18" s="5"/>
      <c r="AC18" s="1" t="s">
        <v>398</v>
      </c>
      <c r="AD18" s="1" t="s">
        <v>399</v>
      </c>
      <c r="AE18" s="1" t="s">
        <v>23</v>
      </c>
      <c r="AF18" s="1">
        <v>4822.0</v>
      </c>
      <c r="AG18" s="1">
        <v>1.130823288E9</v>
      </c>
      <c r="AH18" s="1" t="s">
        <v>400</v>
      </c>
      <c r="AI18" s="1">
        <v>0.0</v>
      </c>
      <c r="AJ18" s="1">
        <v>16.0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0.0</v>
      </c>
      <c r="AS18" s="2" t="b">
        <f>IFERROR(__xludf.DUMMYFUNCTION("IF(REGEXMATCH(AD18, ""DEPRECATED""), true, false)
"),FALSE)</f>
        <v>0</v>
      </c>
      <c r="AT18" s="2" t="str">
        <f t="shared" si="7"/>
        <v>debian - 4822</v>
      </c>
      <c r="AU18" s="3" t="str">
        <f t="shared" si="8"/>
        <v>debian - 1130823288</v>
      </c>
      <c r="AV18" s="2" t="b">
        <f t="shared" si="9"/>
        <v>0</v>
      </c>
    </row>
    <row r="19">
      <c r="A19" s="1" t="s">
        <v>317</v>
      </c>
      <c r="B19" s="1" t="s">
        <v>318</v>
      </c>
      <c r="C19" s="1" t="s">
        <v>23</v>
      </c>
      <c r="D19" s="1">
        <v>4671.0</v>
      </c>
      <c r="E19" s="1">
        <v>1.975444587E9</v>
      </c>
      <c r="F19" s="1" t="s">
        <v>319</v>
      </c>
      <c r="G19" s="1">
        <v>1.0</v>
      </c>
      <c r="H19" s="1">
        <v>41.0</v>
      </c>
      <c r="I19" s="1">
        <v>0.0</v>
      </c>
      <c r="J19" s="1">
        <v>1.0</v>
      </c>
      <c r="K19" s="1">
        <v>0.0</v>
      </c>
      <c r="L19" s="1">
        <v>0.0</v>
      </c>
      <c r="M19" s="1">
        <v>0.0</v>
      </c>
      <c r="N19" s="1">
        <v>1.0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1"/>
        <v>golang - 4671</v>
      </c>
      <c r="S19" s="3" t="str">
        <f t="shared" si="2"/>
        <v>golang - 1975444587</v>
      </c>
      <c r="T19" s="2" t="b">
        <f t="shared" si="3"/>
        <v>0</v>
      </c>
      <c r="W19" s="5"/>
      <c r="X19" s="5"/>
      <c r="Y19" s="5"/>
      <c r="Z19" s="6"/>
      <c r="AA19" s="6"/>
      <c r="AB19" s="5"/>
      <c r="AC19" s="1" t="s">
        <v>317</v>
      </c>
      <c r="AD19" s="1" t="s">
        <v>318</v>
      </c>
      <c r="AE19" s="1" t="s">
        <v>23</v>
      </c>
      <c r="AF19" s="1">
        <v>4671.0</v>
      </c>
      <c r="AG19" s="1">
        <v>1.975444587E9</v>
      </c>
      <c r="AH19" s="1" t="s">
        <v>319</v>
      </c>
      <c r="AI19" s="1">
        <v>1.0</v>
      </c>
      <c r="AJ19" s="1">
        <v>41.0</v>
      </c>
      <c r="AK19" s="1">
        <v>0.0</v>
      </c>
      <c r="AL19" s="1">
        <v>1.0</v>
      </c>
      <c r="AM19" s="1">
        <v>0.0</v>
      </c>
      <c r="AN19" s="1">
        <v>0.0</v>
      </c>
      <c r="AO19" s="1">
        <v>0.0</v>
      </c>
      <c r="AP19" s="1">
        <v>1.0</v>
      </c>
      <c r="AQ19" s="1">
        <v>0.0</v>
      </c>
      <c r="AR19" s="1">
        <v>0.0</v>
      </c>
      <c r="AS19" s="2" t="b">
        <f>IFERROR(__xludf.DUMMYFUNCTION("IF(REGEXMATCH(AD19, ""DEPRECATED""), true, false)
"),FALSE)</f>
        <v>0</v>
      </c>
      <c r="AT19" s="2" t="str">
        <f t="shared" si="7"/>
        <v>golang - 4671</v>
      </c>
      <c r="AU19" s="3" t="str">
        <f t="shared" si="8"/>
        <v>golang - 1975444587</v>
      </c>
      <c r="AV19" s="2" t="b">
        <f t="shared" si="9"/>
        <v>0</v>
      </c>
    </row>
    <row r="20">
      <c r="A20" s="1" t="s">
        <v>242</v>
      </c>
      <c r="B20" s="1" t="s">
        <v>243</v>
      </c>
      <c r="C20" s="1" t="s">
        <v>23</v>
      </c>
      <c r="D20" s="1">
        <v>4579.0</v>
      </c>
      <c r="E20" s="1">
        <v>4.357117408E9</v>
      </c>
      <c r="F20" s="1" t="s">
        <v>244</v>
      </c>
      <c r="G20" s="1">
        <v>1.0</v>
      </c>
      <c r="H20" s="1">
        <v>28.0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1.0</v>
      </c>
      <c r="O20" s="1">
        <v>0.0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1"/>
        <v>httpd - 4579</v>
      </c>
      <c r="S20" s="3" t="str">
        <f t="shared" si="2"/>
        <v>httpd - 4357117408</v>
      </c>
      <c r="T20" s="2" t="b">
        <f t="shared" si="3"/>
        <v>0</v>
      </c>
      <c r="W20" s="5"/>
      <c r="X20" s="5"/>
      <c r="Y20" s="5"/>
      <c r="Z20" s="6"/>
      <c r="AA20" s="6"/>
      <c r="AB20" s="5"/>
      <c r="AC20" s="1" t="s">
        <v>242</v>
      </c>
      <c r="AD20" s="1" t="s">
        <v>243</v>
      </c>
      <c r="AE20" s="1" t="s">
        <v>23</v>
      </c>
      <c r="AF20" s="1">
        <v>4579.0</v>
      </c>
      <c r="AG20" s="1">
        <v>4.357117408E9</v>
      </c>
      <c r="AH20" s="1" t="s">
        <v>244</v>
      </c>
      <c r="AI20" s="1">
        <v>1.0</v>
      </c>
      <c r="AJ20" s="1">
        <v>28.0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1.0</v>
      </c>
      <c r="AQ20" s="1">
        <v>0.0</v>
      </c>
      <c r="AR20" s="1">
        <v>0.0</v>
      </c>
      <c r="AS20" s="2" t="b">
        <f>IFERROR(__xludf.DUMMYFUNCTION("IF(REGEXMATCH(AD20, ""DEPRECATED""), true, false)
"),FALSE)</f>
        <v>0</v>
      </c>
      <c r="AT20" s="2" t="str">
        <f t="shared" si="7"/>
        <v>httpd - 4579</v>
      </c>
      <c r="AU20" s="3" t="str">
        <f t="shared" si="8"/>
        <v>httpd - 4357117408</v>
      </c>
      <c r="AV20" s="2" t="b">
        <f t="shared" si="9"/>
        <v>0</v>
      </c>
    </row>
    <row r="21">
      <c r="A21" s="1" t="s">
        <v>31</v>
      </c>
      <c r="B21" s="1" t="s">
        <v>32</v>
      </c>
      <c r="C21" s="1" t="s">
        <v>23</v>
      </c>
      <c r="D21" s="1">
        <v>3906.0</v>
      </c>
      <c r="E21" s="1">
        <v>9.16243366E8</v>
      </c>
      <c r="F21" s="1" t="s">
        <v>33</v>
      </c>
      <c r="G21" s="1">
        <v>1.0</v>
      </c>
      <c r="H21" s="1">
        <v>75.0</v>
      </c>
      <c r="I21" s="1">
        <v>0.0</v>
      </c>
      <c r="J21" s="1">
        <v>7.0</v>
      </c>
      <c r="K21" s="1">
        <v>0.0</v>
      </c>
      <c r="L21" s="1">
        <v>0.0</v>
      </c>
      <c r="M21" s="1">
        <v>0.0</v>
      </c>
      <c r="N21" s="1">
        <v>1.0</v>
      </c>
      <c r="O21" s="1">
        <v>0.0</v>
      </c>
      <c r="P21" s="1">
        <v>3.0</v>
      </c>
      <c r="Q21" s="2" t="b">
        <f>IFERROR(__xludf.DUMMYFUNCTION("IF(REGEXMATCH(B21, ""DEPRECATED""), true, false)
"),FALSE)</f>
        <v>0</v>
      </c>
      <c r="R21" s="2" t="str">
        <f t="shared" si="1"/>
        <v>nextcloud - 3906</v>
      </c>
      <c r="S21" s="3" t="str">
        <f t="shared" si="2"/>
        <v>nextcloud - 916243366</v>
      </c>
      <c r="T21" s="2" t="b">
        <f t="shared" si="3"/>
        <v>0</v>
      </c>
      <c r="W21" s="5"/>
      <c r="X21" s="5"/>
      <c r="Y21" s="5"/>
      <c r="Z21" s="6"/>
      <c r="AA21" s="6"/>
      <c r="AB21" s="5"/>
      <c r="AC21" s="1" t="s">
        <v>31</v>
      </c>
      <c r="AD21" s="1" t="s">
        <v>32</v>
      </c>
      <c r="AE21" s="1" t="s">
        <v>23</v>
      </c>
      <c r="AF21" s="1">
        <v>3906.0</v>
      </c>
      <c r="AG21" s="1">
        <v>9.16243366E8</v>
      </c>
      <c r="AH21" s="1" t="s">
        <v>33</v>
      </c>
      <c r="AI21" s="1">
        <v>1.0</v>
      </c>
      <c r="AJ21" s="1">
        <v>75.0</v>
      </c>
      <c r="AK21" s="1">
        <v>0.0</v>
      </c>
      <c r="AL21" s="1">
        <v>7.0</v>
      </c>
      <c r="AM21" s="1">
        <v>0.0</v>
      </c>
      <c r="AN21" s="1">
        <v>0.0</v>
      </c>
      <c r="AO21" s="1">
        <v>0.0</v>
      </c>
      <c r="AP21" s="1">
        <v>1.0</v>
      </c>
      <c r="AQ21" s="1">
        <v>0.0</v>
      </c>
      <c r="AR21" s="1">
        <v>3.0</v>
      </c>
      <c r="AS21" s="2" t="b">
        <f>IFERROR(__xludf.DUMMYFUNCTION("IF(REGEXMATCH(AD21, ""DEPRECATED""), true, false)
"),FALSE)</f>
        <v>0</v>
      </c>
      <c r="AT21" s="2" t="str">
        <f t="shared" si="7"/>
        <v>nextcloud - 3906</v>
      </c>
      <c r="AU21" s="3" t="str">
        <f t="shared" si="8"/>
        <v>nextcloud - 916243366</v>
      </c>
      <c r="AV21" s="2" t="b">
        <f t="shared" si="9"/>
        <v>0</v>
      </c>
    </row>
    <row r="22">
      <c r="A22" s="1" t="s">
        <v>185</v>
      </c>
      <c r="B22" s="1" t="s">
        <v>186</v>
      </c>
      <c r="C22" s="1" t="s">
        <v>23</v>
      </c>
      <c r="D22" s="1">
        <v>3903.0</v>
      </c>
      <c r="E22" s="1">
        <v>1.616002589E9</v>
      </c>
      <c r="F22" s="1" t="s">
        <v>187</v>
      </c>
      <c r="G22" s="1">
        <v>0.0</v>
      </c>
      <c r="H22" s="1">
        <v>0.0</v>
      </c>
      <c r="I22" s="1">
        <v>0.0</v>
      </c>
      <c r="J22" s="1">
        <v>0.0</v>
      </c>
      <c r="K22" s="1">
        <v>1.0</v>
      </c>
      <c r="L22" s="1">
        <v>0.0</v>
      </c>
      <c r="M22" s="1">
        <v>0.0</v>
      </c>
      <c r="N22" s="1">
        <v>0.0</v>
      </c>
      <c r="O22" s="1">
        <v>2.0</v>
      </c>
      <c r="P22" s="1">
        <v>0.0</v>
      </c>
      <c r="Q22" s="2" t="b">
        <f>IFERROR(__xludf.DUMMYFUNCTION("IF(REGEXMATCH(B22, ""DEPRECATED""), true, false)
"),FALSE)</f>
        <v>0</v>
      </c>
      <c r="R22" s="2" t="str">
        <f t="shared" si="1"/>
        <v>registry - 3903</v>
      </c>
      <c r="S22" s="3" t="str">
        <f t="shared" si="2"/>
        <v>registry - 1616002589</v>
      </c>
      <c r="T22" s="2" t="b">
        <f t="shared" si="3"/>
        <v>0</v>
      </c>
      <c r="W22" s="5"/>
      <c r="X22" s="5"/>
      <c r="Y22" s="5"/>
      <c r="Z22" s="6"/>
      <c r="AA22" s="6"/>
      <c r="AB22" s="5"/>
      <c r="AC22" s="1" t="s">
        <v>185</v>
      </c>
      <c r="AD22" s="1" t="s">
        <v>186</v>
      </c>
      <c r="AE22" s="1" t="s">
        <v>23</v>
      </c>
      <c r="AF22" s="1">
        <v>3903.0</v>
      </c>
      <c r="AG22" s="1">
        <v>1.616002589E9</v>
      </c>
      <c r="AH22" s="1" t="s">
        <v>187</v>
      </c>
      <c r="AI22" s="1">
        <v>0.0</v>
      </c>
      <c r="AJ22" s="1">
        <v>0.0</v>
      </c>
      <c r="AK22" s="1">
        <v>0.0</v>
      </c>
      <c r="AL22" s="1">
        <v>0.0</v>
      </c>
      <c r="AM22" s="1">
        <v>1.0</v>
      </c>
      <c r="AN22" s="1">
        <v>0.0</v>
      </c>
      <c r="AO22" s="1">
        <v>0.0</v>
      </c>
      <c r="AP22" s="1">
        <v>0.0</v>
      </c>
      <c r="AQ22" s="1">
        <v>2.0</v>
      </c>
      <c r="AR22" s="1">
        <v>0.0</v>
      </c>
      <c r="AS22" s="2" t="b">
        <f>IFERROR(__xludf.DUMMYFUNCTION("IF(REGEXMATCH(AD22, ""DEPRECATED""), true, false)
"),FALSE)</f>
        <v>0</v>
      </c>
      <c r="AT22" s="2" t="str">
        <f t="shared" si="7"/>
        <v>registry - 3903</v>
      </c>
      <c r="AU22" s="3" t="str">
        <f t="shared" si="8"/>
        <v>registry - 1616002589</v>
      </c>
      <c r="AV22" s="2" t="b">
        <f t="shared" si="9"/>
        <v>0</v>
      </c>
    </row>
    <row r="23">
      <c r="A23" s="1" t="s">
        <v>160</v>
      </c>
      <c r="B23" s="1" t="s">
        <v>161</v>
      </c>
      <c r="C23" s="1" t="s">
        <v>23</v>
      </c>
      <c r="D23" s="1">
        <v>3761.0</v>
      </c>
      <c r="E23" s="1">
        <v>2.108317531E9</v>
      </c>
      <c r="F23" s="1" t="s">
        <v>162</v>
      </c>
      <c r="G23" s="1">
        <v>5.0</v>
      </c>
      <c r="H23" s="1">
        <v>0.0</v>
      </c>
      <c r="I23" s="1">
        <v>32.0</v>
      </c>
      <c r="J23" s="1">
        <v>0.0</v>
      </c>
      <c r="K23" s="1">
        <v>20.0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2" t="b">
        <f>IFERROR(__xludf.DUMMYFUNCTION("IF(REGEXMATCH(B23, ""DEPRECATED""), true, false)
"),FALSE)</f>
        <v>0</v>
      </c>
      <c r="R23" s="2" t="str">
        <f t="shared" si="1"/>
        <v>openjdk - 3761</v>
      </c>
      <c r="S23" s="3" t="str">
        <f t="shared" si="2"/>
        <v>openjdk - 2108317531</v>
      </c>
      <c r="T23" s="2" t="b">
        <f t="shared" si="3"/>
        <v>0</v>
      </c>
      <c r="W23" s="5"/>
      <c r="X23" s="5"/>
      <c r="Y23" s="5"/>
      <c r="Z23" s="6"/>
      <c r="AA23" s="6"/>
      <c r="AB23" s="5"/>
      <c r="AC23" s="1" t="s">
        <v>160</v>
      </c>
      <c r="AD23" s="1" t="s">
        <v>161</v>
      </c>
      <c r="AE23" s="1" t="s">
        <v>23</v>
      </c>
      <c r="AF23" s="1">
        <v>3761.0</v>
      </c>
      <c r="AG23" s="1">
        <v>2.108317531E9</v>
      </c>
      <c r="AH23" s="1" t="s">
        <v>162</v>
      </c>
      <c r="AI23" s="1">
        <v>5.0</v>
      </c>
      <c r="AJ23" s="1">
        <v>0.0</v>
      </c>
      <c r="AK23" s="1">
        <v>32.0</v>
      </c>
      <c r="AL23" s="1">
        <v>0.0</v>
      </c>
      <c r="AM23" s="1">
        <v>20.0</v>
      </c>
      <c r="AN23" s="1">
        <v>0.0</v>
      </c>
      <c r="AO23" s="1">
        <v>0.0</v>
      </c>
      <c r="AP23" s="1">
        <v>0.0</v>
      </c>
      <c r="AQ23" s="1">
        <v>0.0</v>
      </c>
      <c r="AR23" s="1">
        <v>0.0</v>
      </c>
      <c r="AS23" s="2" t="b">
        <f>IFERROR(__xludf.DUMMYFUNCTION("IF(REGEXMATCH(AD23, ""DEPRECATED""), true, false)
"),FALSE)</f>
        <v>0</v>
      </c>
      <c r="AT23" s="2" t="str">
        <f t="shared" si="7"/>
        <v>openjdk - 3761</v>
      </c>
      <c r="AU23" s="3" t="str">
        <f t="shared" si="8"/>
        <v>openjdk - 2108317531</v>
      </c>
      <c r="AV23" s="2" t="b">
        <f t="shared" si="9"/>
        <v>0</v>
      </c>
    </row>
    <row r="24">
      <c r="A24" s="1" t="s">
        <v>73</v>
      </c>
      <c r="B24" s="1" t="s">
        <v>74</v>
      </c>
      <c r="C24" s="1" t="s">
        <v>23</v>
      </c>
      <c r="D24" s="1">
        <v>3596.0</v>
      </c>
      <c r="E24" s="1">
        <v>7.06297294E8</v>
      </c>
      <c r="F24" s="1" t="s">
        <v>75</v>
      </c>
      <c r="G24" s="1">
        <v>3.0</v>
      </c>
      <c r="H24" s="1">
        <v>16.0</v>
      </c>
      <c r="I24" s="1">
        <v>1.0</v>
      </c>
      <c r="J24" s="1">
        <v>15.0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1"/>
        <v>tomcat - 3596</v>
      </c>
      <c r="S24" s="3" t="str">
        <f t="shared" si="2"/>
        <v>tomcat - 706297294</v>
      </c>
      <c r="T24" s="2" t="b">
        <f t="shared" si="3"/>
        <v>0</v>
      </c>
      <c r="W24" s="5"/>
      <c r="X24" s="5"/>
      <c r="Y24" s="5"/>
      <c r="Z24" s="6"/>
      <c r="AA24" s="6"/>
      <c r="AB24" s="5"/>
      <c r="AC24" s="1" t="s">
        <v>73</v>
      </c>
      <c r="AD24" s="1" t="s">
        <v>74</v>
      </c>
      <c r="AE24" s="1" t="s">
        <v>23</v>
      </c>
      <c r="AF24" s="1">
        <v>3596.0</v>
      </c>
      <c r="AG24" s="1">
        <v>7.06297294E8</v>
      </c>
      <c r="AH24" s="1" t="s">
        <v>75</v>
      </c>
      <c r="AI24" s="1">
        <v>3.0</v>
      </c>
      <c r="AJ24" s="1">
        <v>16.0</v>
      </c>
      <c r="AK24" s="1">
        <v>1.0</v>
      </c>
      <c r="AL24" s="1">
        <v>15.0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2" t="b">
        <f>IFERROR(__xludf.DUMMYFUNCTION("IF(REGEXMATCH(AD24, ""DEPRECATED""), true, false)
"),FALSE)</f>
        <v>0</v>
      </c>
      <c r="AT24" s="2" t="str">
        <f t="shared" si="7"/>
        <v>tomcat - 3596</v>
      </c>
      <c r="AU24" s="3" t="str">
        <f t="shared" si="8"/>
        <v>tomcat - 706297294</v>
      </c>
      <c r="AV24" s="2" t="b">
        <f t="shared" si="9"/>
        <v>0</v>
      </c>
    </row>
    <row r="25">
      <c r="A25" s="1" t="s">
        <v>431</v>
      </c>
      <c r="B25" s="1" t="s">
        <v>432</v>
      </c>
      <c r="C25" s="1" t="s">
        <v>23</v>
      </c>
      <c r="D25" s="1">
        <v>3118.0</v>
      </c>
      <c r="E25" s="1">
        <v>8.27672497E9</v>
      </c>
      <c r="F25" s="1" t="s">
        <v>433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2" t="b">
        <f>IFERROR(__xludf.DUMMYFUNCTION("IF(REGEXMATCH(B25, ""DEPRECATED""), true, false)
"),FALSE)</f>
        <v>0</v>
      </c>
      <c r="R25" s="2" t="str">
        <f t="shared" si="1"/>
        <v>busybox - 3118</v>
      </c>
      <c r="S25" s="3" t="str">
        <f t="shared" si="2"/>
        <v>busybox - 8276724970</v>
      </c>
      <c r="T25" s="2" t="b">
        <f t="shared" si="3"/>
        <v>0</v>
      </c>
      <c r="W25" s="5"/>
      <c r="X25" s="5"/>
      <c r="Y25" s="5"/>
      <c r="Z25" s="6"/>
      <c r="AA25" s="6"/>
      <c r="AB25" s="5"/>
      <c r="AC25" s="1" t="s">
        <v>431</v>
      </c>
      <c r="AD25" s="1" t="s">
        <v>432</v>
      </c>
      <c r="AE25" s="1" t="s">
        <v>23</v>
      </c>
      <c r="AF25" s="1">
        <v>3118.0</v>
      </c>
      <c r="AG25" s="1">
        <v>8.27672497E9</v>
      </c>
      <c r="AH25" s="1" t="s">
        <v>433</v>
      </c>
      <c r="AI25" s="1">
        <v>0.0</v>
      </c>
      <c r="AJ25" s="1">
        <v>0.0</v>
      </c>
      <c r="AK25" s="1">
        <v>0.0</v>
      </c>
      <c r="AL25" s="1">
        <v>0.0</v>
      </c>
      <c r="AM25" s="1">
        <v>0.0</v>
      </c>
      <c r="AN25" s="1">
        <v>0.0</v>
      </c>
      <c r="AO25" s="1">
        <v>0.0</v>
      </c>
      <c r="AP25" s="1">
        <v>0.0</v>
      </c>
      <c r="AQ25" s="1">
        <v>0.0</v>
      </c>
      <c r="AR25" s="1">
        <v>0.0</v>
      </c>
      <c r="AS25" s="2" t="b">
        <f>IFERROR(__xludf.DUMMYFUNCTION("IF(REGEXMATCH(AD25, ""DEPRECATED""), true, false)
"),FALSE)</f>
        <v>0</v>
      </c>
      <c r="AT25" s="2" t="str">
        <f t="shared" si="7"/>
        <v>busybox - 3118</v>
      </c>
      <c r="AU25" s="3" t="str">
        <f t="shared" si="8"/>
        <v>busybox - 8276724970</v>
      </c>
      <c r="AV25" s="2" t="b">
        <f t="shared" si="9"/>
        <v>0</v>
      </c>
    </row>
    <row r="26">
      <c r="A26" s="1" t="s">
        <v>356</v>
      </c>
      <c r="B26" s="1" t="s">
        <v>357</v>
      </c>
      <c r="C26" s="1" t="s">
        <v>23</v>
      </c>
      <c r="D26" s="1">
        <v>3052.0</v>
      </c>
      <c r="E26" s="1">
        <v>3.21639236E9</v>
      </c>
      <c r="F26" s="1" t="s">
        <v>358</v>
      </c>
      <c r="G26" s="1">
        <v>0.0</v>
      </c>
      <c r="H26" s="1">
        <v>1.0</v>
      </c>
      <c r="I26" s="1">
        <v>5.0</v>
      </c>
      <c r="J26" s="1">
        <v>1.0</v>
      </c>
      <c r="K26" s="1">
        <v>2.0</v>
      </c>
      <c r="L26" s="1">
        <v>0.0</v>
      </c>
      <c r="M26" s="1">
        <v>0.0</v>
      </c>
      <c r="N26" s="1">
        <v>0.0</v>
      </c>
      <c r="O26" s="1">
        <v>1.0</v>
      </c>
      <c r="P26" s="1">
        <v>0.0</v>
      </c>
      <c r="Q26" s="2" t="b">
        <f>IFERROR(__xludf.DUMMYFUNCTION("IF(REGEXMATCH(B26, ""DEPRECATED""), true, false)
"),FALSE)</f>
        <v>0</v>
      </c>
      <c r="R26" s="2" t="str">
        <f t="shared" si="1"/>
        <v>traefik - 3052</v>
      </c>
      <c r="S26" s="3" t="str">
        <f t="shared" si="2"/>
        <v>traefik - 3216392360</v>
      </c>
      <c r="T26" s="2" t="b">
        <f t="shared" si="3"/>
        <v>0</v>
      </c>
      <c r="W26" s="5"/>
      <c r="X26" s="5"/>
      <c r="Y26" s="5"/>
      <c r="Z26" s="6"/>
      <c r="AA26" s="6"/>
      <c r="AB26" s="5"/>
      <c r="AC26" s="1" t="s">
        <v>356</v>
      </c>
      <c r="AD26" s="1" t="s">
        <v>357</v>
      </c>
      <c r="AE26" s="1" t="s">
        <v>23</v>
      </c>
      <c r="AF26" s="1">
        <v>3052.0</v>
      </c>
      <c r="AG26" s="1">
        <v>3.21639236E9</v>
      </c>
      <c r="AH26" s="1" t="s">
        <v>358</v>
      </c>
      <c r="AI26" s="1">
        <v>0.0</v>
      </c>
      <c r="AJ26" s="1">
        <v>1.0</v>
      </c>
      <c r="AK26" s="1">
        <v>5.0</v>
      </c>
      <c r="AL26" s="1">
        <v>1.0</v>
      </c>
      <c r="AM26" s="1">
        <v>2.0</v>
      </c>
      <c r="AN26" s="1">
        <v>0.0</v>
      </c>
      <c r="AO26" s="1">
        <v>0.0</v>
      </c>
      <c r="AP26" s="1">
        <v>0.0</v>
      </c>
      <c r="AQ26" s="1">
        <v>1.0</v>
      </c>
      <c r="AR26" s="1">
        <v>0.0</v>
      </c>
      <c r="AS26" s="2" t="b">
        <f>IFERROR(__xludf.DUMMYFUNCTION("IF(REGEXMATCH(AD26, ""DEPRECATED""), true, false)
"),FALSE)</f>
        <v>0</v>
      </c>
      <c r="AT26" s="2" t="str">
        <f t="shared" si="7"/>
        <v>traefik - 3052</v>
      </c>
      <c r="AU26" s="3" t="str">
        <f t="shared" si="8"/>
        <v>traefik - 3216392360</v>
      </c>
      <c r="AV26" s="2" t="b">
        <f t="shared" si="9"/>
        <v>0</v>
      </c>
    </row>
    <row r="27" hidden="1">
      <c r="A27" s="1" t="s">
        <v>422</v>
      </c>
      <c r="B27" s="1" t="s">
        <v>423</v>
      </c>
      <c r="C27" s="1" t="s">
        <v>23</v>
      </c>
      <c r="D27" s="1">
        <v>2661.0</v>
      </c>
      <c r="E27" s="1">
        <v>1.51982456E8</v>
      </c>
      <c r="F27" s="1" t="s">
        <v>424</v>
      </c>
      <c r="G27" s="1" t="s">
        <v>166</v>
      </c>
      <c r="H27" s="1" t="s">
        <v>166</v>
      </c>
      <c r="I27" s="1" t="s">
        <v>166</v>
      </c>
      <c r="J27" s="1" t="s">
        <v>166</v>
      </c>
      <c r="K27" s="1" t="s">
        <v>166</v>
      </c>
      <c r="L27" s="1" t="s">
        <v>166</v>
      </c>
      <c r="M27" s="1" t="s">
        <v>166</v>
      </c>
      <c r="N27" s="1" t="s">
        <v>166</v>
      </c>
      <c r="O27" s="1" t="s">
        <v>166</v>
      </c>
      <c r="P27" s="1" t="s">
        <v>166</v>
      </c>
      <c r="Q27" s="2" t="b">
        <f>IFERROR(__xludf.DUMMYFUNCTION("IF(REGEXMATCH(B27, ""DEPRECATED""), true, false)
"),FALSE)</f>
        <v>0</v>
      </c>
      <c r="R27" s="2" t="str">
        <f t="shared" si="1"/>
        <v>kibana - 2661</v>
      </c>
      <c r="S27" s="3" t="str">
        <f t="shared" si="2"/>
        <v>kibana - 151982456</v>
      </c>
      <c r="T27" s="2" t="b">
        <f t="shared" si="3"/>
        <v>1</v>
      </c>
    </row>
    <row r="28">
      <c r="A28" s="1" t="s">
        <v>25</v>
      </c>
      <c r="B28" s="1" t="s">
        <v>26</v>
      </c>
      <c r="C28" s="1" t="s">
        <v>23</v>
      </c>
      <c r="D28" s="1">
        <v>2450.0</v>
      </c>
      <c r="E28" s="1">
        <v>2.616536732E9</v>
      </c>
      <c r="F28" s="1" t="s">
        <v>27</v>
      </c>
      <c r="G28" s="1">
        <v>0.0</v>
      </c>
      <c r="H28" s="1">
        <v>0.0</v>
      </c>
      <c r="I28" s="1">
        <v>7.0</v>
      </c>
      <c r="J28" s="1">
        <v>0.0</v>
      </c>
      <c r="K28" s="1">
        <v>2.0</v>
      </c>
      <c r="L28" s="1">
        <v>0.0</v>
      </c>
      <c r="M28" s="1">
        <v>0.0</v>
      </c>
      <c r="N28" s="1">
        <v>0.0</v>
      </c>
      <c r="O28" s="1">
        <v>3.0</v>
      </c>
      <c r="P28" s="1">
        <v>0.0</v>
      </c>
      <c r="Q28" s="2" t="b">
        <f>IFERROR(__xludf.DUMMYFUNCTION("IF(REGEXMATCH(B28, ""DEPRECATED""), true, false)
"),FALSE)</f>
        <v>0</v>
      </c>
      <c r="R28" s="2" t="str">
        <f t="shared" si="1"/>
        <v>docker - 2450</v>
      </c>
      <c r="S28" s="3" t="str">
        <f t="shared" si="2"/>
        <v>docker - 2616536732</v>
      </c>
      <c r="T28" s="2" t="b">
        <f t="shared" si="3"/>
        <v>0</v>
      </c>
      <c r="W28" s="5"/>
      <c r="X28" s="5"/>
      <c r="Y28" s="5"/>
      <c r="Z28" s="6"/>
      <c r="AA28" s="6"/>
      <c r="AB28" s="5"/>
      <c r="AC28" s="1" t="s">
        <v>25</v>
      </c>
      <c r="AD28" s="1" t="s">
        <v>26</v>
      </c>
      <c r="AE28" s="1" t="s">
        <v>23</v>
      </c>
      <c r="AF28" s="1">
        <v>2450.0</v>
      </c>
      <c r="AG28" s="1">
        <v>2.616536732E9</v>
      </c>
      <c r="AH28" s="1" t="s">
        <v>27</v>
      </c>
      <c r="AI28" s="1">
        <v>0.0</v>
      </c>
      <c r="AJ28" s="1">
        <v>0.0</v>
      </c>
      <c r="AK28" s="1">
        <v>7.0</v>
      </c>
      <c r="AL28" s="1">
        <v>0.0</v>
      </c>
      <c r="AM28" s="1">
        <v>2.0</v>
      </c>
      <c r="AN28" s="1">
        <v>0.0</v>
      </c>
      <c r="AO28" s="1">
        <v>0.0</v>
      </c>
      <c r="AP28" s="1">
        <v>0.0</v>
      </c>
      <c r="AQ28" s="1">
        <v>3.0</v>
      </c>
      <c r="AR28" s="1">
        <v>0.0</v>
      </c>
      <c r="AS28" s="2" t="b">
        <f>IFERROR(__xludf.DUMMYFUNCTION("IF(REGEXMATCH(AD28, ""DEPRECATED""), true, false)
"),FALSE)</f>
        <v>0</v>
      </c>
      <c r="AT28" s="2" t="str">
        <f t="shared" ref="AT28:AT30" si="10">CONCAT(AC28, CONCAT(" - ", AF28))</f>
        <v>docker - 2450</v>
      </c>
      <c r="AU28" s="3" t="str">
        <f t="shared" ref="AU28:AU30" si="11">CONCAT(AC28, CONCAT(" - ", AG28))</f>
        <v>docker - 2616536732</v>
      </c>
      <c r="AV28" s="2" t="b">
        <f t="shared" ref="AV28:AV30" si="12">if(eq(AI28,"undefined"),true,false)</f>
        <v>0</v>
      </c>
    </row>
    <row r="29">
      <c r="A29" s="1" t="s">
        <v>344</v>
      </c>
      <c r="B29" s="1" t="s">
        <v>345</v>
      </c>
      <c r="C29" s="1" t="s">
        <v>23</v>
      </c>
      <c r="D29" s="1">
        <v>2330.0</v>
      </c>
      <c r="E29" s="1">
        <v>8.90226334E8</v>
      </c>
      <c r="F29" s="1" t="s">
        <v>346</v>
      </c>
      <c r="G29" s="1">
        <v>5.0</v>
      </c>
      <c r="H29" s="1">
        <v>17.0</v>
      </c>
      <c r="I29" s="1">
        <v>7.0</v>
      </c>
      <c r="J29" s="1">
        <v>16.0</v>
      </c>
      <c r="K29" s="1">
        <v>7.0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1"/>
        <v>sonarqube - 2330</v>
      </c>
      <c r="S29" s="3" t="str">
        <f t="shared" si="2"/>
        <v>sonarqube - 890226334</v>
      </c>
      <c r="T29" s="2" t="b">
        <f t="shared" si="3"/>
        <v>0</v>
      </c>
      <c r="W29" s="5"/>
      <c r="X29" s="5"/>
      <c r="Y29" s="5"/>
      <c r="Z29" s="6"/>
      <c r="AA29" s="6"/>
      <c r="AB29" s="5"/>
      <c r="AC29" s="1" t="s">
        <v>344</v>
      </c>
      <c r="AD29" s="1" t="s">
        <v>345</v>
      </c>
      <c r="AE29" s="1" t="s">
        <v>23</v>
      </c>
      <c r="AF29" s="1">
        <v>2330.0</v>
      </c>
      <c r="AG29" s="1">
        <v>8.90226334E8</v>
      </c>
      <c r="AH29" s="1" t="s">
        <v>346</v>
      </c>
      <c r="AI29" s="1">
        <v>5.0</v>
      </c>
      <c r="AJ29" s="1">
        <v>17.0</v>
      </c>
      <c r="AK29" s="1">
        <v>7.0</v>
      </c>
      <c r="AL29" s="1">
        <v>16.0</v>
      </c>
      <c r="AM29" s="1">
        <v>7.0</v>
      </c>
      <c r="AN29" s="1">
        <v>0.0</v>
      </c>
      <c r="AO29" s="1">
        <v>0.0</v>
      </c>
      <c r="AP29" s="1">
        <v>0.0</v>
      </c>
      <c r="AQ29" s="1">
        <v>0.0</v>
      </c>
      <c r="AR29" s="1">
        <v>0.0</v>
      </c>
      <c r="AS29" s="2" t="b">
        <f>IFERROR(__xludf.DUMMYFUNCTION("IF(REGEXMATCH(AD29, ""DEPRECATED""), true, false)
"),FALSE)</f>
        <v>0</v>
      </c>
      <c r="AT29" s="2" t="str">
        <f t="shared" si="10"/>
        <v>sonarqube - 2330</v>
      </c>
      <c r="AU29" s="3" t="str">
        <f t="shared" si="11"/>
        <v>sonarqube - 890226334</v>
      </c>
      <c r="AV29" s="2" t="b">
        <f t="shared" si="12"/>
        <v>0</v>
      </c>
    </row>
    <row r="30">
      <c r="A30" s="1" t="s">
        <v>182</v>
      </c>
      <c r="B30" s="1" t="s">
        <v>183</v>
      </c>
      <c r="C30" s="1" t="s">
        <v>23</v>
      </c>
      <c r="D30" s="1">
        <v>2283.0</v>
      </c>
      <c r="E30" s="1">
        <v>8.65448039E8</v>
      </c>
      <c r="F30" s="1" t="s">
        <v>184</v>
      </c>
      <c r="G30" s="1">
        <v>1.0</v>
      </c>
      <c r="H30" s="1">
        <v>82.0</v>
      </c>
      <c r="I30" s="1">
        <v>1.0</v>
      </c>
      <c r="J30" s="1">
        <v>7.0</v>
      </c>
      <c r="K30" s="1">
        <v>0.0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1"/>
        <v>ruby - 2283</v>
      </c>
      <c r="S30" s="3" t="str">
        <f t="shared" si="2"/>
        <v>ruby - 865448039</v>
      </c>
      <c r="T30" s="2" t="b">
        <f t="shared" si="3"/>
        <v>0</v>
      </c>
      <c r="W30" s="5"/>
      <c r="X30" s="5"/>
      <c r="Y30" s="5"/>
      <c r="Z30" s="6"/>
      <c r="AA30" s="6"/>
      <c r="AB30" s="5"/>
      <c r="AC30" s="1" t="s">
        <v>182</v>
      </c>
      <c r="AD30" s="1" t="s">
        <v>183</v>
      </c>
      <c r="AE30" s="1" t="s">
        <v>23</v>
      </c>
      <c r="AF30" s="1">
        <v>2283.0</v>
      </c>
      <c r="AG30" s="1">
        <v>8.65448039E8</v>
      </c>
      <c r="AH30" s="1" t="s">
        <v>184</v>
      </c>
      <c r="AI30" s="1">
        <v>1.0</v>
      </c>
      <c r="AJ30" s="1">
        <v>82.0</v>
      </c>
      <c r="AK30" s="1">
        <v>1.0</v>
      </c>
      <c r="AL30" s="1">
        <v>7.0</v>
      </c>
      <c r="AM30" s="1">
        <v>0.0</v>
      </c>
      <c r="AN30" s="1">
        <v>0.0</v>
      </c>
      <c r="AO30" s="1">
        <v>0.0</v>
      </c>
      <c r="AP30" s="1">
        <v>1.0</v>
      </c>
      <c r="AQ30" s="1">
        <v>0.0</v>
      </c>
      <c r="AR30" s="1">
        <v>0.0</v>
      </c>
      <c r="AS30" s="2" t="b">
        <f>IFERROR(__xludf.DUMMYFUNCTION("IF(REGEXMATCH(AD30, ""DEPRECATED""), true, false)
"),FALSE)</f>
        <v>0</v>
      </c>
      <c r="AT30" s="2" t="str">
        <f t="shared" si="10"/>
        <v>ruby - 2283</v>
      </c>
      <c r="AU30" s="3" t="str">
        <f t="shared" si="11"/>
        <v>ruby - 865448039</v>
      </c>
      <c r="AV30" s="2" t="b">
        <f t="shared" si="12"/>
        <v>0</v>
      </c>
    </row>
    <row r="31" hidden="1">
      <c r="A31" s="1" t="s">
        <v>419</v>
      </c>
      <c r="B31" s="1" t="s">
        <v>420</v>
      </c>
      <c r="C31" s="1" t="s">
        <v>23</v>
      </c>
      <c r="D31" s="1">
        <v>2157.0</v>
      </c>
      <c r="E31" s="1">
        <v>1.87260109E8</v>
      </c>
      <c r="F31" s="1" t="s">
        <v>421</v>
      </c>
      <c r="G31" s="1" t="s">
        <v>166</v>
      </c>
      <c r="H31" s="1" t="s">
        <v>166</v>
      </c>
      <c r="I31" s="1" t="s">
        <v>166</v>
      </c>
      <c r="J31" s="1" t="s">
        <v>166</v>
      </c>
      <c r="K31" s="1" t="s">
        <v>166</v>
      </c>
      <c r="L31" s="1" t="s">
        <v>166</v>
      </c>
      <c r="M31" s="1" t="s">
        <v>166</v>
      </c>
      <c r="N31" s="1" t="s">
        <v>166</v>
      </c>
      <c r="O31" s="1" t="s">
        <v>166</v>
      </c>
      <c r="P31" s="1" t="s">
        <v>166</v>
      </c>
      <c r="Q31" s="2" t="b">
        <f>IFERROR(__xludf.DUMMYFUNCTION("IF(REGEXMATCH(B31, ""DEPRECATED""), true, false)
"),FALSE)</f>
        <v>0</v>
      </c>
      <c r="R31" s="2" t="str">
        <f t="shared" si="1"/>
        <v>logstash - 2157</v>
      </c>
      <c r="S31" s="3" t="str">
        <f t="shared" si="2"/>
        <v>logstash - 187260109</v>
      </c>
      <c r="T31" s="2" t="b">
        <f t="shared" si="3"/>
        <v>1</v>
      </c>
    </row>
    <row r="32">
      <c r="A32" s="1" t="s">
        <v>401</v>
      </c>
      <c r="B32" s="1" t="s">
        <v>402</v>
      </c>
      <c r="C32" s="1" t="s">
        <v>23</v>
      </c>
      <c r="D32" s="1">
        <v>2122.0</v>
      </c>
      <c r="E32" s="1">
        <v>2.284422182E9</v>
      </c>
      <c r="F32" s="1" t="s">
        <v>403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2" t="b">
        <f>IFERROR(__xludf.DUMMYFUNCTION("IF(REGEXMATCH(B32, ""DEPRECATED""), true, false)
"),FALSE)</f>
        <v>0</v>
      </c>
      <c r="R32" s="2" t="str">
        <f t="shared" si="1"/>
        <v>hello-world - 2122</v>
      </c>
      <c r="S32" s="3" t="str">
        <f t="shared" si="2"/>
        <v>hello-world - 2284422182</v>
      </c>
      <c r="T32" s="2" t="b">
        <f t="shared" si="3"/>
        <v>0</v>
      </c>
      <c r="W32" s="5"/>
      <c r="X32" s="5"/>
      <c r="Y32" s="5"/>
      <c r="Z32" s="6"/>
      <c r="AA32" s="6"/>
      <c r="AB32" s="5"/>
      <c r="AC32" s="1" t="s">
        <v>401</v>
      </c>
      <c r="AD32" s="1" t="s">
        <v>402</v>
      </c>
      <c r="AE32" s="1" t="s">
        <v>23</v>
      </c>
      <c r="AF32" s="1">
        <v>2122.0</v>
      </c>
      <c r="AG32" s="1">
        <v>2.284422182E9</v>
      </c>
      <c r="AH32" s="1" t="s">
        <v>403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2" t="b">
        <f>IFERROR(__xludf.DUMMYFUNCTION("IF(REGEXMATCH(AD32, ""DEPRECATED""), true, false)
"),FALSE)</f>
        <v>0</v>
      </c>
      <c r="AT32" s="2" t="str">
        <f t="shared" ref="AT32:AT33" si="13">CONCAT(AC32, CONCAT(" - ", AF32))</f>
        <v>hello-world - 2122</v>
      </c>
      <c r="AU32" s="3" t="str">
        <f t="shared" ref="AU32:AU33" si="14">CONCAT(AC32, CONCAT(" - ", AG32))</f>
        <v>hello-world - 2284422182</v>
      </c>
      <c r="AV32" s="2" t="b">
        <f t="shared" ref="AV32:AV33" si="15">if(eq(AI32,"undefined"),true,false)</f>
        <v>0</v>
      </c>
    </row>
    <row r="33">
      <c r="A33" s="1" t="s">
        <v>275</v>
      </c>
      <c r="B33" s="1" t="s">
        <v>276</v>
      </c>
      <c r="C33" s="1" t="s">
        <v>23</v>
      </c>
      <c r="D33" s="1">
        <v>2098.0</v>
      </c>
      <c r="E33" s="1">
        <v>4.402857683E9</v>
      </c>
      <c r="F33" s="1" t="s">
        <v>277</v>
      </c>
      <c r="G33" s="1">
        <v>1.0</v>
      </c>
      <c r="H33" s="1">
        <v>19.0</v>
      </c>
      <c r="I33" s="1">
        <v>0.0</v>
      </c>
      <c r="J33" s="1">
        <v>0.0</v>
      </c>
      <c r="K33" s="1">
        <v>0.0</v>
      </c>
      <c r="L33" s="1">
        <v>0.0</v>
      </c>
      <c r="M33" s="1">
        <v>0.0</v>
      </c>
      <c r="N33" s="1">
        <v>1.0</v>
      </c>
      <c r="O33" s="1">
        <v>0.0</v>
      </c>
      <c r="P33" s="1">
        <v>0.0</v>
      </c>
      <c r="Q33" s="2" t="b">
        <f>IFERROR(__xludf.DUMMYFUNCTION("IF(REGEXMATCH(B33, ""DEPRECATED""), true, false)
"),FALSE)</f>
        <v>0</v>
      </c>
      <c r="R33" s="2" t="str">
        <f t="shared" si="1"/>
        <v>memcached - 2098</v>
      </c>
      <c r="S33" s="3" t="str">
        <f t="shared" si="2"/>
        <v>memcached - 4402857683</v>
      </c>
      <c r="T33" s="2" t="b">
        <f t="shared" si="3"/>
        <v>0</v>
      </c>
      <c r="W33" s="5"/>
      <c r="X33" s="5"/>
      <c r="Y33" s="5"/>
      <c r="Z33" s="6"/>
      <c r="AA33" s="6"/>
      <c r="AB33" s="5"/>
      <c r="AC33" s="1" t="s">
        <v>275</v>
      </c>
      <c r="AD33" s="1" t="s">
        <v>276</v>
      </c>
      <c r="AE33" s="1" t="s">
        <v>23</v>
      </c>
      <c r="AF33" s="1">
        <v>2098.0</v>
      </c>
      <c r="AG33" s="1">
        <v>4.402857683E9</v>
      </c>
      <c r="AH33" s="1" t="s">
        <v>277</v>
      </c>
      <c r="AI33" s="1">
        <v>1.0</v>
      </c>
      <c r="AJ33" s="1">
        <v>19.0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1.0</v>
      </c>
      <c r="AQ33" s="1">
        <v>0.0</v>
      </c>
      <c r="AR33" s="1">
        <v>0.0</v>
      </c>
      <c r="AS33" s="2" t="b">
        <f>IFERROR(__xludf.DUMMYFUNCTION("IF(REGEXMATCH(AD33, ""DEPRECATED""), true, false)
"),FALSE)</f>
        <v>0</v>
      </c>
      <c r="AT33" s="2" t="str">
        <f t="shared" si="13"/>
        <v>memcached - 2098</v>
      </c>
      <c r="AU33" s="3" t="str">
        <f t="shared" si="14"/>
        <v>memcached - 4402857683</v>
      </c>
      <c r="AV33" s="2" t="b">
        <f t="shared" si="15"/>
        <v>0</v>
      </c>
    </row>
    <row r="34" hidden="1">
      <c r="A34" s="1" t="s">
        <v>515</v>
      </c>
      <c r="B34" s="1" t="s">
        <v>516</v>
      </c>
      <c r="C34" s="1" t="s">
        <v>23</v>
      </c>
      <c r="D34" s="1">
        <v>1997.0</v>
      </c>
      <c r="E34" s="1">
        <v>1.42205304E8</v>
      </c>
      <c r="F34" s="1" t="s">
        <v>517</v>
      </c>
      <c r="G34" s="1" t="s">
        <v>166</v>
      </c>
      <c r="H34" s="1" t="s">
        <v>166</v>
      </c>
      <c r="I34" s="1" t="s">
        <v>166</v>
      </c>
      <c r="J34" s="1" t="s">
        <v>166</v>
      </c>
      <c r="K34" s="1" t="s">
        <v>166</v>
      </c>
      <c r="L34" s="1" t="s">
        <v>166</v>
      </c>
      <c r="M34" s="1" t="s">
        <v>166</v>
      </c>
      <c r="N34" s="1" t="s">
        <v>166</v>
      </c>
      <c r="O34" s="1" t="s">
        <v>166</v>
      </c>
      <c r="P34" s="1" t="s">
        <v>166</v>
      </c>
      <c r="Q34" s="2" t="b">
        <f>IFERROR(__xludf.DUMMYFUNCTION("IF(REGEXMATCH(B34, ""DEPRECATED""), true, false)
"),TRUE)</f>
        <v>1</v>
      </c>
      <c r="R34" s="2" t="str">
        <f t="shared" si="1"/>
        <v>java - 1997</v>
      </c>
      <c r="S34" s="3" t="str">
        <f t="shared" si="2"/>
        <v>java - 142205304</v>
      </c>
      <c r="T34" s="2" t="b">
        <f t="shared" si="3"/>
        <v>1</v>
      </c>
    </row>
    <row r="35">
      <c r="A35" s="1" t="s">
        <v>100</v>
      </c>
      <c r="B35" s="1" t="s">
        <v>101</v>
      </c>
      <c r="C35" s="1" t="s">
        <v>23</v>
      </c>
      <c r="D35" s="1">
        <v>1878.0</v>
      </c>
      <c r="E35" s="1">
        <v>8.60210756E8</v>
      </c>
      <c r="F35" s="1" t="s">
        <v>102</v>
      </c>
      <c r="G35" s="1">
        <v>0.0</v>
      </c>
      <c r="H35" s="1">
        <v>25.0</v>
      </c>
      <c r="I35" s="1">
        <v>0.0</v>
      </c>
      <c r="J35" s="1">
        <v>0.0</v>
      </c>
      <c r="K35" s="1">
        <v>0.0</v>
      </c>
      <c r="L35" s="1">
        <v>0.0</v>
      </c>
      <c r="M35" s="1">
        <v>0.0</v>
      </c>
      <c r="N35" s="1">
        <v>1.0</v>
      </c>
      <c r="O35" s="1">
        <v>0.0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1"/>
        <v>haproxy - 1878</v>
      </c>
      <c r="S35" s="3" t="str">
        <f t="shared" si="2"/>
        <v>haproxy - 860210756</v>
      </c>
      <c r="T35" s="2" t="b">
        <f t="shared" si="3"/>
        <v>0</v>
      </c>
      <c r="W35" s="5"/>
      <c r="X35" s="5"/>
      <c r="Y35" s="5"/>
      <c r="Z35" s="6"/>
      <c r="AA35" s="6"/>
      <c r="AB35" s="5"/>
      <c r="AC35" s="1" t="s">
        <v>100</v>
      </c>
      <c r="AD35" s="1" t="s">
        <v>101</v>
      </c>
      <c r="AE35" s="1" t="s">
        <v>23</v>
      </c>
      <c r="AF35" s="1">
        <v>1878.0</v>
      </c>
      <c r="AG35" s="1">
        <v>8.60210756E8</v>
      </c>
      <c r="AH35" s="1" t="s">
        <v>102</v>
      </c>
      <c r="AI35" s="1">
        <v>0.0</v>
      </c>
      <c r="AJ35" s="1">
        <v>25.0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1.0</v>
      </c>
      <c r="AQ35" s="1">
        <v>0.0</v>
      </c>
      <c r="AR35" s="1">
        <v>0.0</v>
      </c>
      <c r="AS35" s="2" t="b">
        <f>IFERROR(__xludf.DUMMYFUNCTION("IF(REGEXMATCH(AD35, ""DEPRECATED""), true, false)
"),FALSE)</f>
        <v>0</v>
      </c>
      <c r="AT35" s="2" t="str">
        <f t="shared" ref="AT35:AT39" si="16">CONCAT(AC35, CONCAT(" - ", AF35))</f>
        <v>haproxy - 1878</v>
      </c>
      <c r="AU35" s="3" t="str">
        <f t="shared" ref="AU35:AU39" si="17">CONCAT(AC35, CONCAT(" - ", AG35))</f>
        <v>haproxy - 860210756</v>
      </c>
      <c r="AV35" s="2" t="b">
        <f t="shared" ref="AV35:AV39" si="18">if(eq(AI35,"undefined"),true,false)</f>
        <v>0</v>
      </c>
    </row>
    <row r="36">
      <c r="A36" s="1" t="s">
        <v>272</v>
      </c>
      <c r="B36" s="1" t="s">
        <v>273</v>
      </c>
      <c r="C36" s="1" t="s">
        <v>23</v>
      </c>
      <c r="D36" s="1">
        <v>1808.0</v>
      </c>
      <c r="E36" s="1">
        <v>1.017648772E9</v>
      </c>
      <c r="F36" s="1" t="s">
        <v>274</v>
      </c>
      <c r="G36" s="1">
        <v>1.0</v>
      </c>
      <c r="H36" s="1">
        <v>26.0</v>
      </c>
      <c r="I36" s="1">
        <v>4.0</v>
      </c>
      <c r="J36" s="1">
        <v>1.0</v>
      </c>
      <c r="K36" s="1">
        <v>9.0</v>
      </c>
      <c r="L36" s="1">
        <v>0.0</v>
      </c>
      <c r="M36" s="1">
        <v>2.0</v>
      </c>
      <c r="N36" s="1">
        <v>1.0</v>
      </c>
      <c r="O36" s="1">
        <v>1.0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1"/>
        <v>influxdb - 1808</v>
      </c>
      <c r="S36" s="3" t="str">
        <f t="shared" si="2"/>
        <v>influxdb - 1017648772</v>
      </c>
      <c r="T36" s="2" t="b">
        <f t="shared" si="3"/>
        <v>0</v>
      </c>
      <c r="W36" s="5"/>
      <c r="X36" s="5"/>
      <c r="Y36" s="5"/>
      <c r="Z36" s="6"/>
      <c r="AA36" s="6"/>
      <c r="AB36" s="5"/>
      <c r="AC36" s="1" t="s">
        <v>272</v>
      </c>
      <c r="AD36" s="1" t="s">
        <v>273</v>
      </c>
      <c r="AE36" s="1" t="s">
        <v>23</v>
      </c>
      <c r="AF36" s="1">
        <v>1808.0</v>
      </c>
      <c r="AG36" s="1">
        <v>1.017648772E9</v>
      </c>
      <c r="AH36" s="1" t="s">
        <v>274</v>
      </c>
      <c r="AI36" s="1">
        <v>1.0</v>
      </c>
      <c r="AJ36" s="1">
        <v>26.0</v>
      </c>
      <c r="AK36" s="1">
        <v>4.0</v>
      </c>
      <c r="AL36" s="1">
        <v>1.0</v>
      </c>
      <c r="AM36" s="1">
        <v>9.0</v>
      </c>
      <c r="AN36" s="1">
        <v>0.0</v>
      </c>
      <c r="AO36" s="1">
        <v>2.0</v>
      </c>
      <c r="AP36" s="1">
        <v>1.0</v>
      </c>
      <c r="AQ36" s="1">
        <v>1.0</v>
      </c>
      <c r="AR36" s="1">
        <v>0.0</v>
      </c>
      <c r="AS36" s="2" t="b">
        <f>IFERROR(__xludf.DUMMYFUNCTION("IF(REGEXMATCH(AD36, ""DEPRECATED""), true, false)
"),FALSE)</f>
        <v>0</v>
      </c>
      <c r="AT36" s="2" t="str">
        <f t="shared" si="16"/>
        <v>influxdb - 1808</v>
      </c>
      <c r="AU36" s="3" t="str">
        <f t="shared" si="17"/>
        <v>influxdb - 1017648772</v>
      </c>
      <c r="AV36" s="2" t="b">
        <f t="shared" si="18"/>
        <v>0</v>
      </c>
    </row>
    <row r="37">
      <c r="A37" s="1" t="s">
        <v>52</v>
      </c>
      <c r="B37" s="1" t="s">
        <v>53</v>
      </c>
      <c r="C37" s="1" t="s">
        <v>23</v>
      </c>
      <c r="D37" s="1">
        <v>1665.0</v>
      </c>
      <c r="E37" s="1">
        <v>3.53990789E8</v>
      </c>
      <c r="F37" s="1" t="s">
        <v>54</v>
      </c>
      <c r="G37" s="1">
        <v>4.0</v>
      </c>
      <c r="H37" s="1">
        <v>25.0</v>
      </c>
      <c r="I37" s="1">
        <v>24.0</v>
      </c>
      <c r="J37" s="1">
        <v>3.0</v>
      </c>
      <c r="K37" s="1">
        <v>39.0</v>
      </c>
      <c r="L37" s="1">
        <v>3.0</v>
      </c>
      <c r="M37" s="1">
        <v>4.0</v>
      </c>
      <c r="N37" s="1">
        <v>1.0</v>
      </c>
      <c r="O37" s="1">
        <v>4.0</v>
      </c>
      <c r="P37" s="1">
        <v>1.0</v>
      </c>
      <c r="Q37" s="2" t="b">
        <f>IFERROR(__xludf.DUMMYFUNCTION("IF(REGEXMATCH(B37, ""DEPRECATED""), true, false)
"),FALSE)</f>
        <v>0</v>
      </c>
      <c r="R37" s="2" t="str">
        <f t="shared" si="1"/>
        <v>ghost - 1665</v>
      </c>
      <c r="S37" s="3" t="str">
        <f t="shared" si="2"/>
        <v>ghost - 353990789</v>
      </c>
      <c r="T37" s="2" t="b">
        <f t="shared" si="3"/>
        <v>0</v>
      </c>
      <c r="W37" s="5"/>
      <c r="X37" s="5"/>
      <c r="Y37" s="5"/>
      <c r="Z37" s="6"/>
      <c r="AA37" s="6"/>
      <c r="AB37" s="5"/>
      <c r="AC37" s="1" t="s">
        <v>52</v>
      </c>
      <c r="AD37" s="1" t="s">
        <v>53</v>
      </c>
      <c r="AE37" s="1" t="s">
        <v>23</v>
      </c>
      <c r="AF37" s="1">
        <v>1665.0</v>
      </c>
      <c r="AG37" s="1">
        <v>3.53990789E8</v>
      </c>
      <c r="AH37" s="1" t="s">
        <v>54</v>
      </c>
      <c r="AI37" s="1">
        <v>4.0</v>
      </c>
      <c r="AJ37" s="1">
        <v>25.0</v>
      </c>
      <c r="AK37" s="1">
        <v>24.0</v>
      </c>
      <c r="AL37" s="1">
        <v>3.0</v>
      </c>
      <c r="AM37" s="1">
        <v>39.0</v>
      </c>
      <c r="AN37" s="1">
        <v>3.0</v>
      </c>
      <c r="AO37" s="1">
        <v>4.0</v>
      </c>
      <c r="AP37" s="1">
        <v>1.0</v>
      </c>
      <c r="AQ37" s="1">
        <v>4.0</v>
      </c>
      <c r="AR37" s="1">
        <v>1.0</v>
      </c>
      <c r="AS37" s="2" t="b">
        <f>IFERROR(__xludf.DUMMYFUNCTION("IF(REGEXMATCH(AD37, ""DEPRECATED""), true, false)
"),FALSE)</f>
        <v>0</v>
      </c>
      <c r="AT37" s="2" t="str">
        <f t="shared" si="16"/>
        <v>ghost - 1665</v>
      </c>
      <c r="AU37" s="3" t="str">
        <f t="shared" si="17"/>
        <v>ghost - 353990789</v>
      </c>
      <c r="AV37" s="2" t="b">
        <f t="shared" si="18"/>
        <v>0</v>
      </c>
    </row>
    <row r="38">
      <c r="A38" s="1" t="s">
        <v>76</v>
      </c>
      <c r="B38" s="1" t="s">
        <v>77</v>
      </c>
      <c r="C38" s="1" t="s">
        <v>23</v>
      </c>
      <c r="D38" s="1">
        <v>1527.0</v>
      </c>
      <c r="E38" s="1">
        <v>6.20129893E8</v>
      </c>
      <c r="F38" s="1" t="s">
        <v>78</v>
      </c>
      <c r="G38" s="1">
        <v>3.0</v>
      </c>
      <c r="H38" s="1">
        <v>17.0</v>
      </c>
      <c r="I38" s="1">
        <v>1.0</v>
      </c>
      <c r="J38" s="1">
        <v>15.0</v>
      </c>
      <c r="K38" s="1">
        <v>0.0</v>
      </c>
      <c r="L38" s="1">
        <v>0.0</v>
      </c>
      <c r="M38" s="1">
        <v>0.0</v>
      </c>
      <c r="N38" s="1">
        <v>0.0</v>
      </c>
      <c r="O38" s="1">
        <v>0.0</v>
      </c>
      <c r="P38" s="1">
        <v>0.0</v>
      </c>
      <c r="Q38" s="2" t="b">
        <f>IFERROR(__xludf.DUMMYFUNCTION("IF(REGEXMATCH(B38, ""DEPRECATED""), true, false)
"),FALSE)</f>
        <v>0</v>
      </c>
      <c r="R38" s="2" t="str">
        <f t="shared" si="1"/>
        <v>maven - 1527</v>
      </c>
      <c r="S38" s="3" t="str">
        <f t="shared" si="2"/>
        <v>maven - 620129893</v>
      </c>
      <c r="T38" s="2" t="b">
        <f t="shared" si="3"/>
        <v>0</v>
      </c>
      <c r="W38" s="5"/>
      <c r="X38" s="5"/>
      <c r="Y38" s="5"/>
      <c r="Z38" s="6"/>
      <c r="AA38" s="6"/>
      <c r="AB38" s="5"/>
      <c r="AC38" s="1" t="s">
        <v>76</v>
      </c>
      <c r="AD38" s="1" t="s">
        <v>77</v>
      </c>
      <c r="AE38" s="1" t="s">
        <v>23</v>
      </c>
      <c r="AF38" s="1">
        <v>1527.0</v>
      </c>
      <c r="AG38" s="1">
        <v>6.20129893E8</v>
      </c>
      <c r="AH38" s="1" t="s">
        <v>78</v>
      </c>
      <c r="AI38" s="1">
        <v>3.0</v>
      </c>
      <c r="AJ38" s="1">
        <v>17.0</v>
      </c>
      <c r="AK38" s="1">
        <v>1.0</v>
      </c>
      <c r="AL38" s="1">
        <v>15.0</v>
      </c>
      <c r="AM38" s="1">
        <v>0.0</v>
      </c>
      <c r="AN38" s="1">
        <v>0.0</v>
      </c>
      <c r="AO38" s="1">
        <v>0.0</v>
      </c>
      <c r="AP38" s="1">
        <v>0.0</v>
      </c>
      <c r="AQ38" s="1">
        <v>0.0</v>
      </c>
      <c r="AR38" s="1">
        <v>0.0</v>
      </c>
      <c r="AS38" s="2" t="b">
        <f>IFERROR(__xludf.DUMMYFUNCTION("IF(REGEXMATCH(AD38, ""DEPRECATED""), true, false)
"),FALSE)</f>
        <v>0</v>
      </c>
      <c r="AT38" s="2" t="str">
        <f t="shared" si="16"/>
        <v>maven - 1527</v>
      </c>
      <c r="AU38" s="3" t="str">
        <f t="shared" si="17"/>
        <v>maven - 620129893</v>
      </c>
      <c r="AV38" s="2" t="b">
        <f t="shared" si="18"/>
        <v>0</v>
      </c>
    </row>
    <row r="39">
      <c r="A39" s="1" t="s">
        <v>323</v>
      </c>
      <c r="B39" s="1" t="s">
        <v>324</v>
      </c>
      <c r="C39" s="1" t="s">
        <v>23</v>
      </c>
      <c r="D39" s="1">
        <v>1500.0</v>
      </c>
      <c r="E39" s="1">
        <v>1.92702338E8</v>
      </c>
      <c r="F39" s="1" t="s">
        <v>325</v>
      </c>
      <c r="G39" s="1">
        <v>5.0</v>
      </c>
      <c r="H39" s="1">
        <v>10.0</v>
      </c>
      <c r="I39" s="1">
        <v>19.0</v>
      </c>
      <c r="J39" s="1">
        <v>4.0</v>
      </c>
      <c r="K39" s="1">
        <v>34.0</v>
      </c>
      <c r="L39" s="1">
        <v>0.0</v>
      </c>
      <c r="M39" s="1">
        <v>2.0</v>
      </c>
      <c r="N39" s="1">
        <v>0.0</v>
      </c>
      <c r="O39" s="1">
        <v>1.0</v>
      </c>
      <c r="P39" s="1">
        <v>0.0</v>
      </c>
      <c r="Q39" s="2" t="b">
        <f>IFERROR(__xludf.DUMMYFUNCTION("IF(REGEXMATCH(B39, ""DEPRECATED""), true, false)
"),FALSE)</f>
        <v>0</v>
      </c>
      <c r="R39" s="2" t="str">
        <f t="shared" si="1"/>
        <v>cassandra - 1500</v>
      </c>
      <c r="S39" s="3" t="str">
        <f t="shared" si="2"/>
        <v>cassandra - 192702338</v>
      </c>
      <c r="T39" s="2" t="b">
        <f t="shared" si="3"/>
        <v>0</v>
      </c>
      <c r="W39" s="5"/>
      <c r="X39" s="5"/>
      <c r="Y39" s="5"/>
      <c r="Z39" s="6"/>
      <c r="AA39" s="6"/>
      <c r="AB39" s="5"/>
      <c r="AC39" s="1" t="s">
        <v>323</v>
      </c>
      <c r="AD39" s="1" t="s">
        <v>324</v>
      </c>
      <c r="AE39" s="1" t="s">
        <v>23</v>
      </c>
      <c r="AF39" s="1">
        <v>1500.0</v>
      </c>
      <c r="AG39" s="1">
        <v>1.92702338E8</v>
      </c>
      <c r="AH39" s="1" t="s">
        <v>325</v>
      </c>
      <c r="AI39" s="1">
        <v>5.0</v>
      </c>
      <c r="AJ39" s="1">
        <v>10.0</v>
      </c>
      <c r="AK39" s="1">
        <v>19.0</v>
      </c>
      <c r="AL39" s="1">
        <v>4.0</v>
      </c>
      <c r="AM39" s="1">
        <v>34.0</v>
      </c>
      <c r="AN39" s="1">
        <v>0.0</v>
      </c>
      <c r="AO39" s="1">
        <v>2.0</v>
      </c>
      <c r="AP39" s="1">
        <v>0.0</v>
      </c>
      <c r="AQ39" s="1">
        <v>1.0</v>
      </c>
      <c r="AR39" s="1">
        <v>0.0</v>
      </c>
      <c r="AS39" s="2" t="b">
        <f>IFERROR(__xludf.DUMMYFUNCTION("IF(REGEXMATCH(AD39, ""DEPRECATED""), true, false)
"),FALSE)</f>
        <v>0</v>
      </c>
      <c r="AT39" s="2" t="str">
        <f t="shared" si="16"/>
        <v>cassandra - 1500</v>
      </c>
      <c r="AU39" s="3" t="str">
        <f t="shared" si="17"/>
        <v>cassandra - 192702338</v>
      </c>
      <c r="AV39" s="2" t="b">
        <f t="shared" si="18"/>
        <v>0</v>
      </c>
    </row>
    <row r="40" hidden="1">
      <c r="A40" s="1" t="s">
        <v>428</v>
      </c>
      <c r="B40" s="1" t="s">
        <v>429</v>
      </c>
      <c r="C40" s="1" t="s">
        <v>23</v>
      </c>
      <c r="D40" s="1">
        <v>1428.0</v>
      </c>
      <c r="E40" s="1">
        <v>1.021144456E9</v>
      </c>
      <c r="F40" s="1" t="s">
        <v>430</v>
      </c>
      <c r="G40" s="1" t="s">
        <v>166</v>
      </c>
      <c r="H40" s="1" t="s">
        <v>166</v>
      </c>
      <c r="I40" s="1" t="s">
        <v>166</v>
      </c>
      <c r="J40" s="1" t="s">
        <v>166</v>
      </c>
      <c r="K40" s="1" t="s">
        <v>166</v>
      </c>
      <c r="L40" s="1" t="s">
        <v>166</v>
      </c>
      <c r="M40" s="1" t="s">
        <v>166</v>
      </c>
      <c r="N40" s="1" t="s">
        <v>166</v>
      </c>
      <c r="O40" s="1" t="s">
        <v>166</v>
      </c>
      <c r="P40" s="1" t="s">
        <v>166</v>
      </c>
      <c r="Q40" s="2" t="b">
        <f>IFERROR(__xludf.DUMMYFUNCTION("IF(REGEXMATCH(B40, ""DEPRECATED""), true, false)
"),FALSE)</f>
        <v>0</v>
      </c>
      <c r="R40" s="2" t="str">
        <f t="shared" si="1"/>
        <v>consul - 1428</v>
      </c>
      <c r="S40" s="3" t="str">
        <f t="shared" si="2"/>
        <v>consul - 1021144456</v>
      </c>
      <c r="T40" s="2" t="b">
        <f t="shared" si="3"/>
        <v>1</v>
      </c>
    </row>
    <row r="41">
      <c r="A41" s="1" t="s">
        <v>302</v>
      </c>
      <c r="B41" s="1" t="s">
        <v>303</v>
      </c>
      <c r="C41" s="1" t="s">
        <v>23</v>
      </c>
      <c r="D41" s="1">
        <v>1390.0</v>
      </c>
      <c r="E41" s="1">
        <v>2.53211556E8</v>
      </c>
      <c r="F41" s="1" t="s">
        <v>304</v>
      </c>
      <c r="G41" s="1">
        <v>3.0</v>
      </c>
      <c r="H41" s="1">
        <v>17.0</v>
      </c>
      <c r="I41" s="1">
        <v>1.0</v>
      </c>
      <c r="J41" s="1">
        <v>16.0</v>
      </c>
      <c r="K41" s="1">
        <v>0.0</v>
      </c>
      <c r="L41" s="1">
        <v>0.0</v>
      </c>
      <c r="M41" s="1">
        <v>0.0</v>
      </c>
      <c r="N41" s="1">
        <v>0.0</v>
      </c>
      <c r="O41" s="1">
        <v>0.0</v>
      </c>
      <c r="P41" s="1">
        <v>0.0</v>
      </c>
      <c r="Q41" s="2" t="b">
        <f>IFERROR(__xludf.DUMMYFUNCTION("IF(REGEXMATCH(B41, ""DEPRECATED""), true, false)
"),FALSE)</f>
        <v>0</v>
      </c>
      <c r="R41" s="2" t="str">
        <f t="shared" si="1"/>
        <v>zookeeper - 1390</v>
      </c>
      <c r="S41" s="3" t="str">
        <f t="shared" si="2"/>
        <v>zookeeper - 253211556</v>
      </c>
      <c r="T41" s="2" t="b">
        <f t="shared" si="3"/>
        <v>0</v>
      </c>
      <c r="W41" s="5"/>
      <c r="X41" s="5"/>
      <c r="Y41" s="5"/>
      <c r="Z41" s="6"/>
      <c r="AA41" s="6"/>
      <c r="AB41" s="5"/>
      <c r="AC41" s="1" t="s">
        <v>302</v>
      </c>
      <c r="AD41" s="1" t="s">
        <v>303</v>
      </c>
      <c r="AE41" s="1" t="s">
        <v>23</v>
      </c>
      <c r="AF41" s="1">
        <v>1390.0</v>
      </c>
      <c r="AG41" s="1">
        <v>2.53211556E8</v>
      </c>
      <c r="AH41" s="1" t="s">
        <v>304</v>
      </c>
      <c r="AI41" s="1">
        <v>3.0</v>
      </c>
      <c r="AJ41" s="1">
        <v>17.0</v>
      </c>
      <c r="AK41" s="1">
        <v>1.0</v>
      </c>
      <c r="AL41" s="1">
        <v>16.0</v>
      </c>
      <c r="AM41" s="1">
        <v>0.0</v>
      </c>
      <c r="AN41" s="1">
        <v>0.0</v>
      </c>
      <c r="AO41" s="1">
        <v>0.0</v>
      </c>
      <c r="AP41" s="1">
        <v>0.0</v>
      </c>
      <c r="AQ41" s="1">
        <v>0.0</v>
      </c>
      <c r="AR41" s="1">
        <v>0.0</v>
      </c>
      <c r="AS41" s="2" t="b">
        <f>IFERROR(__xludf.DUMMYFUNCTION("IF(REGEXMATCH(AD41, ""DEPRECATED""), true, false)
"),FALSE)</f>
        <v>0</v>
      </c>
      <c r="AT41" s="2" t="str">
        <f t="shared" ref="AT41:AT44" si="19">CONCAT(AC41, CONCAT(" - ", AF41))</f>
        <v>zookeeper - 1390</v>
      </c>
      <c r="AU41" s="3" t="str">
        <f t="shared" ref="AU41:AU44" si="20">CONCAT(AC41, CONCAT(" - ", AG41))</f>
        <v>zookeeper - 253211556</v>
      </c>
      <c r="AV41" s="2" t="b">
        <f t="shared" ref="AV41:AV44" si="21">if(eq(AI41,"undefined"),true,false)</f>
        <v>0</v>
      </c>
    </row>
    <row r="42">
      <c r="A42" s="1" t="s">
        <v>500</v>
      </c>
      <c r="B42" s="1" t="s">
        <v>501</v>
      </c>
      <c r="C42" s="1" t="s">
        <v>23</v>
      </c>
      <c r="D42" s="1">
        <v>1386.0</v>
      </c>
      <c r="E42" s="1">
        <v>5.6652293E7</v>
      </c>
      <c r="F42" s="1" t="s">
        <v>502</v>
      </c>
      <c r="G42" s="1">
        <v>1.0</v>
      </c>
      <c r="H42" s="1">
        <v>0.0</v>
      </c>
      <c r="I42" s="1">
        <v>16.0</v>
      </c>
      <c r="J42" s="1">
        <v>0.0</v>
      </c>
      <c r="K42" s="1">
        <v>29.0</v>
      </c>
      <c r="L42" s="1">
        <v>0.0</v>
      </c>
      <c r="M42" s="1">
        <v>17.0</v>
      </c>
      <c r="N42" s="1">
        <v>0.0</v>
      </c>
      <c r="O42" s="1">
        <v>2.0</v>
      </c>
      <c r="P42" s="1">
        <v>0.0</v>
      </c>
      <c r="Q42" s="2" t="b">
        <f>IFERROR(__xludf.DUMMYFUNCTION("IF(REGEXMATCH(B42, ""DEPRECATED""), true, false)
"),TRUE)</f>
        <v>1</v>
      </c>
      <c r="R42" s="2" t="str">
        <f t="shared" si="1"/>
        <v>owncloud - 1386</v>
      </c>
      <c r="S42" s="3" t="str">
        <f t="shared" si="2"/>
        <v>owncloud - 56652293</v>
      </c>
      <c r="T42" s="2" t="b">
        <f t="shared" si="3"/>
        <v>0</v>
      </c>
      <c r="W42" s="5"/>
      <c r="X42" s="5"/>
      <c r="Y42" s="5"/>
      <c r="Z42" s="6"/>
      <c r="AA42" s="6"/>
      <c r="AB42" s="5"/>
      <c r="AC42" s="1" t="s">
        <v>500</v>
      </c>
      <c r="AD42" s="1" t="s">
        <v>501</v>
      </c>
      <c r="AE42" s="1" t="s">
        <v>23</v>
      </c>
      <c r="AF42" s="1">
        <v>1386.0</v>
      </c>
      <c r="AG42" s="1">
        <v>5.6652293E7</v>
      </c>
      <c r="AH42" s="1" t="s">
        <v>502</v>
      </c>
      <c r="AI42" s="1">
        <v>1.0</v>
      </c>
      <c r="AJ42" s="1">
        <v>0.0</v>
      </c>
      <c r="AK42" s="1">
        <v>16.0</v>
      </c>
      <c r="AL42" s="1">
        <v>0.0</v>
      </c>
      <c r="AM42" s="1">
        <v>29.0</v>
      </c>
      <c r="AN42" s="1">
        <v>0.0</v>
      </c>
      <c r="AO42" s="1">
        <v>17.0</v>
      </c>
      <c r="AP42" s="1">
        <v>0.0</v>
      </c>
      <c r="AQ42" s="1">
        <v>2.0</v>
      </c>
      <c r="AR42" s="1">
        <v>0.0</v>
      </c>
      <c r="AS42" s="2" t="b">
        <f>IFERROR(__xludf.DUMMYFUNCTION("IF(REGEXMATCH(AD42, ""DEPRECATED""), true, false)
"),TRUE)</f>
        <v>1</v>
      </c>
      <c r="AT42" s="2" t="str">
        <f t="shared" si="19"/>
        <v>owncloud - 1386</v>
      </c>
      <c r="AU42" s="3" t="str">
        <f t="shared" si="20"/>
        <v>owncloud - 56652293</v>
      </c>
      <c r="AV42" s="2" t="b">
        <f t="shared" si="21"/>
        <v>0</v>
      </c>
    </row>
    <row r="43">
      <c r="A43" s="1" t="s">
        <v>70</v>
      </c>
      <c r="B43" s="1" t="s">
        <v>71</v>
      </c>
      <c r="C43" s="1" t="s">
        <v>23</v>
      </c>
      <c r="D43" s="1">
        <v>1371.0</v>
      </c>
      <c r="E43" s="1">
        <v>2.21653592E8</v>
      </c>
      <c r="F43" s="1" t="s">
        <v>72</v>
      </c>
      <c r="G43" s="1">
        <v>0.0</v>
      </c>
      <c r="H43" s="1">
        <v>0.0</v>
      </c>
      <c r="I43" s="1">
        <v>1.0</v>
      </c>
      <c r="J43" s="1">
        <v>1.0</v>
      </c>
      <c r="K43" s="1">
        <v>2.0</v>
      </c>
      <c r="L43" s="1">
        <v>1.0</v>
      </c>
      <c r="M43" s="1">
        <v>2.0</v>
      </c>
      <c r="N43" s="1">
        <v>0.0</v>
      </c>
      <c r="O43" s="1">
        <v>1.0</v>
      </c>
      <c r="P43" s="1">
        <v>0.0</v>
      </c>
      <c r="Q43" s="2" t="b">
        <f>IFERROR(__xludf.DUMMYFUNCTION("IF(REGEXMATCH(B43, ""DEPRECATED""), true, false)
"),FALSE)</f>
        <v>0</v>
      </c>
      <c r="R43" s="2" t="str">
        <f t="shared" si="1"/>
        <v>mongo-express - 1371</v>
      </c>
      <c r="S43" s="3" t="str">
        <f t="shared" si="2"/>
        <v>mongo-express - 221653592</v>
      </c>
      <c r="T43" s="2" t="b">
        <f t="shared" si="3"/>
        <v>0</v>
      </c>
      <c r="W43" s="5"/>
      <c r="X43" s="5"/>
      <c r="Y43" s="5"/>
      <c r="Z43" s="6"/>
      <c r="AA43" s="6"/>
      <c r="AB43" s="5"/>
      <c r="AC43" s="1" t="s">
        <v>70</v>
      </c>
      <c r="AD43" s="1" t="s">
        <v>71</v>
      </c>
      <c r="AE43" s="1" t="s">
        <v>23</v>
      </c>
      <c r="AF43" s="1">
        <v>1371.0</v>
      </c>
      <c r="AG43" s="1">
        <v>2.21653592E8</v>
      </c>
      <c r="AH43" s="1" t="s">
        <v>72</v>
      </c>
      <c r="AI43" s="1">
        <v>0.0</v>
      </c>
      <c r="AJ43" s="1">
        <v>0.0</v>
      </c>
      <c r="AK43" s="1">
        <v>1.0</v>
      </c>
      <c r="AL43" s="1">
        <v>1.0</v>
      </c>
      <c r="AM43" s="1">
        <v>2.0</v>
      </c>
      <c r="AN43" s="1">
        <v>1.0</v>
      </c>
      <c r="AO43" s="1">
        <v>2.0</v>
      </c>
      <c r="AP43" s="1">
        <v>0.0</v>
      </c>
      <c r="AQ43" s="1">
        <v>1.0</v>
      </c>
      <c r="AR43" s="1">
        <v>0.0</v>
      </c>
      <c r="AS43" s="2" t="b">
        <f>IFERROR(__xludf.DUMMYFUNCTION("IF(REGEXMATCH(AD43, ""DEPRECATED""), true, false)
"),FALSE)</f>
        <v>0</v>
      </c>
      <c r="AT43" s="2" t="str">
        <f t="shared" si="19"/>
        <v>mongo-express - 1371</v>
      </c>
      <c r="AU43" s="3" t="str">
        <f t="shared" si="20"/>
        <v>mongo-express - 221653592</v>
      </c>
      <c r="AV43" s="2" t="b">
        <f t="shared" si="21"/>
        <v>0</v>
      </c>
    </row>
    <row r="44">
      <c r="A44" s="1" t="s">
        <v>91</v>
      </c>
      <c r="B44" s="1" t="s">
        <v>92</v>
      </c>
      <c r="C44" s="1" t="s">
        <v>23</v>
      </c>
      <c r="D44" s="1">
        <v>1347.0</v>
      </c>
      <c r="E44" s="1">
        <v>8.21791277E8</v>
      </c>
      <c r="F44" s="1" t="s">
        <v>93</v>
      </c>
      <c r="G44" s="1">
        <v>0.0</v>
      </c>
      <c r="H44" s="1">
        <v>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2" t="b">
        <f>IFERROR(__xludf.DUMMYFUNCTION("IF(REGEXMATCH(B44, ""DEPRECATED""), true, false)
"),FALSE)</f>
        <v>0</v>
      </c>
      <c r="R44" s="2" t="str">
        <f t="shared" si="1"/>
        <v>amazonlinux - 1347</v>
      </c>
      <c r="S44" s="3" t="str">
        <f t="shared" si="2"/>
        <v>amazonlinux - 821791277</v>
      </c>
      <c r="T44" s="2" t="b">
        <f t="shared" si="3"/>
        <v>0</v>
      </c>
      <c r="W44" s="5"/>
      <c r="X44" s="5"/>
      <c r="Y44" s="5"/>
      <c r="Z44" s="6"/>
      <c r="AA44" s="6"/>
      <c r="AB44" s="5"/>
      <c r="AC44" s="1" t="s">
        <v>91</v>
      </c>
      <c r="AD44" s="1" t="s">
        <v>92</v>
      </c>
      <c r="AE44" s="1" t="s">
        <v>23</v>
      </c>
      <c r="AF44" s="1">
        <v>1347.0</v>
      </c>
      <c r="AG44" s="1">
        <v>8.21791277E8</v>
      </c>
      <c r="AH44" s="1" t="s">
        <v>93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2" t="b">
        <f>IFERROR(__xludf.DUMMYFUNCTION("IF(REGEXMATCH(AD44, ""DEPRECATED""), true, false)
"),FALSE)</f>
        <v>0</v>
      </c>
      <c r="AT44" s="2" t="str">
        <f t="shared" si="19"/>
        <v>amazonlinux - 1347</v>
      </c>
      <c r="AU44" s="3" t="str">
        <f t="shared" si="20"/>
        <v>amazonlinux - 821791277</v>
      </c>
      <c r="AV44" s="2" t="b">
        <f t="shared" si="21"/>
        <v>0</v>
      </c>
    </row>
    <row r="45" hidden="1">
      <c r="A45" s="1" t="s">
        <v>386</v>
      </c>
      <c r="B45" s="1" t="s">
        <v>387</v>
      </c>
      <c r="C45" s="1" t="s">
        <v>23</v>
      </c>
      <c r="D45" s="1">
        <v>1267.0</v>
      </c>
      <c r="E45" s="1">
        <v>3.6911883E7</v>
      </c>
      <c r="F45" s="1" t="s">
        <v>388</v>
      </c>
      <c r="G45" s="1" t="s">
        <v>166</v>
      </c>
      <c r="H45" s="1" t="s">
        <v>166</v>
      </c>
      <c r="I45" s="1" t="s">
        <v>166</v>
      </c>
      <c r="J45" s="1" t="s">
        <v>166</v>
      </c>
      <c r="K45" s="1" t="s">
        <v>166</v>
      </c>
      <c r="L45" s="1" t="s">
        <v>166</v>
      </c>
      <c r="M45" s="1" t="s">
        <v>166</v>
      </c>
      <c r="N45" s="1" t="s">
        <v>166</v>
      </c>
      <c r="O45" s="1" t="s">
        <v>166</v>
      </c>
      <c r="P45" s="1" t="s">
        <v>166</v>
      </c>
      <c r="Q45" s="2" t="b">
        <f>IFERROR(__xludf.DUMMYFUNCTION("IF(REGEXMATCH(B45, ""DEPRECATED""), true, false)
"),FALSE)</f>
        <v>0</v>
      </c>
      <c r="R45" s="2" t="str">
        <f t="shared" si="1"/>
        <v>odoo - 1267</v>
      </c>
      <c r="S45" s="3" t="str">
        <f t="shared" si="2"/>
        <v>odoo - 36911883</v>
      </c>
      <c r="T45" s="2" t="b">
        <f t="shared" si="3"/>
        <v>1</v>
      </c>
    </row>
    <row r="46">
      <c r="A46" s="1" t="s">
        <v>521</v>
      </c>
      <c r="B46" s="1" t="s">
        <v>510</v>
      </c>
      <c r="C46" s="1" t="s">
        <v>23</v>
      </c>
      <c r="D46" s="1">
        <v>1203.0</v>
      </c>
      <c r="E46" s="1">
        <v>2.2663834E7</v>
      </c>
      <c r="F46" s="1" t="s">
        <v>522</v>
      </c>
      <c r="G46" s="1">
        <v>0.0</v>
      </c>
      <c r="H46" s="1">
        <v>0.0</v>
      </c>
      <c r="I46" s="1">
        <v>6.0</v>
      </c>
      <c r="J46" s="1">
        <v>0.0</v>
      </c>
      <c r="K46" s="1">
        <v>5.0</v>
      </c>
      <c r="L46" s="1">
        <v>0.0</v>
      </c>
      <c r="M46" s="1">
        <v>2.0</v>
      </c>
      <c r="N46" s="1">
        <v>0.0</v>
      </c>
      <c r="O46" s="1">
        <v>0.0</v>
      </c>
      <c r="P46" s="1">
        <v>0.0</v>
      </c>
      <c r="Q46" s="2" t="b">
        <f>IFERROR(__xludf.DUMMYFUNCTION("IF(REGEXMATCH(B46, ""DEPRECATED""), true, false)
"),TRUE)</f>
        <v>1</v>
      </c>
      <c r="R46" s="2" t="str">
        <f t="shared" si="1"/>
        <v>django - 1203</v>
      </c>
      <c r="S46" s="3" t="str">
        <f t="shared" si="2"/>
        <v>django - 22663834</v>
      </c>
      <c r="T46" s="2" t="b">
        <f t="shared" si="3"/>
        <v>0</v>
      </c>
      <c r="W46" s="5"/>
      <c r="X46" s="5"/>
      <c r="Y46" s="5"/>
      <c r="Z46" s="6"/>
      <c r="AA46" s="6"/>
      <c r="AB46" s="5"/>
      <c r="AC46" s="1" t="s">
        <v>521</v>
      </c>
      <c r="AD46" s="1" t="s">
        <v>510</v>
      </c>
      <c r="AE46" s="1" t="s">
        <v>23</v>
      </c>
      <c r="AF46" s="1">
        <v>1203.0</v>
      </c>
      <c r="AG46" s="1">
        <v>2.2663834E7</v>
      </c>
      <c r="AH46" s="1" t="s">
        <v>522</v>
      </c>
      <c r="AI46" s="1">
        <v>0.0</v>
      </c>
      <c r="AJ46" s="1">
        <v>0.0</v>
      </c>
      <c r="AK46" s="1">
        <v>6.0</v>
      </c>
      <c r="AL46" s="1">
        <v>0.0</v>
      </c>
      <c r="AM46" s="1">
        <v>5.0</v>
      </c>
      <c r="AN46" s="1">
        <v>0.0</v>
      </c>
      <c r="AO46" s="1">
        <v>2.0</v>
      </c>
      <c r="AP46" s="1">
        <v>0.0</v>
      </c>
      <c r="AQ46" s="1">
        <v>0.0</v>
      </c>
      <c r="AR46" s="1">
        <v>0.0</v>
      </c>
      <c r="AS46" s="2" t="b">
        <f>IFERROR(__xludf.DUMMYFUNCTION("IF(REGEXMATCH(AD46, ""DEPRECATED""), true, false)
"),TRUE)</f>
        <v>1</v>
      </c>
      <c r="AT46" s="2" t="str">
        <f t="shared" ref="AT46:AT50" si="22">CONCAT(AC46, CONCAT(" - ", AF46))</f>
        <v>django - 1203</v>
      </c>
      <c r="AU46" s="3" t="str">
        <f t="shared" ref="AU46:AU50" si="23">CONCAT(AC46, CONCAT(" - ", AG46))</f>
        <v>django - 22663834</v>
      </c>
      <c r="AV46" s="2" t="b">
        <f t="shared" ref="AV46:AV50" si="24">if(eq(AI46,"undefined"),true,false)</f>
        <v>0</v>
      </c>
    </row>
    <row r="47">
      <c r="A47" s="1" t="s">
        <v>215</v>
      </c>
      <c r="B47" s="1" t="s">
        <v>216</v>
      </c>
      <c r="C47" s="1" t="s">
        <v>23</v>
      </c>
      <c r="D47" s="1">
        <v>1175.0</v>
      </c>
      <c r="E47" s="1">
        <v>6.00200966E8</v>
      </c>
      <c r="F47" s="1" t="s">
        <v>217</v>
      </c>
      <c r="G47" s="1">
        <v>0.0</v>
      </c>
      <c r="H47" s="1">
        <v>0.0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0.0</v>
      </c>
      <c r="O47" s="1">
        <v>1.0</v>
      </c>
      <c r="P47" s="1">
        <v>0.0</v>
      </c>
      <c r="Q47" s="2" t="b">
        <f>IFERROR(__xludf.DUMMYFUNCTION("IF(REGEXMATCH(B47, ""DEPRECATED""), true, false)
"),FALSE)</f>
        <v>0</v>
      </c>
      <c r="R47" s="2" t="str">
        <f t="shared" si="1"/>
        <v>eclipse-mosquitto - 1175</v>
      </c>
      <c r="S47" s="3" t="str">
        <f t="shared" si="2"/>
        <v>eclipse-mosquitto - 600200966</v>
      </c>
      <c r="T47" s="2" t="b">
        <f t="shared" si="3"/>
        <v>0</v>
      </c>
      <c r="W47" s="5"/>
      <c r="X47" s="5"/>
      <c r="Y47" s="5"/>
      <c r="Z47" s="6"/>
      <c r="AA47" s="6"/>
      <c r="AB47" s="5"/>
      <c r="AC47" s="1" t="s">
        <v>215</v>
      </c>
      <c r="AD47" s="1" t="s">
        <v>216</v>
      </c>
      <c r="AE47" s="1" t="s">
        <v>23</v>
      </c>
      <c r="AF47" s="1">
        <v>1175.0</v>
      </c>
      <c r="AG47" s="1">
        <v>6.00200966E8</v>
      </c>
      <c r="AH47" s="1" t="s">
        <v>217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1.0</v>
      </c>
      <c r="AR47" s="1">
        <v>0.0</v>
      </c>
      <c r="AS47" s="2" t="b">
        <f>IFERROR(__xludf.DUMMYFUNCTION("IF(REGEXMATCH(AD47, ""DEPRECATED""), true, false)
"),FALSE)</f>
        <v>0</v>
      </c>
      <c r="AT47" s="2" t="str">
        <f t="shared" si="22"/>
        <v>eclipse-mosquitto - 1175</v>
      </c>
      <c r="AU47" s="3" t="str">
        <f t="shared" si="23"/>
        <v>eclipse-mosquitto - 600200966</v>
      </c>
      <c r="AV47" s="2" t="b">
        <f t="shared" si="24"/>
        <v>0</v>
      </c>
    </row>
    <row r="48">
      <c r="A48" s="1" t="s">
        <v>404</v>
      </c>
      <c r="B48" s="1" t="s">
        <v>405</v>
      </c>
      <c r="C48" s="1" t="s">
        <v>23</v>
      </c>
      <c r="D48" s="1">
        <v>1174.0</v>
      </c>
      <c r="E48" s="1">
        <v>1.14530317E8</v>
      </c>
      <c r="F48" s="1" t="s">
        <v>406</v>
      </c>
      <c r="G48" s="1">
        <v>0.0</v>
      </c>
      <c r="H48" s="1">
        <v>0.0</v>
      </c>
      <c r="I48" s="1">
        <v>0.0</v>
      </c>
      <c r="J48" s="1">
        <v>0.0</v>
      </c>
      <c r="K48" s="1">
        <v>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1"/>
        <v>fedora - 1174</v>
      </c>
      <c r="S48" s="3" t="str">
        <f t="shared" si="2"/>
        <v>fedora - 114530317</v>
      </c>
      <c r="T48" s="2" t="b">
        <f t="shared" si="3"/>
        <v>0</v>
      </c>
      <c r="W48" s="5"/>
      <c r="X48" s="5"/>
      <c r="Y48" s="5"/>
      <c r="Z48" s="6"/>
      <c r="AA48" s="6"/>
      <c r="AB48" s="5"/>
      <c r="AC48" s="1" t="s">
        <v>404</v>
      </c>
      <c r="AD48" s="1" t="s">
        <v>405</v>
      </c>
      <c r="AE48" s="1" t="s">
        <v>23</v>
      </c>
      <c r="AF48" s="1">
        <v>1174.0</v>
      </c>
      <c r="AG48" s="1">
        <v>1.14530317E8</v>
      </c>
      <c r="AH48" s="1" t="s">
        <v>406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2" t="b">
        <f>IFERROR(__xludf.DUMMYFUNCTION("IF(REGEXMATCH(AD48, ""DEPRECATED""), true, false)
"),FALSE)</f>
        <v>0</v>
      </c>
      <c r="AT48" s="2" t="str">
        <f t="shared" si="22"/>
        <v>fedora - 1174</v>
      </c>
      <c r="AU48" s="3" t="str">
        <f t="shared" si="23"/>
        <v>fedora - 114530317</v>
      </c>
      <c r="AV48" s="2" t="b">
        <f t="shared" si="24"/>
        <v>0</v>
      </c>
    </row>
    <row r="49">
      <c r="A49" s="1" t="s">
        <v>112</v>
      </c>
      <c r="B49" s="1" t="s">
        <v>113</v>
      </c>
      <c r="C49" s="1" t="s">
        <v>23</v>
      </c>
      <c r="D49" s="1">
        <v>1170.0</v>
      </c>
      <c r="E49" s="1">
        <v>2.39584364E8</v>
      </c>
      <c r="F49" s="1" t="s">
        <v>114</v>
      </c>
      <c r="G49" s="1">
        <v>0.0</v>
      </c>
      <c r="H49" s="1">
        <v>25.0</v>
      </c>
      <c r="I49" s="1">
        <v>0.0</v>
      </c>
      <c r="J49" s="1">
        <v>0.0</v>
      </c>
      <c r="K49" s="1">
        <v>0.0</v>
      </c>
      <c r="L49" s="1">
        <v>0.0</v>
      </c>
      <c r="M49" s="1">
        <v>0.0</v>
      </c>
      <c r="N49" s="1">
        <v>1.0</v>
      </c>
      <c r="O49" s="1">
        <v>0.0</v>
      </c>
      <c r="P49" s="1">
        <v>0.0</v>
      </c>
      <c r="Q49" s="2" t="b">
        <f>IFERROR(__xludf.DUMMYFUNCTION("IF(REGEXMATCH(B49, ""DEPRECATED""), true, false)
"),FALSE)</f>
        <v>0</v>
      </c>
      <c r="R49" s="2" t="str">
        <f t="shared" si="1"/>
        <v>neo4j - 1170</v>
      </c>
      <c r="S49" s="3" t="str">
        <f t="shared" si="2"/>
        <v>neo4j - 239584364</v>
      </c>
      <c r="T49" s="2" t="b">
        <f t="shared" si="3"/>
        <v>0</v>
      </c>
      <c r="W49" s="5"/>
      <c r="X49" s="5"/>
      <c r="Y49" s="5"/>
      <c r="Z49" s="6"/>
      <c r="AA49" s="6"/>
      <c r="AB49" s="5"/>
      <c r="AC49" s="1" t="s">
        <v>112</v>
      </c>
      <c r="AD49" s="1" t="s">
        <v>113</v>
      </c>
      <c r="AE49" s="1" t="s">
        <v>23</v>
      </c>
      <c r="AF49" s="1">
        <v>1170.0</v>
      </c>
      <c r="AG49" s="1">
        <v>2.39584364E8</v>
      </c>
      <c r="AH49" s="1" t="s">
        <v>114</v>
      </c>
      <c r="AI49" s="1">
        <v>0.0</v>
      </c>
      <c r="AJ49" s="1">
        <v>25.0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1.0</v>
      </c>
      <c r="AQ49" s="1">
        <v>0.0</v>
      </c>
      <c r="AR49" s="1">
        <v>0.0</v>
      </c>
      <c r="AS49" s="2" t="b">
        <f>IFERROR(__xludf.DUMMYFUNCTION("IF(REGEXMATCH(AD49, ""DEPRECATED""), true, false)
"),FALSE)</f>
        <v>0</v>
      </c>
      <c r="AT49" s="2" t="str">
        <f t="shared" si="22"/>
        <v>neo4j - 1170</v>
      </c>
      <c r="AU49" s="3" t="str">
        <f t="shared" si="23"/>
        <v>neo4j - 239584364</v>
      </c>
      <c r="AV49" s="2" t="b">
        <f t="shared" si="24"/>
        <v>0</v>
      </c>
    </row>
    <row r="50">
      <c r="A50" s="1" t="s">
        <v>121</v>
      </c>
      <c r="B50" s="1" t="s">
        <v>122</v>
      </c>
      <c r="C50" s="1" t="s">
        <v>23</v>
      </c>
      <c r="D50" s="1">
        <v>1165.0</v>
      </c>
      <c r="E50" s="1">
        <v>6.5909861E7</v>
      </c>
      <c r="F50" s="1" t="s">
        <v>123</v>
      </c>
      <c r="G50" s="1">
        <v>1.0</v>
      </c>
      <c r="H50" s="1">
        <v>68.0</v>
      </c>
      <c r="I50" s="1">
        <v>7.0</v>
      </c>
      <c r="J50" s="1">
        <v>5.0</v>
      </c>
      <c r="K50" s="1">
        <v>3.0</v>
      </c>
      <c r="L50" s="1">
        <v>0.0</v>
      </c>
      <c r="M50" s="1">
        <v>1.0</v>
      </c>
      <c r="N50" s="1">
        <v>1.0</v>
      </c>
      <c r="O50" s="1">
        <v>1.0</v>
      </c>
      <c r="P50" s="1">
        <v>0.0</v>
      </c>
      <c r="Q50" s="2" t="b">
        <f>IFERROR(__xludf.DUMMYFUNCTION("IF(REGEXMATCH(B50, ""DEPRECATED""), true, false)
"),FALSE)</f>
        <v>0</v>
      </c>
      <c r="R50" s="2" t="str">
        <f t="shared" si="1"/>
        <v>redmine - 1165</v>
      </c>
      <c r="S50" s="3" t="str">
        <f t="shared" si="2"/>
        <v>redmine - 65909861</v>
      </c>
      <c r="T50" s="2" t="b">
        <f t="shared" si="3"/>
        <v>0</v>
      </c>
      <c r="W50" s="5"/>
      <c r="X50" s="5"/>
      <c r="Y50" s="5"/>
      <c r="Z50" s="6"/>
      <c r="AA50" s="6"/>
      <c r="AB50" s="5"/>
      <c r="AC50" s="1" t="s">
        <v>121</v>
      </c>
      <c r="AD50" s="1" t="s">
        <v>122</v>
      </c>
      <c r="AE50" s="1" t="s">
        <v>23</v>
      </c>
      <c r="AF50" s="1">
        <v>1165.0</v>
      </c>
      <c r="AG50" s="1">
        <v>6.5909861E7</v>
      </c>
      <c r="AH50" s="1" t="s">
        <v>123</v>
      </c>
      <c r="AI50" s="1">
        <v>1.0</v>
      </c>
      <c r="AJ50" s="1">
        <v>68.0</v>
      </c>
      <c r="AK50" s="1">
        <v>7.0</v>
      </c>
      <c r="AL50" s="1">
        <v>5.0</v>
      </c>
      <c r="AM50" s="1">
        <v>3.0</v>
      </c>
      <c r="AN50" s="1">
        <v>0.0</v>
      </c>
      <c r="AO50" s="1">
        <v>1.0</v>
      </c>
      <c r="AP50" s="1">
        <v>1.0</v>
      </c>
      <c r="AQ50" s="1">
        <v>1.0</v>
      </c>
      <c r="AR50" s="1">
        <v>0.0</v>
      </c>
      <c r="AS50" s="2" t="b">
        <f>IFERROR(__xludf.DUMMYFUNCTION("IF(REGEXMATCH(AD50, ""DEPRECATED""), true, false)
"),FALSE)</f>
        <v>0</v>
      </c>
      <c r="AT50" s="2" t="str">
        <f t="shared" si="22"/>
        <v>redmine - 1165</v>
      </c>
      <c r="AU50" s="3" t="str">
        <f t="shared" si="23"/>
        <v>redmine - 65909861</v>
      </c>
      <c r="AV50" s="2" t="b">
        <f t="shared" si="24"/>
        <v>0</v>
      </c>
    </row>
    <row r="51" hidden="1">
      <c r="A51" s="1" t="s">
        <v>479</v>
      </c>
      <c r="B51" s="1" t="s">
        <v>480</v>
      </c>
      <c r="C51" s="1" t="s">
        <v>23</v>
      </c>
      <c r="D51" s="1">
        <v>1126.0</v>
      </c>
      <c r="E51" s="1">
        <v>8.2687845E7</v>
      </c>
      <c r="F51" s="1" t="s">
        <v>481</v>
      </c>
      <c r="G51" s="1" t="s">
        <v>166</v>
      </c>
      <c r="H51" s="1" t="s">
        <v>166</v>
      </c>
      <c r="I51" s="1" t="s">
        <v>166</v>
      </c>
      <c r="J51" s="1" t="s">
        <v>166</v>
      </c>
      <c r="K51" s="1" t="s">
        <v>166</v>
      </c>
      <c r="L51" s="1" t="s">
        <v>166</v>
      </c>
      <c r="M51" s="1" t="s">
        <v>166</v>
      </c>
      <c r="N51" s="1" t="s">
        <v>166</v>
      </c>
      <c r="O51" s="1" t="s">
        <v>166</v>
      </c>
      <c r="P51" s="1" t="s">
        <v>166</v>
      </c>
      <c r="Q51" s="2" t="b">
        <f>IFERROR(__xludf.DUMMYFUNCTION("IF(REGEXMATCH(B51, ""DEPRECATED""), true, false)
"),TRUE)</f>
        <v>1</v>
      </c>
      <c r="R51" s="2" t="str">
        <f t="shared" si="1"/>
        <v>swarm - 1126</v>
      </c>
      <c r="S51" s="3" t="str">
        <f t="shared" si="2"/>
        <v>swarm - 82687845</v>
      </c>
      <c r="T51" s="2" t="b">
        <f t="shared" si="3"/>
        <v>1</v>
      </c>
    </row>
    <row r="52" hidden="1">
      <c r="A52" s="1" t="s">
        <v>410</v>
      </c>
      <c r="B52" s="1" t="s">
        <v>411</v>
      </c>
      <c r="C52" s="1" t="s">
        <v>23</v>
      </c>
      <c r="D52" s="1">
        <v>1077.0</v>
      </c>
      <c r="E52" s="1">
        <v>5.28634191E8</v>
      </c>
      <c r="F52" s="1" t="s">
        <v>412</v>
      </c>
      <c r="G52" s="1" t="s">
        <v>166</v>
      </c>
      <c r="H52" s="1" t="s">
        <v>166</v>
      </c>
      <c r="I52" s="1" t="s">
        <v>166</v>
      </c>
      <c r="J52" s="1" t="s">
        <v>166</v>
      </c>
      <c r="K52" s="1" t="s">
        <v>166</v>
      </c>
      <c r="L52" s="1" t="s">
        <v>166</v>
      </c>
      <c r="M52" s="1" t="s">
        <v>166</v>
      </c>
      <c r="N52" s="1" t="s">
        <v>166</v>
      </c>
      <c r="O52" s="1" t="s">
        <v>166</v>
      </c>
      <c r="P52" s="1" t="s">
        <v>166</v>
      </c>
      <c r="Q52" s="2" t="b">
        <f>IFERROR(__xludf.DUMMYFUNCTION("IF(REGEXMATCH(B52, ""DEPRECATED""), true, false)
"),FALSE)</f>
        <v>0</v>
      </c>
      <c r="R52" s="2" t="str">
        <f t="shared" si="1"/>
        <v>vault - 1077</v>
      </c>
      <c r="S52" s="3" t="str">
        <f t="shared" si="2"/>
        <v>vault - 528634191</v>
      </c>
      <c r="T52" s="2" t="b">
        <f t="shared" si="3"/>
        <v>1</v>
      </c>
    </row>
    <row r="53" hidden="1">
      <c r="A53" s="1" t="s">
        <v>230</v>
      </c>
      <c r="B53" s="1" t="s">
        <v>231</v>
      </c>
      <c r="C53" s="1" t="s">
        <v>23</v>
      </c>
      <c r="D53" s="1">
        <v>1026.0</v>
      </c>
      <c r="E53" s="1">
        <v>3.3006734E7</v>
      </c>
      <c r="F53" s="1" t="s">
        <v>232</v>
      </c>
      <c r="G53" s="1" t="s">
        <v>166</v>
      </c>
      <c r="H53" s="1" t="s">
        <v>166</v>
      </c>
      <c r="I53" s="1" t="s">
        <v>166</v>
      </c>
      <c r="J53" s="1" t="s">
        <v>166</v>
      </c>
      <c r="K53" s="1" t="s">
        <v>166</v>
      </c>
      <c r="L53" s="1" t="s">
        <v>166</v>
      </c>
      <c r="M53" s="1" t="s">
        <v>166</v>
      </c>
      <c r="N53" s="1" t="s">
        <v>166</v>
      </c>
      <c r="O53" s="1" t="s">
        <v>166</v>
      </c>
      <c r="P53" s="1" t="s">
        <v>166</v>
      </c>
      <c r="Q53" s="2" t="b">
        <f>IFERROR(__xludf.DUMMYFUNCTION("IF(REGEXMATCH(B53, ""DEPRECATED""), true, false)
"),FALSE)</f>
        <v>0</v>
      </c>
      <c r="R53" s="2" t="str">
        <f t="shared" si="1"/>
        <v>oraclelinux - 1026</v>
      </c>
      <c r="S53" s="3" t="str">
        <f t="shared" si="2"/>
        <v>oraclelinux - 33006734</v>
      </c>
      <c r="T53" s="2" t="b">
        <f t="shared" si="3"/>
        <v>1</v>
      </c>
    </row>
    <row r="54">
      <c r="A54" s="1" t="s">
        <v>124</v>
      </c>
      <c r="B54" s="1" t="s">
        <v>125</v>
      </c>
      <c r="C54" s="1" t="s">
        <v>23</v>
      </c>
      <c r="D54" s="1">
        <v>1014.0</v>
      </c>
      <c r="E54" s="1">
        <v>1.28914007E8</v>
      </c>
      <c r="F54" s="1" t="s">
        <v>126</v>
      </c>
      <c r="G54" s="1">
        <v>0.0</v>
      </c>
      <c r="H54" s="1">
        <v>0.0</v>
      </c>
      <c r="I54" s="1">
        <v>0.0</v>
      </c>
      <c r="J54" s="1">
        <v>0.0</v>
      </c>
      <c r="K54" s="1">
        <v>0.0</v>
      </c>
      <c r="L54" s="1">
        <v>0.0</v>
      </c>
      <c r="M54" s="1">
        <v>0.0</v>
      </c>
      <c r="N54" s="1">
        <v>0.0</v>
      </c>
      <c r="O54" s="1">
        <v>1.0</v>
      </c>
      <c r="P54" s="1">
        <v>0.0</v>
      </c>
      <c r="Q54" s="2" t="b">
        <f>IFERROR(__xludf.DUMMYFUNCTION("IF(REGEXMATCH(B54, ""DEPRECATED""), true, false)
"),FALSE)</f>
        <v>0</v>
      </c>
      <c r="R54" s="2" t="str">
        <f t="shared" si="1"/>
        <v>composer - 1014</v>
      </c>
      <c r="S54" s="3" t="str">
        <f t="shared" si="2"/>
        <v>composer - 128914007</v>
      </c>
      <c r="T54" s="2" t="b">
        <f t="shared" si="3"/>
        <v>0</v>
      </c>
      <c r="W54" s="5"/>
      <c r="X54" s="5"/>
      <c r="Y54" s="5"/>
      <c r="Z54" s="6"/>
      <c r="AA54" s="6"/>
      <c r="AB54" s="5"/>
      <c r="AC54" s="1" t="s">
        <v>124</v>
      </c>
      <c r="AD54" s="1" t="s">
        <v>125</v>
      </c>
      <c r="AE54" s="1" t="s">
        <v>23</v>
      </c>
      <c r="AF54" s="1">
        <v>1014.0</v>
      </c>
      <c r="AG54" s="1">
        <v>1.28914007E8</v>
      </c>
      <c r="AH54" s="1" t="s">
        <v>126</v>
      </c>
      <c r="AI54" s="1">
        <v>0.0</v>
      </c>
      <c r="AJ54" s="1">
        <v>0.0</v>
      </c>
      <c r="AK54" s="1">
        <v>0.0</v>
      </c>
      <c r="AL54" s="1">
        <v>0.0</v>
      </c>
      <c r="AM54" s="1">
        <v>0.0</v>
      </c>
      <c r="AN54" s="1">
        <v>0.0</v>
      </c>
      <c r="AO54" s="1">
        <v>0.0</v>
      </c>
      <c r="AP54" s="1">
        <v>0.0</v>
      </c>
      <c r="AQ54" s="1">
        <v>1.0</v>
      </c>
      <c r="AR54" s="1">
        <v>0.0</v>
      </c>
      <c r="AS54" s="2" t="b">
        <f>IFERROR(__xludf.DUMMYFUNCTION("IF(REGEXMATCH(AD54, ""DEPRECATED""), true, false)
"),FALSE)</f>
        <v>0</v>
      </c>
      <c r="AT54" s="2" t="str">
        <f t="shared" ref="AT54:AT55" si="25">CONCAT(AC54, CONCAT(" - ", AF54))</f>
        <v>composer - 1014</v>
      </c>
      <c r="AU54" s="3" t="str">
        <f t="shared" ref="AU54:AU55" si="26">CONCAT(AC54, CONCAT(" - ", AG54))</f>
        <v>composer - 128914007</v>
      </c>
      <c r="AV54" s="2" t="b">
        <f t="shared" ref="AV54:AV55" si="27">if(eq(AI54,"undefined"),true,false)</f>
        <v>0</v>
      </c>
    </row>
    <row r="55">
      <c r="A55" s="1" t="s">
        <v>148</v>
      </c>
      <c r="B55" s="1" t="s">
        <v>149</v>
      </c>
      <c r="C55" s="1" t="s">
        <v>23</v>
      </c>
      <c r="D55" s="1">
        <v>1006.0</v>
      </c>
      <c r="E55" s="1">
        <v>1.52991286E8</v>
      </c>
      <c r="F55" s="1" t="s">
        <v>150</v>
      </c>
      <c r="G55" s="1">
        <v>1.0</v>
      </c>
      <c r="H55" s="1">
        <v>40.0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3.0</v>
      </c>
      <c r="Q55" s="2" t="b">
        <f>IFERROR(__xludf.DUMMYFUNCTION("IF(REGEXMATCH(B55, ""DEPRECATED""), true, false)
"),FALSE)</f>
        <v>0</v>
      </c>
      <c r="R55" s="2" t="str">
        <f t="shared" si="1"/>
        <v>drupal - 1006</v>
      </c>
      <c r="S55" s="3" t="str">
        <f t="shared" si="2"/>
        <v>drupal - 152991286</v>
      </c>
      <c r="T55" s="2" t="b">
        <f t="shared" si="3"/>
        <v>0</v>
      </c>
      <c r="W55" s="5"/>
      <c r="X55" s="5"/>
      <c r="Y55" s="5"/>
      <c r="Z55" s="6"/>
      <c r="AA55" s="6"/>
      <c r="AB55" s="5"/>
      <c r="AC55" s="1" t="s">
        <v>148</v>
      </c>
      <c r="AD55" s="1" t="s">
        <v>149</v>
      </c>
      <c r="AE55" s="1" t="s">
        <v>23</v>
      </c>
      <c r="AF55" s="1">
        <v>1006.0</v>
      </c>
      <c r="AG55" s="1">
        <v>1.52991286E8</v>
      </c>
      <c r="AH55" s="1" t="s">
        <v>150</v>
      </c>
      <c r="AI55" s="1">
        <v>1.0</v>
      </c>
      <c r="AJ55" s="1">
        <v>40.0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1.0</v>
      </c>
      <c r="AQ55" s="1">
        <v>0.0</v>
      </c>
      <c r="AR55" s="1">
        <v>3.0</v>
      </c>
      <c r="AS55" s="2" t="b">
        <f>IFERROR(__xludf.DUMMYFUNCTION("IF(REGEXMATCH(AD55, ""DEPRECATED""), true, false)
"),FALSE)</f>
        <v>0</v>
      </c>
      <c r="AT55" s="2" t="str">
        <f t="shared" si="25"/>
        <v>drupal - 1006</v>
      </c>
      <c r="AU55" s="3" t="str">
        <f t="shared" si="26"/>
        <v>drupal - 152991286</v>
      </c>
      <c r="AV55" s="2" t="b">
        <f t="shared" si="27"/>
        <v>0</v>
      </c>
    </row>
    <row r="56" hidden="1">
      <c r="A56" s="1" t="s">
        <v>293</v>
      </c>
      <c r="B56" s="1" t="s">
        <v>294</v>
      </c>
      <c r="C56" s="1" t="s">
        <v>23</v>
      </c>
      <c r="D56" s="1">
        <v>967.0</v>
      </c>
      <c r="E56" s="1">
        <v>1.44318402E8</v>
      </c>
      <c r="F56" s="1" t="s">
        <v>295</v>
      </c>
      <c r="G56" s="1">
        <v>5.0</v>
      </c>
      <c r="H56" s="1">
        <v>16.0</v>
      </c>
      <c r="I56" s="1">
        <v>9.0</v>
      </c>
      <c r="J56" s="1">
        <v>16.0</v>
      </c>
      <c r="K56" s="1">
        <v>7.0</v>
      </c>
      <c r="L56" s="1">
        <v>0.0</v>
      </c>
      <c r="M56" s="1">
        <v>1.0</v>
      </c>
      <c r="N56" s="1">
        <v>0.0</v>
      </c>
      <c r="O56" s="1">
        <v>1.0</v>
      </c>
      <c r="P56" s="1">
        <v>0.0</v>
      </c>
      <c r="Q56" s="2" t="b">
        <f>IFERROR(__xludf.DUMMYFUNCTION("IF(REGEXMATCH(B56, ""DEPRECATED""), true, false)
"),FALSE)</f>
        <v>0</v>
      </c>
      <c r="R56" s="2" t="str">
        <f t="shared" si="1"/>
        <v>solr - 967</v>
      </c>
      <c r="S56" s="3" t="str">
        <f t="shared" si="2"/>
        <v>solr - 144318402</v>
      </c>
    </row>
    <row r="57" hidden="1">
      <c r="A57" s="1" t="s">
        <v>538</v>
      </c>
      <c r="B57" s="1" t="s">
        <v>539</v>
      </c>
      <c r="C57" s="1" t="s">
        <v>23</v>
      </c>
      <c r="D57" s="1">
        <v>948.0</v>
      </c>
      <c r="E57" s="1">
        <v>268577.0</v>
      </c>
      <c r="F57" s="1" t="s">
        <v>540</v>
      </c>
      <c r="G57" s="1" t="s">
        <v>166</v>
      </c>
      <c r="H57" s="1" t="s">
        <v>166</v>
      </c>
      <c r="I57" s="1" t="s">
        <v>166</v>
      </c>
      <c r="J57" s="1" t="s">
        <v>166</v>
      </c>
      <c r="K57" s="1" t="s">
        <v>166</v>
      </c>
      <c r="L57" s="1" t="s">
        <v>166</v>
      </c>
      <c r="M57" s="1" t="s">
        <v>166</v>
      </c>
      <c r="N57" s="1" t="s">
        <v>166</v>
      </c>
      <c r="O57" s="1" t="s">
        <v>166</v>
      </c>
      <c r="P57" s="1" t="s">
        <v>166</v>
      </c>
      <c r="Q57" s="2" t="b">
        <f>IFERROR(__xludf.DUMMYFUNCTION("IF(REGEXMATCH(B57, ""DEPRECATED""), true, false)
"),FALSE)</f>
        <v>0</v>
      </c>
      <c r="R57" s="2" t="str">
        <f t="shared" si="1"/>
        <v>scratch - 948</v>
      </c>
      <c r="S57" s="3" t="str">
        <f t="shared" si="2"/>
        <v>scratch - 268577</v>
      </c>
    </row>
    <row r="58" hidden="1">
      <c r="A58" s="1" t="s">
        <v>368</v>
      </c>
      <c r="B58" s="1" t="s">
        <v>369</v>
      </c>
      <c r="C58" s="1" t="s">
        <v>23</v>
      </c>
      <c r="D58" s="1">
        <v>910.0</v>
      </c>
      <c r="E58" s="1">
        <v>8.4731087E7</v>
      </c>
      <c r="F58" s="1" t="s">
        <v>370</v>
      </c>
      <c r="G58" s="1">
        <v>9.0</v>
      </c>
      <c r="H58" s="1">
        <v>9.0</v>
      </c>
      <c r="I58" s="1">
        <v>24.0</v>
      </c>
      <c r="J58" s="1">
        <v>5.0</v>
      </c>
      <c r="K58" s="1">
        <v>13.0</v>
      </c>
      <c r="L58" s="1">
        <v>0.0</v>
      </c>
      <c r="M58" s="1">
        <v>0.0</v>
      </c>
      <c r="N58" s="1">
        <v>0.0</v>
      </c>
      <c r="O58" s="1">
        <v>8.0</v>
      </c>
      <c r="P58" s="1">
        <v>0.0</v>
      </c>
      <c r="Q58" s="2" t="b">
        <f>IFERROR(__xludf.DUMMYFUNCTION("IF(REGEXMATCH(B58, ""DEPRECATED""), true, false)
"),FALSE)</f>
        <v>0</v>
      </c>
      <c r="R58" s="2" t="str">
        <f t="shared" si="1"/>
        <v>couchbase - 910</v>
      </c>
      <c r="S58" s="3" t="str">
        <f t="shared" si="2"/>
        <v>couchbase - 84731087</v>
      </c>
    </row>
    <row r="59" hidden="1">
      <c r="A59" s="1" t="s">
        <v>518</v>
      </c>
      <c r="B59" s="1" t="s">
        <v>519</v>
      </c>
      <c r="C59" s="1" t="s">
        <v>23</v>
      </c>
      <c r="D59" s="1">
        <v>908.0</v>
      </c>
      <c r="E59" s="1">
        <v>8901139.0</v>
      </c>
      <c r="F59" s="1" t="s">
        <v>520</v>
      </c>
      <c r="G59" s="1">
        <v>7.0</v>
      </c>
      <c r="H59" s="1">
        <v>1.0</v>
      </c>
      <c r="I59" s="1">
        <v>40.0</v>
      </c>
      <c r="J59" s="1">
        <v>0.0</v>
      </c>
      <c r="K59" s="1">
        <v>69.0</v>
      </c>
      <c r="L59" s="1">
        <v>0.0</v>
      </c>
      <c r="M59" s="1">
        <v>16.0</v>
      </c>
      <c r="N59" s="1">
        <v>0.0</v>
      </c>
      <c r="O59" s="1">
        <v>13.0</v>
      </c>
      <c r="P59" s="1">
        <v>0.0</v>
      </c>
      <c r="Q59" s="2" t="b">
        <f>IFERROR(__xludf.DUMMYFUNCTION("IF(REGEXMATCH(B59, ""DEPRECATED""), true, false)
"),TRUE)</f>
        <v>1</v>
      </c>
      <c r="R59" s="2" t="str">
        <f t="shared" si="1"/>
        <v>rails - 908</v>
      </c>
      <c r="S59" s="3" t="str">
        <f t="shared" si="2"/>
        <v>rails - 8901139</v>
      </c>
    </row>
    <row r="60" hidden="1">
      <c r="A60" s="1" t="s">
        <v>136</v>
      </c>
      <c r="B60" s="1" t="s">
        <v>137</v>
      </c>
      <c r="C60" s="1" t="s">
        <v>23</v>
      </c>
      <c r="D60" s="1">
        <v>883.0</v>
      </c>
      <c r="E60" s="1">
        <v>5.7796784E7</v>
      </c>
      <c r="F60" s="1" t="s">
        <v>138</v>
      </c>
      <c r="G60" s="1">
        <v>1.0</v>
      </c>
      <c r="H60" s="1">
        <v>40.0</v>
      </c>
      <c r="I60" s="1">
        <v>1.0</v>
      </c>
      <c r="J60" s="1">
        <v>0.0</v>
      </c>
      <c r="K60" s="1">
        <v>0.0</v>
      </c>
      <c r="L60" s="1">
        <v>0.0</v>
      </c>
      <c r="M60" s="1">
        <v>0.0</v>
      </c>
      <c r="N60" s="1">
        <v>1.0</v>
      </c>
      <c r="O60" s="1">
        <v>0.0</v>
      </c>
      <c r="P60" s="1">
        <v>3.0</v>
      </c>
      <c r="Q60" s="2" t="b">
        <f>IFERROR(__xludf.DUMMYFUNCTION("IF(REGEXMATCH(B60, ""DEPRECATED""), true, false)
"),FALSE)</f>
        <v>0</v>
      </c>
      <c r="R60" s="2" t="str">
        <f t="shared" si="1"/>
        <v>phpmyadmin - 883</v>
      </c>
      <c r="S60" s="3" t="str">
        <f t="shared" si="2"/>
        <v>phpmyadmin - 57796784</v>
      </c>
    </row>
    <row r="61" hidden="1">
      <c r="A61" s="1" t="s">
        <v>170</v>
      </c>
      <c r="B61" s="1" t="s">
        <v>171</v>
      </c>
      <c r="C61" s="1" t="s">
        <v>23</v>
      </c>
      <c r="D61" s="1">
        <v>875.0</v>
      </c>
      <c r="E61" s="1">
        <v>7.2986675E7</v>
      </c>
      <c r="F61" s="1" t="s">
        <v>172</v>
      </c>
      <c r="G61" s="1">
        <v>1.0</v>
      </c>
      <c r="H61" s="1">
        <v>82.0</v>
      </c>
      <c r="I61" s="1">
        <v>0.0</v>
      </c>
      <c r="J61" s="1">
        <v>7.0</v>
      </c>
      <c r="K61" s="1">
        <v>0.0</v>
      </c>
      <c r="L61" s="1">
        <v>0.0</v>
      </c>
      <c r="M61" s="1">
        <v>0.0</v>
      </c>
      <c r="N61" s="1">
        <v>1.0</v>
      </c>
      <c r="O61" s="1">
        <v>0.0</v>
      </c>
      <c r="P61" s="1">
        <v>0.0</v>
      </c>
      <c r="Q61" s="2" t="b">
        <f>IFERROR(__xludf.DUMMYFUNCTION("IF(REGEXMATCH(B61, ""DEPRECATED""), true, false)
"),FALSE)</f>
        <v>0</v>
      </c>
      <c r="R61" s="2" t="str">
        <f t="shared" si="1"/>
        <v>rust - 875</v>
      </c>
      <c r="S61" s="3" t="str">
        <f t="shared" si="2"/>
        <v>rust - 72986675</v>
      </c>
    </row>
    <row r="62" hidden="1">
      <c r="A62" s="1" t="s">
        <v>383</v>
      </c>
      <c r="B62" s="1" t="s">
        <v>384</v>
      </c>
      <c r="C62" s="1" t="s">
        <v>23</v>
      </c>
      <c r="D62" s="1">
        <v>875.0</v>
      </c>
      <c r="E62" s="1">
        <v>3.64233352E8</v>
      </c>
      <c r="F62" s="1" t="s">
        <v>385</v>
      </c>
      <c r="G62" s="1">
        <v>0.0</v>
      </c>
      <c r="H62" s="1">
        <v>32.0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1.0</v>
      </c>
      <c r="O62" s="1">
        <v>0.0</v>
      </c>
      <c r="P62" s="1">
        <v>0.0</v>
      </c>
      <c r="Q62" s="2" t="b">
        <f>IFERROR(__xludf.DUMMYFUNCTION("IF(REGEXMATCH(B62, ""DEPRECATED""), true, false)
"),FALSE)</f>
        <v>0</v>
      </c>
      <c r="R62" s="2" t="str">
        <f t="shared" si="1"/>
        <v>adminer - 875</v>
      </c>
      <c r="S62" s="3" t="str">
        <f t="shared" si="2"/>
        <v>adminer - 364233352</v>
      </c>
    </row>
    <row r="63" hidden="1">
      <c r="A63" s="1" t="s">
        <v>176</v>
      </c>
      <c r="B63" s="1" t="s">
        <v>177</v>
      </c>
      <c r="C63" s="1" t="s">
        <v>23</v>
      </c>
      <c r="D63" s="1">
        <v>820.0</v>
      </c>
      <c r="E63" s="1">
        <v>2.2592601E7</v>
      </c>
      <c r="F63" s="1" t="s">
        <v>178</v>
      </c>
      <c r="G63" s="1">
        <v>1.0</v>
      </c>
      <c r="H63" s="1">
        <v>82.0</v>
      </c>
      <c r="I63" s="1">
        <v>0.0</v>
      </c>
      <c r="J63" s="1">
        <v>7.0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0.0</v>
      </c>
      <c r="Q63" s="2" t="b">
        <f>IFERROR(__xludf.DUMMYFUNCTION("IF(REGEXMATCH(B63, ""DEPRECATED""), true, false)
"),FALSE)</f>
        <v>0</v>
      </c>
      <c r="R63" s="2" t="str">
        <f t="shared" si="1"/>
        <v>gcc - 820</v>
      </c>
      <c r="S63" s="3" t="str">
        <f t="shared" si="2"/>
        <v>gcc - 22592601</v>
      </c>
    </row>
    <row r="64" hidden="1">
      <c r="A64" s="1" t="s">
        <v>239</v>
      </c>
      <c r="B64" s="1" t="s">
        <v>240</v>
      </c>
      <c r="C64" s="1" t="s">
        <v>23</v>
      </c>
      <c r="D64" s="1">
        <v>786.0</v>
      </c>
      <c r="E64" s="1">
        <v>7.3103813E7</v>
      </c>
      <c r="F64" s="1" t="s">
        <v>241</v>
      </c>
      <c r="G64" s="1" t="s">
        <v>166</v>
      </c>
      <c r="H64" s="1" t="s">
        <v>166</v>
      </c>
      <c r="I64" s="1" t="s">
        <v>166</v>
      </c>
      <c r="J64" s="1" t="s">
        <v>166</v>
      </c>
      <c r="K64" s="1" t="s">
        <v>166</v>
      </c>
      <c r="L64" s="1" t="s">
        <v>166</v>
      </c>
      <c r="M64" s="1" t="s">
        <v>166</v>
      </c>
      <c r="N64" s="1" t="s">
        <v>166</v>
      </c>
      <c r="O64" s="1" t="s">
        <v>166</v>
      </c>
      <c r="P64" s="1" t="s">
        <v>166</v>
      </c>
      <c r="Q64" s="2" t="b">
        <f>IFERROR(__xludf.DUMMYFUNCTION("IF(REGEXMATCH(B64, ""DEPRECATED""), true, false)
"),FALSE)</f>
        <v>0</v>
      </c>
      <c r="R64" s="2" t="str">
        <f t="shared" si="1"/>
        <v>rocket.chat - 786</v>
      </c>
      <c r="S64" s="3" t="str">
        <f t="shared" si="2"/>
        <v>rocket.chat - 73103813</v>
      </c>
    </row>
    <row r="65" hidden="1">
      <c r="A65" s="1" t="s">
        <v>197</v>
      </c>
      <c r="B65" s="1" t="s">
        <v>198</v>
      </c>
      <c r="C65" s="1" t="s">
        <v>23</v>
      </c>
      <c r="D65" s="1">
        <v>755.0</v>
      </c>
      <c r="E65" s="1">
        <v>3.16767707E8</v>
      </c>
      <c r="F65" s="1" t="s">
        <v>199</v>
      </c>
      <c r="G65" s="1">
        <v>3.0</v>
      </c>
      <c r="H65" s="1">
        <v>37.0</v>
      </c>
      <c r="I65" s="1">
        <v>3.0</v>
      </c>
      <c r="J65" s="1">
        <v>51.0</v>
      </c>
      <c r="K65" s="1">
        <v>9.0</v>
      </c>
      <c r="L65" s="1">
        <v>1.0</v>
      </c>
      <c r="M65" s="1">
        <v>0.0</v>
      </c>
      <c r="N65" s="1">
        <v>0.0</v>
      </c>
      <c r="O65" s="1">
        <v>0.0</v>
      </c>
      <c r="P65" s="1">
        <v>0.0</v>
      </c>
      <c r="Q65" s="2" t="b">
        <f>IFERROR(__xludf.DUMMYFUNCTION("IF(REGEXMATCH(B65, ""DEPRECATED""), true, false)
"),FALSE)</f>
        <v>0</v>
      </c>
      <c r="R65" s="2" t="str">
        <f t="shared" si="1"/>
        <v>kong - 755</v>
      </c>
      <c r="S65" s="3" t="str">
        <f t="shared" si="2"/>
        <v>kong - 316767707</v>
      </c>
    </row>
    <row r="66" hidden="1">
      <c r="A66" s="1" t="s">
        <v>82</v>
      </c>
      <c r="B66" s="1" t="s">
        <v>83</v>
      </c>
      <c r="C66" s="1" t="s">
        <v>23</v>
      </c>
      <c r="D66" s="1">
        <v>667.0</v>
      </c>
      <c r="E66" s="1">
        <v>2.4760756E7</v>
      </c>
      <c r="F66" s="1" t="s">
        <v>84</v>
      </c>
      <c r="G66" s="1">
        <v>3.0</v>
      </c>
      <c r="H66" s="1">
        <v>53.0</v>
      </c>
      <c r="I66" s="1">
        <v>3.0</v>
      </c>
      <c r="J66" s="1">
        <v>63.0</v>
      </c>
      <c r="K66" s="1">
        <v>9.0</v>
      </c>
      <c r="L66" s="1">
        <v>1.0</v>
      </c>
      <c r="M66" s="1">
        <v>0.0</v>
      </c>
      <c r="N66" s="1">
        <v>0.0</v>
      </c>
      <c r="O66" s="1">
        <v>0.0</v>
      </c>
      <c r="P66" s="1">
        <v>0.0</v>
      </c>
      <c r="Q66" s="2" t="b">
        <f>IFERROR(__xludf.DUMMYFUNCTION("IF(REGEXMATCH(B66, ""DEPRECATED""), true, false)
"),FALSE)</f>
        <v>0</v>
      </c>
      <c r="R66" s="2" t="str">
        <f t="shared" si="1"/>
        <v>swift - 667</v>
      </c>
      <c r="S66" s="3" t="str">
        <f t="shared" si="2"/>
        <v>swift - 24760756</v>
      </c>
    </row>
    <row r="67" hidden="1">
      <c r="A67" s="1" t="s">
        <v>347</v>
      </c>
      <c r="B67" s="1" t="s">
        <v>348</v>
      </c>
      <c r="C67" s="1" t="s">
        <v>23</v>
      </c>
      <c r="D67" s="1">
        <v>660.0</v>
      </c>
      <c r="E67" s="1">
        <v>2.23169767E8</v>
      </c>
      <c r="F67" s="1" t="s">
        <v>349</v>
      </c>
      <c r="G67" s="1">
        <v>1.0</v>
      </c>
      <c r="H67" s="1">
        <v>82.0</v>
      </c>
      <c r="I67" s="1">
        <v>0.0</v>
      </c>
      <c r="J67" s="1">
        <v>7.0</v>
      </c>
      <c r="K67" s="1">
        <v>0.0</v>
      </c>
      <c r="L67" s="1">
        <v>0.0</v>
      </c>
      <c r="M67" s="1">
        <v>0.0</v>
      </c>
      <c r="N67" s="1">
        <v>1.0</v>
      </c>
      <c r="O67" s="1">
        <v>0.0</v>
      </c>
      <c r="P67" s="1">
        <v>0.0</v>
      </c>
      <c r="Q67" s="2" t="b">
        <f>IFERROR(__xludf.DUMMYFUNCTION("IF(REGEXMATCH(B67, ""DEPRECATED""), true, false)
"),FALSE)</f>
        <v>0</v>
      </c>
      <c r="R67" s="2" t="str">
        <f t="shared" si="1"/>
        <v>buildpack-deps - 660</v>
      </c>
      <c r="S67" s="3" t="str">
        <f t="shared" si="2"/>
        <v>buildpack-deps - 223169767</v>
      </c>
    </row>
    <row r="68" hidden="1">
      <c r="A68" s="1" t="s">
        <v>486</v>
      </c>
      <c r="B68" s="1" t="s">
        <v>487</v>
      </c>
      <c r="C68" s="1" t="s">
        <v>23</v>
      </c>
      <c r="D68" s="1">
        <v>651.0</v>
      </c>
      <c r="E68" s="1">
        <v>1.20454835E8</v>
      </c>
      <c r="F68" s="1" t="s">
        <v>488</v>
      </c>
      <c r="G68" s="1" t="s">
        <v>166</v>
      </c>
      <c r="H68" s="1" t="s">
        <v>166</v>
      </c>
      <c r="I68" s="1" t="s">
        <v>166</v>
      </c>
      <c r="J68" s="1" t="s">
        <v>166</v>
      </c>
      <c r="K68" s="1" t="s">
        <v>166</v>
      </c>
      <c r="L68" s="1" t="s">
        <v>166</v>
      </c>
      <c r="M68" s="1" t="s">
        <v>166</v>
      </c>
      <c r="N68" s="1" t="s">
        <v>166</v>
      </c>
      <c r="O68" s="1" t="s">
        <v>166</v>
      </c>
      <c r="P68" s="1" t="s">
        <v>166</v>
      </c>
      <c r="Q68" s="2" t="b">
        <f>IFERROR(__xludf.DUMMYFUNCTION("IF(REGEXMATCH(B68, ""DEPRECATED""), true, false)
"),TRUE)</f>
        <v>1</v>
      </c>
      <c r="R68" s="2" t="str">
        <f t="shared" si="1"/>
        <v>sentry - 651</v>
      </c>
      <c r="S68" s="3" t="str">
        <f t="shared" si="2"/>
        <v>sentry - 120454835</v>
      </c>
    </row>
    <row r="69" hidden="1">
      <c r="A69" s="1" t="s">
        <v>218</v>
      </c>
      <c r="B69" s="1" t="s">
        <v>219</v>
      </c>
      <c r="C69" s="1" t="s">
        <v>23</v>
      </c>
      <c r="D69" s="1">
        <v>638.0</v>
      </c>
      <c r="E69" s="1">
        <v>5.40742282E8</v>
      </c>
      <c r="F69" s="1" t="s">
        <v>220</v>
      </c>
      <c r="G69" s="1">
        <v>0.0</v>
      </c>
      <c r="H69" s="1">
        <v>0.0</v>
      </c>
      <c r="I69" s="1">
        <v>0.0</v>
      </c>
      <c r="J69" s="1">
        <v>0.0</v>
      </c>
      <c r="K69" s="1">
        <v>2.0</v>
      </c>
      <c r="L69" s="1">
        <v>0.0</v>
      </c>
      <c r="M69" s="1">
        <v>0.0</v>
      </c>
      <c r="N69" s="1">
        <v>0.0</v>
      </c>
      <c r="O69" s="1">
        <v>1.0</v>
      </c>
      <c r="P69" s="1">
        <v>0.0</v>
      </c>
      <c r="Q69" s="2" t="b">
        <f>IFERROR(__xludf.DUMMYFUNCTION("IF(REGEXMATCH(B69, ""DEPRECATED""), true, false)
"),FALSE)</f>
        <v>0</v>
      </c>
      <c r="R69" s="2" t="str">
        <f t="shared" si="1"/>
        <v>caddy - 638</v>
      </c>
      <c r="S69" s="3" t="str">
        <f t="shared" si="2"/>
        <v>caddy - 540742282</v>
      </c>
    </row>
    <row r="70" hidden="1">
      <c r="A70" s="1" t="s">
        <v>106</v>
      </c>
      <c r="B70" s="1" t="s">
        <v>107</v>
      </c>
      <c r="C70" s="1" t="s">
        <v>23</v>
      </c>
      <c r="D70" s="1">
        <v>637.0</v>
      </c>
      <c r="E70" s="1">
        <v>5.77118697E8</v>
      </c>
      <c r="F70" s="1" t="s">
        <v>108</v>
      </c>
      <c r="G70" s="1">
        <v>1.0</v>
      </c>
      <c r="H70" s="1">
        <v>25.0</v>
      </c>
      <c r="I70" s="1">
        <v>1.0</v>
      </c>
      <c r="J70" s="1">
        <v>0.0</v>
      </c>
      <c r="K70" s="1">
        <v>1.0</v>
      </c>
      <c r="L70" s="1">
        <v>0.0</v>
      </c>
      <c r="M70" s="1">
        <v>0.0</v>
      </c>
      <c r="N70" s="1">
        <v>1.0</v>
      </c>
      <c r="O70" s="1">
        <v>0.0</v>
      </c>
      <c r="P70" s="1">
        <v>0.0</v>
      </c>
      <c r="Q70" s="2" t="b">
        <f>IFERROR(__xludf.DUMMYFUNCTION("IF(REGEXMATCH(B70, ""DEPRECATED""), true, false)
"),FALSE)</f>
        <v>0</v>
      </c>
      <c r="R70" s="2" t="str">
        <f t="shared" si="1"/>
        <v>telegraf - 637</v>
      </c>
      <c r="S70" s="3" t="str">
        <f t="shared" si="2"/>
        <v>telegraf - 577118697</v>
      </c>
    </row>
    <row r="71" hidden="1">
      <c r="A71" s="1" t="s">
        <v>227</v>
      </c>
      <c r="B71" s="1" t="s">
        <v>228</v>
      </c>
      <c r="C71" s="1" t="s">
        <v>23</v>
      </c>
      <c r="D71" s="1">
        <v>620.0</v>
      </c>
      <c r="E71" s="1">
        <v>1.65021189E8</v>
      </c>
      <c r="F71" s="1" t="s">
        <v>229</v>
      </c>
      <c r="G71" s="1" t="s">
        <v>166</v>
      </c>
      <c r="H71" s="1" t="s">
        <v>166</v>
      </c>
      <c r="I71" s="1" t="s">
        <v>166</v>
      </c>
      <c r="J71" s="1" t="s">
        <v>166</v>
      </c>
      <c r="K71" s="1" t="s">
        <v>166</v>
      </c>
      <c r="L71" s="1" t="s">
        <v>166</v>
      </c>
      <c r="M71" s="1" t="s">
        <v>166</v>
      </c>
      <c r="N71" s="1" t="s">
        <v>166</v>
      </c>
      <c r="O71" s="1" t="s">
        <v>166</v>
      </c>
      <c r="P71" s="1" t="s">
        <v>166</v>
      </c>
      <c r="Q71" s="2" t="b">
        <f>IFERROR(__xludf.DUMMYFUNCTION("IF(REGEXMATCH(B71, ""DEPRECATED""), true, false)
"),FALSE)</f>
        <v>0</v>
      </c>
      <c r="R71" s="2" t="str">
        <f t="shared" si="1"/>
        <v>percona - 620</v>
      </c>
      <c r="S71" s="3" t="str">
        <f t="shared" si="2"/>
        <v>percona - 165021189</v>
      </c>
    </row>
    <row r="72" hidden="1">
      <c r="A72" s="1" t="s">
        <v>374</v>
      </c>
      <c r="B72" s="1" t="s">
        <v>375</v>
      </c>
      <c r="C72" s="1" t="s">
        <v>23</v>
      </c>
      <c r="D72" s="1">
        <v>616.0</v>
      </c>
      <c r="E72" s="1">
        <v>7.4787021E7</v>
      </c>
      <c r="F72" s="1" t="s">
        <v>376</v>
      </c>
      <c r="G72" s="1">
        <v>0.0</v>
      </c>
      <c r="H72" s="1">
        <v>36.0</v>
      </c>
      <c r="I72" s="1">
        <v>0.0</v>
      </c>
      <c r="J72" s="1">
        <v>0.0</v>
      </c>
      <c r="K72" s="1">
        <v>0.0</v>
      </c>
      <c r="L72" s="1">
        <v>0.0</v>
      </c>
      <c r="M72" s="1">
        <v>0.0</v>
      </c>
      <c r="N72" s="1">
        <v>1.0</v>
      </c>
      <c r="O72" s="1">
        <v>0.0</v>
      </c>
      <c r="P72" s="1">
        <v>0.0</v>
      </c>
      <c r="Q72" s="2" t="b">
        <f>IFERROR(__xludf.DUMMYFUNCTION("IF(REGEXMATCH(B72, ""DEPRECATED""), true, false)
"),FALSE)</f>
        <v>0</v>
      </c>
      <c r="R72" s="2" t="str">
        <f t="shared" si="1"/>
        <v>rethinkdb - 616</v>
      </c>
      <c r="S72" s="3" t="str">
        <f t="shared" si="2"/>
        <v>rethinkdb - 74787021</v>
      </c>
    </row>
    <row r="73" hidden="1">
      <c r="A73" s="1" t="s">
        <v>350</v>
      </c>
      <c r="B73" s="1" t="s">
        <v>351</v>
      </c>
      <c r="C73" s="1" t="s">
        <v>23</v>
      </c>
      <c r="D73" s="1">
        <v>610.0</v>
      </c>
      <c r="E73" s="1">
        <v>2.5408593E7</v>
      </c>
      <c r="F73" s="1" t="s">
        <v>352</v>
      </c>
      <c r="G73" s="1">
        <v>6.0</v>
      </c>
      <c r="H73" s="1">
        <v>59.0</v>
      </c>
      <c r="I73" s="1">
        <v>6.0</v>
      </c>
      <c r="J73" s="1">
        <v>65.0</v>
      </c>
      <c r="K73" s="1">
        <v>11.0</v>
      </c>
      <c r="L73" s="1">
        <v>2.0</v>
      </c>
      <c r="M73" s="1">
        <v>0.0</v>
      </c>
      <c r="N73" s="1">
        <v>0.0</v>
      </c>
      <c r="O73" s="1">
        <v>3.0</v>
      </c>
      <c r="P73" s="1">
        <v>0.0</v>
      </c>
      <c r="Q73" s="2" t="b">
        <f>IFERROR(__xludf.DUMMYFUNCTION("IF(REGEXMATCH(B73, ""DEPRECATED""), true, false)
"),FALSE)</f>
        <v>0</v>
      </c>
      <c r="R73" s="2" t="str">
        <f t="shared" si="1"/>
        <v>ros - 610</v>
      </c>
      <c r="S73" s="3" t="str">
        <f t="shared" si="2"/>
        <v>ros - 25408593</v>
      </c>
    </row>
    <row r="74" hidden="1">
      <c r="A74" s="1" t="s">
        <v>49</v>
      </c>
      <c r="B74" s="1" t="s">
        <v>50</v>
      </c>
      <c r="C74" s="1" t="s">
        <v>23</v>
      </c>
      <c r="D74" s="1">
        <v>597.0</v>
      </c>
      <c r="E74" s="1">
        <v>3.82041761E8</v>
      </c>
      <c r="F74" s="1" t="s">
        <v>51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0.0</v>
      </c>
      <c r="O74" s="1">
        <v>1.0</v>
      </c>
      <c r="P74" s="1">
        <v>0.0</v>
      </c>
      <c r="Q74" s="2" t="b">
        <f>IFERROR(__xludf.DUMMYFUNCTION("IF(REGEXMATCH(B74, ""DEPRECATED""), true, false)
"),FALSE)</f>
        <v>0</v>
      </c>
      <c r="R74" s="2" t="str">
        <f t="shared" si="1"/>
        <v>bash - 597</v>
      </c>
      <c r="S74" s="3" t="str">
        <f t="shared" si="2"/>
        <v>bash - 382041761</v>
      </c>
    </row>
    <row r="75" hidden="1">
      <c r="A75" s="1" t="s">
        <v>94</v>
      </c>
      <c r="B75" s="1" t="s">
        <v>95</v>
      </c>
      <c r="C75" s="1" t="s">
        <v>23</v>
      </c>
      <c r="D75" s="1">
        <v>553.0</v>
      </c>
      <c r="E75" s="1">
        <v>2.18588385E8</v>
      </c>
      <c r="F75" s="1" t="s">
        <v>96</v>
      </c>
      <c r="G75" s="1">
        <v>4.0</v>
      </c>
      <c r="H75" s="1">
        <v>20.0</v>
      </c>
      <c r="I75" s="1">
        <v>14.0</v>
      </c>
      <c r="J75" s="1">
        <v>16.0</v>
      </c>
      <c r="K75" s="1">
        <v>29.0</v>
      </c>
      <c r="L75" s="1">
        <v>0.0</v>
      </c>
      <c r="M75" s="1">
        <v>2.0</v>
      </c>
      <c r="N75" s="1">
        <v>0.0</v>
      </c>
      <c r="O75" s="1">
        <v>1.0</v>
      </c>
      <c r="P75" s="1">
        <v>0.0</v>
      </c>
      <c r="Q75" s="2" t="b">
        <f>IFERROR(__xludf.DUMMYFUNCTION("IF(REGEXMATCH(B75, ""DEPRECATED""), true, false)
"),FALSE)</f>
        <v>0</v>
      </c>
      <c r="R75" s="2" t="str">
        <f t="shared" si="1"/>
        <v>gradle - 553</v>
      </c>
      <c r="S75" s="3" t="str">
        <f t="shared" si="2"/>
        <v>gradle - 218588385</v>
      </c>
    </row>
    <row r="76" hidden="1">
      <c r="A76" s="1" t="s">
        <v>154</v>
      </c>
      <c r="B76" s="1" t="s">
        <v>155</v>
      </c>
      <c r="C76" s="1" t="s">
        <v>23</v>
      </c>
      <c r="D76" s="1">
        <v>550.0</v>
      </c>
      <c r="E76" s="1">
        <v>5.1720543E7</v>
      </c>
      <c r="F76" s="1" t="s">
        <v>156</v>
      </c>
      <c r="G76" s="1">
        <v>1.0</v>
      </c>
      <c r="H76" s="1">
        <v>138.0</v>
      </c>
      <c r="I76" s="1">
        <v>0.0</v>
      </c>
      <c r="J76" s="1">
        <v>7.0</v>
      </c>
      <c r="K76" s="1">
        <v>2.0</v>
      </c>
      <c r="L76" s="1">
        <v>0.0</v>
      </c>
      <c r="M76" s="1">
        <v>1.0</v>
      </c>
      <c r="N76" s="1">
        <v>1.0</v>
      </c>
      <c r="O76" s="1">
        <v>0.0</v>
      </c>
      <c r="P76" s="1">
        <v>0.0</v>
      </c>
      <c r="Q76" s="2" t="b">
        <f>IFERROR(__xludf.DUMMYFUNCTION("IF(REGEXMATCH(B76, ""DEPRECATED""), true, false)
"),FALSE)</f>
        <v>0</v>
      </c>
      <c r="R76" s="2" t="str">
        <f t="shared" si="1"/>
        <v>elixir - 550</v>
      </c>
      <c r="S76" s="3" t="str">
        <f t="shared" si="2"/>
        <v>elixir - 51720543</v>
      </c>
    </row>
    <row r="77" hidden="1">
      <c r="A77" s="1" t="s">
        <v>395</v>
      </c>
      <c r="B77" s="1" t="s">
        <v>396</v>
      </c>
      <c r="C77" s="1" t="s">
        <v>23</v>
      </c>
      <c r="D77" s="1">
        <v>542.0</v>
      </c>
      <c r="E77" s="1">
        <v>1.83749073E8</v>
      </c>
      <c r="F77" s="1" t="s">
        <v>397</v>
      </c>
      <c r="G77" s="1">
        <v>0.0</v>
      </c>
      <c r="H77" s="1">
        <v>35.0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1.0</v>
      </c>
      <c r="O77" s="1">
        <v>0.0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1"/>
        <v>couchdb - 542</v>
      </c>
      <c r="S77" s="3" t="str">
        <f t="shared" si="2"/>
        <v>couchdb - 183749073</v>
      </c>
    </row>
    <row r="78" hidden="1">
      <c r="A78" s="1" t="s">
        <v>377</v>
      </c>
      <c r="B78" s="1" t="s">
        <v>378</v>
      </c>
      <c r="C78" s="1" t="s">
        <v>23</v>
      </c>
      <c r="D78" s="1">
        <v>520.0</v>
      </c>
      <c r="E78" s="1">
        <v>9233866.0</v>
      </c>
      <c r="F78" s="1" t="s">
        <v>379</v>
      </c>
      <c r="G78" s="1">
        <v>5.0</v>
      </c>
      <c r="H78" s="1">
        <v>31.0</v>
      </c>
      <c r="I78" s="1">
        <v>0.0</v>
      </c>
      <c r="J78" s="1">
        <v>3.0</v>
      </c>
      <c r="K78" s="1">
        <v>1.0</v>
      </c>
      <c r="L78" s="1">
        <v>3.0</v>
      </c>
      <c r="M78" s="1">
        <v>0.0</v>
      </c>
      <c r="N78" s="1">
        <v>1.0</v>
      </c>
      <c r="O78" s="1">
        <v>1.0</v>
      </c>
      <c r="P78" s="1">
        <v>0.0</v>
      </c>
      <c r="Q78" s="2" t="b">
        <f>IFERROR(__xludf.DUMMYFUNCTION("IF(REGEXMATCH(B78, ""DEPRECATED""), true, false)
"),FALSE)</f>
        <v>0</v>
      </c>
      <c r="R78" s="2" t="str">
        <f t="shared" si="1"/>
        <v>r-base - 520</v>
      </c>
      <c r="S78" s="3" t="str">
        <f t="shared" si="2"/>
        <v>r-base - 9233866</v>
      </c>
    </row>
    <row r="79" hidden="1">
      <c r="A79" s="1" t="s">
        <v>308</v>
      </c>
      <c r="B79" s="1" t="s">
        <v>309</v>
      </c>
      <c r="C79" s="1" t="s">
        <v>23</v>
      </c>
      <c r="D79" s="1">
        <v>516.0</v>
      </c>
      <c r="E79" s="1">
        <v>2.394267E7</v>
      </c>
      <c r="F79" s="1" t="s">
        <v>310</v>
      </c>
      <c r="G79" s="1" t="s">
        <v>166</v>
      </c>
      <c r="H79" s="1" t="s">
        <v>166</v>
      </c>
      <c r="I79" s="1" t="s">
        <v>166</v>
      </c>
      <c r="J79" s="1" t="s">
        <v>166</v>
      </c>
      <c r="K79" s="1" t="s">
        <v>166</v>
      </c>
      <c r="L79" s="1" t="s">
        <v>166</v>
      </c>
      <c r="M79" s="1" t="s">
        <v>166</v>
      </c>
      <c r="N79" s="1" t="s">
        <v>166</v>
      </c>
      <c r="O79" s="1" t="s">
        <v>166</v>
      </c>
      <c r="P79" s="1" t="s">
        <v>166</v>
      </c>
      <c r="Q79" s="2" t="b">
        <f>IFERROR(__xludf.DUMMYFUNCTION("IF(REGEXMATCH(B79, ""DEPRECATED""), true, false)
"),FALSE)</f>
        <v>0</v>
      </c>
      <c r="R79" s="2" t="str">
        <f t="shared" si="1"/>
        <v>archlinux - 516</v>
      </c>
      <c r="S79" s="3" t="str">
        <f t="shared" si="2"/>
        <v>archlinux - 23942670</v>
      </c>
    </row>
    <row r="80" hidden="1">
      <c r="A80" s="1" t="s">
        <v>127</v>
      </c>
      <c r="B80" s="1" t="s">
        <v>128</v>
      </c>
      <c r="C80" s="1" t="s">
        <v>23</v>
      </c>
      <c r="D80" s="1">
        <v>515.0</v>
      </c>
      <c r="E80" s="1">
        <v>4.4305974E7</v>
      </c>
      <c r="F80" s="1" t="s">
        <v>129</v>
      </c>
      <c r="G80" s="1">
        <v>1.0</v>
      </c>
      <c r="H80" s="1">
        <v>72.0</v>
      </c>
      <c r="I80" s="1">
        <v>0.0</v>
      </c>
      <c r="J80" s="1">
        <v>5.0</v>
      </c>
      <c r="K80" s="1">
        <v>0.0</v>
      </c>
      <c r="L80" s="1">
        <v>0.0</v>
      </c>
      <c r="M80" s="1">
        <v>0.0</v>
      </c>
      <c r="N80" s="1">
        <v>1.0</v>
      </c>
      <c r="O80" s="1">
        <v>0.0</v>
      </c>
      <c r="P80" s="1">
        <v>3.0</v>
      </c>
      <c r="Q80" s="2" t="b">
        <f>IFERROR(__xludf.DUMMYFUNCTION("IF(REGEXMATCH(B80, ""DEPRECATED""), true, false)
"),FALSE)</f>
        <v>0</v>
      </c>
      <c r="R80" s="2" t="str">
        <f t="shared" si="1"/>
        <v>mediawiki - 515</v>
      </c>
      <c r="S80" s="3" t="str">
        <f t="shared" si="2"/>
        <v>mediawiki - 44305974</v>
      </c>
    </row>
    <row r="81" hidden="1">
      <c r="A81" s="1" t="s">
        <v>380</v>
      </c>
      <c r="B81" s="1" t="s">
        <v>381</v>
      </c>
      <c r="C81" s="1" t="s">
        <v>23</v>
      </c>
      <c r="D81" s="1">
        <v>512.0</v>
      </c>
      <c r="E81" s="1">
        <v>4.2192798E7</v>
      </c>
      <c r="F81" s="1" t="s">
        <v>382</v>
      </c>
      <c r="G81" s="1">
        <v>1.0</v>
      </c>
      <c r="H81" s="1">
        <v>159.0</v>
      </c>
      <c r="I81" s="1">
        <v>6.0</v>
      </c>
      <c r="J81" s="1">
        <v>0.0</v>
      </c>
      <c r="K81" s="1">
        <v>6.0</v>
      </c>
      <c r="L81" s="1">
        <v>0.0</v>
      </c>
      <c r="M81" s="1">
        <v>0.0</v>
      </c>
      <c r="N81" s="1">
        <v>1.0</v>
      </c>
      <c r="O81" s="1">
        <v>0.0</v>
      </c>
      <c r="P81" s="1">
        <v>0.0</v>
      </c>
      <c r="Q81" s="2" t="b">
        <f>IFERROR(__xludf.DUMMYFUNCTION("IF(REGEXMATCH(B81, ""DEPRECATED""), true, false)
"),FALSE)</f>
        <v>0</v>
      </c>
      <c r="R81" s="2" t="str">
        <f t="shared" si="1"/>
        <v>mono - 512</v>
      </c>
      <c r="S81" s="3" t="str">
        <f t="shared" si="2"/>
        <v>mono - 42192798</v>
      </c>
    </row>
    <row r="82" hidden="1">
      <c r="A82" s="1" t="s">
        <v>163</v>
      </c>
      <c r="B82" s="1" t="s">
        <v>164</v>
      </c>
      <c r="C82" s="1" t="s">
        <v>23</v>
      </c>
      <c r="D82" s="1">
        <v>500.0</v>
      </c>
      <c r="E82" s="1">
        <v>1.33720928E8</v>
      </c>
      <c r="F82" s="1" t="s">
        <v>165</v>
      </c>
      <c r="G82" s="1" t="s">
        <v>166</v>
      </c>
      <c r="H82" s="1" t="s">
        <v>166</v>
      </c>
      <c r="I82" s="1" t="s">
        <v>166</v>
      </c>
      <c r="J82" s="1" t="s">
        <v>166</v>
      </c>
      <c r="K82" s="1" t="s">
        <v>166</v>
      </c>
      <c r="L82" s="1" t="s">
        <v>166</v>
      </c>
      <c r="M82" s="1" t="s">
        <v>166</v>
      </c>
      <c r="N82" s="1" t="s">
        <v>166</v>
      </c>
      <c r="O82" s="1" t="s">
        <v>166</v>
      </c>
      <c r="P82" s="1" t="s">
        <v>166</v>
      </c>
      <c r="Q82" s="2" t="b">
        <f>IFERROR(__xludf.DUMMYFUNCTION("IF(REGEXMATCH(B82, ""DEPRECATED""), true, false)
"),FALSE)</f>
        <v>0</v>
      </c>
      <c r="R82" s="2" t="str">
        <f t="shared" si="1"/>
        <v>teamspeak - 500</v>
      </c>
      <c r="S82" s="3" t="str">
        <f t="shared" si="2"/>
        <v>teamspeak - 133720928</v>
      </c>
    </row>
    <row r="83" hidden="1">
      <c r="A83" s="1" t="s">
        <v>284</v>
      </c>
      <c r="B83" s="1" t="s">
        <v>285</v>
      </c>
      <c r="C83" s="1" t="s">
        <v>23</v>
      </c>
      <c r="D83" s="1">
        <v>467.0</v>
      </c>
      <c r="E83" s="1">
        <v>7766179.0</v>
      </c>
      <c r="F83" s="1" t="s">
        <v>286</v>
      </c>
      <c r="G83" s="1">
        <v>3.0</v>
      </c>
      <c r="H83" s="1">
        <v>216.0</v>
      </c>
      <c r="I83" s="1">
        <v>4.0</v>
      </c>
      <c r="J83" s="1">
        <v>4.0</v>
      </c>
      <c r="K83" s="1">
        <v>1.0</v>
      </c>
      <c r="L83" s="1">
        <v>1.0</v>
      </c>
      <c r="M83" s="1">
        <v>1.0</v>
      </c>
      <c r="N83" s="1">
        <v>1.0</v>
      </c>
      <c r="O83" s="1">
        <v>0.0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1"/>
        <v>haskell - 467</v>
      </c>
      <c r="S83" s="3" t="str">
        <f t="shared" si="2"/>
        <v>haskell - 7766179</v>
      </c>
    </row>
    <row r="84" hidden="1">
      <c r="A84" s="1" t="s">
        <v>21</v>
      </c>
      <c r="B84" s="1" t="s">
        <v>22</v>
      </c>
      <c r="C84" s="1" t="s">
        <v>23</v>
      </c>
      <c r="D84" s="1">
        <v>462.0</v>
      </c>
      <c r="E84" s="1">
        <v>1.85507204E8</v>
      </c>
      <c r="F84" s="1" t="s">
        <v>24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M84" s="1">
        <v>0.0</v>
      </c>
      <c r="N84" s="1">
        <v>0.0</v>
      </c>
      <c r="O84" s="1">
        <v>0.0</v>
      </c>
      <c r="P84" s="1">
        <v>0.0</v>
      </c>
      <c r="Q84" s="2" t="b">
        <f>IFERROR(__xludf.DUMMYFUNCTION("IF(REGEXMATCH(B84, ""DEPRECATED""), true, false)
"),FALSE)</f>
        <v>0</v>
      </c>
      <c r="R84" s="2" t="str">
        <f t="shared" si="1"/>
        <v>nats - 462</v>
      </c>
      <c r="S84" s="3" t="str">
        <f t="shared" si="2"/>
        <v>nats - 185507204</v>
      </c>
    </row>
    <row r="85" hidden="1">
      <c r="A85" s="1" t="s">
        <v>371</v>
      </c>
      <c r="B85" s="1" t="s">
        <v>372</v>
      </c>
      <c r="C85" s="1" t="s">
        <v>23</v>
      </c>
      <c r="D85" s="1">
        <v>450.0</v>
      </c>
      <c r="E85" s="1">
        <v>2.32737118E8</v>
      </c>
      <c r="F85" s="1" t="s">
        <v>373</v>
      </c>
      <c r="G85" s="1">
        <v>1.0</v>
      </c>
      <c r="H85" s="1">
        <v>82.0</v>
      </c>
      <c r="I85" s="1">
        <v>0.0</v>
      </c>
      <c r="J85" s="1">
        <v>7.0</v>
      </c>
      <c r="K85" s="1">
        <v>0.0</v>
      </c>
      <c r="L85" s="1">
        <v>0.0</v>
      </c>
      <c r="M85" s="1">
        <v>0.0</v>
      </c>
      <c r="N85" s="1">
        <v>1.0</v>
      </c>
      <c r="O85" s="1">
        <v>0.0</v>
      </c>
      <c r="P85" s="1">
        <v>0.0</v>
      </c>
      <c r="Q85" s="2" t="b">
        <f>IFERROR(__xludf.DUMMYFUNCTION("IF(REGEXMATCH(B85, ""DEPRECATED""), true, false)
"),FALSE)</f>
        <v>0</v>
      </c>
      <c r="R85" s="2" t="str">
        <f t="shared" si="1"/>
        <v>perl - 450</v>
      </c>
      <c r="S85" s="3" t="str">
        <f t="shared" si="2"/>
        <v>perl - 232737118</v>
      </c>
    </row>
    <row r="86" hidden="1">
      <c r="A86" s="1" t="s">
        <v>233</v>
      </c>
      <c r="B86" s="1" t="s">
        <v>234</v>
      </c>
      <c r="C86" s="1" t="s">
        <v>23</v>
      </c>
      <c r="D86" s="1">
        <v>448.0</v>
      </c>
      <c r="E86" s="1">
        <v>7.8640247E7</v>
      </c>
      <c r="F86" s="1" t="s">
        <v>235</v>
      </c>
      <c r="G86" s="1">
        <v>3.0</v>
      </c>
      <c r="H86" s="1">
        <v>16.0</v>
      </c>
      <c r="I86" s="1">
        <v>1.0</v>
      </c>
      <c r="J86" s="1">
        <v>15.0</v>
      </c>
      <c r="K86" s="1">
        <v>0.0</v>
      </c>
      <c r="L86" s="1">
        <v>0.0</v>
      </c>
      <c r="M86" s="1">
        <v>0.0</v>
      </c>
      <c r="N86" s="1">
        <v>0.0</v>
      </c>
      <c r="O86" s="1">
        <v>0.0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1"/>
        <v>eclipse-temurin - 448</v>
      </c>
      <c r="S86" s="3" t="str">
        <f t="shared" si="2"/>
        <v>eclipse-temurin - 78640247</v>
      </c>
    </row>
    <row r="87" hidden="1">
      <c r="A87" s="1" t="s">
        <v>142</v>
      </c>
      <c r="B87" s="1" t="s">
        <v>143</v>
      </c>
      <c r="C87" s="1" t="s">
        <v>23</v>
      </c>
      <c r="D87" s="1">
        <v>424.0</v>
      </c>
      <c r="E87" s="1">
        <v>8.1826557E7</v>
      </c>
      <c r="F87" s="1" t="s">
        <v>144</v>
      </c>
      <c r="G87" s="1">
        <v>1.0</v>
      </c>
      <c r="H87" s="1">
        <v>63.0</v>
      </c>
      <c r="I87" s="1">
        <v>1.0</v>
      </c>
      <c r="J87" s="1">
        <v>3.0</v>
      </c>
      <c r="K87" s="1">
        <v>1.0</v>
      </c>
      <c r="L87" s="1">
        <v>0.0</v>
      </c>
      <c r="M87" s="1">
        <v>0.0</v>
      </c>
      <c r="N87" s="1">
        <v>1.0</v>
      </c>
      <c r="O87" s="1">
        <v>0.0</v>
      </c>
      <c r="P87" s="1">
        <v>3.0</v>
      </c>
      <c r="Q87" s="2" t="b">
        <f>IFERROR(__xludf.DUMMYFUNCTION("IF(REGEXMATCH(B87, ""DEPRECATED""), true, false)
"),FALSE)</f>
        <v>0</v>
      </c>
      <c r="R87" s="2" t="str">
        <f t="shared" si="1"/>
        <v>joomla - 424</v>
      </c>
      <c r="S87" s="3" t="str">
        <f t="shared" si="2"/>
        <v>joomla - 81826557</v>
      </c>
    </row>
    <row r="88" hidden="1">
      <c r="A88" s="1" t="s">
        <v>79</v>
      </c>
      <c r="B88" s="1" t="s">
        <v>80</v>
      </c>
      <c r="C88" s="1" t="s">
        <v>23</v>
      </c>
      <c r="D88" s="1">
        <v>404.0</v>
      </c>
      <c r="E88" s="1">
        <v>3.8682878E7</v>
      </c>
      <c r="F88" s="1" t="s">
        <v>81</v>
      </c>
      <c r="G88" s="1">
        <v>2.0</v>
      </c>
      <c r="H88" s="1">
        <v>14.0</v>
      </c>
      <c r="I88" s="1">
        <v>0.0</v>
      </c>
      <c r="J88" s="1">
        <v>16.0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2" t="b">
        <f>IFERROR(__xludf.DUMMYFUNCTION("IF(REGEXMATCH(B88, ""DEPRECATED""), true, false)
"),FALSE)</f>
        <v>0</v>
      </c>
      <c r="R88" s="2" t="str">
        <f t="shared" si="1"/>
        <v>jetty - 404</v>
      </c>
      <c r="S88" s="3" t="str">
        <f t="shared" si="2"/>
        <v>jetty - 38682878</v>
      </c>
    </row>
    <row r="89" hidden="1">
      <c r="A89" s="1" t="s">
        <v>326</v>
      </c>
      <c r="B89" s="1" t="s">
        <v>327</v>
      </c>
      <c r="C89" s="1" t="s">
        <v>23</v>
      </c>
      <c r="D89" s="1">
        <v>404.0</v>
      </c>
      <c r="E89" s="1">
        <v>8.6368409E7</v>
      </c>
      <c r="F89" s="1" t="s">
        <v>328</v>
      </c>
      <c r="G89" s="1">
        <v>3.0</v>
      </c>
      <c r="H89" s="1">
        <v>12.0</v>
      </c>
      <c r="I89" s="1">
        <v>1.0</v>
      </c>
      <c r="J89" s="1">
        <v>4.0</v>
      </c>
      <c r="K89" s="1">
        <v>0.0</v>
      </c>
      <c r="L89" s="1">
        <v>0.0</v>
      </c>
      <c r="M89" s="1">
        <v>0.0</v>
      </c>
      <c r="N89" s="1">
        <v>0.0</v>
      </c>
      <c r="O89" s="1">
        <v>0.0</v>
      </c>
      <c r="P89" s="1">
        <v>0.0</v>
      </c>
      <c r="Q89" s="2" t="b">
        <f>IFERROR(__xludf.DUMMYFUNCTION("IF(REGEXMATCH(B89, ""DEPRECATED""), true, false)
"),FALSE)</f>
        <v>0</v>
      </c>
      <c r="R89" s="2" t="str">
        <f t="shared" si="1"/>
        <v>flink - 404</v>
      </c>
      <c r="S89" s="3" t="str">
        <f t="shared" si="2"/>
        <v>flink - 86368409</v>
      </c>
    </row>
    <row r="90" hidden="1">
      <c r="A90" s="1" t="s">
        <v>46</v>
      </c>
      <c r="B90" s="1" t="s">
        <v>47</v>
      </c>
      <c r="C90" s="1" t="s">
        <v>23</v>
      </c>
      <c r="D90" s="1">
        <v>379.0</v>
      </c>
      <c r="E90" s="1">
        <v>3.9255566E7</v>
      </c>
      <c r="F90" s="1" t="s">
        <v>48</v>
      </c>
      <c r="G90" s="1">
        <v>0.0</v>
      </c>
      <c r="H90" s="1">
        <v>131.0</v>
      </c>
      <c r="I90" s="1">
        <v>0.0</v>
      </c>
      <c r="J90" s="1">
        <v>7.0</v>
      </c>
      <c r="K90" s="1">
        <v>1.0</v>
      </c>
      <c r="L90" s="1">
        <v>0.0</v>
      </c>
      <c r="M90" s="1">
        <v>0.0</v>
      </c>
      <c r="N90" s="1">
        <v>1.0</v>
      </c>
      <c r="O90" s="1">
        <v>0.0</v>
      </c>
      <c r="P90" s="1">
        <v>0.0</v>
      </c>
      <c r="Q90" s="2" t="b">
        <f>IFERROR(__xludf.DUMMYFUNCTION("IF(REGEXMATCH(B90, ""DEPRECATED""), true, false)
"),FALSE)</f>
        <v>0</v>
      </c>
      <c r="R90" s="2" t="str">
        <f t="shared" si="1"/>
        <v>pypy - 379</v>
      </c>
      <c r="S90" s="3" t="str">
        <f t="shared" si="2"/>
        <v>pypy - 39255566</v>
      </c>
    </row>
    <row r="91" hidden="1">
      <c r="A91" s="1" t="s">
        <v>458</v>
      </c>
      <c r="B91" s="1" t="s">
        <v>459</v>
      </c>
      <c r="C91" s="1" t="s">
        <v>23</v>
      </c>
      <c r="D91" s="1">
        <v>369.0</v>
      </c>
      <c r="E91" s="1">
        <v>9.6249585E7</v>
      </c>
      <c r="F91" s="1" t="s">
        <v>460</v>
      </c>
      <c r="G91" s="1">
        <v>45.0</v>
      </c>
      <c r="H91" s="1">
        <v>10.0</v>
      </c>
      <c r="I91" s="1">
        <v>67.0</v>
      </c>
      <c r="J91" s="1">
        <v>2.0</v>
      </c>
      <c r="K91" s="1">
        <v>5.0</v>
      </c>
      <c r="L91" s="1">
        <v>0.0</v>
      </c>
      <c r="M91" s="1">
        <v>0.0</v>
      </c>
      <c r="N91" s="1">
        <v>0.0</v>
      </c>
      <c r="O91" s="1">
        <v>0.0</v>
      </c>
      <c r="P91" s="1">
        <v>0.0</v>
      </c>
      <c r="Q91" s="2" t="b">
        <f>IFERROR(__xludf.DUMMYFUNCTION("IF(REGEXMATCH(B91, ""DEPRECATED""), true, false)
"),TRUE)</f>
        <v>1</v>
      </c>
      <c r="R91" s="2" t="str">
        <f t="shared" si="1"/>
        <v>adoptopenjdk - 369</v>
      </c>
      <c r="S91" s="3" t="str">
        <f t="shared" si="2"/>
        <v>adoptopenjdk - 96249585</v>
      </c>
    </row>
    <row r="92" hidden="1">
      <c r="A92" s="1" t="s">
        <v>206</v>
      </c>
      <c r="B92" s="1" t="s">
        <v>207</v>
      </c>
      <c r="C92" s="1" t="s">
        <v>23</v>
      </c>
      <c r="D92" s="1">
        <v>358.0</v>
      </c>
      <c r="E92" s="1">
        <v>5.2871224E7</v>
      </c>
      <c r="F92" s="1" t="s">
        <v>208</v>
      </c>
      <c r="G92" s="1">
        <v>1.0</v>
      </c>
      <c r="H92" s="1">
        <v>138.0</v>
      </c>
      <c r="I92" s="1">
        <v>0.0</v>
      </c>
      <c r="J92" s="1">
        <v>7.0</v>
      </c>
      <c r="K92" s="1">
        <v>2.0</v>
      </c>
      <c r="L92" s="1">
        <v>0.0</v>
      </c>
      <c r="M92" s="1">
        <v>1.0</v>
      </c>
      <c r="N92" s="1">
        <v>1.0</v>
      </c>
      <c r="O92" s="1">
        <v>0.0</v>
      </c>
      <c r="P92" s="1">
        <v>0.0</v>
      </c>
      <c r="Q92" s="2" t="b">
        <f>IFERROR(__xludf.DUMMYFUNCTION("IF(REGEXMATCH(B92, ""DEPRECATED""), true, false)
"),FALSE)</f>
        <v>0</v>
      </c>
      <c r="R92" s="2" t="str">
        <f t="shared" si="1"/>
        <v>erlang - 358</v>
      </c>
      <c r="S92" s="3" t="str">
        <f t="shared" si="2"/>
        <v>erlang - 52871224</v>
      </c>
    </row>
    <row r="93" hidden="1">
      <c r="A93" s="1" t="s">
        <v>260</v>
      </c>
      <c r="B93" s="1" t="s">
        <v>261</v>
      </c>
      <c r="C93" s="1" t="s">
        <v>23</v>
      </c>
      <c r="D93" s="1">
        <v>353.0</v>
      </c>
      <c r="E93" s="1">
        <v>3.5296303E7</v>
      </c>
      <c r="F93" s="1" t="s">
        <v>262</v>
      </c>
      <c r="G93" s="1">
        <v>2.0</v>
      </c>
      <c r="H93" s="1">
        <v>38.0</v>
      </c>
      <c r="I93" s="1">
        <v>6.0</v>
      </c>
      <c r="J93" s="1">
        <v>1.0</v>
      </c>
      <c r="K93" s="1">
        <v>0.0</v>
      </c>
      <c r="L93" s="1">
        <v>0.0</v>
      </c>
      <c r="M93" s="1">
        <v>0.0</v>
      </c>
      <c r="N93" s="1">
        <v>1.0</v>
      </c>
      <c r="O93" s="1">
        <v>0.0</v>
      </c>
      <c r="P93" s="1">
        <v>0.0</v>
      </c>
      <c r="Q93" s="2" t="b">
        <f>IFERROR(__xludf.DUMMYFUNCTION("IF(REGEXMATCH(B93, ""DEPRECATED""), true, false)
"),FALSE)</f>
        <v>0</v>
      </c>
      <c r="R93" s="2" t="str">
        <f t="shared" si="1"/>
        <v>clojure - 353</v>
      </c>
      <c r="S93" s="3" t="str">
        <f t="shared" si="2"/>
        <v>clojure - 35296303</v>
      </c>
    </row>
    <row r="94" hidden="1">
      <c r="A94" s="1" t="s">
        <v>103</v>
      </c>
      <c r="B94" s="1" t="s">
        <v>104</v>
      </c>
      <c r="C94" s="1" t="s">
        <v>23</v>
      </c>
      <c r="D94" s="1">
        <v>352.0</v>
      </c>
      <c r="E94" s="1">
        <v>1.53000017E8</v>
      </c>
      <c r="F94" s="1" t="s">
        <v>105</v>
      </c>
      <c r="G94" s="1">
        <v>1.0</v>
      </c>
      <c r="H94" s="1">
        <v>25.0</v>
      </c>
      <c r="I94" s="1">
        <v>0.0</v>
      </c>
      <c r="J94" s="1">
        <v>0.0</v>
      </c>
      <c r="K94" s="1">
        <v>1.0</v>
      </c>
      <c r="L94" s="1">
        <v>0.0</v>
      </c>
      <c r="M94" s="1">
        <v>1.0</v>
      </c>
      <c r="N94" s="1">
        <v>1.0</v>
      </c>
      <c r="O94" s="1">
        <v>0.0</v>
      </c>
      <c r="P94" s="1">
        <v>0.0</v>
      </c>
      <c r="Q94" s="2" t="b">
        <f>IFERROR(__xludf.DUMMYFUNCTION("IF(REGEXMATCH(B94, ""DEPRECATED""), true, false)
"),FALSE)</f>
        <v>0</v>
      </c>
      <c r="R94" s="2" t="str">
        <f t="shared" si="1"/>
        <v>chronograf - 352</v>
      </c>
      <c r="S94" s="3" t="str">
        <f t="shared" si="2"/>
        <v>chronograf - 153000017</v>
      </c>
    </row>
    <row r="95" hidden="1">
      <c r="A95" s="1" t="s">
        <v>85</v>
      </c>
      <c r="B95" s="1" t="s">
        <v>86</v>
      </c>
      <c r="C95" s="1" t="s">
        <v>23</v>
      </c>
      <c r="D95" s="1">
        <v>345.0</v>
      </c>
      <c r="E95" s="1">
        <v>6.4432051E7</v>
      </c>
      <c r="F95" s="1" t="s">
        <v>87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2" t="b">
        <f>IFERROR(__xludf.DUMMYFUNCTION("IF(REGEXMATCH(B95, ""DEPRECATED""), true, false)
"),FALSE)</f>
        <v>0</v>
      </c>
      <c r="R95" s="2" t="str">
        <f t="shared" si="1"/>
        <v>amazoncorretto - 345</v>
      </c>
      <c r="S95" s="3" t="str">
        <f t="shared" si="2"/>
        <v>amazoncorretto - 64432051</v>
      </c>
    </row>
    <row r="96" hidden="1">
      <c r="A96" s="1" t="s">
        <v>491</v>
      </c>
      <c r="B96" s="1" t="s">
        <v>492</v>
      </c>
      <c r="C96" s="1" t="s">
        <v>23</v>
      </c>
      <c r="D96" s="1">
        <v>336.0</v>
      </c>
      <c r="E96" s="1">
        <v>9409707.0</v>
      </c>
      <c r="F96" s="1" t="s">
        <v>493</v>
      </c>
      <c r="G96" s="1" t="s">
        <v>166</v>
      </c>
      <c r="H96" s="1" t="s">
        <v>166</v>
      </c>
      <c r="I96" s="1" t="s">
        <v>166</v>
      </c>
      <c r="J96" s="1" t="s">
        <v>166</v>
      </c>
      <c r="K96" s="1" t="s">
        <v>166</v>
      </c>
      <c r="L96" s="1" t="s">
        <v>166</v>
      </c>
      <c r="M96" s="1" t="s">
        <v>166</v>
      </c>
      <c r="N96" s="1" t="s">
        <v>166</v>
      </c>
      <c r="O96" s="1" t="s">
        <v>166</v>
      </c>
      <c r="P96" s="1" t="s">
        <v>166</v>
      </c>
      <c r="Q96" s="2" t="b">
        <f>IFERROR(__xludf.DUMMYFUNCTION("IF(REGEXMATCH(B96, ""DEPRECATED""), true, false)
"),TRUE)</f>
        <v>1</v>
      </c>
      <c r="R96" s="2" t="str">
        <f t="shared" si="1"/>
        <v>opensuse - 336</v>
      </c>
      <c r="S96" s="3" t="str">
        <f t="shared" si="2"/>
        <v>opensuse - 9409707</v>
      </c>
    </row>
    <row r="97" hidden="1">
      <c r="A97" s="1" t="s">
        <v>224</v>
      </c>
      <c r="B97" s="1" t="s">
        <v>225</v>
      </c>
      <c r="C97" s="1" t="s">
        <v>23</v>
      </c>
      <c r="D97" s="1">
        <v>329.0</v>
      </c>
      <c r="E97" s="1">
        <v>1.4362404E7</v>
      </c>
      <c r="F97" s="1" t="s">
        <v>226</v>
      </c>
      <c r="G97" s="1">
        <v>1.0</v>
      </c>
      <c r="H97" s="1">
        <v>24.0</v>
      </c>
      <c r="I97" s="1">
        <v>0.0</v>
      </c>
      <c r="J97" s="1">
        <v>0.0</v>
      </c>
      <c r="K97" s="1">
        <v>0.0</v>
      </c>
      <c r="L97" s="1">
        <v>0.0</v>
      </c>
      <c r="M97" s="1">
        <v>0.0</v>
      </c>
      <c r="N97" s="1">
        <v>1.0</v>
      </c>
      <c r="O97" s="1">
        <v>0.0</v>
      </c>
      <c r="P97" s="1">
        <v>0.0</v>
      </c>
      <c r="Q97" s="2" t="b">
        <f>IFERROR(__xludf.DUMMYFUNCTION("IF(REGEXMATCH(B97, ""DEPRECATED""), true, false)
"),FALSE)</f>
        <v>0</v>
      </c>
      <c r="R97" s="2" t="str">
        <f t="shared" si="1"/>
        <v>julia - 329</v>
      </c>
      <c r="S97" s="3" t="str">
        <f t="shared" si="2"/>
        <v>julia - 14362404</v>
      </c>
    </row>
    <row r="98" hidden="1">
      <c r="A98" s="1" t="s">
        <v>509</v>
      </c>
      <c r="B98" s="1" t="s">
        <v>510</v>
      </c>
      <c r="C98" s="1" t="s">
        <v>23</v>
      </c>
      <c r="D98" s="1">
        <v>315.0</v>
      </c>
      <c r="E98" s="1">
        <v>3422846.0</v>
      </c>
      <c r="F98" s="1" t="s">
        <v>511</v>
      </c>
      <c r="G98" s="1">
        <v>1.0</v>
      </c>
      <c r="H98" s="1">
        <v>0.0</v>
      </c>
      <c r="I98" s="1">
        <v>2.0</v>
      </c>
      <c r="J98" s="1">
        <v>0.0</v>
      </c>
      <c r="K98" s="1">
        <v>4.0</v>
      </c>
      <c r="L98" s="1">
        <v>1.0</v>
      </c>
      <c r="M98" s="1">
        <v>0.0</v>
      </c>
      <c r="N98" s="1">
        <v>0.0</v>
      </c>
      <c r="O98" s="1">
        <v>0.0</v>
      </c>
      <c r="P98" s="1">
        <v>0.0</v>
      </c>
      <c r="Q98" s="2" t="b">
        <f>IFERROR(__xludf.DUMMYFUNCTION("IF(REGEXMATCH(B98, ""DEPRECATED""), true, false)
"),TRUE)</f>
        <v>1</v>
      </c>
      <c r="R98" s="2" t="str">
        <f t="shared" si="1"/>
        <v>celery - 315</v>
      </c>
      <c r="S98" s="3" t="str">
        <f t="shared" si="2"/>
        <v>celery - 3422846</v>
      </c>
    </row>
    <row r="99" hidden="1">
      <c r="A99" s="1" t="s">
        <v>145</v>
      </c>
      <c r="B99" s="1" t="s">
        <v>146</v>
      </c>
      <c r="C99" s="1" t="s">
        <v>23</v>
      </c>
      <c r="D99" s="1">
        <v>314.0</v>
      </c>
      <c r="E99" s="1">
        <v>1.17763937E8</v>
      </c>
      <c r="F99" s="1" t="s">
        <v>147</v>
      </c>
      <c r="G99" s="1">
        <v>1.0</v>
      </c>
      <c r="H99" s="1">
        <v>40.0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1.0</v>
      </c>
      <c r="O99" s="1">
        <v>0.0</v>
      </c>
      <c r="P99" s="1">
        <v>3.0</v>
      </c>
      <c r="Q99" s="2" t="b">
        <f>IFERROR(__xludf.DUMMYFUNCTION("IF(REGEXMATCH(B99, ""DEPRECATED""), true, false)
"),FALSE)</f>
        <v>0</v>
      </c>
      <c r="R99" s="2" t="str">
        <f t="shared" si="1"/>
        <v>matomo - 314</v>
      </c>
      <c r="S99" s="3" t="str">
        <f t="shared" si="2"/>
        <v>matomo - 117763937</v>
      </c>
    </row>
    <row r="100" hidden="1">
      <c r="A100" s="1" t="s">
        <v>263</v>
      </c>
      <c r="B100" s="1" t="s">
        <v>264</v>
      </c>
      <c r="C100" s="1" t="s">
        <v>23</v>
      </c>
      <c r="D100" s="1">
        <v>297.0</v>
      </c>
      <c r="E100" s="1">
        <v>2.3350967E7</v>
      </c>
      <c r="F100" s="1" t="s">
        <v>265</v>
      </c>
      <c r="G100" s="1" t="s">
        <v>166</v>
      </c>
      <c r="H100" s="1" t="s">
        <v>166</v>
      </c>
      <c r="I100" s="1" t="s">
        <v>166</v>
      </c>
      <c r="J100" s="1" t="s">
        <v>166</v>
      </c>
      <c r="K100" s="1" t="s">
        <v>166</v>
      </c>
      <c r="L100" s="1" t="s">
        <v>166</v>
      </c>
      <c r="M100" s="1" t="s">
        <v>166</v>
      </c>
      <c r="N100" s="1" t="s">
        <v>166</v>
      </c>
      <c r="O100" s="1" t="s">
        <v>166</v>
      </c>
      <c r="P100" s="1" t="s">
        <v>166</v>
      </c>
      <c r="Q100" s="2" t="b">
        <f>IFERROR(__xludf.DUMMYFUNCTION("IF(REGEXMATCH(B100, ""DEPRECATED""), true, false)
"),FALSE)</f>
        <v>0</v>
      </c>
      <c r="R100" s="2" t="str">
        <f t="shared" si="1"/>
        <v>websphere-liberty - 297</v>
      </c>
      <c r="S100" s="3" t="str">
        <f t="shared" si="2"/>
        <v>websphere-liberty - 23350967</v>
      </c>
    </row>
    <row r="101" hidden="1">
      <c r="A101" s="1" t="s">
        <v>311</v>
      </c>
      <c r="B101" s="1" t="s">
        <v>312</v>
      </c>
      <c r="C101" s="1" t="s">
        <v>23</v>
      </c>
      <c r="D101" s="1">
        <v>288.0</v>
      </c>
      <c r="E101" s="1">
        <v>3.1712744E7</v>
      </c>
      <c r="F101" s="1" t="s">
        <v>313</v>
      </c>
      <c r="G101" s="1">
        <v>3.0</v>
      </c>
      <c r="H101" s="1">
        <v>27.0</v>
      </c>
      <c r="I101" s="1">
        <v>5.0</v>
      </c>
      <c r="J101" s="1">
        <v>13.0</v>
      </c>
      <c r="K101" s="1">
        <v>26.0</v>
      </c>
      <c r="L101" s="1">
        <v>3.0</v>
      </c>
      <c r="M101" s="1">
        <v>20.0</v>
      </c>
      <c r="N101" s="1">
        <v>0.0</v>
      </c>
      <c r="O101" s="1">
        <v>2.0</v>
      </c>
      <c r="P101" s="1">
        <v>0.0</v>
      </c>
      <c r="Q101" s="2" t="b">
        <f>IFERROR(__xludf.DUMMYFUNCTION("IF(REGEXMATCH(B101, ""DEPRECATED""), true, false)
"),FALSE)</f>
        <v>0</v>
      </c>
      <c r="R101" s="2" t="str">
        <f t="shared" si="1"/>
        <v>xwiki - 288</v>
      </c>
      <c r="S101" s="3" t="str">
        <f t="shared" si="2"/>
        <v>xwiki - 31712744</v>
      </c>
    </row>
    <row r="102" hidden="1">
      <c r="A102" s="1" t="s">
        <v>97</v>
      </c>
      <c r="B102" s="1" t="s">
        <v>98</v>
      </c>
      <c r="C102" s="1" t="s">
        <v>23</v>
      </c>
      <c r="D102" s="1">
        <v>283.0</v>
      </c>
      <c r="E102" s="1">
        <v>3.585071E7</v>
      </c>
      <c r="F102" s="1" t="s">
        <v>99</v>
      </c>
      <c r="G102" s="1">
        <v>0.0</v>
      </c>
      <c r="H102" s="1">
        <v>0.0</v>
      </c>
      <c r="I102" s="1">
        <v>3.0</v>
      </c>
      <c r="J102" s="1">
        <v>0.0</v>
      </c>
      <c r="K102" s="1">
        <v>1.0</v>
      </c>
      <c r="L102" s="1">
        <v>0.0</v>
      </c>
      <c r="M102" s="1">
        <v>0.0</v>
      </c>
      <c r="N102" s="1">
        <v>0.0</v>
      </c>
      <c r="O102" s="1">
        <v>2.0</v>
      </c>
      <c r="P102" s="1">
        <v>0.0</v>
      </c>
      <c r="Q102" s="2" t="b">
        <f>IFERROR(__xludf.DUMMYFUNCTION("IF(REGEXMATCH(B102, ""DEPRECATED""), true, false)
"),FALSE)</f>
        <v>0</v>
      </c>
      <c r="R102" s="2" t="str">
        <f t="shared" si="1"/>
        <v>arangodb - 283</v>
      </c>
      <c r="S102" s="3" t="str">
        <f t="shared" si="2"/>
        <v>arangodb - 35850710</v>
      </c>
    </row>
    <row r="103" hidden="1">
      <c r="A103" s="1" t="s">
        <v>133</v>
      </c>
      <c r="B103" s="1" t="s">
        <v>134</v>
      </c>
      <c r="C103" s="1" t="s">
        <v>23</v>
      </c>
      <c r="D103" s="1">
        <v>259.0</v>
      </c>
      <c r="E103" s="1">
        <v>2.0669029E7</v>
      </c>
      <c r="F103" s="1" t="s">
        <v>135</v>
      </c>
      <c r="G103" s="1">
        <v>1.0</v>
      </c>
      <c r="H103" s="1">
        <v>39.0</v>
      </c>
      <c r="I103" s="1">
        <v>0.0</v>
      </c>
      <c r="J103" s="1">
        <v>0.0</v>
      </c>
      <c r="K103" s="1">
        <v>0.0</v>
      </c>
      <c r="L103" s="1">
        <v>0.0</v>
      </c>
      <c r="M103" s="1">
        <v>0.0</v>
      </c>
      <c r="N103" s="1">
        <v>1.0</v>
      </c>
      <c r="O103" s="1">
        <v>0.0</v>
      </c>
      <c r="P103" s="1">
        <v>3.0</v>
      </c>
      <c r="Q103" s="2" t="b">
        <f>IFERROR(__xludf.DUMMYFUNCTION("IF(REGEXMATCH(B103, ""DEPRECATED""), true, false)
"),FALSE)</f>
        <v>0</v>
      </c>
      <c r="R103" s="2" t="str">
        <f t="shared" si="1"/>
        <v>yourls - 259</v>
      </c>
      <c r="S103" s="3" t="str">
        <f t="shared" si="2"/>
        <v>yourls - 20669029</v>
      </c>
    </row>
    <row r="104" hidden="1">
      <c r="A104" s="1" t="s">
        <v>109</v>
      </c>
      <c r="B104" s="1" t="s">
        <v>110</v>
      </c>
      <c r="C104" s="1" t="s">
        <v>23</v>
      </c>
      <c r="D104" s="1">
        <v>257.0</v>
      </c>
      <c r="E104" s="1">
        <v>5.7192159E7</v>
      </c>
      <c r="F104" s="1" t="s">
        <v>111</v>
      </c>
      <c r="G104" s="1">
        <v>3.0</v>
      </c>
      <c r="H104" s="1">
        <v>12.0</v>
      </c>
      <c r="I104" s="1">
        <v>2.0</v>
      </c>
      <c r="J104" s="1">
        <v>5.0</v>
      </c>
      <c r="K104" s="1">
        <v>2.0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2" t="b">
        <f>IFERROR(__xludf.DUMMYFUNCTION("IF(REGEXMATCH(B104, ""DEPRECATED""), true, false)
"),FALSE)</f>
        <v>0</v>
      </c>
      <c r="R104" s="2" t="str">
        <f t="shared" si="1"/>
        <v>kapacitor - 257</v>
      </c>
      <c r="S104" s="3" t="str">
        <f t="shared" si="2"/>
        <v>kapacitor - 57192159</v>
      </c>
    </row>
    <row r="105" hidden="1">
      <c r="A105" s="1" t="s">
        <v>296</v>
      </c>
      <c r="B105" s="1" t="s">
        <v>297</v>
      </c>
      <c r="C105" s="1" t="s">
        <v>23</v>
      </c>
      <c r="D105" s="1">
        <v>224.0</v>
      </c>
      <c r="E105" s="1">
        <v>1.7217744E7</v>
      </c>
      <c r="F105" s="1" t="s">
        <v>298</v>
      </c>
      <c r="G105" s="1">
        <v>0.0</v>
      </c>
      <c r="H105" s="1">
        <v>0.0</v>
      </c>
      <c r="I105" s="1">
        <v>7.0</v>
      </c>
      <c r="J105" s="1">
        <v>1.0</v>
      </c>
      <c r="K105" s="1">
        <v>8.0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2" t="b">
        <f>IFERROR(__xludf.DUMMYFUNCTION("IF(REGEXMATCH(B105, ""DEPRECATED""), true, false)
"),FALSE)</f>
        <v>0</v>
      </c>
      <c r="R105" s="2" t="str">
        <f t="shared" si="1"/>
        <v>crate - 224</v>
      </c>
      <c r="S105" s="3" t="str">
        <f t="shared" si="2"/>
        <v>crate - 17217744</v>
      </c>
    </row>
    <row r="106" hidden="1">
      <c r="A106" s="1" t="s">
        <v>437</v>
      </c>
      <c r="B106" s="1" t="s">
        <v>438</v>
      </c>
      <c r="C106" s="1" t="s">
        <v>23</v>
      </c>
      <c r="D106" s="1">
        <v>212.0</v>
      </c>
      <c r="E106" s="1">
        <v>4207570.0</v>
      </c>
      <c r="F106" s="1" t="s">
        <v>439</v>
      </c>
      <c r="G106" s="1" t="s">
        <v>166</v>
      </c>
      <c r="H106" s="1" t="s">
        <v>166</v>
      </c>
      <c r="I106" s="1" t="s">
        <v>166</v>
      </c>
      <c r="J106" s="1" t="s">
        <v>166</v>
      </c>
      <c r="K106" s="1" t="s">
        <v>166</v>
      </c>
      <c r="L106" s="1" t="s">
        <v>166</v>
      </c>
      <c r="M106" s="1" t="s">
        <v>166</v>
      </c>
      <c r="N106" s="1" t="s">
        <v>166</v>
      </c>
      <c r="O106" s="1" t="s">
        <v>166</v>
      </c>
      <c r="P106" s="1" t="s">
        <v>166</v>
      </c>
      <c r="Q106" s="2" t="b">
        <f>IFERROR(__xludf.DUMMYFUNCTION("IF(REGEXMATCH(B106, ""DEPRECATED""), true, false)
"),FALSE)</f>
        <v>0</v>
      </c>
      <c r="R106" s="2" t="str">
        <f t="shared" si="1"/>
        <v>php-zendserver - 212</v>
      </c>
      <c r="S106" s="3" t="str">
        <f t="shared" si="2"/>
        <v>php-zendserver - 4207570</v>
      </c>
    </row>
    <row r="107" hidden="1">
      <c r="A107" s="1" t="s">
        <v>338</v>
      </c>
      <c r="B107" s="1" t="s">
        <v>339</v>
      </c>
      <c r="C107" s="1" t="s">
        <v>23</v>
      </c>
      <c r="D107" s="1">
        <v>195.0</v>
      </c>
      <c r="E107" s="1">
        <v>8717360.0</v>
      </c>
      <c r="F107" s="1" t="s">
        <v>340</v>
      </c>
      <c r="G107" s="1">
        <v>9.0</v>
      </c>
      <c r="H107" s="1">
        <v>12.0</v>
      </c>
      <c r="I107" s="1">
        <v>37.0</v>
      </c>
      <c r="J107" s="1">
        <v>9.0</v>
      </c>
      <c r="K107" s="1">
        <v>60.0</v>
      </c>
      <c r="L107" s="1">
        <v>3.0</v>
      </c>
      <c r="M107" s="1">
        <v>32.0</v>
      </c>
      <c r="N107" s="1">
        <v>1.0</v>
      </c>
      <c r="O107" s="1">
        <v>2.0</v>
      </c>
      <c r="P107" s="1">
        <v>0.0</v>
      </c>
      <c r="Q107" s="2" t="b">
        <f>IFERROR(__xludf.DUMMYFUNCTION("IF(REGEXMATCH(B107, ""DEPRECATED""), true, false)
"),FALSE)</f>
        <v>0</v>
      </c>
      <c r="R107" s="2" t="str">
        <f t="shared" si="1"/>
        <v>storm - 195</v>
      </c>
      <c r="S107" s="3" t="str">
        <f t="shared" si="2"/>
        <v>storm - 8717360</v>
      </c>
    </row>
    <row r="108" hidden="1">
      <c r="A108" s="1" t="s">
        <v>503</v>
      </c>
      <c r="B108" s="1" t="s">
        <v>504</v>
      </c>
      <c r="C108" s="1" t="s">
        <v>23</v>
      </c>
      <c r="D108" s="1">
        <v>195.0</v>
      </c>
      <c r="E108" s="1">
        <v>2.0236587E7</v>
      </c>
      <c r="F108" s="1" t="s">
        <v>505</v>
      </c>
      <c r="G108" s="1">
        <v>2.0</v>
      </c>
      <c r="H108" s="1">
        <v>0.0</v>
      </c>
      <c r="I108" s="1">
        <v>29.0</v>
      </c>
      <c r="J108" s="1">
        <v>4.0</v>
      </c>
      <c r="K108" s="1">
        <v>37.0</v>
      </c>
      <c r="L108" s="1">
        <v>0.0</v>
      </c>
      <c r="M108" s="1">
        <v>19.0</v>
      </c>
      <c r="N108" s="1">
        <v>0.0</v>
      </c>
      <c r="O108" s="1">
        <v>5.0</v>
      </c>
      <c r="P108" s="1">
        <v>0.0</v>
      </c>
      <c r="Q108" s="2" t="b">
        <f>IFERROR(__xludf.DUMMYFUNCTION("IF(REGEXMATCH(B108, ""DEPRECATED""), true, false)
"),TRUE)</f>
        <v>1</v>
      </c>
      <c r="R108" s="2" t="str">
        <f t="shared" si="1"/>
        <v>piwik - 195</v>
      </c>
      <c r="S108" s="3" t="str">
        <f t="shared" si="2"/>
        <v>piwik - 20236587</v>
      </c>
    </row>
    <row r="109" hidden="1">
      <c r="A109" s="1" t="s">
        <v>118</v>
      </c>
      <c r="B109" s="1" t="s">
        <v>119</v>
      </c>
      <c r="C109" s="1" t="s">
        <v>23</v>
      </c>
      <c r="D109" s="1">
        <v>188.0</v>
      </c>
      <c r="E109" s="1">
        <v>1.6589823E7</v>
      </c>
      <c r="F109" s="1" t="s">
        <v>120</v>
      </c>
      <c r="G109" s="1">
        <v>0.0</v>
      </c>
      <c r="H109" s="1">
        <v>0.0</v>
      </c>
      <c r="I109" s="1">
        <v>0.0</v>
      </c>
      <c r="J109" s="1">
        <v>0.0</v>
      </c>
      <c r="K109" s="1">
        <v>0.0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2" t="b">
        <f>IFERROR(__xludf.DUMMYFUNCTION("IF(REGEXMATCH(B109, ""DEPRECATED""), true, false)
"),FALSE)</f>
        <v>0</v>
      </c>
      <c r="R109" s="2" t="str">
        <f t="shared" si="1"/>
        <v>photon - 188</v>
      </c>
      <c r="S109" s="3" t="str">
        <f t="shared" si="2"/>
        <v>photon - 16589823</v>
      </c>
    </row>
    <row r="110" hidden="1">
      <c r="A110" s="1" t="s">
        <v>443</v>
      </c>
      <c r="B110" s="1" t="s">
        <v>444</v>
      </c>
      <c r="C110" s="1" t="s">
        <v>23</v>
      </c>
      <c r="D110" s="1">
        <v>188.0</v>
      </c>
      <c r="E110" s="1">
        <v>2.8953263E7</v>
      </c>
      <c r="F110" s="1" t="s">
        <v>445</v>
      </c>
      <c r="G110" s="1" t="s">
        <v>166</v>
      </c>
      <c r="H110" s="1" t="s">
        <v>166</v>
      </c>
      <c r="I110" s="1" t="s">
        <v>166</v>
      </c>
      <c r="J110" s="1" t="s">
        <v>166</v>
      </c>
      <c r="K110" s="1" t="s">
        <v>166</v>
      </c>
      <c r="L110" s="1" t="s">
        <v>166</v>
      </c>
      <c r="M110" s="1" t="s">
        <v>166</v>
      </c>
      <c r="N110" s="1" t="s">
        <v>166</v>
      </c>
      <c r="O110" s="1" t="s">
        <v>166</v>
      </c>
      <c r="P110" s="1" t="s">
        <v>166</v>
      </c>
      <c r="Q110" s="2" t="b">
        <f>IFERROR(__xludf.DUMMYFUNCTION("IF(REGEXMATCH(B110, ""DEPRECATED""), true, false)
"),FALSE)</f>
        <v>0</v>
      </c>
      <c r="R110" s="2" t="str">
        <f t="shared" si="1"/>
        <v>rockylinux - 188</v>
      </c>
      <c r="S110" s="3" t="str">
        <f t="shared" si="2"/>
        <v>rockylinux - 28953263</v>
      </c>
    </row>
    <row r="111" hidden="1">
      <c r="A111" s="1" t="s">
        <v>203</v>
      </c>
      <c r="B111" s="1" t="s">
        <v>204</v>
      </c>
      <c r="C111" s="1" t="s">
        <v>23</v>
      </c>
      <c r="D111" s="1">
        <v>183.0</v>
      </c>
      <c r="E111" s="1">
        <v>1.0690505E7</v>
      </c>
      <c r="F111" s="1" t="s">
        <v>205</v>
      </c>
      <c r="G111" s="1">
        <v>0.0</v>
      </c>
      <c r="H111" s="1">
        <v>0.0</v>
      </c>
      <c r="I111" s="1">
        <v>1.0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1.0</v>
      </c>
      <c r="P111" s="1">
        <v>0.0</v>
      </c>
      <c r="Q111" s="2" t="b">
        <f>IFERROR(__xludf.DUMMYFUNCTION("IF(REGEXMATCH(B111, ""DEPRECATED""), true, false)
"),FALSE)</f>
        <v>0</v>
      </c>
      <c r="R111" s="2" t="str">
        <f t="shared" si="1"/>
        <v>fluentd - 183</v>
      </c>
      <c r="S111" s="3" t="str">
        <f t="shared" si="2"/>
        <v>fluentd - 10690505</v>
      </c>
    </row>
    <row r="112" hidden="1">
      <c r="A112" s="1" t="s">
        <v>130</v>
      </c>
      <c r="B112" s="1" t="s">
        <v>131</v>
      </c>
      <c r="C112" s="1" t="s">
        <v>23</v>
      </c>
      <c r="D112" s="1">
        <v>181.0</v>
      </c>
      <c r="E112" s="1">
        <v>4956147.0</v>
      </c>
      <c r="F112" s="1" t="s">
        <v>132</v>
      </c>
      <c r="G112" s="1">
        <v>1.0</v>
      </c>
      <c r="H112" s="1">
        <v>39.0</v>
      </c>
      <c r="I112" s="1">
        <v>4.0</v>
      </c>
      <c r="J112" s="1">
        <v>0.0</v>
      </c>
      <c r="K112" s="1">
        <v>3.0</v>
      </c>
      <c r="L112" s="1">
        <v>0.0</v>
      </c>
      <c r="M112" s="1">
        <v>1.0</v>
      </c>
      <c r="N112" s="1">
        <v>1.0</v>
      </c>
      <c r="O112" s="1">
        <v>1.0</v>
      </c>
      <c r="P112" s="1">
        <v>3.0</v>
      </c>
      <c r="Q112" s="2" t="b">
        <f>IFERROR(__xludf.DUMMYFUNCTION("IF(REGEXMATCH(B112, ""DEPRECATED""), true, false)
"),FALSE)</f>
        <v>0</v>
      </c>
      <c r="R112" s="2" t="str">
        <f t="shared" si="1"/>
        <v>postfixadmin - 181</v>
      </c>
      <c r="S112" s="3" t="str">
        <f t="shared" si="2"/>
        <v>postfixadmin - 4956147</v>
      </c>
    </row>
    <row r="113" hidden="1">
      <c r="A113" s="1" t="s">
        <v>55</v>
      </c>
      <c r="B113" s="1" t="s">
        <v>56</v>
      </c>
      <c r="C113" s="1" t="s">
        <v>23</v>
      </c>
      <c r="D113" s="1">
        <v>180.0</v>
      </c>
      <c r="E113" s="1">
        <v>1.5011989E7</v>
      </c>
      <c r="F113" s="1" t="s">
        <v>57</v>
      </c>
      <c r="G113" s="1">
        <v>3.0</v>
      </c>
      <c r="H113" s="1">
        <v>11.0</v>
      </c>
      <c r="I113" s="1">
        <v>2.0</v>
      </c>
      <c r="J113" s="1">
        <v>4.0</v>
      </c>
      <c r="K113" s="1">
        <v>1.0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2" t="b">
        <f>IFERROR(__xludf.DUMMYFUNCTION("IF(REGEXMATCH(B113, ""DEPRECATED""), true, false)
"),FALSE)</f>
        <v>0</v>
      </c>
      <c r="R113" s="2" t="str">
        <f t="shared" si="1"/>
        <v>orientdb - 180</v>
      </c>
      <c r="S113" s="3" t="str">
        <f t="shared" si="2"/>
        <v>orientdb - 15011989</v>
      </c>
    </row>
    <row r="114" hidden="1">
      <c r="A114" s="1" t="s">
        <v>139</v>
      </c>
      <c r="B114" s="1" t="s">
        <v>140</v>
      </c>
      <c r="C114" s="1" t="s">
        <v>23</v>
      </c>
      <c r="D114" s="1">
        <v>177.0</v>
      </c>
      <c r="E114" s="1">
        <v>1.0828432E7</v>
      </c>
      <c r="F114" s="1" t="s">
        <v>141</v>
      </c>
      <c r="G114" s="1">
        <v>6.0</v>
      </c>
      <c r="H114" s="1">
        <v>84.0</v>
      </c>
      <c r="I114" s="1">
        <v>14.0</v>
      </c>
      <c r="J114" s="1">
        <v>0.0</v>
      </c>
      <c r="K114" s="1">
        <v>5.0</v>
      </c>
      <c r="L114" s="1">
        <v>0.0</v>
      </c>
      <c r="M114" s="1">
        <v>2.0</v>
      </c>
      <c r="N114" s="1">
        <v>1.0</v>
      </c>
      <c r="O114" s="1">
        <v>2.0</v>
      </c>
      <c r="P114" s="1">
        <v>3.0</v>
      </c>
      <c r="Q114" s="2" t="b">
        <f>IFERROR(__xludf.DUMMYFUNCTION("IF(REGEXMATCH(B114, ""DEPRECATED""), true, false)
"),FALSE)</f>
        <v>0</v>
      </c>
      <c r="R114" s="2" t="str">
        <f t="shared" si="1"/>
        <v>monica - 177</v>
      </c>
      <c r="S114" s="3" t="str">
        <f t="shared" si="2"/>
        <v>monica - 10828432</v>
      </c>
    </row>
    <row r="115" hidden="1">
      <c r="A115" s="1" t="s">
        <v>212</v>
      </c>
      <c r="B115" s="1" t="s">
        <v>213</v>
      </c>
      <c r="C115" s="1" t="s">
        <v>23</v>
      </c>
      <c r="D115" s="1">
        <v>177.0</v>
      </c>
      <c r="E115" s="1">
        <v>1.2184895E7</v>
      </c>
      <c r="F115" s="1" t="s">
        <v>214</v>
      </c>
      <c r="G115" s="1">
        <v>1.0</v>
      </c>
      <c r="H115" s="1">
        <v>0.0</v>
      </c>
      <c r="I115" s="1">
        <v>4.0</v>
      </c>
      <c r="J115" s="1">
        <v>0.0</v>
      </c>
      <c r="K115" s="1">
        <v>2.0</v>
      </c>
      <c r="L115" s="1">
        <v>0.0</v>
      </c>
      <c r="M115" s="1">
        <v>3.0</v>
      </c>
      <c r="N115" s="1">
        <v>0.0</v>
      </c>
      <c r="O115" s="1">
        <v>1.0</v>
      </c>
      <c r="P115" s="1">
        <v>0.0</v>
      </c>
      <c r="Q115" s="2" t="b">
        <f>IFERROR(__xludf.DUMMYFUNCTION("IF(REGEXMATCH(B115, ""DEPRECATED""), true, false)
"),FALSE)</f>
        <v>0</v>
      </c>
      <c r="R115" s="2" t="str">
        <f t="shared" si="1"/>
        <v>bonita - 177</v>
      </c>
      <c r="S115" s="3" t="str">
        <f t="shared" si="2"/>
        <v>bonita - 12184895</v>
      </c>
    </row>
    <row r="116" hidden="1">
      <c r="A116" s="1" t="s">
        <v>200</v>
      </c>
      <c r="B116" s="1" t="s">
        <v>201</v>
      </c>
      <c r="C116" s="1" t="s">
        <v>23</v>
      </c>
      <c r="D116" s="1">
        <v>169.0</v>
      </c>
      <c r="E116" s="1">
        <v>8046497.0</v>
      </c>
      <c r="F116" s="1" t="s">
        <v>202</v>
      </c>
      <c r="G116" s="1">
        <v>1.0</v>
      </c>
      <c r="H116" s="1">
        <v>21.0</v>
      </c>
      <c r="I116" s="1">
        <v>0.0</v>
      </c>
      <c r="J116" s="1">
        <v>1.0</v>
      </c>
      <c r="K116" s="1">
        <v>0.0</v>
      </c>
      <c r="L116" s="1">
        <v>0.0</v>
      </c>
      <c r="M116" s="1">
        <v>0.0</v>
      </c>
      <c r="N116" s="1">
        <v>1.0</v>
      </c>
      <c r="O116" s="1">
        <v>0.0</v>
      </c>
      <c r="P116" s="1">
        <v>0.0</v>
      </c>
      <c r="Q116" s="2" t="b">
        <f>IFERROR(__xludf.DUMMYFUNCTION("IF(REGEXMATCH(B116, ""DEPRECATED""), true, false)
"),FALSE)</f>
        <v>0</v>
      </c>
      <c r="R116" s="2" t="str">
        <f t="shared" si="1"/>
        <v>irssi - 169</v>
      </c>
      <c r="S116" s="3" t="str">
        <f t="shared" si="2"/>
        <v>irssi - 8046497</v>
      </c>
    </row>
    <row r="117" hidden="1">
      <c r="A117" s="1" t="s">
        <v>299</v>
      </c>
      <c r="B117" s="1" t="s">
        <v>300</v>
      </c>
      <c r="C117" s="1" t="s">
        <v>23</v>
      </c>
      <c r="D117" s="1">
        <v>167.0</v>
      </c>
      <c r="E117" s="1">
        <v>6802296.0</v>
      </c>
      <c r="F117" s="1" t="s">
        <v>301</v>
      </c>
      <c r="G117" s="1" t="s">
        <v>166</v>
      </c>
      <c r="H117" s="1" t="s">
        <v>166</v>
      </c>
      <c r="I117" s="1" t="s">
        <v>166</v>
      </c>
      <c r="J117" s="1" t="s">
        <v>166</v>
      </c>
      <c r="K117" s="1" t="s">
        <v>166</v>
      </c>
      <c r="L117" s="1" t="s">
        <v>166</v>
      </c>
      <c r="M117" s="1" t="s">
        <v>166</v>
      </c>
      <c r="N117" s="1" t="s">
        <v>166</v>
      </c>
      <c r="O117" s="1" t="s">
        <v>166</v>
      </c>
      <c r="P117" s="1" t="s">
        <v>166</v>
      </c>
      <c r="Q117" s="2" t="b">
        <f>IFERROR(__xludf.DUMMYFUNCTION("IF(REGEXMATCH(B117, ""DEPRECATED""), true, false)
"),FALSE)</f>
        <v>0</v>
      </c>
      <c r="R117" s="2" t="str">
        <f t="shared" si="1"/>
        <v>clearlinux - 167</v>
      </c>
      <c r="S117" s="3" t="str">
        <f t="shared" si="2"/>
        <v>clearlinux - 6802296</v>
      </c>
    </row>
    <row r="118" hidden="1">
      <c r="A118" s="1" t="s">
        <v>191</v>
      </c>
      <c r="B118" s="1" t="s">
        <v>192</v>
      </c>
      <c r="C118" s="1" t="s">
        <v>23</v>
      </c>
      <c r="D118" s="1">
        <v>164.0</v>
      </c>
      <c r="E118" s="1">
        <v>9.49231E7</v>
      </c>
      <c r="F118" s="1" t="s">
        <v>193</v>
      </c>
      <c r="G118" s="1">
        <v>0.0</v>
      </c>
      <c r="H118" s="1">
        <v>0.0</v>
      </c>
      <c r="I118" s="1">
        <v>4.0</v>
      </c>
      <c r="J118" s="1">
        <v>0.0</v>
      </c>
      <c r="K118" s="1">
        <v>2.0</v>
      </c>
      <c r="L118" s="1">
        <v>0.0</v>
      </c>
      <c r="M118" s="1">
        <v>0.0</v>
      </c>
      <c r="N118" s="1">
        <v>0.0</v>
      </c>
      <c r="O118" s="1">
        <v>1.0</v>
      </c>
      <c r="P118" s="1">
        <v>0.0</v>
      </c>
      <c r="Q118" s="2" t="b">
        <f>IFERROR(__xludf.DUMMYFUNCTION("IF(REGEXMATCH(B118, ""DEPRECATED""), true, false)
"),TRUE)</f>
        <v>1</v>
      </c>
      <c r="R118" s="2" t="str">
        <f t="shared" si="1"/>
        <v>nats-streaming - 164</v>
      </c>
      <c r="S118" s="3" t="str">
        <f t="shared" si="2"/>
        <v>nats-streaming - 94923100</v>
      </c>
    </row>
    <row r="119" hidden="1">
      <c r="A119" s="1" t="s">
        <v>179</v>
      </c>
      <c r="B119" s="1" t="s">
        <v>180</v>
      </c>
      <c r="C119" s="1" t="s">
        <v>23</v>
      </c>
      <c r="D119" s="1">
        <v>162.0</v>
      </c>
      <c r="E119" s="1">
        <v>1.5247904E7</v>
      </c>
      <c r="F119" s="1" t="s">
        <v>181</v>
      </c>
      <c r="G119" s="1">
        <v>1.0</v>
      </c>
      <c r="H119" s="1">
        <v>28.0</v>
      </c>
      <c r="I119" s="1">
        <v>0.0</v>
      </c>
      <c r="J119" s="1">
        <v>1.0</v>
      </c>
      <c r="K119" s="1">
        <v>0.0</v>
      </c>
      <c r="L119" s="1">
        <v>0.0</v>
      </c>
      <c r="M119" s="1">
        <v>0.0</v>
      </c>
      <c r="N119" s="1">
        <v>1.0</v>
      </c>
      <c r="O119" s="1">
        <v>0.0</v>
      </c>
      <c r="P119" s="1">
        <v>0.0</v>
      </c>
      <c r="Q119" s="2" t="b">
        <f>IFERROR(__xludf.DUMMYFUNCTION("IF(REGEXMATCH(B119, ""DEPRECATED""), true, false)
"),FALSE)</f>
        <v>0</v>
      </c>
      <c r="R119" s="2" t="str">
        <f t="shared" si="1"/>
        <v>varnish - 162</v>
      </c>
      <c r="S119" s="3" t="str">
        <f t="shared" si="2"/>
        <v>varnish - 15247904</v>
      </c>
    </row>
    <row r="120" hidden="1">
      <c r="A120" s="1" t="s">
        <v>523</v>
      </c>
      <c r="B120" s="1" t="s">
        <v>524</v>
      </c>
      <c r="C120" s="1" t="s">
        <v>23</v>
      </c>
      <c r="D120" s="1">
        <v>159.0</v>
      </c>
      <c r="E120" s="1">
        <v>1255501.0</v>
      </c>
      <c r="F120" s="1" t="s">
        <v>525</v>
      </c>
      <c r="G120" s="1">
        <v>2.0</v>
      </c>
      <c r="H120" s="1">
        <v>1.0</v>
      </c>
      <c r="I120" s="1">
        <v>13.0</v>
      </c>
      <c r="J120" s="1">
        <v>0.0</v>
      </c>
      <c r="K120" s="1">
        <v>43.0</v>
      </c>
      <c r="L120" s="1">
        <v>1.0</v>
      </c>
      <c r="M120" s="1">
        <v>26.0</v>
      </c>
      <c r="N120" s="1">
        <v>0.0</v>
      </c>
      <c r="O120" s="1">
        <v>1.0</v>
      </c>
      <c r="P120" s="1">
        <v>0.0</v>
      </c>
      <c r="Q120" s="2" t="b">
        <f>IFERROR(__xludf.DUMMYFUNCTION("IF(REGEXMATCH(B120, ""DEPRECATED""), true, false)
"),TRUE)</f>
        <v>1</v>
      </c>
      <c r="R120" s="2" t="str">
        <f t="shared" si="1"/>
        <v>glassfish - 159</v>
      </c>
      <c r="S120" s="3" t="str">
        <f t="shared" si="2"/>
        <v>glassfish - 1255501</v>
      </c>
    </row>
    <row r="121" hidden="1">
      <c r="A121" s="1" t="s">
        <v>257</v>
      </c>
      <c r="B121" s="1" t="s">
        <v>258</v>
      </c>
      <c r="C121" s="1" t="s">
        <v>23</v>
      </c>
      <c r="D121" s="1">
        <v>144.0</v>
      </c>
      <c r="E121" s="1">
        <v>7.5980321E7</v>
      </c>
      <c r="F121" s="1" t="s">
        <v>259</v>
      </c>
      <c r="G121" s="1">
        <v>3.0</v>
      </c>
      <c r="H121" s="1">
        <v>17.0</v>
      </c>
      <c r="I121" s="1">
        <v>1.0</v>
      </c>
      <c r="J121" s="1">
        <v>15.0</v>
      </c>
      <c r="K121" s="1">
        <v>0.0</v>
      </c>
      <c r="L121" s="1">
        <v>0.0</v>
      </c>
      <c r="M121" s="1">
        <v>0.0</v>
      </c>
      <c r="N121" s="1">
        <v>0.0</v>
      </c>
      <c r="O121" s="1">
        <v>0.0</v>
      </c>
      <c r="P121" s="1">
        <v>0.0</v>
      </c>
      <c r="Q121" s="2" t="b">
        <f>IFERROR(__xludf.DUMMYFUNCTION("IF(REGEXMATCH(B121, ""DEPRECATED""), true, false)
"),FALSE)</f>
        <v>0</v>
      </c>
      <c r="R121" s="2" t="str">
        <f t="shared" si="1"/>
        <v>groovy - 144</v>
      </c>
      <c r="S121" s="3" t="str">
        <f t="shared" si="2"/>
        <v>groovy - 75980321</v>
      </c>
    </row>
    <row r="122" hidden="1">
      <c r="A122" s="1" t="s">
        <v>512</v>
      </c>
      <c r="B122" s="1" t="s">
        <v>513</v>
      </c>
      <c r="C122" s="1" t="s">
        <v>23</v>
      </c>
      <c r="D122" s="1">
        <v>143.0</v>
      </c>
      <c r="E122" s="1">
        <v>1.732776E7</v>
      </c>
      <c r="F122" s="1" t="s">
        <v>514</v>
      </c>
      <c r="G122" s="1">
        <v>2.0</v>
      </c>
      <c r="H122" s="1">
        <v>1.0</v>
      </c>
      <c r="I122" s="1">
        <v>18.0</v>
      </c>
      <c r="J122" s="1">
        <v>1.0</v>
      </c>
      <c r="K122" s="1">
        <v>37.0</v>
      </c>
      <c r="L122" s="1">
        <v>0.0</v>
      </c>
      <c r="M122" s="1">
        <v>8.0</v>
      </c>
      <c r="N122" s="1">
        <v>0.0</v>
      </c>
      <c r="O122" s="1">
        <v>10.0</v>
      </c>
      <c r="P122" s="1">
        <v>0.0</v>
      </c>
      <c r="Q122" s="2" t="b">
        <f>IFERROR(__xludf.DUMMYFUNCTION("IF(REGEXMATCH(B122, ""DEPRECATED""), true, false)
"),TRUE)</f>
        <v>1</v>
      </c>
      <c r="R122" s="2" t="str">
        <f t="shared" si="1"/>
        <v>iojs - 143</v>
      </c>
      <c r="S122" s="3" t="str">
        <f t="shared" si="2"/>
        <v>iojs - 17327760</v>
      </c>
    </row>
    <row r="123" hidden="1">
      <c r="A123" s="1" t="s">
        <v>278</v>
      </c>
      <c r="B123" s="1" t="s">
        <v>279</v>
      </c>
      <c r="C123" s="1" t="s">
        <v>23</v>
      </c>
      <c r="D123" s="1">
        <v>142.0</v>
      </c>
      <c r="E123" s="1">
        <v>1.735751E7</v>
      </c>
      <c r="F123" s="1" t="s">
        <v>280</v>
      </c>
      <c r="G123" s="1" t="s">
        <v>166</v>
      </c>
      <c r="H123" s="1" t="s">
        <v>166</v>
      </c>
      <c r="I123" s="1" t="s">
        <v>166</v>
      </c>
      <c r="J123" s="1" t="s">
        <v>166</v>
      </c>
      <c r="K123" s="1" t="s">
        <v>166</v>
      </c>
      <c r="L123" s="1" t="s">
        <v>166</v>
      </c>
      <c r="M123" s="1" t="s">
        <v>166</v>
      </c>
      <c r="N123" s="1" t="s">
        <v>166</v>
      </c>
      <c r="O123" s="1" t="s">
        <v>166</v>
      </c>
      <c r="P123" s="1" t="s">
        <v>166</v>
      </c>
      <c r="Q123" s="2" t="b">
        <f>IFERROR(__xludf.DUMMYFUNCTION("IF(REGEXMATCH(B123, ""DEPRECATED""), true, false)
"),FALSE)</f>
        <v>0</v>
      </c>
      <c r="R123" s="2" t="str">
        <f t="shared" si="1"/>
        <v>aerospike - 142</v>
      </c>
      <c r="S123" s="3" t="str">
        <f t="shared" si="2"/>
        <v>aerospike - 17357510</v>
      </c>
    </row>
    <row r="124" hidden="1">
      <c r="A124" s="1" t="s">
        <v>362</v>
      </c>
      <c r="B124" s="1" t="s">
        <v>363</v>
      </c>
      <c r="C124" s="1" t="s">
        <v>23</v>
      </c>
      <c r="D124" s="1">
        <v>138.0</v>
      </c>
      <c r="E124" s="1">
        <v>4419453.0</v>
      </c>
      <c r="F124" s="1" t="s">
        <v>364</v>
      </c>
      <c r="G124" s="1" t="s">
        <v>166</v>
      </c>
      <c r="H124" s="1" t="s">
        <v>166</v>
      </c>
      <c r="I124" s="1" t="s">
        <v>166</v>
      </c>
      <c r="J124" s="1" t="s">
        <v>166</v>
      </c>
      <c r="K124" s="1" t="s">
        <v>166</v>
      </c>
      <c r="L124" s="1" t="s">
        <v>166</v>
      </c>
      <c r="M124" s="1" t="s">
        <v>166</v>
      </c>
      <c r="N124" s="1" t="s">
        <v>166</v>
      </c>
      <c r="O124" s="1" t="s">
        <v>166</v>
      </c>
      <c r="P124" s="1" t="s">
        <v>166</v>
      </c>
      <c r="Q124" s="2" t="b">
        <f>IFERROR(__xludf.DUMMYFUNCTION("IF(REGEXMATCH(B124, ""DEPRECATED""), true, false)
"),FALSE)</f>
        <v>0</v>
      </c>
      <c r="R124" s="2" t="str">
        <f t="shared" si="1"/>
        <v>gazebo - 138</v>
      </c>
      <c r="S124" s="3" t="str">
        <f t="shared" si="2"/>
        <v>gazebo - 4419453</v>
      </c>
    </row>
    <row r="125" hidden="1">
      <c r="A125" s="1" t="s">
        <v>434</v>
      </c>
      <c r="B125" s="1" t="s">
        <v>435</v>
      </c>
      <c r="C125" s="1" t="s">
        <v>23</v>
      </c>
      <c r="D125" s="1">
        <v>130.0</v>
      </c>
      <c r="E125" s="1">
        <v>4583250.0</v>
      </c>
      <c r="F125" s="1" t="s">
        <v>436</v>
      </c>
      <c r="G125" s="1">
        <v>0.0</v>
      </c>
      <c r="H125" s="1">
        <v>0.0</v>
      </c>
      <c r="I125" s="1">
        <v>7.0</v>
      </c>
      <c r="J125" s="1">
        <v>0.0</v>
      </c>
      <c r="K125" s="1">
        <v>8.0</v>
      </c>
      <c r="L125" s="1">
        <v>0.0</v>
      </c>
      <c r="M125" s="1">
        <v>0.0</v>
      </c>
      <c r="N125" s="1">
        <v>0.0</v>
      </c>
      <c r="O125" s="1">
        <v>0.0</v>
      </c>
      <c r="P125" s="1">
        <v>0.0</v>
      </c>
      <c r="Q125" s="2" t="b">
        <f>IFERROR(__xludf.DUMMYFUNCTION("IF(REGEXMATCH(B125, ""DEPRECATED""), true, false)
"),FALSE)</f>
        <v>0</v>
      </c>
      <c r="R125" s="2" t="str">
        <f t="shared" si="1"/>
        <v>almalinux - 130</v>
      </c>
      <c r="S125" s="3" t="str">
        <f t="shared" si="2"/>
        <v>almalinux - 4583250</v>
      </c>
    </row>
    <row r="126" hidden="1">
      <c r="A126" s="1" t="s">
        <v>58</v>
      </c>
      <c r="B126" s="1" t="s">
        <v>59</v>
      </c>
      <c r="C126" s="1" t="s">
        <v>23</v>
      </c>
      <c r="D126" s="1">
        <v>124.0</v>
      </c>
      <c r="E126" s="1">
        <v>1664359.0</v>
      </c>
      <c r="F126" s="1" t="s">
        <v>60</v>
      </c>
      <c r="G126" s="1">
        <v>1.0</v>
      </c>
      <c r="H126" s="1">
        <v>33.0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0.0</v>
      </c>
      <c r="P126" s="1">
        <v>0.0</v>
      </c>
      <c r="Q126" s="2" t="b">
        <f>IFERROR(__xludf.DUMMYFUNCTION("IF(REGEXMATCH(B126, ""DEPRECATED""), true, false)
"),FALSE)</f>
        <v>0</v>
      </c>
      <c r="R126" s="2" t="str">
        <f t="shared" si="1"/>
        <v>dart - 124</v>
      </c>
      <c r="S126" s="3" t="str">
        <f t="shared" si="2"/>
        <v>dart - 1664359</v>
      </c>
    </row>
    <row r="127" hidden="1">
      <c r="A127" s="1" t="s">
        <v>341</v>
      </c>
      <c r="B127" s="1" t="s">
        <v>342</v>
      </c>
      <c r="C127" s="1" t="s">
        <v>23</v>
      </c>
      <c r="D127" s="1">
        <v>123.0</v>
      </c>
      <c r="E127" s="1">
        <v>1.2876157E7</v>
      </c>
      <c r="F127" s="1" t="s">
        <v>343</v>
      </c>
      <c r="G127" s="1" t="s">
        <v>166</v>
      </c>
      <c r="H127" s="1" t="s">
        <v>166</v>
      </c>
      <c r="I127" s="1" t="s">
        <v>166</v>
      </c>
      <c r="J127" s="1" t="s">
        <v>166</v>
      </c>
      <c r="K127" s="1" t="s">
        <v>166</v>
      </c>
      <c r="L127" s="1" t="s">
        <v>166</v>
      </c>
      <c r="M127" s="1" t="s">
        <v>166</v>
      </c>
      <c r="N127" s="1" t="s">
        <v>166</v>
      </c>
      <c r="O127" s="1" t="s">
        <v>166</v>
      </c>
      <c r="P127" s="1" t="s">
        <v>166</v>
      </c>
      <c r="Q127" s="2" t="b">
        <f>IFERROR(__xludf.DUMMYFUNCTION("IF(REGEXMATCH(B127, ""DEPRECATED""), true, false)
"),FALSE)</f>
        <v>0</v>
      </c>
      <c r="R127" s="2" t="str">
        <f t="shared" si="1"/>
        <v>ibmjava - 123</v>
      </c>
      <c r="S127" s="3" t="str">
        <f t="shared" si="2"/>
        <v>ibmjava - 12876157</v>
      </c>
    </row>
    <row r="128" hidden="1">
      <c r="A128" s="1" t="s">
        <v>461</v>
      </c>
      <c r="B128" s="1" t="s">
        <v>462</v>
      </c>
      <c r="C128" s="1" t="s">
        <v>23</v>
      </c>
      <c r="D128" s="1">
        <v>123.0</v>
      </c>
      <c r="E128" s="1">
        <v>2978015.0</v>
      </c>
      <c r="F128" s="1" t="s">
        <v>463</v>
      </c>
      <c r="G128" s="1" t="s">
        <v>166</v>
      </c>
      <c r="H128" s="1" t="s">
        <v>166</v>
      </c>
      <c r="I128" s="1" t="s">
        <v>166</v>
      </c>
      <c r="J128" s="1" t="s">
        <v>166</v>
      </c>
      <c r="K128" s="1" t="s">
        <v>166</v>
      </c>
      <c r="L128" s="1" t="s">
        <v>166</v>
      </c>
      <c r="M128" s="1" t="s">
        <v>166</v>
      </c>
      <c r="N128" s="1" t="s">
        <v>166</v>
      </c>
      <c r="O128" s="1" t="s">
        <v>166</v>
      </c>
      <c r="P128" s="1" t="s">
        <v>166</v>
      </c>
      <c r="Q128" s="2" t="b">
        <f>IFERROR(__xludf.DUMMYFUNCTION("IF(REGEXMATCH(B128, ""DEPRECATED""), true, false)
"),TRUE)</f>
        <v>1</v>
      </c>
      <c r="R128" s="2" t="str">
        <f t="shared" si="1"/>
        <v>thrift - 123</v>
      </c>
      <c r="S128" s="3" t="str">
        <f t="shared" si="2"/>
        <v>thrift - 2978015</v>
      </c>
    </row>
    <row r="129" hidden="1">
      <c r="A129" s="1" t="s">
        <v>269</v>
      </c>
      <c r="B129" s="1" t="s">
        <v>270</v>
      </c>
      <c r="C129" s="1" t="s">
        <v>23</v>
      </c>
      <c r="D129" s="1">
        <v>116.0</v>
      </c>
      <c r="E129" s="1">
        <v>4.9764946E7</v>
      </c>
      <c r="F129" s="1" t="s">
        <v>271</v>
      </c>
      <c r="G129" s="1">
        <v>2.0</v>
      </c>
      <c r="H129" s="1">
        <v>44.0</v>
      </c>
      <c r="I129" s="1">
        <v>2.0</v>
      </c>
      <c r="J129" s="1">
        <v>45.0</v>
      </c>
      <c r="K129" s="1">
        <v>8.0</v>
      </c>
      <c r="L129" s="1">
        <v>3.0</v>
      </c>
      <c r="M129" s="1">
        <v>0.0</v>
      </c>
      <c r="N129" s="1">
        <v>0.0</v>
      </c>
      <c r="O129" s="1">
        <v>0.0</v>
      </c>
      <c r="P129" s="1">
        <v>0.0</v>
      </c>
      <c r="Q129" s="2" t="b">
        <f>IFERROR(__xludf.DUMMYFUNCTION("IF(REGEXMATCH(B129, ""DEPRECATED""), true, false)
"),FALSE)</f>
        <v>0</v>
      </c>
      <c r="R129" s="2" t="str">
        <f t="shared" si="1"/>
        <v>jruby - 116</v>
      </c>
      <c r="S129" s="3" t="str">
        <f t="shared" si="2"/>
        <v>jruby - 49764946</v>
      </c>
    </row>
    <row r="130" hidden="1">
      <c r="A130" s="1" t="s">
        <v>529</v>
      </c>
      <c r="B130" s="1" t="s">
        <v>530</v>
      </c>
      <c r="C130" s="1" t="s">
        <v>23</v>
      </c>
      <c r="D130" s="1">
        <v>115.0</v>
      </c>
      <c r="E130" s="1">
        <v>1754812.0</v>
      </c>
      <c r="F130" s="1" t="s">
        <v>531</v>
      </c>
      <c r="G130" s="1">
        <v>204.0</v>
      </c>
      <c r="H130" s="1">
        <v>60.0</v>
      </c>
      <c r="I130" s="1">
        <v>226.0</v>
      </c>
      <c r="J130" s="1">
        <v>18.0</v>
      </c>
      <c r="K130" s="1">
        <v>17.0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2" t="b">
        <f>IFERROR(__xludf.DUMMYFUNCTION("IF(REGEXMATCH(B130, ""DEPRECATED""), true, false)
"),TRUE)</f>
        <v>1</v>
      </c>
      <c r="R130" s="2" t="str">
        <f t="shared" si="1"/>
        <v>ubuntu-upstart - 115</v>
      </c>
      <c r="S130" s="3" t="str">
        <f t="shared" si="2"/>
        <v>ubuntu-upstart - 1754812</v>
      </c>
    </row>
    <row r="131" hidden="1">
      <c r="A131" s="1" t="s">
        <v>115</v>
      </c>
      <c r="B131" s="1" t="s">
        <v>116</v>
      </c>
      <c r="C131" s="1" t="s">
        <v>23</v>
      </c>
      <c r="D131" s="1">
        <v>113.0</v>
      </c>
      <c r="E131" s="1">
        <v>2.2540718E7</v>
      </c>
      <c r="F131" s="1" t="s">
        <v>117</v>
      </c>
      <c r="G131" s="1">
        <v>2.0</v>
      </c>
      <c r="H131" s="1">
        <v>14.0</v>
      </c>
      <c r="I131" s="1">
        <v>1.0</v>
      </c>
      <c r="J131" s="1">
        <v>16.0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2" t="b">
        <f>IFERROR(__xludf.DUMMYFUNCTION("IF(REGEXMATCH(B131, ""DEPRECATED""), true, false)
"),FALSE)</f>
        <v>0</v>
      </c>
      <c r="R131" s="2" t="str">
        <f t="shared" si="1"/>
        <v>tomee - 113</v>
      </c>
      <c r="S131" s="3" t="str">
        <f t="shared" si="2"/>
        <v>tomee - 22540718</v>
      </c>
    </row>
    <row r="132" hidden="1">
      <c r="A132" s="1" t="s">
        <v>167</v>
      </c>
      <c r="B132" s="1" t="s">
        <v>168</v>
      </c>
      <c r="C132" s="1" t="s">
        <v>23</v>
      </c>
      <c r="D132" s="1">
        <v>112.0</v>
      </c>
      <c r="E132" s="1">
        <v>2.8109226E7</v>
      </c>
      <c r="F132" s="1" t="s">
        <v>169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1.0</v>
      </c>
      <c r="P132" s="1">
        <v>0.0</v>
      </c>
      <c r="Q132" s="2" t="b">
        <f>IFERROR(__xludf.DUMMYFUNCTION("IF(REGEXMATCH(B132, ""DEPRECATED""), true, false)
"),FALSE)</f>
        <v>0</v>
      </c>
      <c r="R132" s="2" t="str">
        <f t="shared" si="1"/>
        <v>znc - 112</v>
      </c>
      <c r="S132" s="3" t="str">
        <f t="shared" si="2"/>
        <v>znc - 28109226</v>
      </c>
    </row>
    <row r="133" hidden="1">
      <c r="A133" s="1" t="s">
        <v>305</v>
      </c>
      <c r="B133" s="1" t="s">
        <v>306</v>
      </c>
      <c r="C133" s="1" t="s">
        <v>23</v>
      </c>
      <c r="D133" s="1">
        <v>112.0</v>
      </c>
      <c r="E133" s="1">
        <v>6897385.0</v>
      </c>
      <c r="F133" s="1" t="s">
        <v>307</v>
      </c>
      <c r="G133" s="1">
        <v>1.0</v>
      </c>
      <c r="H133" s="1">
        <v>40.0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1.0</v>
      </c>
      <c r="O133" s="1">
        <v>0.0</v>
      </c>
      <c r="P133" s="1">
        <v>3.0</v>
      </c>
      <c r="Q133" s="2" t="b">
        <f>IFERROR(__xludf.DUMMYFUNCTION("IF(REGEXMATCH(B133, ""DEPRECATED""), true, false)
"),FALSE)</f>
        <v>0</v>
      </c>
      <c r="R133" s="2" t="str">
        <f t="shared" si="1"/>
        <v>backdrop - 112</v>
      </c>
      <c r="S133" s="3" t="str">
        <f t="shared" si="2"/>
        <v>backdrop - 6897385</v>
      </c>
    </row>
    <row r="134" hidden="1">
      <c r="A134" s="1" t="s">
        <v>365</v>
      </c>
      <c r="B134" s="1" t="s">
        <v>366</v>
      </c>
      <c r="C134" s="1" t="s">
        <v>23</v>
      </c>
      <c r="D134" s="1">
        <v>105.0</v>
      </c>
      <c r="E134" s="1">
        <v>9809288.0</v>
      </c>
      <c r="F134" s="1" t="s">
        <v>367</v>
      </c>
      <c r="G134" s="1">
        <v>0.0</v>
      </c>
      <c r="H134" s="1">
        <v>31.0</v>
      </c>
      <c r="I134" s="1">
        <v>0.0</v>
      </c>
      <c r="J134" s="1">
        <v>0.0</v>
      </c>
      <c r="K134" s="1">
        <v>0.0</v>
      </c>
      <c r="L134" s="1">
        <v>0.0</v>
      </c>
      <c r="M134" s="1">
        <v>0.0</v>
      </c>
      <c r="N134" s="1">
        <v>1.0</v>
      </c>
      <c r="O134" s="1">
        <v>0.0</v>
      </c>
      <c r="P134" s="1">
        <v>0.0</v>
      </c>
      <c r="Q134" s="2" t="b">
        <f>IFERROR(__xludf.DUMMYFUNCTION("IF(REGEXMATCH(B134, ""DEPRECATED""), true, false)
"),FALSE)</f>
        <v>0</v>
      </c>
      <c r="R134" s="2" t="str">
        <f t="shared" si="1"/>
        <v>neurodebian - 105</v>
      </c>
      <c r="S134" s="3" t="str">
        <f t="shared" si="2"/>
        <v>neurodebian - 9809288</v>
      </c>
    </row>
    <row r="135" hidden="1">
      <c r="A135" s="1" t="s">
        <v>535</v>
      </c>
      <c r="B135" s="1" t="s">
        <v>536</v>
      </c>
      <c r="C135" s="1" t="s">
        <v>23</v>
      </c>
      <c r="D135" s="1">
        <v>103.0</v>
      </c>
      <c r="E135" s="1">
        <v>2573604.0</v>
      </c>
      <c r="F135" s="1" t="s">
        <v>537</v>
      </c>
      <c r="G135" s="1" t="s">
        <v>166</v>
      </c>
      <c r="H135" s="1" t="s">
        <v>166</v>
      </c>
      <c r="I135" s="1" t="s">
        <v>166</v>
      </c>
      <c r="J135" s="1" t="s">
        <v>166</v>
      </c>
      <c r="K135" s="1" t="s">
        <v>166</v>
      </c>
      <c r="L135" s="1" t="s">
        <v>166</v>
      </c>
      <c r="M135" s="1" t="s">
        <v>166</v>
      </c>
      <c r="N135" s="1" t="s">
        <v>166</v>
      </c>
      <c r="O135" s="1" t="s">
        <v>166</v>
      </c>
      <c r="P135" s="1" t="s">
        <v>166</v>
      </c>
      <c r="Q135" s="2" t="b">
        <f>IFERROR(__xludf.DUMMYFUNCTION("IF(REGEXMATCH(B135, ""DEPRECATED""), true, false)
"),TRUE)</f>
        <v>1</v>
      </c>
      <c r="R135" s="2" t="str">
        <f t="shared" si="1"/>
        <v>docker-dev - 103</v>
      </c>
      <c r="S135" s="3" t="str">
        <f t="shared" si="2"/>
        <v>docker-dev - 2573604</v>
      </c>
    </row>
    <row r="136" hidden="1">
      <c r="A136" s="1" t="s">
        <v>468</v>
      </c>
      <c r="B136" s="1" t="s">
        <v>469</v>
      </c>
      <c r="C136" s="1" t="s">
        <v>23</v>
      </c>
      <c r="D136" s="1">
        <v>95.0</v>
      </c>
      <c r="E136" s="1">
        <v>4998408.0</v>
      </c>
      <c r="F136" s="1" t="s">
        <v>470</v>
      </c>
      <c r="G136" s="1" t="s">
        <v>166</v>
      </c>
      <c r="H136" s="1" t="s">
        <v>166</v>
      </c>
      <c r="I136" s="1" t="s">
        <v>166</v>
      </c>
      <c r="J136" s="1" t="s">
        <v>166</v>
      </c>
      <c r="K136" s="1" t="s">
        <v>166</v>
      </c>
      <c r="L136" s="1" t="s">
        <v>166</v>
      </c>
      <c r="M136" s="1" t="s">
        <v>166</v>
      </c>
      <c r="N136" s="1" t="s">
        <v>166</v>
      </c>
      <c r="O136" s="1" t="s">
        <v>166</v>
      </c>
      <c r="P136" s="1" t="s">
        <v>166</v>
      </c>
      <c r="Q136" s="2" t="b">
        <f>IFERROR(__xludf.DUMMYFUNCTION("IF(REGEXMATCH(B136, ""DEPRECATED""), true, false)
"),TRUE)</f>
        <v>1</v>
      </c>
      <c r="R136" s="2" t="str">
        <f t="shared" si="1"/>
        <v>nuxeo - 95</v>
      </c>
      <c r="S136" s="3" t="str">
        <f t="shared" si="2"/>
        <v>nuxeo - 4998408</v>
      </c>
    </row>
    <row r="137" hidden="1">
      <c r="A137" s="1" t="s">
        <v>248</v>
      </c>
      <c r="B137" s="1" t="s">
        <v>249</v>
      </c>
      <c r="C137" s="1" t="s">
        <v>23</v>
      </c>
      <c r="D137" s="1">
        <v>93.0</v>
      </c>
      <c r="E137" s="1">
        <v>6506724.0</v>
      </c>
      <c r="F137" s="1" t="s">
        <v>250</v>
      </c>
      <c r="G137" s="1">
        <v>15.0</v>
      </c>
      <c r="H137" s="1">
        <v>41.0</v>
      </c>
      <c r="I137" s="1">
        <v>119.0</v>
      </c>
      <c r="J137" s="1">
        <v>4.0</v>
      </c>
      <c r="K137" s="1">
        <v>71.0</v>
      </c>
      <c r="L137" s="1">
        <v>0.0</v>
      </c>
      <c r="M137" s="1">
        <v>39.0</v>
      </c>
      <c r="N137" s="1">
        <v>0.0</v>
      </c>
      <c r="O137" s="1">
        <v>10.0</v>
      </c>
      <c r="P137" s="1">
        <v>0.0</v>
      </c>
      <c r="Q137" s="2" t="b">
        <f>IFERROR(__xludf.DUMMYFUNCTION("IF(REGEXMATCH(B137, ""DEPRECATED""), true, false)
"),FALSE)</f>
        <v>0</v>
      </c>
      <c r="R137" s="2" t="str">
        <f t="shared" si="1"/>
        <v>plone - 93</v>
      </c>
      <c r="S137" s="3" t="str">
        <f t="shared" si="2"/>
        <v>plone - 6506724</v>
      </c>
    </row>
    <row r="138" hidden="1">
      <c r="A138" s="1" t="s">
        <v>329</v>
      </c>
      <c r="B138" s="1" t="s">
        <v>330</v>
      </c>
      <c r="C138" s="1" t="s">
        <v>23</v>
      </c>
      <c r="D138" s="1">
        <v>86.0</v>
      </c>
      <c r="E138" s="1">
        <v>5540722.0</v>
      </c>
      <c r="F138" s="1" t="s">
        <v>331</v>
      </c>
      <c r="G138" s="1">
        <v>3.0</v>
      </c>
      <c r="H138" s="1">
        <v>17.0</v>
      </c>
      <c r="I138" s="1">
        <v>2.0</v>
      </c>
      <c r="J138" s="1">
        <v>16.0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2" t="b">
        <f>IFERROR(__xludf.DUMMYFUNCTION("IF(REGEXMATCH(B138, ""DEPRECATED""), true, false)
"),FALSE)</f>
        <v>0</v>
      </c>
      <c r="R138" s="2" t="str">
        <f t="shared" si="1"/>
        <v>lightstreamer - 86</v>
      </c>
      <c r="S138" s="3" t="str">
        <f t="shared" si="2"/>
        <v>lightstreamer - 5540722</v>
      </c>
    </row>
    <row r="139" hidden="1">
      <c r="A139" s="1" t="s">
        <v>471</v>
      </c>
      <c r="B139" s="1" t="s">
        <v>472</v>
      </c>
      <c r="C139" s="1" t="s">
        <v>23</v>
      </c>
      <c r="D139" s="1">
        <v>85.0</v>
      </c>
      <c r="E139" s="1">
        <v>2888315.0</v>
      </c>
      <c r="F139" s="1" t="s">
        <v>473</v>
      </c>
      <c r="G139" s="1">
        <v>7.0</v>
      </c>
      <c r="H139" s="1">
        <v>129.0</v>
      </c>
      <c r="I139" s="1">
        <v>78.0</v>
      </c>
      <c r="J139" s="1">
        <v>0.0</v>
      </c>
      <c r="K139" s="1">
        <v>42.0</v>
      </c>
      <c r="L139" s="1">
        <v>0.0</v>
      </c>
      <c r="M139" s="1">
        <v>21.0</v>
      </c>
      <c r="N139" s="1">
        <v>0.0</v>
      </c>
      <c r="O139" s="1">
        <v>0.0</v>
      </c>
      <c r="P139" s="1">
        <v>0.0</v>
      </c>
      <c r="Q139" s="2" t="b">
        <f>IFERROR(__xludf.DUMMYFUNCTION("IF(REGEXMATCH(B139, ""DEPRECATED""), true, false)
"),TRUE)</f>
        <v>1</v>
      </c>
      <c r="R139" s="2" t="str">
        <f t="shared" si="1"/>
        <v>fsharp - 85</v>
      </c>
      <c r="S139" s="3" t="str">
        <f t="shared" si="2"/>
        <v>fsharp - 2888315</v>
      </c>
    </row>
    <row r="140" hidden="1">
      <c r="A140" s="1" t="s">
        <v>526</v>
      </c>
      <c r="B140" s="1" t="s">
        <v>527</v>
      </c>
      <c r="C140" s="1" t="s">
        <v>23</v>
      </c>
      <c r="D140" s="1">
        <v>85.0</v>
      </c>
      <c r="E140" s="1">
        <v>433214.0</v>
      </c>
      <c r="F140" s="1" t="s">
        <v>528</v>
      </c>
      <c r="G140" s="1">
        <v>254.0</v>
      </c>
      <c r="H140" s="1">
        <v>206.0</v>
      </c>
      <c r="I140" s="1">
        <v>432.0</v>
      </c>
      <c r="J140" s="1">
        <v>34.0</v>
      </c>
      <c r="K140" s="1">
        <v>73.0</v>
      </c>
      <c r="L140" s="1">
        <v>17.0</v>
      </c>
      <c r="M140" s="1">
        <v>2.0</v>
      </c>
      <c r="N140" s="1">
        <v>0.0</v>
      </c>
      <c r="O140" s="1">
        <v>4.0</v>
      </c>
      <c r="P140" s="1">
        <v>0.0</v>
      </c>
      <c r="Q140" s="2" t="b">
        <f>IFERROR(__xludf.DUMMYFUNCTION("IF(REGEXMATCH(B140, ""DEPRECATED""), true, false)
"),TRUE)</f>
        <v>1</v>
      </c>
      <c r="R140" s="2" t="str">
        <f t="shared" si="1"/>
        <v>hipache - 85</v>
      </c>
      <c r="S140" s="3" t="str">
        <f t="shared" si="2"/>
        <v>hipache - 433214</v>
      </c>
    </row>
    <row r="141" hidden="1">
      <c r="A141" s="1" t="s">
        <v>64</v>
      </c>
      <c r="B141" s="1" t="s">
        <v>65</v>
      </c>
      <c r="C141" s="1" t="s">
        <v>23</v>
      </c>
      <c r="D141" s="1">
        <v>81.0</v>
      </c>
      <c r="E141" s="1">
        <v>5130724.0</v>
      </c>
      <c r="F141" s="1" t="s">
        <v>66</v>
      </c>
      <c r="G141" s="1">
        <v>8.0</v>
      </c>
      <c r="H141" s="1">
        <v>10.0</v>
      </c>
      <c r="I141" s="1">
        <v>30.0</v>
      </c>
      <c r="J141" s="1">
        <v>5.0</v>
      </c>
      <c r="K141" s="1">
        <v>30.0</v>
      </c>
      <c r="L141" s="1">
        <v>0.0</v>
      </c>
      <c r="M141" s="1">
        <v>2.0</v>
      </c>
      <c r="N141" s="1">
        <v>0.0</v>
      </c>
      <c r="O141" s="1">
        <v>4.0</v>
      </c>
      <c r="P141" s="1">
        <v>0.0</v>
      </c>
      <c r="Q141" s="2" t="b">
        <f>IFERROR(__xludf.DUMMYFUNCTION("IF(REGEXMATCH(B141, ""DEPRECATED""), true, false)
"),FALSE)</f>
        <v>0</v>
      </c>
      <c r="R141" s="2" t="str">
        <f t="shared" si="1"/>
        <v>geonetwork - 81</v>
      </c>
      <c r="S141" s="3" t="str">
        <f t="shared" si="2"/>
        <v>geonetwork - 5130724</v>
      </c>
    </row>
    <row r="142" hidden="1">
      <c r="A142" s="1" t="s">
        <v>440</v>
      </c>
      <c r="B142" s="1" t="s">
        <v>441</v>
      </c>
      <c r="C142" s="1" t="s">
        <v>23</v>
      </c>
      <c r="D142" s="1">
        <v>78.0</v>
      </c>
      <c r="E142" s="1">
        <v>6503552.0</v>
      </c>
      <c r="F142" s="1" t="s">
        <v>442</v>
      </c>
      <c r="G142" s="1">
        <v>0.0</v>
      </c>
      <c r="H142" s="1">
        <v>0.0</v>
      </c>
      <c r="I142" s="1">
        <v>0.0</v>
      </c>
      <c r="J142" s="1">
        <v>0.0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2" t="b">
        <f>IFERROR(__xludf.DUMMYFUNCTION("IF(REGEXMATCH(B142, ""DEPRECATED""), true, false)
"),FALSE)</f>
        <v>0</v>
      </c>
      <c r="R142" s="2" t="str">
        <f t="shared" si="1"/>
        <v>cirros - 78</v>
      </c>
      <c r="S142" s="3" t="str">
        <f t="shared" si="2"/>
        <v>cirros - 6503552</v>
      </c>
    </row>
    <row r="143" hidden="1">
      <c r="A143" s="1" t="s">
        <v>209</v>
      </c>
      <c r="B143" s="1" t="s">
        <v>210</v>
      </c>
      <c r="C143" s="1" t="s">
        <v>23</v>
      </c>
      <c r="D143" s="1">
        <v>77.0</v>
      </c>
      <c r="E143" s="1">
        <v>2778233.0</v>
      </c>
      <c r="F143" s="1" t="s">
        <v>211</v>
      </c>
      <c r="G143" s="1">
        <v>0.0</v>
      </c>
      <c r="H143" s="1">
        <v>0.0</v>
      </c>
      <c r="I143" s="1">
        <v>0.0</v>
      </c>
      <c r="J143" s="1">
        <v>0.0</v>
      </c>
      <c r="K143" s="1">
        <v>0.0</v>
      </c>
      <c r="L143" s="1">
        <v>0.0</v>
      </c>
      <c r="M143" s="1">
        <v>0.0</v>
      </c>
      <c r="N143" s="1">
        <v>0.0</v>
      </c>
      <c r="O143" s="1">
        <v>0.0</v>
      </c>
      <c r="P143" s="1">
        <v>0.0</v>
      </c>
      <c r="Q143" s="2" t="b">
        <f>IFERROR(__xludf.DUMMYFUNCTION("IF(REGEXMATCH(B143, ""DEPRECATED""), true, false)
"),FALSE)</f>
        <v>0</v>
      </c>
      <c r="R143" s="2" t="str">
        <f t="shared" si="1"/>
        <v>eggdrop - 77</v>
      </c>
      <c r="S143" s="3" t="str">
        <f t="shared" si="2"/>
        <v>eggdrop - 2778233</v>
      </c>
    </row>
    <row r="144" hidden="1">
      <c r="A144" s="1" t="s">
        <v>449</v>
      </c>
      <c r="B144" s="1" t="s">
        <v>450</v>
      </c>
      <c r="C144" s="1" t="s">
        <v>23</v>
      </c>
      <c r="D144" s="1">
        <v>74.0</v>
      </c>
      <c r="E144" s="1">
        <v>2371296.0</v>
      </c>
      <c r="F144" s="1" t="s">
        <v>451</v>
      </c>
      <c r="G144" s="1">
        <v>0.0</v>
      </c>
      <c r="H144" s="1">
        <v>0.0</v>
      </c>
      <c r="I144" s="1">
        <v>18.0</v>
      </c>
      <c r="J144" s="1">
        <v>1.0</v>
      </c>
      <c r="K144" s="1">
        <v>11.0</v>
      </c>
      <c r="L144" s="1">
        <v>0.0</v>
      </c>
      <c r="M144" s="1">
        <v>4.0</v>
      </c>
      <c r="N144" s="1">
        <v>0.0</v>
      </c>
      <c r="O144" s="1">
        <v>0.0</v>
      </c>
      <c r="P144" s="1">
        <v>0.0</v>
      </c>
      <c r="Q144" s="2" t="b">
        <f>IFERROR(__xludf.DUMMYFUNCTION("IF(REGEXMATCH(B144, ""DEPRECATED""), true, false)
"),TRUE)</f>
        <v>1</v>
      </c>
      <c r="R144" s="2" t="str">
        <f t="shared" si="1"/>
        <v>express-gateway - 74</v>
      </c>
      <c r="S144" s="3" t="str">
        <f t="shared" si="2"/>
        <v>express-gateway - 2371296</v>
      </c>
    </row>
    <row r="145" hidden="1">
      <c r="A145" s="1" t="s">
        <v>287</v>
      </c>
      <c r="B145" s="1" t="s">
        <v>288</v>
      </c>
      <c r="C145" s="1" t="s">
        <v>23</v>
      </c>
      <c r="D145" s="1">
        <v>68.0</v>
      </c>
      <c r="E145" s="1">
        <v>6456441.0</v>
      </c>
      <c r="F145" s="1" t="s">
        <v>289</v>
      </c>
      <c r="G145" s="1" t="s">
        <v>166</v>
      </c>
      <c r="H145" s="1" t="s">
        <v>166</v>
      </c>
      <c r="I145" s="1" t="s">
        <v>166</v>
      </c>
      <c r="J145" s="1" t="s">
        <v>166</v>
      </c>
      <c r="K145" s="1" t="s">
        <v>166</v>
      </c>
      <c r="L145" s="1" t="s">
        <v>166</v>
      </c>
      <c r="M145" s="1" t="s">
        <v>166</v>
      </c>
      <c r="N145" s="1" t="s">
        <v>166</v>
      </c>
      <c r="O145" s="1" t="s">
        <v>166</v>
      </c>
      <c r="P145" s="1" t="s">
        <v>166</v>
      </c>
      <c r="Q145" s="2" t="b">
        <f>IFERROR(__xludf.DUMMYFUNCTION("IF(REGEXMATCH(B145, ""DEPRECATED""), true, false)
"),FALSE)</f>
        <v>0</v>
      </c>
      <c r="R145" s="2" t="str">
        <f t="shared" si="1"/>
        <v>notary - 68</v>
      </c>
      <c r="S145" s="3" t="str">
        <f t="shared" si="2"/>
        <v>notary - 6456441</v>
      </c>
    </row>
    <row r="146" hidden="1">
      <c r="A146" s="1" t="s">
        <v>466</v>
      </c>
      <c r="B146" s="1" t="s">
        <v>462</v>
      </c>
      <c r="C146" s="1" t="s">
        <v>23</v>
      </c>
      <c r="D146" s="1">
        <v>65.0</v>
      </c>
      <c r="E146" s="1">
        <v>2019728.0</v>
      </c>
      <c r="F146" s="1" t="s">
        <v>467</v>
      </c>
      <c r="G146" s="1">
        <v>13.0</v>
      </c>
      <c r="H146" s="1">
        <v>16.0</v>
      </c>
      <c r="I146" s="1">
        <v>32.0</v>
      </c>
      <c r="J146" s="1">
        <v>5.0</v>
      </c>
      <c r="K146" s="1">
        <v>34.0</v>
      </c>
      <c r="L146" s="1">
        <v>5.0</v>
      </c>
      <c r="M146" s="1">
        <v>26.0</v>
      </c>
      <c r="N146" s="1">
        <v>4.0</v>
      </c>
      <c r="O146" s="1">
        <v>1.0</v>
      </c>
      <c r="P146" s="1">
        <v>0.0</v>
      </c>
      <c r="Q146" s="2" t="b">
        <f>IFERROR(__xludf.DUMMYFUNCTION("IF(REGEXMATCH(B146, ""DEPRECATED""), true, false)
"),TRUE)</f>
        <v>1</v>
      </c>
      <c r="R146" s="2" t="str">
        <f t="shared" si="1"/>
        <v>kaazing-gateway - 65</v>
      </c>
      <c r="S146" s="3" t="str">
        <f t="shared" si="2"/>
        <v>kaazing-gateway - 2019728</v>
      </c>
    </row>
    <row r="147" hidden="1">
      <c r="A147" s="1" t="s">
        <v>281</v>
      </c>
      <c r="B147" s="1" t="s">
        <v>282</v>
      </c>
      <c r="C147" s="1" t="s">
        <v>23</v>
      </c>
      <c r="D147" s="1">
        <v>64.0</v>
      </c>
      <c r="E147" s="1">
        <v>3032030.0</v>
      </c>
      <c r="F147" s="1" t="s">
        <v>283</v>
      </c>
      <c r="G147" s="1">
        <v>0.0</v>
      </c>
      <c r="H147" s="1">
        <v>80.0</v>
      </c>
      <c r="I147" s="1">
        <v>0.0</v>
      </c>
      <c r="J147" s="1">
        <v>1.0</v>
      </c>
      <c r="K147" s="1">
        <v>0.0</v>
      </c>
      <c r="L147" s="1">
        <v>0.0</v>
      </c>
      <c r="M147" s="1">
        <v>0.0</v>
      </c>
      <c r="N147" s="1">
        <v>1.0</v>
      </c>
      <c r="O147" s="1">
        <v>0.0</v>
      </c>
      <c r="P147" s="1">
        <v>0.0</v>
      </c>
      <c r="Q147" s="2" t="b">
        <f>IFERROR(__xludf.DUMMYFUNCTION("IF(REGEXMATCH(B147, ""DEPRECATED""), true, false)
"),FALSE)</f>
        <v>0</v>
      </c>
      <c r="R147" s="2" t="str">
        <f t="shared" si="1"/>
        <v>swipl - 64</v>
      </c>
      <c r="S147" s="3" t="str">
        <f t="shared" si="2"/>
        <v>swipl - 3032030</v>
      </c>
    </row>
    <row r="148" hidden="1">
      <c r="A148" s="1" t="s">
        <v>392</v>
      </c>
      <c r="B148" s="1" t="s">
        <v>393</v>
      </c>
      <c r="C148" s="1" t="s">
        <v>23</v>
      </c>
      <c r="D148" s="1">
        <v>64.0</v>
      </c>
      <c r="E148" s="1">
        <v>772835.0</v>
      </c>
      <c r="F148" s="1" t="s">
        <v>394</v>
      </c>
      <c r="G148" s="1">
        <v>0.0</v>
      </c>
      <c r="H148" s="1">
        <v>25.0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1.0</v>
      </c>
      <c r="O148" s="1">
        <v>0.0</v>
      </c>
      <c r="P148" s="1">
        <v>0.0</v>
      </c>
      <c r="Q148" s="2" t="b">
        <f>IFERROR(__xludf.DUMMYFUNCTION("IF(REGEXMATCH(B148, ""DEPRECATED""), true, false)
"),FALSE)</f>
        <v>0</v>
      </c>
      <c r="R148" s="2" t="str">
        <f t="shared" si="1"/>
        <v>emqx - 64</v>
      </c>
      <c r="S148" s="3" t="str">
        <f t="shared" si="2"/>
        <v>emqx - 772835</v>
      </c>
    </row>
    <row r="149" hidden="1">
      <c r="A149" s="1" t="s">
        <v>266</v>
      </c>
      <c r="B149" s="1" t="s">
        <v>267</v>
      </c>
      <c r="C149" s="1" t="s">
        <v>23</v>
      </c>
      <c r="D149" s="1">
        <v>62.0</v>
      </c>
      <c r="E149" s="1">
        <v>1.2612114E7</v>
      </c>
      <c r="F149" s="1" t="s">
        <v>268</v>
      </c>
      <c r="G149" s="1">
        <v>3.0</v>
      </c>
      <c r="H149" s="1">
        <v>11.0</v>
      </c>
      <c r="I149" s="1">
        <v>1.0</v>
      </c>
      <c r="J149" s="1">
        <v>4.0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2" t="b">
        <f>IFERROR(__xludf.DUMMYFUNCTION("IF(REGEXMATCH(B149, ""DEPRECATED""), true, false)
"),FALSE)</f>
        <v>0</v>
      </c>
      <c r="R149" s="2" t="str">
        <f t="shared" si="1"/>
        <v>open-liberty - 62</v>
      </c>
      <c r="S149" s="3" t="str">
        <f t="shared" si="2"/>
        <v>open-liberty - 12612114</v>
      </c>
    </row>
    <row r="150" hidden="1">
      <c r="A150" s="1" t="s">
        <v>173</v>
      </c>
      <c r="B150" s="1" t="s">
        <v>174</v>
      </c>
      <c r="C150" s="1" t="s">
        <v>23</v>
      </c>
      <c r="D150" s="1">
        <v>61.0</v>
      </c>
      <c r="E150" s="1">
        <v>3088276.0</v>
      </c>
      <c r="F150" s="1" t="s">
        <v>175</v>
      </c>
      <c r="G150" s="1">
        <v>1.0</v>
      </c>
      <c r="H150" s="1">
        <v>19.0</v>
      </c>
      <c r="I150" s="1">
        <v>0.0</v>
      </c>
      <c r="J150" s="1">
        <v>0.0</v>
      </c>
      <c r="K150" s="1">
        <v>0.0</v>
      </c>
      <c r="L150" s="1">
        <v>0.0</v>
      </c>
      <c r="M150" s="1">
        <v>0.0</v>
      </c>
      <c r="N150" s="1">
        <v>1.0</v>
      </c>
      <c r="O150" s="1">
        <v>0.0</v>
      </c>
      <c r="P150" s="1">
        <v>0.0</v>
      </c>
      <c r="Q150" s="2" t="b">
        <f>IFERROR(__xludf.DUMMYFUNCTION("IF(REGEXMATCH(B150, ""DEPRECATED""), true, false)
"),FALSE)</f>
        <v>0</v>
      </c>
      <c r="R150" s="2" t="str">
        <f t="shared" si="1"/>
        <v>spiped - 61</v>
      </c>
      <c r="S150" s="3" t="str">
        <f t="shared" si="2"/>
        <v>spiped - 3088276</v>
      </c>
    </row>
    <row r="151" hidden="1">
      <c r="A151" s="1" t="s">
        <v>194</v>
      </c>
      <c r="B151" s="1" t="s">
        <v>195</v>
      </c>
      <c r="C151" s="1" t="s">
        <v>23</v>
      </c>
      <c r="D151" s="1">
        <v>61.0</v>
      </c>
      <c r="E151" s="1">
        <v>2.4428513E7</v>
      </c>
      <c r="F151" s="1" t="s">
        <v>196</v>
      </c>
      <c r="G151" s="1">
        <v>0.0</v>
      </c>
      <c r="H151" s="1">
        <v>53.0</v>
      </c>
      <c r="I151" s="1">
        <v>0.0</v>
      </c>
      <c r="J151" s="1">
        <v>1.0</v>
      </c>
      <c r="K151" s="1">
        <v>0.0</v>
      </c>
      <c r="L151" s="1">
        <v>0.0</v>
      </c>
      <c r="M151" s="1">
        <v>0.0</v>
      </c>
      <c r="N151" s="1">
        <v>1.0</v>
      </c>
      <c r="O151" s="1">
        <v>0.0</v>
      </c>
      <c r="P151" s="1">
        <v>0.0</v>
      </c>
      <c r="Q151" s="2" t="b">
        <f>IFERROR(__xludf.DUMMYFUNCTION("IF(REGEXMATCH(B151, ""DEPRECATED""), true, false)
"),FALSE)</f>
        <v>0</v>
      </c>
      <c r="R151" s="2" t="str">
        <f t="shared" si="1"/>
        <v>haxe - 61</v>
      </c>
      <c r="S151" s="3" t="str">
        <f t="shared" si="2"/>
        <v>haxe - 24428513</v>
      </c>
    </row>
    <row r="152" hidden="1">
      <c r="A152" s="1" t="s">
        <v>188</v>
      </c>
      <c r="B152" s="1" t="s">
        <v>189</v>
      </c>
      <c r="C152" s="1" t="s">
        <v>23</v>
      </c>
      <c r="D152" s="1">
        <v>60.0</v>
      </c>
      <c r="E152" s="1">
        <v>2461881.0</v>
      </c>
      <c r="F152" s="1" t="s">
        <v>190</v>
      </c>
      <c r="G152" s="1">
        <v>1.0</v>
      </c>
      <c r="H152" s="1">
        <v>34.0</v>
      </c>
      <c r="I152" s="1">
        <v>0.0</v>
      </c>
      <c r="J152" s="1">
        <v>1.0</v>
      </c>
      <c r="K152" s="1">
        <v>0.0</v>
      </c>
      <c r="L152" s="1">
        <v>0.0</v>
      </c>
      <c r="M152" s="1">
        <v>0.0</v>
      </c>
      <c r="N152" s="1">
        <v>1.0</v>
      </c>
      <c r="O152" s="1">
        <v>0.0</v>
      </c>
      <c r="P152" s="1">
        <v>0.0</v>
      </c>
      <c r="Q152" s="2" t="b">
        <f>IFERROR(__xludf.DUMMYFUNCTION("IF(REGEXMATCH(B152, ""DEPRECATED""), true, false)
"),FALSE)</f>
        <v>0</v>
      </c>
      <c r="R152" s="2" t="str">
        <f t="shared" si="1"/>
        <v>rakudo-star - 60</v>
      </c>
      <c r="S152" s="3" t="str">
        <f t="shared" si="2"/>
        <v>rakudo-star - 2461881</v>
      </c>
    </row>
    <row r="153" hidden="1">
      <c r="A153" s="1" t="s">
        <v>40</v>
      </c>
      <c r="B153" s="1" t="s">
        <v>41</v>
      </c>
      <c r="C153" s="1" t="s">
        <v>23</v>
      </c>
      <c r="D153" s="1">
        <v>58.0</v>
      </c>
      <c r="E153" s="1">
        <v>2.4262599E7</v>
      </c>
      <c r="F153" s="1" t="s">
        <v>42</v>
      </c>
      <c r="G153" s="1">
        <v>1.0</v>
      </c>
      <c r="H153" s="1">
        <v>20.0</v>
      </c>
      <c r="I153" s="1">
        <v>0.0</v>
      </c>
      <c r="J153" s="1">
        <v>0.0</v>
      </c>
      <c r="K153" s="1">
        <v>0.0</v>
      </c>
      <c r="L153" s="1">
        <v>0.0</v>
      </c>
      <c r="M153" s="1">
        <v>0.0</v>
      </c>
      <c r="N153" s="1">
        <v>1.0</v>
      </c>
      <c r="O153" s="1">
        <v>0.0</v>
      </c>
      <c r="P153" s="1">
        <v>0.0</v>
      </c>
      <c r="Q153" s="2" t="b">
        <f>IFERROR(__xludf.DUMMYFUNCTION("IF(REGEXMATCH(B153, ""DEPRECATED""), true, false)
"),FALSE)</f>
        <v>0</v>
      </c>
      <c r="R153" s="2" t="str">
        <f t="shared" si="1"/>
        <v>hylang - 58</v>
      </c>
      <c r="S153" s="3" t="str">
        <f t="shared" si="2"/>
        <v>hylang - 24262599</v>
      </c>
    </row>
    <row r="154" hidden="1">
      <c r="A154" s="1" t="s">
        <v>416</v>
      </c>
      <c r="B154" s="1" t="s">
        <v>417</v>
      </c>
      <c r="C154" s="1" t="s">
        <v>23</v>
      </c>
      <c r="D154" s="1">
        <v>58.0</v>
      </c>
      <c r="E154" s="1">
        <v>664281.0</v>
      </c>
      <c r="F154" s="1" t="s">
        <v>418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2" t="b">
        <f>IFERROR(__xludf.DUMMYFUNCTION("IF(REGEXMATCH(B154, ""DEPRECATED""), true, false)
"),FALSE)</f>
        <v>0</v>
      </c>
      <c r="R154" s="2" t="str">
        <f t="shared" si="1"/>
        <v>alt - 58</v>
      </c>
      <c r="S154" s="3" t="str">
        <f t="shared" si="2"/>
        <v>alt - 664281</v>
      </c>
    </row>
    <row r="155" hidden="1">
      <c r="A155" s="1" t="s">
        <v>151</v>
      </c>
      <c r="B155" s="1" t="s">
        <v>152</v>
      </c>
      <c r="C155" s="1" t="s">
        <v>23</v>
      </c>
      <c r="D155" s="1">
        <v>56.0</v>
      </c>
      <c r="E155" s="1">
        <v>4420232.0</v>
      </c>
      <c r="F155" s="1" t="s">
        <v>153</v>
      </c>
      <c r="G155" s="1">
        <v>2.0</v>
      </c>
      <c r="H155" s="1">
        <v>116.0</v>
      </c>
      <c r="I155" s="1">
        <v>21.0</v>
      </c>
      <c r="J155" s="1">
        <v>4.0</v>
      </c>
      <c r="K155" s="1">
        <v>37.0</v>
      </c>
      <c r="L155" s="1">
        <v>0.0</v>
      </c>
      <c r="M155" s="1">
        <v>5.0</v>
      </c>
      <c r="N155" s="1">
        <v>1.0</v>
      </c>
      <c r="O155" s="1">
        <v>4.0</v>
      </c>
      <c r="P155" s="1">
        <v>3.0</v>
      </c>
      <c r="Q155" s="2" t="b">
        <f>IFERROR(__xludf.DUMMYFUNCTION("IF(REGEXMATCH(B155, ""DEPRECATED""), true, false)
"),FALSE)</f>
        <v>0</v>
      </c>
      <c r="R155" s="2" t="str">
        <f t="shared" si="1"/>
        <v>friendica - 56</v>
      </c>
      <c r="S155" s="3" t="str">
        <f t="shared" si="2"/>
        <v>friendica - 4420232</v>
      </c>
    </row>
    <row r="156" hidden="1">
      <c r="A156" s="1" t="s">
        <v>532</v>
      </c>
      <c r="B156" s="1" t="s">
        <v>533</v>
      </c>
      <c r="C156" s="1" t="s">
        <v>23</v>
      </c>
      <c r="D156" s="1">
        <v>52.0</v>
      </c>
      <c r="E156" s="1">
        <v>8877716.0</v>
      </c>
      <c r="F156" s="1" t="s">
        <v>534</v>
      </c>
      <c r="G156" s="1">
        <v>80.0</v>
      </c>
      <c r="H156" s="1">
        <v>43.0</v>
      </c>
      <c r="I156" s="1">
        <v>66.0</v>
      </c>
      <c r="J156" s="1">
        <v>7.0</v>
      </c>
      <c r="K156" s="1">
        <v>5.0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2" t="b">
        <f>IFERROR(__xludf.DUMMYFUNCTION("IF(REGEXMATCH(B156, ""DEPRECATED""), true, false)
"),TRUE)</f>
        <v>1</v>
      </c>
      <c r="R156" s="2" t="str">
        <f t="shared" si="1"/>
        <v>ubuntu-debootstrap - 52</v>
      </c>
      <c r="S156" s="3" t="str">
        <f t="shared" si="2"/>
        <v>ubuntu-debootstrap - 8877716</v>
      </c>
    </row>
    <row r="157" hidden="1">
      <c r="A157" s="1" t="s">
        <v>314</v>
      </c>
      <c r="B157" s="1" t="s">
        <v>315</v>
      </c>
      <c r="C157" s="1" t="s">
        <v>23</v>
      </c>
      <c r="D157" s="1">
        <v>51.0</v>
      </c>
      <c r="E157" s="1">
        <v>4173371.0</v>
      </c>
      <c r="F157" s="1" t="s">
        <v>316</v>
      </c>
      <c r="G157" s="1">
        <v>3.0</v>
      </c>
      <c r="H157" s="1">
        <v>13.0</v>
      </c>
      <c r="I157" s="1">
        <v>1.0</v>
      </c>
      <c r="J157" s="1">
        <v>15.0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2" t="b">
        <f>IFERROR(__xludf.DUMMYFUNCTION("IF(REGEXMATCH(B157, ""DEPRECATED""), true, false)
"),FALSE)</f>
        <v>0</v>
      </c>
      <c r="R157" s="2" t="str">
        <f t="shared" si="1"/>
        <v>convertigo - 51</v>
      </c>
      <c r="S157" s="3" t="str">
        <f t="shared" si="2"/>
        <v>convertigo - 4173371</v>
      </c>
    </row>
    <row r="158" hidden="1">
      <c r="A158" s="1" t="s">
        <v>407</v>
      </c>
      <c r="B158" s="1" t="s">
        <v>408</v>
      </c>
      <c r="C158" s="1" t="s">
        <v>23</v>
      </c>
      <c r="D158" s="1">
        <v>51.0</v>
      </c>
      <c r="E158" s="1">
        <v>591025.0</v>
      </c>
      <c r="F158" s="1" t="s">
        <v>409</v>
      </c>
      <c r="G158" s="1" t="s">
        <v>166</v>
      </c>
      <c r="H158" s="1" t="s">
        <v>166</v>
      </c>
      <c r="I158" s="1" t="s">
        <v>166</v>
      </c>
      <c r="J158" s="1" t="s">
        <v>166</v>
      </c>
      <c r="K158" s="1" t="s">
        <v>166</v>
      </c>
      <c r="L158" s="1" t="s">
        <v>166</v>
      </c>
      <c r="M158" s="1" t="s">
        <v>166</v>
      </c>
      <c r="N158" s="1" t="s">
        <v>166</v>
      </c>
      <c r="O158" s="1" t="s">
        <v>166</v>
      </c>
      <c r="P158" s="1" t="s">
        <v>166</v>
      </c>
      <c r="Q158" s="2" t="b">
        <f>IFERROR(__xludf.DUMMYFUNCTION("IF(REGEXMATCH(B158, ""DEPRECATED""), true, false)
"),FALSE)</f>
        <v>0</v>
      </c>
      <c r="R158" s="2" t="str">
        <f t="shared" si="1"/>
        <v>sl - 51</v>
      </c>
      <c r="S158" s="3" t="str">
        <f t="shared" si="2"/>
        <v>sl - 591025</v>
      </c>
    </row>
    <row r="159" hidden="1">
      <c r="A159" s="1" t="s">
        <v>236</v>
      </c>
      <c r="B159" s="1" t="s">
        <v>237</v>
      </c>
      <c r="C159" s="1" t="s">
        <v>23</v>
      </c>
      <c r="D159" s="1">
        <v>48.0</v>
      </c>
      <c r="E159" s="1">
        <v>2.1765289E7</v>
      </c>
      <c r="F159" s="1" t="s">
        <v>238</v>
      </c>
      <c r="G159" s="1">
        <v>3.0</v>
      </c>
      <c r="H159" s="1">
        <v>11.0</v>
      </c>
      <c r="I159" s="1">
        <v>1.0</v>
      </c>
      <c r="J159" s="1">
        <v>3.0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2" t="b">
        <f>IFERROR(__xludf.DUMMYFUNCTION("IF(REGEXMATCH(B159, ""DEPRECATED""), true, false)
"),FALSE)</f>
        <v>0</v>
      </c>
      <c r="R159" s="2" t="str">
        <f t="shared" si="1"/>
        <v>sapmachine - 48</v>
      </c>
      <c r="S159" s="3" t="str">
        <f t="shared" si="2"/>
        <v>sapmachine - 21765289</v>
      </c>
    </row>
    <row r="160" hidden="1">
      <c r="A160" s="1" t="s">
        <v>455</v>
      </c>
      <c r="B160" s="1" t="s">
        <v>456</v>
      </c>
      <c r="C160" s="1" t="s">
        <v>23</v>
      </c>
      <c r="D160" s="1">
        <v>48.0</v>
      </c>
      <c r="E160" s="1">
        <v>672998.0</v>
      </c>
      <c r="F160" s="1" t="s">
        <v>457</v>
      </c>
      <c r="G160" s="1" t="s">
        <v>166</v>
      </c>
      <c r="H160" s="1" t="s">
        <v>166</v>
      </c>
      <c r="I160" s="1" t="s">
        <v>166</v>
      </c>
      <c r="J160" s="1" t="s">
        <v>166</v>
      </c>
      <c r="K160" s="1" t="s">
        <v>166</v>
      </c>
      <c r="L160" s="1" t="s">
        <v>166</v>
      </c>
      <c r="M160" s="1" t="s">
        <v>166</v>
      </c>
      <c r="N160" s="1" t="s">
        <v>166</v>
      </c>
      <c r="O160" s="1" t="s">
        <v>166</v>
      </c>
      <c r="P160" s="1" t="s">
        <v>166</v>
      </c>
      <c r="Q160" s="2" t="b">
        <f>IFERROR(__xludf.DUMMYFUNCTION("IF(REGEXMATCH(B160, ""DEPRECATED""), true, false)
"),TRUE)</f>
        <v>1</v>
      </c>
      <c r="R160" s="2" t="str">
        <f t="shared" si="1"/>
        <v>jobber - 48</v>
      </c>
      <c r="S160" s="3" t="str">
        <f t="shared" si="2"/>
        <v>jobber - 672998</v>
      </c>
    </row>
    <row r="161" hidden="1">
      <c r="A161" s="1" t="s">
        <v>474</v>
      </c>
      <c r="B161" s="1" t="s">
        <v>462</v>
      </c>
      <c r="C161" s="1" t="s">
        <v>23</v>
      </c>
      <c r="D161" s="1">
        <v>47.0</v>
      </c>
      <c r="E161" s="1">
        <v>647268.0</v>
      </c>
      <c r="F161" s="1" t="s">
        <v>475</v>
      </c>
      <c r="G161" s="1" t="s">
        <v>166</v>
      </c>
      <c r="H161" s="1" t="s">
        <v>166</v>
      </c>
      <c r="I161" s="1" t="s">
        <v>166</v>
      </c>
      <c r="J161" s="1" t="s">
        <v>166</v>
      </c>
      <c r="K161" s="1" t="s">
        <v>166</v>
      </c>
      <c r="L161" s="1" t="s">
        <v>166</v>
      </c>
      <c r="M161" s="1" t="s">
        <v>166</v>
      </c>
      <c r="N161" s="1" t="s">
        <v>166</v>
      </c>
      <c r="O161" s="1" t="s">
        <v>166</v>
      </c>
      <c r="P161" s="1" t="s">
        <v>166</v>
      </c>
      <c r="Q161" s="2" t="b">
        <f>IFERROR(__xludf.DUMMYFUNCTION("IF(REGEXMATCH(B161, ""DEPRECATED""), true, false)
"),TRUE)</f>
        <v>1</v>
      </c>
      <c r="R161" s="2" t="str">
        <f t="shared" si="1"/>
        <v>sourcemage - 47</v>
      </c>
      <c r="S161" s="3" t="str">
        <f t="shared" si="2"/>
        <v>sourcemage - 647268</v>
      </c>
    </row>
    <row r="162" hidden="1">
      <c r="A162" s="1" t="s">
        <v>489</v>
      </c>
      <c r="B162" s="1" t="s">
        <v>462</v>
      </c>
      <c r="C162" s="1" t="s">
        <v>23</v>
      </c>
      <c r="D162" s="1">
        <v>47.0</v>
      </c>
      <c r="E162" s="1">
        <v>1292421.0</v>
      </c>
      <c r="F162" s="1" t="s">
        <v>490</v>
      </c>
      <c r="G162" s="1">
        <v>0.0</v>
      </c>
      <c r="H162" s="1">
        <v>0.0</v>
      </c>
      <c r="I162" s="1">
        <v>1.0</v>
      </c>
      <c r="J162" s="1">
        <v>0.0</v>
      </c>
      <c r="K162" s="1">
        <v>4.0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2" t="b">
        <f>IFERROR(__xludf.DUMMYFUNCTION("IF(REGEXMATCH(B162, ""DEPRECATED""), true, false)
"),TRUE)</f>
        <v>1</v>
      </c>
      <c r="R162" s="2" t="str">
        <f t="shared" si="1"/>
        <v>known - 47</v>
      </c>
      <c r="S162" s="3" t="str">
        <f t="shared" si="2"/>
        <v>known - 1292421</v>
      </c>
    </row>
    <row r="163" hidden="1">
      <c r="A163" s="1" t="s">
        <v>476</v>
      </c>
      <c r="B163" s="1" t="s">
        <v>477</v>
      </c>
      <c r="C163" s="1" t="s">
        <v>23</v>
      </c>
      <c r="D163" s="1">
        <v>44.0</v>
      </c>
      <c r="E163" s="1">
        <v>1606033.0</v>
      </c>
      <c r="F163" s="1" t="s">
        <v>478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2" t="b">
        <f>IFERROR(__xludf.DUMMYFUNCTION("IF(REGEXMATCH(B163, ""DEPRECATED""), true, false)
"),FALSE)</f>
        <v>0</v>
      </c>
      <c r="R163" s="2" t="str">
        <f t="shared" si="1"/>
        <v>mageia - 44</v>
      </c>
      <c r="S163" s="3" t="str">
        <f t="shared" si="2"/>
        <v>mageia - 1606033</v>
      </c>
    </row>
    <row r="164" hidden="1">
      <c r="A164" s="1" t="s">
        <v>353</v>
      </c>
      <c r="B164" s="1" t="s">
        <v>354</v>
      </c>
      <c r="C164" s="1" t="s">
        <v>23</v>
      </c>
      <c r="D164" s="1">
        <v>41.0</v>
      </c>
      <c r="E164" s="1">
        <v>1843656.0</v>
      </c>
      <c r="F164" s="1" t="s">
        <v>355</v>
      </c>
      <c r="G164" s="1" t="s">
        <v>166</v>
      </c>
      <c r="H164" s="1" t="s">
        <v>166</v>
      </c>
      <c r="I164" s="1" t="s">
        <v>166</v>
      </c>
      <c r="J164" s="1" t="s">
        <v>166</v>
      </c>
      <c r="K164" s="1" t="s">
        <v>166</v>
      </c>
      <c r="L164" s="1" t="s">
        <v>166</v>
      </c>
      <c r="M164" s="1" t="s">
        <v>166</v>
      </c>
      <c r="N164" s="1" t="s">
        <v>166</v>
      </c>
      <c r="O164" s="1" t="s">
        <v>166</v>
      </c>
      <c r="P164" s="1" t="s">
        <v>166</v>
      </c>
      <c r="Q164" s="2" t="b">
        <f>IFERROR(__xludf.DUMMYFUNCTION("IF(REGEXMATCH(B164, ""DEPRECATED""), true, false)
"),FALSE)</f>
        <v>0</v>
      </c>
      <c r="R164" s="2" t="str">
        <f t="shared" si="1"/>
        <v>silverpeas - 41</v>
      </c>
      <c r="S164" s="3" t="str">
        <f t="shared" si="2"/>
        <v>silverpeas - 1843656</v>
      </c>
    </row>
    <row r="165" hidden="1">
      <c r="A165" s="1" t="s">
        <v>484</v>
      </c>
      <c r="B165" s="1" t="s">
        <v>462</v>
      </c>
      <c r="C165" s="1" t="s">
        <v>23</v>
      </c>
      <c r="D165" s="1">
        <v>40.0</v>
      </c>
      <c r="E165" s="1">
        <v>867447.0</v>
      </c>
      <c r="F165" s="1" t="s">
        <v>485</v>
      </c>
      <c r="G165" s="1">
        <v>0.0</v>
      </c>
      <c r="H165" s="1">
        <v>0.0</v>
      </c>
      <c r="I165" s="1">
        <v>0.0</v>
      </c>
      <c r="J165" s="1">
        <v>0.0</v>
      </c>
      <c r="K165" s="1">
        <v>0.0</v>
      </c>
      <c r="L165" s="1">
        <v>0.0</v>
      </c>
      <c r="M165" s="1">
        <v>0.0</v>
      </c>
      <c r="N165" s="1">
        <v>0.0</v>
      </c>
      <c r="O165" s="1">
        <v>0.0</v>
      </c>
      <c r="P165" s="1">
        <v>0.0</v>
      </c>
      <c r="Q165" s="2" t="b">
        <f>IFERROR(__xludf.DUMMYFUNCTION("IF(REGEXMATCH(B165, ""DEPRECATED""), true, false)
"),TRUE)</f>
        <v>1</v>
      </c>
      <c r="R165" s="2" t="str">
        <f t="shared" si="1"/>
        <v>crux - 40</v>
      </c>
      <c r="S165" s="3" t="str">
        <f t="shared" si="2"/>
        <v>crux - 867447</v>
      </c>
    </row>
    <row r="166" hidden="1">
      <c r="A166" s="1" t="s">
        <v>221</v>
      </c>
      <c r="B166" s="1" t="s">
        <v>222</v>
      </c>
      <c r="C166" s="1" t="s">
        <v>23</v>
      </c>
      <c r="D166" s="1">
        <v>37.0</v>
      </c>
      <c r="E166" s="1">
        <v>22626.0</v>
      </c>
      <c r="F166" s="1" t="s">
        <v>223</v>
      </c>
      <c r="G166" s="1">
        <v>0.0</v>
      </c>
      <c r="H166" s="1">
        <v>0.0</v>
      </c>
      <c r="I166" s="1">
        <v>1.0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2.0</v>
      </c>
      <c r="P166" s="1">
        <v>0.0</v>
      </c>
      <c r="Q166" s="2" t="b">
        <f>IFERROR(__xludf.DUMMYFUNCTION("IF(REGEXMATCH(B166, ""DEPRECATED""), true, false)
"),FALSE)</f>
        <v>0</v>
      </c>
      <c r="R166" s="2" t="str">
        <f t="shared" si="1"/>
        <v>api-firewall - 37</v>
      </c>
      <c r="S166" s="3" t="str">
        <f t="shared" si="2"/>
        <v>api-firewall - 22626</v>
      </c>
    </row>
    <row r="167" hidden="1">
      <c r="A167" s="1" t="s">
        <v>335</v>
      </c>
      <c r="B167" s="1" t="s">
        <v>336</v>
      </c>
      <c r="C167" s="1" t="s">
        <v>23</v>
      </c>
      <c r="D167" s="1">
        <v>37.0</v>
      </c>
      <c r="E167" s="1">
        <v>3194183.0</v>
      </c>
      <c r="F167" s="1" t="s">
        <v>337</v>
      </c>
      <c r="G167" s="1" t="s">
        <v>166</v>
      </c>
      <c r="H167" s="1" t="s">
        <v>166</v>
      </c>
      <c r="I167" s="1" t="s">
        <v>166</v>
      </c>
      <c r="J167" s="1" t="s">
        <v>166</v>
      </c>
      <c r="K167" s="1" t="s">
        <v>166</v>
      </c>
      <c r="L167" s="1" t="s">
        <v>166</v>
      </c>
      <c r="M167" s="1" t="s">
        <v>166</v>
      </c>
      <c r="N167" s="1" t="s">
        <v>166</v>
      </c>
      <c r="O167" s="1" t="s">
        <v>166</v>
      </c>
      <c r="P167" s="1" t="s">
        <v>166</v>
      </c>
      <c r="Q167" s="2" t="b">
        <f>IFERROR(__xludf.DUMMYFUNCTION("IF(REGEXMATCH(B167, ""DEPRECATED""), true, false)
"),FALSE)</f>
        <v>0</v>
      </c>
      <c r="R167" s="2" t="str">
        <f t="shared" si="1"/>
        <v>ibm-semeru-runtimes - 37</v>
      </c>
      <c r="S167" s="3" t="str">
        <f t="shared" si="2"/>
        <v>ibm-semeru-runtimes - 3194183</v>
      </c>
    </row>
    <row r="168" hidden="1">
      <c r="A168" s="1" t="s">
        <v>482</v>
      </c>
      <c r="B168" s="1" t="s">
        <v>462</v>
      </c>
      <c r="C168" s="1" t="s">
        <v>23</v>
      </c>
      <c r="D168" s="1">
        <v>33.0</v>
      </c>
      <c r="E168" s="1">
        <v>705379.0</v>
      </c>
      <c r="F168" s="1" t="s">
        <v>483</v>
      </c>
      <c r="G168" s="1">
        <v>0.0</v>
      </c>
      <c r="H168" s="1">
        <v>0.0</v>
      </c>
      <c r="I168" s="1">
        <v>0.0</v>
      </c>
      <c r="J168" s="1">
        <v>0.0</v>
      </c>
      <c r="K168" s="1">
        <v>0.0</v>
      </c>
      <c r="L168" s="1">
        <v>0.0</v>
      </c>
      <c r="M168" s="1">
        <v>0.0</v>
      </c>
      <c r="N168" s="1">
        <v>0.0</v>
      </c>
      <c r="O168" s="1">
        <v>0.0</v>
      </c>
      <c r="P168" s="1">
        <v>0.0</v>
      </c>
      <c r="Q168" s="2" t="b">
        <f>IFERROR(__xludf.DUMMYFUNCTION("IF(REGEXMATCH(B168, ""DEPRECATED""), true, false)
"),TRUE)</f>
        <v>1</v>
      </c>
      <c r="R168" s="2" t="str">
        <f t="shared" si="1"/>
        <v>euleros - 33</v>
      </c>
      <c r="S168" s="3" t="str">
        <f t="shared" si="2"/>
        <v>euleros - 705379</v>
      </c>
    </row>
    <row r="169" hidden="1">
      <c r="A169" s="1" t="s">
        <v>464</v>
      </c>
      <c r="B169" s="1" t="s">
        <v>462</v>
      </c>
      <c r="C169" s="1" t="s">
        <v>23</v>
      </c>
      <c r="D169" s="1">
        <v>27.0</v>
      </c>
      <c r="E169" s="1">
        <v>2693662.0</v>
      </c>
      <c r="F169" s="1" t="s">
        <v>465</v>
      </c>
      <c r="G169" s="1">
        <v>12.0</v>
      </c>
      <c r="H169" s="1">
        <v>15.0</v>
      </c>
      <c r="I169" s="1">
        <v>37.0</v>
      </c>
      <c r="J169" s="1">
        <v>0.0</v>
      </c>
      <c r="K169" s="1">
        <v>61.0</v>
      </c>
      <c r="L169" s="1">
        <v>1.0</v>
      </c>
      <c r="M169" s="1">
        <v>38.0</v>
      </c>
      <c r="N169" s="1">
        <v>0.0</v>
      </c>
      <c r="O169" s="1">
        <v>5.0</v>
      </c>
      <c r="P169" s="1">
        <v>0.0</v>
      </c>
      <c r="Q169" s="2" t="b">
        <f>IFERROR(__xludf.DUMMYFUNCTION("IF(REGEXMATCH(B169, ""DEPRECATED""), true, false)
"),TRUE)</f>
        <v>1</v>
      </c>
      <c r="R169" s="2" t="str">
        <f t="shared" si="1"/>
        <v>rapidoid - 27</v>
      </c>
      <c r="S169" s="3" t="str">
        <f t="shared" si="2"/>
        <v>rapidoid - 2693662</v>
      </c>
    </row>
    <row r="170" hidden="1">
      <c r="A170" s="1" t="s">
        <v>452</v>
      </c>
      <c r="B170" s="1" t="s">
        <v>453</v>
      </c>
      <c r="C170" s="1" t="s">
        <v>23</v>
      </c>
      <c r="D170" s="1">
        <v>23.0</v>
      </c>
      <c r="E170" s="1">
        <v>696463.0</v>
      </c>
      <c r="F170" s="1" t="s">
        <v>454</v>
      </c>
      <c r="G170" s="1" t="s">
        <v>166</v>
      </c>
      <c r="H170" s="1" t="s">
        <v>166</v>
      </c>
      <c r="I170" s="1" t="s">
        <v>166</v>
      </c>
      <c r="J170" s="1" t="s">
        <v>166</v>
      </c>
      <c r="K170" s="1" t="s">
        <v>166</v>
      </c>
      <c r="L170" s="1" t="s">
        <v>166</v>
      </c>
      <c r="M170" s="1" t="s">
        <v>166</v>
      </c>
      <c r="N170" s="1" t="s">
        <v>166</v>
      </c>
      <c r="O170" s="1" t="s">
        <v>166</v>
      </c>
      <c r="P170" s="1" t="s">
        <v>166</v>
      </c>
      <c r="Q170" s="2" t="b">
        <f>IFERROR(__xludf.DUMMYFUNCTION("IF(REGEXMATCH(B170, ""DEPRECATED""), true, false)
"),FALSE)</f>
        <v>0</v>
      </c>
      <c r="R170" s="2" t="str">
        <f t="shared" si="1"/>
        <v>clefos - 23</v>
      </c>
      <c r="S170" s="3" t="str">
        <f t="shared" si="2"/>
        <v>clefos - 696463</v>
      </c>
    </row>
    <row r="171" hidden="1">
      <c r="A171" s="1" t="s">
        <v>389</v>
      </c>
      <c r="B171" s="1" t="s">
        <v>390</v>
      </c>
      <c r="C171" s="1" t="s">
        <v>23</v>
      </c>
      <c r="D171" s="1">
        <v>19.0</v>
      </c>
      <c r="E171" s="1">
        <v>391051.0</v>
      </c>
      <c r="F171" s="1" t="s">
        <v>391</v>
      </c>
      <c r="G171" s="1">
        <v>0.0</v>
      </c>
      <c r="H171" s="1">
        <v>25.0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1.0</v>
      </c>
      <c r="O171" s="1">
        <v>0.0</v>
      </c>
      <c r="P171" s="1">
        <v>0.0</v>
      </c>
      <c r="Q171" s="2" t="b">
        <f>IFERROR(__xludf.DUMMYFUNCTION("IF(REGEXMATCH(B171, ""DEPRECATED""), true, false)
"),FALSE)</f>
        <v>0</v>
      </c>
      <c r="R171" s="2" t="str">
        <f t="shared" si="1"/>
        <v>hitch - 19</v>
      </c>
      <c r="S171" s="3" t="str">
        <f t="shared" si="2"/>
        <v>hitch - 391051</v>
      </c>
    </row>
    <row r="172" hidden="1">
      <c r="A172" s="1" t="s">
        <v>320</v>
      </c>
      <c r="B172" s="1" t="s">
        <v>321</v>
      </c>
      <c r="C172" s="1" t="s">
        <v>23</v>
      </c>
      <c r="D172" s="1">
        <v>16.0</v>
      </c>
      <c r="E172" s="1">
        <v>30981.0</v>
      </c>
      <c r="F172" s="1" t="s">
        <v>322</v>
      </c>
      <c r="G172" s="1">
        <v>5.0</v>
      </c>
      <c r="H172" s="1">
        <v>50.0</v>
      </c>
      <c r="I172" s="1">
        <v>15.0</v>
      </c>
      <c r="J172" s="1">
        <v>62.0</v>
      </c>
      <c r="K172" s="1">
        <v>28.0</v>
      </c>
      <c r="L172" s="1">
        <v>3.0</v>
      </c>
      <c r="M172" s="1">
        <v>1.0</v>
      </c>
      <c r="N172" s="1">
        <v>0.0</v>
      </c>
      <c r="O172" s="1">
        <v>1.0</v>
      </c>
      <c r="P172" s="1">
        <v>0.0</v>
      </c>
      <c r="Q172" s="2" t="b">
        <f>IFERROR(__xludf.DUMMYFUNCTION("IF(REGEXMATCH(B172, ""DEPRECATED""), true, false)
"),FALSE)</f>
        <v>0</v>
      </c>
      <c r="R172" s="2" t="str">
        <f t="shared" si="1"/>
        <v>spark - 16</v>
      </c>
      <c r="S172" s="3" t="str">
        <f t="shared" si="2"/>
        <v>spark - 30981</v>
      </c>
    </row>
    <row r="173" hidden="1">
      <c r="A173" s="1" t="s">
        <v>67</v>
      </c>
      <c r="B173" s="1" t="s">
        <v>68</v>
      </c>
      <c r="C173" s="1" t="s">
        <v>23</v>
      </c>
      <c r="D173" s="1">
        <v>15.0</v>
      </c>
      <c r="E173" s="1">
        <v>108231.0</v>
      </c>
      <c r="F173" s="1" t="s">
        <v>69</v>
      </c>
      <c r="G173" s="1">
        <v>0.0</v>
      </c>
      <c r="H173" s="1">
        <v>33.0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1.0</v>
      </c>
      <c r="O173" s="1">
        <v>0.0</v>
      </c>
      <c r="P173" s="1">
        <v>0.0</v>
      </c>
      <c r="Q173" s="2" t="b">
        <f>IFERROR(__xludf.DUMMYFUNCTION("IF(REGEXMATCH(B173, ""DEPRECATED""), true, false)
"),FALSE)</f>
        <v>0</v>
      </c>
      <c r="R173" s="2" t="str">
        <f t="shared" si="1"/>
        <v>unit - 15</v>
      </c>
      <c r="S173" s="3" t="str">
        <f t="shared" si="2"/>
        <v>unit - 108231</v>
      </c>
    </row>
    <row r="174" hidden="1">
      <c r="A174" s="1" t="s">
        <v>497</v>
      </c>
      <c r="B174" s="1" t="s">
        <v>498</v>
      </c>
      <c r="C174" s="1" t="s">
        <v>23</v>
      </c>
      <c r="D174" s="1">
        <v>14.0</v>
      </c>
      <c r="E174" s="1">
        <v>4226609.0</v>
      </c>
      <c r="F174" s="1" t="s">
        <v>499</v>
      </c>
      <c r="G174" s="1">
        <v>0.0</v>
      </c>
      <c r="H174" s="1">
        <v>0.0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2" t="b">
        <f>IFERROR(__xludf.DUMMYFUNCTION("IF(REGEXMATCH(B174, ""DEPRECATED""), true, false)
"),FALSE)</f>
        <v>0</v>
      </c>
      <c r="R174" s="2" t="str">
        <f t="shared" si="1"/>
        <v>hello-seattle - 14</v>
      </c>
      <c r="S174" s="3" t="str">
        <f t="shared" si="2"/>
        <v>hello-seattle - 4226609</v>
      </c>
    </row>
    <row r="175" hidden="1">
      <c r="A175" s="1" t="s">
        <v>494</v>
      </c>
      <c r="B175" s="1" t="s">
        <v>495</v>
      </c>
      <c r="C175" s="1" t="s">
        <v>23</v>
      </c>
      <c r="D175" s="1">
        <v>11.0</v>
      </c>
      <c r="E175" s="1">
        <v>1453884.0</v>
      </c>
      <c r="F175" s="1" t="s">
        <v>496</v>
      </c>
      <c r="G175" s="1">
        <v>0.0</v>
      </c>
      <c r="H175" s="1">
        <v>0.0</v>
      </c>
      <c r="I175" s="1">
        <v>0.0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0.0</v>
      </c>
      <c r="P175" s="1">
        <v>0.0</v>
      </c>
      <c r="Q175" s="2" t="b">
        <f>IFERROR(__xludf.DUMMYFUNCTION("IF(REGEXMATCH(B175, ""DEPRECATED""), true, false)
"),FALSE)</f>
        <v>0</v>
      </c>
      <c r="R175" s="2" t="str">
        <f t="shared" si="1"/>
        <v>hola-mundo - 11</v>
      </c>
      <c r="S175" s="3" t="str">
        <f t="shared" si="2"/>
        <v>hola-mundo - 1453884</v>
      </c>
    </row>
    <row r="176" hidden="1">
      <c r="A176" s="1" t="s">
        <v>251</v>
      </c>
      <c r="B176" s="1" t="s">
        <v>252</v>
      </c>
      <c r="C176" s="1" t="s">
        <v>23</v>
      </c>
      <c r="D176" s="1">
        <v>8.0</v>
      </c>
      <c r="E176" s="1">
        <v>216960.0</v>
      </c>
      <c r="F176" s="1" t="s">
        <v>253</v>
      </c>
      <c r="G176" s="1">
        <v>0.0</v>
      </c>
      <c r="H176" s="1">
        <v>29.0</v>
      </c>
      <c r="I176" s="1">
        <v>1.0</v>
      </c>
      <c r="J176" s="1">
        <v>0.0</v>
      </c>
      <c r="K176" s="1">
        <v>0.0</v>
      </c>
      <c r="L176" s="1">
        <v>0.0</v>
      </c>
      <c r="M176" s="1">
        <v>0.0</v>
      </c>
      <c r="N176" s="1">
        <v>1.0</v>
      </c>
      <c r="O176" s="1">
        <v>0.0</v>
      </c>
      <c r="P176" s="1">
        <v>1.0</v>
      </c>
      <c r="Q176" s="2" t="b">
        <f>IFERROR(__xludf.DUMMYFUNCTION("IF(REGEXMATCH(B176, ""DEPRECATED""), true, false)
"),FALSE)</f>
        <v>0</v>
      </c>
      <c r="R176" s="2" t="str">
        <f t="shared" si="1"/>
        <v>satosa - 8</v>
      </c>
      <c r="S176" s="3" t="str">
        <f t="shared" si="2"/>
        <v>satosa - 216960</v>
      </c>
    </row>
    <row r="177" hidden="1">
      <c r="S177" s="3"/>
    </row>
    <row r="178" hidden="1">
      <c r="S178" s="3"/>
    </row>
    <row r="179" hidden="1">
      <c r="S179" s="3"/>
    </row>
    <row r="180" hidden="1">
      <c r="S180" s="3"/>
    </row>
    <row r="181" hidden="1">
      <c r="S181" s="3"/>
    </row>
    <row r="182" hidden="1">
      <c r="S182" s="3"/>
    </row>
    <row r="183" hidden="1">
      <c r="S183" s="3"/>
    </row>
    <row r="184" hidden="1">
      <c r="S184" s="3"/>
    </row>
    <row r="185" hidden="1">
      <c r="S185" s="3"/>
    </row>
    <row r="186" hidden="1">
      <c r="S186" s="3"/>
    </row>
    <row r="187" hidden="1">
      <c r="S187" s="3"/>
    </row>
    <row r="188" hidden="1">
      <c r="S188" s="3"/>
    </row>
    <row r="189" hidden="1">
      <c r="S189" s="3"/>
    </row>
    <row r="190" hidden="1">
      <c r="S190" s="3"/>
    </row>
    <row r="191" hidden="1">
      <c r="S191" s="3"/>
    </row>
    <row r="192" hidden="1">
      <c r="S192" s="3"/>
    </row>
    <row r="193" hidden="1">
      <c r="S193" s="3"/>
    </row>
    <row r="194" hidden="1">
      <c r="S194" s="3"/>
    </row>
    <row r="195" hidden="1">
      <c r="S195" s="3"/>
    </row>
    <row r="196" hidden="1">
      <c r="S196" s="3"/>
    </row>
    <row r="197" hidden="1">
      <c r="S197" s="3"/>
    </row>
    <row r="198" hidden="1">
      <c r="S198" s="3"/>
    </row>
    <row r="199" hidden="1">
      <c r="S199" s="3"/>
    </row>
    <row r="200" hidden="1">
      <c r="S200" s="3"/>
    </row>
    <row r="201" hidden="1">
      <c r="S201" s="3"/>
    </row>
    <row r="202" hidden="1">
      <c r="S202" s="3"/>
    </row>
    <row r="203" hidden="1">
      <c r="S203" s="3"/>
    </row>
    <row r="204" hidden="1">
      <c r="S204" s="3"/>
    </row>
    <row r="205" hidden="1">
      <c r="S205" s="3"/>
    </row>
    <row r="206" hidden="1">
      <c r="S206" s="3"/>
    </row>
    <row r="207" hidden="1">
      <c r="S207" s="3"/>
    </row>
    <row r="208" hidden="1">
      <c r="S208" s="3"/>
    </row>
    <row r="209" hidden="1">
      <c r="S209" s="3"/>
    </row>
    <row r="210" hidden="1">
      <c r="S210" s="3"/>
    </row>
    <row r="211" hidden="1">
      <c r="S211" s="3"/>
    </row>
    <row r="212" hidden="1">
      <c r="S212" s="3"/>
    </row>
    <row r="213" hidden="1">
      <c r="S213" s="3"/>
    </row>
    <row r="214" hidden="1">
      <c r="S214" s="3"/>
    </row>
    <row r="215" hidden="1">
      <c r="S215" s="3"/>
    </row>
    <row r="216" hidden="1">
      <c r="S216" s="3"/>
    </row>
    <row r="217" hidden="1">
      <c r="S217" s="3"/>
    </row>
    <row r="218" hidden="1">
      <c r="S218" s="3"/>
    </row>
    <row r="219" hidden="1">
      <c r="S219" s="3"/>
    </row>
    <row r="220" hidden="1">
      <c r="S220" s="3"/>
    </row>
    <row r="221" hidden="1">
      <c r="S221" s="3"/>
    </row>
    <row r="222" hidden="1">
      <c r="S222" s="3"/>
    </row>
    <row r="223" hidden="1">
      <c r="S223" s="3"/>
    </row>
    <row r="224" hidden="1">
      <c r="S224" s="3"/>
    </row>
    <row r="225" hidden="1">
      <c r="S225" s="3"/>
    </row>
    <row r="226" hidden="1">
      <c r="S226" s="3"/>
    </row>
    <row r="227" hidden="1">
      <c r="S227" s="3"/>
    </row>
    <row r="228" hidden="1">
      <c r="S228" s="3"/>
    </row>
    <row r="229" hidden="1">
      <c r="S229" s="3"/>
    </row>
    <row r="230" hidden="1">
      <c r="S230" s="3"/>
    </row>
    <row r="231" hidden="1">
      <c r="S231" s="3"/>
    </row>
    <row r="232" hidden="1">
      <c r="S232" s="3"/>
    </row>
    <row r="233" hidden="1">
      <c r="S233" s="3"/>
    </row>
    <row r="234" hidden="1">
      <c r="S234" s="3"/>
    </row>
    <row r="235" hidden="1">
      <c r="S235" s="3"/>
    </row>
    <row r="236" hidden="1">
      <c r="S236" s="3"/>
    </row>
    <row r="237" hidden="1">
      <c r="S237" s="3"/>
    </row>
    <row r="238" hidden="1">
      <c r="S238" s="3"/>
    </row>
    <row r="239" hidden="1">
      <c r="S239" s="3"/>
    </row>
    <row r="240" hidden="1">
      <c r="S240" s="3"/>
    </row>
    <row r="241" hidden="1">
      <c r="S241" s="3"/>
    </row>
    <row r="242" hidden="1">
      <c r="S242" s="3"/>
    </row>
    <row r="243" hidden="1">
      <c r="S243" s="3"/>
    </row>
    <row r="244" hidden="1">
      <c r="S244" s="3"/>
    </row>
    <row r="245" hidden="1">
      <c r="S245" s="3"/>
    </row>
    <row r="246" hidden="1">
      <c r="S246" s="3"/>
    </row>
    <row r="247" hidden="1">
      <c r="S247" s="3"/>
    </row>
    <row r="248" hidden="1">
      <c r="S248" s="3"/>
    </row>
    <row r="249" hidden="1">
      <c r="S249" s="3"/>
    </row>
    <row r="250" hidden="1">
      <c r="S250" s="3"/>
    </row>
    <row r="251" hidden="1">
      <c r="S251" s="3"/>
    </row>
    <row r="252" hidden="1">
      <c r="S252" s="3"/>
    </row>
    <row r="253" hidden="1">
      <c r="S253" s="3"/>
    </row>
    <row r="254" hidden="1">
      <c r="S254" s="3"/>
    </row>
    <row r="255" hidden="1">
      <c r="S255" s="3"/>
    </row>
    <row r="256" hidden="1">
      <c r="S256" s="3"/>
    </row>
    <row r="257" hidden="1">
      <c r="S257" s="3"/>
    </row>
    <row r="258" hidden="1">
      <c r="S258" s="3"/>
    </row>
    <row r="259" hidden="1">
      <c r="S259" s="3"/>
    </row>
    <row r="260" hidden="1">
      <c r="S260" s="3"/>
    </row>
    <row r="261" hidden="1">
      <c r="S261" s="3"/>
    </row>
    <row r="262" hidden="1">
      <c r="S262" s="3"/>
    </row>
    <row r="263" hidden="1">
      <c r="S263" s="3"/>
    </row>
    <row r="264" hidden="1">
      <c r="S264" s="3"/>
    </row>
    <row r="265" hidden="1">
      <c r="S265" s="3"/>
    </row>
    <row r="266" hidden="1">
      <c r="S266" s="3"/>
    </row>
    <row r="267" hidden="1">
      <c r="S267" s="3"/>
    </row>
    <row r="268" hidden="1">
      <c r="S268" s="3"/>
    </row>
    <row r="269" hidden="1">
      <c r="S269" s="3"/>
    </row>
    <row r="270" hidden="1">
      <c r="S270" s="3"/>
    </row>
    <row r="271" hidden="1">
      <c r="S271" s="3"/>
    </row>
    <row r="272" hidden="1">
      <c r="S272" s="3"/>
    </row>
    <row r="273" hidden="1">
      <c r="S273" s="3"/>
    </row>
    <row r="274" hidden="1">
      <c r="S274" s="3"/>
    </row>
    <row r="275" hidden="1">
      <c r="S275" s="3"/>
    </row>
    <row r="276" hidden="1">
      <c r="S276" s="3"/>
    </row>
    <row r="277" hidden="1">
      <c r="S277" s="3"/>
    </row>
    <row r="278" hidden="1">
      <c r="S278" s="3"/>
    </row>
    <row r="279" hidden="1">
      <c r="S279" s="3"/>
    </row>
    <row r="280" hidden="1">
      <c r="S280" s="3"/>
    </row>
    <row r="281" hidden="1">
      <c r="S281" s="3"/>
    </row>
    <row r="282" hidden="1">
      <c r="S282" s="3"/>
    </row>
    <row r="283" hidden="1">
      <c r="S283" s="3"/>
    </row>
    <row r="284" hidden="1">
      <c r="S284" s="3"/>
    </row>
    <row r="285" hidden="1">
      <c r="S285" s="3"/>
    </row>
    <row r="286" hidden="1">
      <c r="S286" s="3"/>
    </row>
    <row r="287" hidden="1">
      <c r="S287" s="3"/>
    </row>
    <row r="288" hidden="1">
      <c r="S288" s="3"/>
    </row>
    <row r="289" hidden="1">
      <c r="S289" s="3"/>
    </row>
    <row r="290" hidden="1">
      <c r="S290" s="3"/>
    </row>
    <row r="291" hidden="1">
      <c r="S291" s="3"/>
    </row>
    <row r="292" hidden="1">
      <c r="S292" s="3"/>
    </row>
    <row r="293" hidden="1">
      <c r="S293" s="3"/>
    </row>
    <row r="294" hidden="1">
      <c r="S294" s="3"/>
    </row>
    <row r="295" hidden="1">
      <c r="S295" s="3"/>
    </row>
    <row r="296" hidden="1">
      <c r="S296" s="3"/>
    </row>
    <row r="297" hidden="1">
      <c r="S297" s="3"/>
    </row>
    <row r="298">
      <c r="AH298" s="1" t="s">
        <v>546</v>
      </c>
      <c r="AI298" s="2">
        <f t="shared" ref="AI298:AR298" si="28">COUNTIF(AI2:AI55, "&gt;0")</f>
        <v>27</v>
      </c>
      <c r="AJ298" s="2">
        <f t="shared" si="28"/>
        <v>30</v>
      </c>
      <c r="AK298" s="2">
        <f t="shared" si="28"/>
        <v>23</v>
      </c>
      <c r="AL298" s="2">
        <f t="shared" si="28"/>
        <v>22</v>
      </c>
      <c r="AM298" s="2">
        <f t="shared" si="28"/>
        <v>18</v>
      </c>
      <c r="AN298" s="2">
        <f t="shared" si="28"/>
        <v>3</v>
      </c>
      <c r="AO298" s="2">
        <f t="shared" si="28"/>
        <v>12</v>
      </c>
      <c r="AP298" s="2">
        <f t="shared" si="28"/>
        <v>19</v>
      </c>
      <c r="AQ298" s="2">
        <f t="shared" si="28"/>
        <v>17</v>
      </c>
      <c r="AR298" s="2">
        <f t="shared" si="28"/>
        <v>4</v>
      </c>
    </row>
    <row r="299">
      <c r="AH299" s="1" t="s">
        <v>19</v>
      </c>
      <c r="AI299" s="2">
        <f t="shared" ref="AI299:AR299" si="29">SUM(AI2:AI55)</f>
        <v>87</v>
      </c>
      <c r="AJ299" s="2">
        <f t="shared" si="29"/>
        <v>1018</v>
      </c>
      <c r="AK299" s="2">
        <f t="shared" si="29"/>
        <v>347</v>
      </c>
      <c r="AL299" s="2">
        <f t="shared" si="29"/>
        <v>149</v>
      </c>
      <c r="AM299" s="2">
        <f t="shared" si="29"/>
        <v>344</v>
      </c>
      <c r="AN299" s="2">
        <f t="shared" si="29"/>
        <v>8</v>
      </c>
      <c r="AO299" s="2">
        <f t="shared" si="29"/>
        <v>41</v>
      </c>
      <c r="AP299" s="2">
        <f t="shared" si="29"/>
        <v>19</v>
      </c>
      <c r="AQ299" s="2">
        <f t="shared" si="29"/>
        <v>27</v>
      </c>
      <c r="AR299" s="2">
        <f t="shared" si="29"/>
        <v>10</v>
      </c>
    </row>
    <row r="303">
      <c r="AI303" s="1" t="s">
        <v>546</v>
      </c>
      <c r="AL303" s="1" t="s">
        <v>547</v>
      </c>
    </row>
    <row r="304">
      <c r="AI304" s="1" t="s">
        <v>6</v>
      </c>
      <c r="AJ304" s="2">
        <f>27</f>
        <v>27</v>
      </c>
      <c r="AL304" s="1" t="s">
        <v>6</v>
      </c>
      <c r="AM304" s="1">
        <v>87.0</v>
      </c>
    </row>
    <row r="305">
      <c r="AI305" s="1" t="s">
        <v>7</v>
      </c>
      <c r="AJ305" s="2">
        <f>30</f>
        <v>30</v>
      </c>
      <c r="AL305" s="1" t="s">
        <v>7</v>
      </c>
      <c r="AM305" s="1">
        <v>1018.0</v>
      </c>
    </row>
    <row r="306">
      <c r="AI306" s="1" t="s">
        <v>8</v>
      </c>
      <c r="AJ306" s="2">
        <f>23</f>
        <v>23</v>
      </c>
      <c r="AL306" s="1" t="s">
        <v>8</v>
      </c>
      <c r="AM306" s="1">
        <v>347.0</v>
      </c>
    </row>
    <row r="307">
      <c r="AI307" s="1" t="s">
        <v>9</v>
      </c>
      <c r="AJ307" s="2">
        <f>22</f>
        <v>22</v>
      </c>
      <c r="AL307" s="1" t="s">
        <v>9</v>
      </c>
      <c r="AM307" s="1">
        <v>149.0</v>
      </c>
    </row>
    <row r="308">
      <c r="AI308" s="1" t="s">
        <v>10</v>
      </c>
      <c r="AJ308" s="2">
        <f>18</f>
        <v>18</v>
      </c>
      <c r="AL308" s="1" t="s">
        <v>10</v>
      </c>
      <c r="AM308" s="1">
        <v>344.0</v>
      </c>
    </row>
    <row r="309">
      <c r="AI309" s="1" t="s">
        <v>11</v>
      </c>
      <c r="AJ309" s="2">
        <f>3</f>
        <v>3</v>
      </c>
      <c r="AL309" s="1" t="s">
        <v>11</v>
      </c>
      <c r="AM309" s="1">
        <v>8.0</v>
      </c>
    </row>
    <row r="310">
      <c r="AI310" s="1" t="s">
        <v>12</v>
      </c>
      <c r="AJ310" s="2">
        <f>12</f>
        <v>12</v>
      </c>
      <c r="AL310" s="1" t="s">
        <v>12</v>
      </c>
      <c r="AM310" s="1">
        <v>41.0</v>
      </c>
    </row>
    <row r="311">
      <c r="AI311" s="1" t="s">
        <v>13</v>
      </c>
      <c r="AJ311" s="2">
        <f>19</f>
        <v>19</v>
      </c>
      <c r="AL311" s="1" t="s">
        <v>13</v>
      </c>
      <c r="AM311" s="1">
        <v>19.0</v>
      </c>
    </row>
    <row r="312">
      <c r="AI312" s="1" t="s">
        <v>14</v>
      </c>
      <c r="AJ312" s="2">
        <f>17</f>
        <v>17</v>
      </c>
      <c r="AL312" s="1" t="s">
        <v>14</v>
      </c>
      <c r="AM312" s="1">
        <v>27.0</v>
      </c>
    </row>
    <row r="313">
      <c r="AI313" s="1" t="s">
        <v>15</v>
      </c>
      <c r="AJ313" s="2">
        <f>4</f>
        <v>4</v>
      </c>
      <c r="AL313" s="1" t="s">
        <v>15</v>
      </c>
      <c r="AM313" s="1">
        <v>10.0</v>
      </c>
    </row>
  </sheetData>
  <autoFilter ref="$A$1:$Z$299">
    <filterColumn colId="3">
      <customFilters>
        <customFilter operator="greaterThanOrEqual" val="1000"/>
      </customFilters>
    </filterColumn>
    <filterColumn colId="19">
      <filters blank="1">
        <filter val="FALSE"/>
      </filters>
    </filterColumn>
    <sortState ref="A1:Z299">
      <sortCondition descending="1" ref="D1:D299"/>
    </sortState>
  </autoFilter>
  <mergeCells count="2">
    <mergeCell ref="AI303:AJ303"/>
    <mergeCell ref="AL303:AM30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544</v>
      </c>
    </row>
    <row r="2">
      <c r="A2" s="1" t="s">
        <v>413</v>
      </c>
      <c r="B2" s="1" t="s">
        <v>414</v>
      </c>
      <c r="C2" s="1" t="s">
        <v>23</v>
      </c>
      <c r="D2" s="1">
        <v>10379.0</v>
      </c>
      <c r="E2" s="1">
        <v>1.0047153788E10</v>
      </c>
      <c r="F2" s="1" t="s">
        <v>415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1.0</v>
      </c>
      <c r="P2" s="1">
        <v>0.0</v>
      </c>
      <c r="Q2" s="2" t="b">
        <f>IFERROR(__xludf.DUMMYFUNCTION("IF(REGEXMATCH(B2, ""DEPRECATED""), true, false)
"),FALSE)</f>
        <v>0</v>
      </c>
      <c r="R2" s="2" t="str">
        <f t="shared" ref="R2:R176" si="1">CONCAT(A2, CONCAT(" - ", D2))</f>
        <v>alpine - 10379</v>
      </c>
      <c r="S2" s="3" t="str">
        <f t="shared" ref="S2:S176" si="2">CONCAT(A2, CONCAT(" - ", E2))</f>
        <v>alpine - 10047153788</v>
      </c>
      <c r="T2" s="2" t="b">
        <f t="shared" ref="T2:T176" si="3">if(eq(G2,"undefined"),true,false)</f>
        <v>0</v>
      </c>
    </row>
    <row r="3">
      <c r="A3" s="1" t="s">
        <v>88</v>
      </c>
      <c r="B3" s="1" t="s">
        <v>89</v>
      </c>
      <c r="C3" s="1" t="s">
        <v>23</v>
      </c>
      <c r="D3" s="1">
        <v>19159.0</v>
      </c>
      <c r="E3" s="1">
        <v>8.573723816E9</v>
      </c>
      <c r="F3" s="1" t="s">
        <v>90</v>
      </c>
      <c r="G3" s="1">
        <v>0.0</v>
      </c>
      <c r="H3" s="1">
        <v>34.0</v>
      </c>
      <c r="I3" s="1">
        <v>0.0</v>
      </c>
      <c r="J3" s="1">
        <v>3.0</v>
      </c>
      <c r="K3" s="1">
        <v>0.0</v>
      </c>
      <c r="L3" s="1">
        <v>0.0</v>
      </c>
      <c r="M3" s="1">
        <v>0.0</v>
      </c>
      <c r="N3" s="1">
        <v>1.0</v>
      </c>
      <c r="O3" s="1">
        <v>0.0</v>
      </c>
      <c r="P3" s="1">
        <v>0.0</v>
      </c>
      <c r="Q3" s="2" t="b">
        <f>IFERROR(__xludf.DUMMYFUNCTION("IF(REGEXMATCH(B3, ""DEPRECATED""), true, false)
"),FALSE)</f>
        <v>0</v>
      </c>
      <c r="R3" s="2" t="str">
        <f t="shared" si="1"/>
        <v>nginx - 19159</v>
      </c>
      <c r="S3" s="3" t="str">
        <f t="shared" si="2"/>
        <v>nginx - 8573723816</v>
      </c>
      <c r="T3" s="2" t="b">
        <f t="shared" si="3"/>
        <v>0</v>
      </c>
    </row>
    <row r="4">
      <c r="A4" s="1" t="s">
        <v>431</v>
      </c>
      <c r="B4" s="1" t="s">
        <v>432</v>
      </c>
      <c r="C4" s="1" t="s">
        <v>23</v>
      </c>
      <c r="D4" s="1">
        <v>3118.0</v>
      </c>
      <c r="E4" s="1">
        <v>8.27672497E9</v>
      </c>
      <c r="F4" s="1" t="s">
        <v>433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si="1"/>
        <v>busybox - 3118</v>
      </c>
      <c r="S4" s="3" t="str">
        <f t="shared" si="2"/>
        <v>busybox - 8276724970</v>
      </c>
      <c r="T4" s="2" t="b">
        <f t="shared" si="3"/>
        <v>0</v>
      </c>
    </row>
    <row r="5">
      <c r="A5" s="1" t="s">
        <v>359</v>
      </c>
      <c r="B5" s="1" t="s">
        <v>360</v>
      </c>
      <c r="C5" s="1" t="s">
        <v>23</v>
      </c>
      <c r="D5" s="1">
        <v>16519.0</v>
      </c>
      <c r="E5" s="1">
        <v>8.136854258E9</v>
      </c>
      <c r="F5" s="1" t="s">
        <v>361</v>
      </c>
      <c r="G5" s="1">
        <v>3.0</v>
      </c>
      <c r="H5" s="1">
        <v>9.0</v>
      </c>
      <c r="I5" s="1">
        <v>1.0</v>
      </c>
      <c r="J5" s="1">
        <v>3.0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2" t="b">
        <f>IFERROR(__xludf.DUMMYFUNCTION("IF(REGEXMATCH(B5, ""DEPRECATED""), true, false)
"),FALSE)</f>
        <v>0</v>
      </c>
      <c r="R5" s="2" t="str">
        <f t="shared" si="1"/>
        <v>ubuntu - 16519</v>
      </c>
      <c r="S5" s="3" t="str">
        <f t="shared" si="2"/>
        <v>ubuntu - 8136854258</v>
      </c>
      <c r="T5" s="2" t="b">
        <f t="shared" si="3"/>
        <v>0</v>
      </c>
    </row>
    <row r="6">
      <c r="A6" s="1" t="s">
        <v>254</v>
      </c>
      <c r="B6" s="1" t="s">
        <v>255</v>
      </c>
      <c r="C6" s="1" t="s">
        <v>23</v>
      </c>
      <c r="D6" s="1">
        <v>9131.0</v>
      </c>
      <c r="E6" s="1">
        <v>7.040684374E9</v>
      </c>
      <c r="F6" s="1" t="s">
        <v>256</v>
      </c>
      <c r="G6" s="1">
        <v>1.0</v>
      </c>
      <c r="H6" s="1">
        <v>92.0</v>
      </c>
      <c r="I6" s="1">
        <v>0.0</v>
      </c>
      <c r="J6" s="1">
        <v>7.0</v>
      </c>
      <c r="K6" s="1">
        <v>0.0</v>
      </c>
      <c r="L6" s="1">
        <v>0.0</v>
      </c>
      <c r="M6" s="1">
        <v>0.0</v>
      </c>
      <c r="N6" s="1">
        <v>1.0</v>
      </c>
      <c r="O6" s="1">
        <v>0.0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1"/>
        <v>python - 9131</v>
      </c>
      <c r="S6" s="3" t="str">
        <f t="shared" si="2"/>
        <v>python - 7040684374</v>
      </c>
      <c r="T6" s="2" t="b">
        <f t="shared" si="3"/>
        <v>0</v>
      </c>
    </row>
    <row r="7">
      <c r="A7" s="1" t="s">
        <v>245</v>
      </c>
      <c r="B7" s="1" t="s">
        <v>246</v>
      </c>
      <c r="C7" s="1" t="s">
        <v>23</v>
      </c>
      <c r="D7" s="1">
        <v>12437.0</v>
      </c>
      <c r="E7" s="1">
        <v>5.994034865E9</v>
      </c>
      <c r="F7" s="1" t="s">
        <v>247</v>
      </c>
      <c r="G7" s="1">
        <v>3.0</v>
      </c>
      <c r="H7" s="1">
        <v>19.0</v>
      </c>
      <c r="I7" s="1">
        <v>11.0</v>
      </c>
      <c r="J7" s="1">
        <v>0.0</v>
      </c>
      <c r="K7" s="1">
        <v>28.0</v>
      </c>
      <c r="L7" s="1">
        <v>0.0</v>
      </c>
      <c r="M7" s="1">
        <v>2.0</v>
      </c>
      <c r="N7" s="1">
        <v>1.0</v>
      </c>
      <c r="O7" s="1">
        <v>1.0</v>
      </c>
      <c r="P7" s="1">
        <v>0.0</v>
      </c>
      <c r="Q7" s="2" t="b">
        <f>IFERROR(__xludf.DUMMYFUNCTION("IF(REGEXMATCH(B7, ""DEPRECATED""), true, false)
"),FALSE)</f>
        <v>0</v>
      </c>
      <c r="R7" s="2" t="str">
        <f t="shared" si="1"/>
        <v>redis - 12437</v>
      </c>
      <c r="S7" s="3" t="str">
        <f t="shared" si="2"/>
        <v>redis - 5994034865</v>
      </c>
      <c r="T7" s="2" t="b">
        <f t="shared" si="3"/>
        <v>0</v>
      </c>
    </row>
    <row r="8">
      <c r="A8" s="1" t="s">
        <v>290</v>
      </c>
      <c r="B8" s="1" t="s">
        <v>291</v>
      </c>
      <c r="C8" s="1" t="s">
        <v>23</v>
      </c>
      <c r="D8" s="1">
        <v>12734.0</v>
      </c>
      <c r="E8" s="1">
        <v>5.925679194E9</v>
      </c>
      <c r="F8" s="1" t="s">
        <v>292</v>
      </c>
      <c r="G8" s="1">
        <v>3.0</v>
      </c>
      <c r="H8" s="1">
        <v>32.0</v>
      </c>
      <c r="I8" s="1">
        <v>11.0</v>
      </c>
      <c r="J8" s="1">
        <v>0.0</v>
      </c>
      <c r="K8" s="1">
        <v>28.0</v>
      </c>
      <c r="L8" s="1">
        <v>0.0</v>
      </c>
      <c r="M8" s="1">
        <v>2.0</v>
      </c>
      <c r="N8" s="1">
        <v>1.0</v>
      </c>
      <c r="O8" s="1">
        <v>1.0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1"/>
        <v>postgres - 12734</v>
      </c>
      <c r="S8" s="3" t="str">
        <f t="shared" si="2"/>
        <v>postgres - 5925679194</v>
      </c>
      <c r="T8" s="2" t="b">
        <f t="shared" si="3"/>
        <v>0</v>
      </c>
    </row>
    <row r="9">
      <c r="A9" s="1" t="s">
        <v>61</v>
      </c>
      <c r="B9" s="1" t="s">
        <v>62</v>
      </c>
      <c r="C9" s="1" t="s">
        <v>23</v>
      </c>
      <c r="D9" s="1">
        <v>13004.0</v>
      </c>
      <c r="E9" s="1">
        <v>4.665428867E9</v>
      </c>
      <c r="F9" s="1" t="s">
        <v>63</v>
      </c>
      <c r="G9" s="1">
        <v>1.0</v>
      </c>
      <c r="H9" s="1">
        <v>82.0</v>
      </c>
      <c r="I9" s="1">
        <v>0.0</v>
      </c>
      <c r="J9" s="1">
        <v>7.0</v>
      </c>
      <c r="K9" s="1">
        <v>0.0</v>
      </c>
      <c r="L9" s="1">
        <v>0.0</v>
      </c>
      <c r="M9" s="1">
        <v>0.0</v>
      </c>
      <c r="N9" s="1">
        <v>1.0</v>
      </c>
      <c r="O9" s="1">
        <v>0.0</v>
      </c>
      <c r="P9" s="1">
        <v>0.0</v>
      </c>
      <c r="Q9" s="2" t="b">
        <f>IFERROR(__xludf.DUMMYFUNCTION("IF(REGEXMATCH(B9, ""DEPRECATED""), true, false)
"),FALSE)</f>
        <v>0</v>
      </c>
      <c r="R9" s="2" t="str">
        <f t="shared" si="1"/>
        <v>node - 13004</v>
      </c>
      <c r="S9" s="3" t="str">
        <f t="shared" si="2"/>
        <v>node - 4665428867</v>
      </c>
      <c r="T9" s="2" t="b">
        <f t="shared" si="3"/>
        <v>0</v>
      </c>
    </row>
    <row r="10">
      <c r="A10" s="1" t="s">
        <v>275</v>
      </c>
      <c r="B10" s="1" t="s">
        <v>276</v>
      </c>
      <c r="C10" s="1" t="s">
        <v>23</v>
      </c>
      <c r="D10" s="1">
        <v>2098.0</v>
      </c>
      <c r="E10" s="1">
        <v>4.402857683E9</v>
      </c>
      <c r="F10" s="1" t="s">
        <v>277</v>
      </c>
      <c r="G10" s="1">
        <v>1.0</v>
      </c>
      <c r="H10" s="1">
        <v>19.0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memcached - 2098</v>
      </c>
      <c r="S10" s="3" t="str">
        <f t="shared" si="2"/>
        <v>memcached - 4402857683</v>
      </c>
      <c r="T10" s="2" t="b">
        <f t="shared" si="3"/>
        <v>0</v>
      </c>
    </row>
    <row r="11">
      <c r="A11" s="1" t="s">
        <v>242</v>
      </c>
      <c r="B11" s="1" t="s">
        <v>243</v>
      </c>
      <c r="C11" s="1" t="s">
        <v>23</v>
      </c>
      <c r="D11" s="1">
        <v>4579.0</v>
      </c>
      <c r="E11" s="1">
        <v>4.357117408E9</v>
      </c>
      <c r="F11" s="1" t="s">
        <v>244</v>
      </c>
      <c r="G11" s="1">
        <v>1.0</v>
      </c>
      <c r="H11" s="1">
        <v>28.0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1.0</v>
      </c>
      <c r="O11" s="1">
        <v>0.0</v>
      </c>
      <c r="P11" s="1">
        <v>0.0</v>
      </c>
      <c r="Q11" s="2" t="b">
        <f>IFERROR(__xludf.DUMMYFUNCTION("IF(REGEXMATCH(B11, ""DEPRECATED""), true, false)
"),FALSE)</f>
        <v>0</v>
      </c>
      <c r="R11" s="2" t="str">
        <f t="shared" si="1"/>
        <v>httpd - 4579</v>
      </c>
      <c r="S11" s="3" t="str">
        <f t="shared" si="2"/>
        <v>httpd - 4357117408</v>
      </c>
      <c r="T11" s="2" t="b">
        <f t="shared" si="3"/>
        <v>0</v>
      </c>
    </row>
    <row r="12">
      <c r="A12" s="1" t="s">
        <v>37</v>
      </c>
      <c r="B12" s="1" t="s">
        <v>38</v>
      </c>
      <c r="C12" s="1" t="s">
        <v>23</v>
      </c>
      <c r="D12" s="1">
        <v>9906.0</v>
      </c>
      <c r="E12" s="1">
        <v>3.928672726E9</v>
      </c>
      <c r="F12" s="1" t="s">
        <v>39</v>
      </c>
      <c r="G12" s="1">
        <v>5.0</v>
      </c>
      <c r="H12" s="1">
        <v>11.0</v>
      </c>
      <c r="I12" s="1">
        <v>12.0</v>
      </c>
      <c r="J12" s="1">
        <v>3.0</v>
      </c>
      <c r="K12" s="1">
        <v>28.0</v>
      </c>
      <c r="L12" s="1">
        <v>0.0</v>
      </c>
      <c r="M12" s="1">
        <v>2.0</v>
      </c>
      <c r="N12" s="1">
        <v>0.0</v>
      </c>
      <c r="O12" s="1">
        <v>1.0</v>
      </c>
      <c r="P12" s="1">
        <v>0.0</v>
      </c>
      <c r="Q12" s="2" t="b">
        <f>IFERROR(__xludf.DUMMYFUNCTION("IF(REGEXMATCH(B12, ""DEPRECATED""), true, false)
"),FALSE)</f>
        <v>0</v>
      </c>
      <c r="R12" s="2" t="str">
        <f t="shared" si="1"/>
        <v>mongo - 9906</v>
      </c>
      <c r="S12" s="3" t="str">
        <f t="shared" si="2"/>
        <v>mongo - 3928672726</v>
      </c>
      <c r="T12" s="2" t="b">
        <f t="shared" si="3"/>
        <v>0</v>
      </c>
    </row>
    <row r="13">
      <c r="A13" s="1" t="s">
        <v>34</v>
      </c>
      <c r="B13" s="1" t="s">
        <v>35</v>
      </c>
      <c r="C13" s="1" t="s">
        <v>23</v>
      </c>
      <c r="D13" s="1">
        <v>14552.0</v>
      </c>
      <c r="E13" s="1">
        <v>3.864873871E9</v>
      </c>
      <c r="F13" s="1" t="s">
        <v>36</v>
      </c>
      <c r="G13" s="1">
        <v>5.0</v>
      </c>
      <c r="H13" s="1">
        <v>0.0</v>
      </c>
      <c r="I13" s="1">
        <v>28.0</v>
      </c>
      <c r="J13" s="1">
        <v>0.0</v>
      </c>
      <c r="K13" s="1">
        <v>50.0</v>
      </c>
      <c r="L13" s="1">
        <v>0.0</v>
      </c>
      <c r="M13" s="1">
        <v>2.0</v>
      </c>
      <c r="N13" s="1">
        <v>0.0</v>
      </c>
      <c r="O13" s="1">
        <v>4.0</v>
      </c>
      <c r="P13" s="1">
        <v>0.0</v>
      </c>
      <c r="Q13" s="2" t="b">
        <f>IFERROR(__xludf.DUMMYFUNCTION("IF(REGEXMATCH(B13, ""DEPRECATED""), true, false)
"),FALSE)</f>
        <v>0</v>
      </c>
      <c r="R13" s="2" t="str">
        <f t="shared" si="1"/>
        <v>mysql - 14552</v>
      </c>
      <c r="S13" s="3" t="str">
        <f t="shared" si="2"/>
        <v>mysql - 3864873871</v>
      </c>
      <c r="T13" s="2" t="b">
        <f t="shared" si="3"/>
        <v>0</v>
      </c>
    </row>
    <row r="14">
      <c r="A14" s="1" t="s">
        <v>356</v>
      </c>
      <c r="B14" s="1" t="s">
        <v>357</v>
      </c>
      <c r="C14" s="1" t="s">
        <v>23</v>
      </c>
      <c r="D14" s="1">
        <v>3052.0</v>
      </c>
      <c r="E14" s="1">
        <v>3.21639236E9</v>
      </c>
      <c r="F14" s="1" t="s">
        <v>358</v>
      </c>
      <c r="G14" s="1">
        <v>0.0</v>
      </c>
      <c r="H14" s="1">
        <v>1.0</v>
      </c>
      <c r="I14" s="1">
        <v>5.0</v>
      </c>
      <c r="J14" s="1">
        <v>1.0</v>
      </c>
      <c r="K14" s="1">
        <v>2.0</v>
      </c>
      <c r="L14" s="1">
        <v>0.0</v>
      </c>
      <c r="M14" s="1">
        <v>0.0</v>
      </c>
      <c r="N14" s="1">
        <v>0.0</v>
      </c>
      <c r="O14" s="1">
        <v>1.0</v>
      </c>
      <c r="P14" s="1">
        <v>0.0</v>
      </c>
      <c r="Q14" s="2" t="b">
        <f>IFERROR(__xludf.DUMMYFUNCTION("IF(REGEXMATCH(B14, ""DEPRECATED""), true, false)
"),FALSE)</f>
        <v>0</v>
      </c>
      <c r="R14" s="2" t="str">
        <f t="shared" si="1"/>
        <v>traefik - 3052</v>
      </c>
      <c r="S14" s="3" t="str">
        <f t="shared" si="2"/>
        <v>traefik - 3216392360</v>
      </c>
      <c r="T14" s="2" t="b">
        <f t="shared" si="3"/>
        <v>0</v>
      </c>
    </row>
    <row r="15">
      <c r="A15" s="1" t="s">
        <v>28</v>
      </c>
      <c r="B15" s="1" t="s">
        <v>29</v>
      </c>
      <c r="C15" s="1" t="s">
        <v>23</v>
      </c>
      <c r="D15" s="1">
        <v>4912.0</v>
      </c>
      <c r="E15" s="1">
        <v>2.644473077E9</v>
      </c>
      <c r="F15" s="1" t="s">
        <v>30</v>
      </c>
      <c r="G15" s="1">
        <v>3.0</v>
      </c>
      <c r="H15" s="1">
        <v>9.0</v>
      </c>
      <c r="I15" s="1">
        <v>1.0</v>
      </c>
      <c r="J15" s="1">
        <v>3.0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1"/>
        <v>rabbitmq - 4912</v>
      </c>
      <c r="S15" s="3" t="str">
        <f t="shared" si="2"/>
        <v>rabbitmq - 2644473077</v>
      </c>
      <c r="T15" s="2" t="b">
        <f t="shared" si="3"/>
        <v>0</v>
      </c>
    </row>
    <row r="16">
      <c r="A16" s="1" t="s">
        <v>332</v>
      </c>
      <c r="B16" s="1" t="s">
        <v>333</v>
      </c>
      <c r="C16" s="1" t="s">
        <v>23</v>
      </c>
      <c r="D16" s="1">
        <v>5558.0</v>
      </c>
      <c r="E16" s="1">
        <v>2.628305413E9</v>
      </c>
      <c r="F16" s="1" t="s">
        <v>334</v>
      </c>
      <c r="G16" s="1">
        <v>5.0</v>
      </c>
      <c r="H16" s="1">
        <v>10.0</v>
      </c>
      <c r="I16" s="1">
        <v>15.0</v>
      </c>
      <c r="J16" s="1">
        <v>3.0</v>
      </c>
      <c r="K16" s="1">
        <v>36.0</v>
      </c>
      <c r="L16" s="1">
        <v>0.0</v>
      </c>
      <c r="M16" s="1">
        <v>3.0</v>
      </c>
      <c r="N16" s="1">
        <v>0.0</v>
      </c>
      <c r="O16" s="1">
        <v>1.0</v>
      </c>
      <c r="P16" s="1">
        <v>0.0</v>
      </c>
      <c r="Q16" s="2" t="b">
        <f>IFERROR(__xludf.DUMMYFUNCTION("IF(REGEXMATCH(B16, ""DEPRECATED""), true, false)
"),FALSE)</f>
        <v>0</v>
      </c>
      <c r="R16" s="2" t="str">
        <f t="shared" si="1"/>
        <v>mariadb - 5558</v>
      </c>
      <c r="S16" s="3" t="str">
        <f t="shared" si="2"/>
        <v>mariadb - 2628305413</v>
      </c>
      <c r="T16" s="2" t="b">
        <f t="shared" si="3"/>
        <v>0</v>
      </c>
    </row>
    <row r="17">
      <c r="A17" s="1" t="s">
        <v>25</v>
      </c>
      <c r="B17" s="1" t="s">
        <v>26</v>
      </c>
      <c r="C17" s="1" t="s">
        <v>23</v>
      </c>
      <c r="D17" s="1">
        <v>2450.0</v>
      </c>
      <c r="E17" s="1">
        <v>2.616536732E9</v>
      </c>
      <c r="F17" s="1" t="s">
        <v>27</v>
      </c>
      <c r="G17" s="1">
        <v>0.0</v>
      </c>
      <c r="H17" s="1">
        <v>0.0</v>
      </c>
      <c r="I17" s="1">
        <v>7.0</v>
      </c>
      <c r="J17" s="1">
        <v>0.0</v>
      </c>
      <c r="K17" s="1">
        <v>2.0</v>
      </c>
      <c r="L17" s="1">
        <v>0.0</v>
      </c>
      <c r="M17" s="1">
        <v>0.0</v>
      </c>
      <c r="N17" s="1">
        <v>0.0</v>
      </c>
      <c r="O17" s="1">
        <v>3.0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docker - 2450</v>
      </c>
      <c r="S17" s="3" t="str">
        <f t="shared" si="2"/>
        <v>docker - 2616536732</v>
      </c>
      <c r="T17" s="2" t="b">
        <f t="shared" si="3"/>
        <v>0</v>
      </c>
    </row>
    <row r="18">
      <c r="A18" s="1" t="s">
        <v>401</v>
      </c>
      <c r="B18" s="1" t="s">
        <v>402</v>
      </c>
      <c r="C18" s="1" t="s">
        <v>23</v>
      </c>
      <c r="D18" s="1">
        <v>2122.0</v>
      </c>
      <c r="E18" s="1">
        <v>2.284422182E9</v>
      </c>
      <c r="F18" s="1" t="s">
        <v>403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hello-world - 2122</v>
      </c>
      <c r="S18" s="3" t="str">
        <f t="shared" si="2"/>
        <v>hello-world - 2284422182</v>
      </c>
      <c r="T18" s="2" t="b">
        <f t="shared" si="3"/>
        <v>0</v>
      </c>
    </row>
    <row r="19">
      <c r="A19" s="1" t="s">
        <v>160</v>
      </c>
      <c r="B19" s="1" t="s">
        <v>161</v>
      </c>
      <c r="C19" s="1" t="s">
        <v>23</v>
      </c>
      <c r="D19" s="1">
        <v>3761.0</v>
      </c>
      <c r="E19" s="1">
        <v>2.108317531E9</v>
      </c>
      <c r="F19" s="1" t="s">
        <v>162</v>
      </c>
      <c r="G19" s="1">
        <v>5.0</v>
      </c>
      <c r="H19" s="1">
        <v>0.0</v>
      </c>
      <c r="I19" s="1">
        <v>32.0</v>
      </c>
      <c r="J19" s="1">
        <v>0.0</v>
      </c>
      <c r="K19" s="1">
        <v>20.0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1"/>
        <v>openjdk - 3761</v>
      </c>
      <c r="S19" s="3" t="str">
        <f t="shared" si="2"/>
        <v>openjdk - 2108317531</v>
      </c>
      <c r="T19" s="2" t="b">
        <f t="shared" si="3"/>
        <v>0</v>
      </c>
    </row>
    <row r="20">
      <c r="A20" s="1" t="s">
        <v>317</v>
      </c>
      <c r="B20" s="1" t="s">
        <v>318</v>
      </c>
      <c r="C20" s="1" t="s">
        <v>23</v>
      </c>
      <c r="D20" s="1">
        <v>4671.0</v>
      </c>
      <c r="E20" s="1">
        <v>1.975444587E9</v>
      </c>
      <c r="F20" s="1" t="s">
        <v>319</v>
      </c>
      <c r="G20" s="1">
        <v>1.0</v>
      </c>
      <c r="H20" s="1">
        <v>41.0</v>
      </c>
      <c r="I20" s="1">
        <v>0.0</v>
      </c>
      <c r="J20" s="1">
        <v>1.0</v>
      </c>
      <c r="K20" s="1">
        <v>0.0</v>
      </c>
      <c r="L20" s="1">
        <v>0.0</v>
      </c>
      <c r="M20" s="1">
        <v>0.0</v>
      </c>
      <c r="N20" s="1">
        <v>1.0</v>
      </c>
      <c r="O20" s="1">
        <v>0.0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1"/>
        <v>golang - 4671</v>
      </c>
      <c r="S20" s="3" t="str">
        <f t="shared" si="2"/>
        <v>golang - 1975444587</v>
      </c>
      <c r="T20" s="2" t="b">
        <f t="shared" si="3"/>
        <v>0</v>
      </c>
    </row>
    <row r="21">
      <c r="A21" s="1" t="s">
        <v>185</v>
      </c>
      <c r="B21" s="1" t="s">
        <v>186</v>
      </c>
      <c r="C21" s="1" t="s">
        <v>23</v>
      </c>
      <c r="D21" s="1">
        <v>3903.0</v>
      </c>
      <c r="E21" s="1">
        <v>1.616002589E9</v>
      </c>
      <c r="F21" s="1" t="s">
        <v>187</v>
      </c>
      <c r="G21" s="1">
        <v>0.0</v>
      </c>
      <c r="H21" s="1">
        <v>0.0</v>
      </c>
      <c r="I21" s="1">
        <v>0.0</v>
      </c>
      <c r="J21" s="1">
        <v>0.0</v>
      </c>
      <c r="K21" s="1">
        <v>1.0</v>
      </c>
      <c r="L21" s="1">
        <v>0.0</v>
      </c>
      <c r="M21" s="1">
        <v>0.0</v>
      </c>
      <c r="N21" s="1">
        <v>0.0</v>
      </c>
      <c r="O21" s="1">
        <v>2.0</v>
      </c>
      <c r="P21" s="1">
        <v>0.0</v>
      </c>
      <c r="Q21" s="2" t="b">
        <f>IFERROR(__xludf.DUMMYFUNCTION("IF(REGEXMATCH(B21, ""DEPRECATED""), true, false)
"),FALSE)</f>
        <v>0</v>
      </c>
      <c r="R21" s="2" t="str">
        <f t="shared" si="1"/>
        <v>registry - 3903</v>
      </c>
      <c r="S21" s="3" t="str">
        <f t="shared" si="2"/>
        <v>registry - 1616002589</v>
      </c>
      <c r="T21" s="2" t="b">
        <f t="shared" si="3"/>
        <v>0</v>
      </c>
    </row>
    <row r="22">
      <c r="A22" s="1" t="s">
        <v>43</v>
      </c>
      <c r="B22" s="1" t="s">
        <v>44</v>
      </c>
      <c r="C22" s="1" t="s">
        <v>23</v>
      </c>
      <c r="D22" s="1">
        <v>5382.0</v>
      </c>
      <c r="E22" s="1">
        <v>1.230555325E9</v>
      </c>
      <c r="F22" s="1" t="s">
        <v>45</v>
      </c>
      <c r="G22" s="1">
        <v>0.0</v>
      </c>
      <c r="H22" s="1">
        <v>123.0</v>
      </c>
      <c r="I22" s="1">
        <v>0.0</v>
      </c>
      <c r="J22" s="1">
        <v>5.0</v>
      </c>
      <c r="K22" s="1">
        <v>0.0</v>
      </c>
      <c r="L22" s="1">
        <v>0.0</v>
      </c>
      <c r="M22" s="1">
        <v>0.0</v>
      </c>
      <c r="N22" s="1">
        <v>1.0</v>
      </c>
      <c r="O22" s="1">
        <v>0.0</v>
      </c>
      <c r="P22" s="1">
        <v>3.0</v>
      </c>
      <c r="Q22" s="2" t="b">
        <f>IFERROR(__xludf.DUMMYFUNCTION("IF(REGEXMATCH(B22, ""DEPRECATED""), true, false)
"),FALSE)</f>
        <v>0</v>
      </c>
      <c r="R22" s="2" t="str">
        <f t="shared" si="1"/>
        <v>wordpress - 5382</v>
      </c>
      <c r="S22" s="3" t="str">
        <f t="shared" si="2"/>
        <v>wordpress - 1230555325</v>
      </c>
      <c r="T22" s="2" t="b">
        <f t="shared" si="3"/>
        <v>0</v>
      </c>
    </row>
    <row r="23">
      <c r="A23" s="1" t="s">
        <v>446</v>
      </c>
      <c r="B23" s="1" t="s">
        <v>447</v>
      </c>
      <c r="C23" s="1" t="s">
        <v>23</v>
      </c>
      <c r="D23" s="1">
        <v>7659.0</v>
      </c>
      <c r="E23" s="1">
        <v>1.132519505E9</v>
      </c>
      <c r="F23" s="1" t="s">
        <v>448</v>
      </c>
      <c r="G23" s="1">
        <v>20.0</v>
      </c>
      <c r="H23" s="1">
        <v>10.0</v>
      </c>
      <c r="I23" s="1">
        <v>136.0</v>
      </c>
      <c r="J23" s="1">
        <v>23.0</v>
      </c>
      <c r="K23" s="1">
        <v>21.0</v>
      </c>
      <c r="L23" s="1">
        <v>4.0</v>
      </c>
      <c r="M23" s="1">
        <v>0.0</v>
      </c>
      <c r="N23" s="1">
        <v>0.0</v>
      </c>
      <c r="O23" s="1">
        <v>0.0</v>
      </c>
      <c r="P23" s="1">
        <v>0.0</v>
      </c>
      <c r="Q23" s="2" t="b">
        <f>IFERROR(__xludf.DUMMYFUNCTION("IF(REGEXMATCH(B23, ""DEPRECATED""), true, false)
"),TRUE)</f>
        <v>1</v>
      </c>
      <c r="R23" s="2" t="str">
        <f t="shared" si="1"/>
        <v>centos - 7659</v>
      </c>
      <c r="S23" s="3" t="str">
        <f t="shared" si="2"/>
        <v>centos - 1132519505</v>
      </c>
      <c r="T23" s="2" t="b">
        <f t="shared" si="3"/>
        <v>0</v>
      </c>
    </row>
    <row r="24">
      <c r="A24" s="1" t="s">
        <v>398</v>
      </c>
      <c r="B24" s="1" t="s">
        <v>399</v>
      </c>
      <c r="C24" s="1" t="s">
        <v>23</v>
      </c>
      <c r="D24" s="1">
        <v>4822.0</v>
      </c>
      <c r="E24" s="1">
        <v>1.130823288E9</v>
      </c>
      <c r="F24" s="1" t="s">
        <v>400</v>
      </c>
      <c r="G24" s="1">
        <v>0.0</v>
      </c>
      <c r="H24" s="1">
        <v>16.0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1.0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1"/>
        <v>debian - 4822</v>
      </c>
      <c r="S24" s="3" t="str">
        <f t="shared" si="2"/>
        <v>debian - 1130823288</v>
      </c>
      <c r="T24" s="2" t="b">
        <f t="shared" si="3"/>
        <v>0</v>
      </c>
    </row>
    <row r="25">
      <c r="A25" s="1" t="s">
        <v>157</v>
      </c>
      <c r="B25" s="1" t="s">
        <v>158</v>
      </c>
      <c r="C25" s="1" t="s">
        <v>23</v>
      </c>
      <c r="D25" s="1">
        <v>7290.0</v>
      </c>
      <c r="E25" s="1">
        <v>1.088627465E9</v>
      </c>
      <c r="F25" s="1" t="s">
        <v>159</v>
      </c>
      <c r="G25" s="1">
        <v>1.0</v>
      </c>
      <c r="H25" s="1">
        <v>39.0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1.0</v>
      </c>
      <c r="O25" s="1">
        <v>0.0</v>
      </c>
      <c r="P25" s="1">
        <v>0.0</v>
      </c>
      <c r="Q25" s="2" t="b">
        <f>IFERROR(__xludf.DUMMYFUNCTION("IF(REGEXMATCH(B25, ""DEPRECATED""), true, false)
"),FALSE)</f>
        <v>0</v>
      </c>
      <c r="R25" s="2" t="str">
        <f t="shared" si="1"/>
        <v>php - 7290</v>
      </c>
      <c r="S25" s="3" t="str">
        <f t="shared" si="2"/>
        <v>php - 1088627465</v>
      </c>
      <c r="T25" s="2" t="b">
        <f t="shared" si="3"/>
        <v>0</v>
      </c>
    </row>
    <row r="26" hidden="1">
      <c r="A26" s="1" t="s">
        <v>428</v>
      </c>
      <c r="B26" s="1" t="s">
        <v>429</v>
      </c>
      <c r="C26" s="1" t="s">
        <v>23</v>
      </c>
      <c r="D26" s="1">
        <v>1428.0</v>
      </c>
      <c r="E26" s="1">
        <v>1.021144456E9</v>
      </c>
      <c r="F26" s="1" t="s">
        <v>430</v>
      </c>
      <c r="G26" s="1" t="s">
        <v>166</v>
      </c>
      <c r="H26" s="1" t="s">
        <v>166</v>
      </c>
      <c r="I26" s="1" t="s">
        <v>166</v>
      </c>
      <c r="J26" s="1" t="s">
        <v>166</v>
      </c>
      <c r="K26" s="1" t="s">
        <v>166</v>
      </c>
      <c r="L26" s="1" t="s">
        <v>166</v>
      </c>
      <c r="M26" s="1" t="s">
        <v>166</v>
      </c>
      <c r="N26" s="1" t="s">
        <v>166</v>
      </c>
      <c r="O26" s="1" t="s">
        <v>166</v>
      </c>
      <c r="P26" s="1" t="s">
        <v>166</v>
      </c>
      <c r="Q26" s="2" t="b">
        <f>IFERROR(__xludf.DUMMYFUNCTION("IF(REGEXMATCH(B26, ""DEPRECATED""), true, false)
"),FALSE)</f>
        <v>0</v>
      </c>
      <c r="R26" s="2" t="str">
        <f t="shared" si="1"/>
        <v>consul - 1428</v>
      </c>
      <c r="S26" s="3" t="str">
        <f t="shared" si="2"/>
        <v>consul - 1021144456</v>
      </c>
      <c r="T26" s="2" t="b">
        <f t="shared" si="3"/>
        <v>1</v>
      </c>
    </row>
    <row r="27">
      <c r="A27" s="1" t="s">
        <v>272</v>
      </c>
      <c r="B27" s="1" t="s">
        <v>273</v>
      </c>
      <c r="C27" s="1" t="s">
        <v>23</v>
      </c>
      <c r="D27" s="1">
        <v>1808.0</v>
      </c>
      <c r="E27" s="1">
        <v>1.017648772E9</v>
      </c>
      <c r="F27" s="1" t="s">
        <v>274</v>
      </c>
      <c r="G27" s="1">
        <v>1.0</v>
      </c>
      <c r="H27" s="1">
        <v>26.0</v>
      </c>
      <c r="I27" s="1">
        <v>4.0</v>
      </c>
      <c r="J27" s="1">
        <v>1.0</v>
      </c>
      <c r="K27" s="1">
        <v>9.0</v>
      </c>
      <c r="L27" s="1">
        <v>0.0</v>
      </c>
      <c r="M27" s="1">
        <v>2.0</v>
      </c>
      <c r="N27" s="1">
        <v>1.0</v>
      </c>
      <c r="O27" s="1">
        <v>1.0</v>
      </c>
      <c r="P27" s="1">
        <v>0.0</v>
      </c>
      <c r="Q27" s="2" t="b">
        <f>IFERROR(__xludf.DUMMYFUNCTION("IF(REGEXMATCH(B27, ""DEPRECATED""), true, false)
"),FALSE)</f>
        <v>0</v>
      </c>
      <c r="R27" s="2" t="str">
        <f t="shared" si="1"/>
        <v>influxdb - 1808</v>
      </c>
      <c r="S27" s="3" t="str">
        <f t="shared" si="2"/>
        <v>influxdb - 1017648772</v>
      </c>
      <c r="T27" s="2" t="b">
        <f t="shared" si="3"/>
        <v>0</v>
      </c>
    </row>
    <row r="28">
      <c r="A28" s="1" t="s">
        <v>31</v>
      </c>
      <c r="B28" s="1" t="s">
        <v>32</v>
      </c>
      <c r="C28" s="1" t="s">
        <v>23</v>
      </c>
      <c r="D28" s="1">
        <v>3906.0</v>
      </c>
      <c r="E28" s="1">
        <v>9.16243366E8</v>
      </c>
      <c r="F28" s="1" t="s">
        <v>33</v>
      </c>
      <c r="G28" s="1">
        <v>1.0</v>
      </c>
      <c r="H28" s="1">
        <v>75.0</v>
      </c>
      <c r="I28" s="1">
        <v>0.0</v>
      </c>
      <c r="J28" s="1">
        <v>7.0</v>
      </c>
      <c r="K28" s="1">
        <v>0.0</v>
      </c>
      <c r="L28" s="1">
        <v>0.0</v>
      </c>
      <c r="M28" s="1">
        <v>0.0</v>
      </c>
      <c r="N28" s="1">
        <v>1.0</v>
      </c>
      <c r="O28" s="1">
        <v>0.0</v>
      </c>
      <c r="P28" s="1">
        <v>3.0</v>
      </c>
      <c r="Q28" s="2" t="b">
        <f>IFERROR(__xludf.DUMMYFUNCTION("IF(REGEXMATCH(B28, ""DEPRECATED""), true, false)
"),FALSE)</f>
        <v>0</v>
      </c>
      <c r="R28" s="2" t="str">
        <f t="shared" si="1"/>
        <v>nextcloud - 3906</v>
      </c>
      <c r="S28" s="3" t="str">
        <f t="shared" si="2"/>
        <v>nextcloud - 916243366</v>
      </c>
      <c r="T28" s="2" t="b">
        <f t="shared" si="3"/>
        <v>0</v>
      </c>
    </row>
    <row r="29">
      <c r="A29" s="1" t="s">
        <v>344</v>
      </c>
      <c r="B29" s="1" t="s">
        <v>345</v>
      </c>
      <c r="C29" s="1" t="s">
        <v>23</v>
      </c>
      <c r="D29" s="1">
        <v>2330.0</v>
      </c>
      <c r="E29" s="1">
        <v>8.90226334E8</v>
      </c>
      <c r="F29" s="1" t="s">
        <v>346</v>
      </c>
      <c r="G29" s="1">
        <v>5.0</v>
      </c>
      <c r="H29" s="1">
        <v>17.0</v>
      </c>
      <c r="I29" s="1">
        <v>7.0</v>
      </c>
      <c r="J29" s="1">
        <v>16.0</v>
      </c>
      <c r="K29" s="1">
        <v>7.0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1"/>
        <v>sonarqube - 2330</v>
      </c>
      <c r="S29" s="3" t="str">
        <f t="shared" si="2"/>
        <v>sonarqube - 890226334</v>
      </c>
      <c r="T29" s="2" t="b">
        <f t="shared" si="3"/>
        <v>0</v>
      </c>
    </row>
    <row r="30">
      <c r="A30" s="1" t="s">
        <v>182</v>
      </c>
      <c r="B30" s="1" t="s">
        <v>183</v>
      </c>
      <c r="C30" s="1" t="s">
        <v>23</v>
      </c>
      <c r="D30" s="1">
        <v>2283.0</v>
      </c>
      <c r="E30" s="1">
        <v>8.65448039E8</v>
      </c>
      <c r="F30" s="1" t="s">
        <v>184</v>
      </c>
      <c r="G30" s="1">
        <v>1.0</v>
      </c>
      <c r="H30" s="1">
        <v>82.0</v>
      </c>
      <c r="I30" s="1">
        <v>1.0</v>
      </c>
      <c r="J30" s="1">
        <v>7.0</v>
      </c>
      <c r="K30" s="1">
        <v>0.0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1"/>
        <v>ruby - 2283</v>
      </c>
      <c r="S30" s="3" t="str">
        <f t="shared" si="2"/>
        <v>ruby - 865448039</v>
      </c>
      <c r="T30" s="2" t="b">
        <f t="shared" si="3"/>
        <v>0</v>
      </c>
    </row>
    <row r="31">
      <c r="A31" s="1" t="s">
        <v>100</v>
      </c>
      <c r="B31" s="1" t="s">
        <v>101</v>
      </c>
      <c r="C31" s="1" t="s">
        <v>23</v>
      </c>
      <c r="D31" s="1">
        <v>1878.0</v>
      </c>
      <c r="E31" s="1">
        <v>8.60210756E8</v>
      </c>
      <c r="F31" s="1" t="s">
        <v>102</v>
      </c>
      <c r="G31" s="1">
        <v>0.0</v>
      </c>
      <c r="H31" s="1">
        <v>25.0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1.0</v>
      </c>
      <c r="O31" s="1">
        <v>0.0</v>
      </c>
      <c r="P31" s="1">
        <v>0.0</v>
      </c>
      <c r="Q31" s="2" t="b">
        <f>IFERROR(__xludf.DUMMYFUNCTION("IF(REGEXMATCH(B31, ""DEPRECATED""), true, false)
"),FALSE)</f>
        <v>0</v>
      </c>
      <c r="R31" s="2" t="str">
        <f t="shared" si="1"/>
        <v>haproxy - 1878</v>
      </c>
      <c r="S31" s="3" t="str">
        <f t="shared" si="2"/>
        <v>haproxy - 860210756</v>
      </c>
      <c r="T31" s="2" t="b">
        <f t="shared" si="3"/>
        <v>0</v>
      </c>
    </row>
    <row r="32">
      <c r="A32" s="1" t="s">
        <v>91</v>
      </c>
      <c r="B32" s="1" t="s">
        <v>92</v>
      </c>
      <c r="C32" s="1" t="s">
        <v>23</v>
      </c>
      <c r="D32" s="1">
        <v>1347.0</v>
      </c>
      <c r="E32" s="1">
        <v>8.21791277E8</v>
      </c>
      <c r="F32" s="1" t="s">
        <v>93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2" t="b">
        <f>IFERROR(__xludf.DUMMYFUNCTION("IF(REGEXMATCH(B32, ""DEPRECATED""), true, false)
"),FALSE)</f>
        <v>0</v>
      </c>
      <c r="R32" s="2" t="str">
        <f t="shared" si="1"/>
        <v>amazonlinux - 1347</v>
      </c>
      <c r="S32" s="3" t="str">
        <f t="shared" si="2"/>
        <v>amazonlinux - 821791277</v>
      </c>
      <c r="T32" s="2" t="b">
        <f t="shared" si="3"/>
        <v>0</v>
      </c>
    </row>
    <row r="33" hidden="1">
      <c r="A33" s="1" t="s">
        <v>425</v>
      </c>
      <c r="B33" s="1" t="s">
        <v>426</v>
      </c>
      <c r="C33" s="1" t="s">
        <v>23</v>
      </c>
      <c r="D33" s="1">
        <v>6201.0</v>
      </c>
      <c r="E33" s="1">
        <v>8.00679612E8</v>
      </c>
      <c r="F33" s="1" t="s">
        <v>427</v>
      </c>
      <c r="G33" s="1" t="s">
        <v>166</v>
      </c>
      <c r="H33" s="1" t="s">
        <v>166</v>
      </c>
      <c r="I33" s="1" t="s">
        <v>166</v>
      </c>
      <c r="J33" s="1" t="s">
        <v>166</v>
      </c>
      <c r="K33" s="1" t="s">
        <v>166</v>
      </c>
      <c r="L33" s="1" t="s">
        <v>166</v>
      </c>
      <c r="M33" s="1" t="s">
        <v>166</v>
      </c>
      <c r="N33" s="1" t="s">
        <v>166</v>
      </c>
      <c r="O33" s="1" t="s">
        <v>166</v>
      </c>
      <c r="P33" s="1" t="s">
        <v>166</v>
      </c>
      <c r="Q33" s="2" t="b">
        <f>IFERROR(__xludf.DUMMYFUNCTION("IF(REGEXMATCH(B33, ""DEPRECATED""), true, false)
"),FALSE)</f>
        <v>0</v>
      </c>
      <c r="R33" s="2" t="str">
        <f t="shared" si="1"/>
        <v>elasticsearch - 6201</v>
      </c>
      <c r="S33" s="3" t="str">
        <f t="shared" si="2"/>
        <v>elasticsearch - 800679612</v>
      </c>
      <c r="T33" s="2" t="b">
        <f t="shared" si="3"/>
        <v>1</v>
      </c>
    </row>
    <row r="34">
      <c r="A34" s="1" t="s">
        <v>73</v>
      </c>
      <c r="B34" s="1" t="s">
        <v>74</v>
      </c>
      <c r="C34" s="1" t="s">
        <v>23</v>
      </c>
      <c r="D34" s="1">
        <v>3596.0</v>
      </c>
      <c r="E34" s="1">
        <v>7.06297294E8</v>
      </c>
      <c r="F34" s="1" t="s">
        <v>75</v>
      </c>
      <c r="G34" s="1">
        <v>3.0</v>
      </c>
      <c r="H34" s="1">
        <v>16.0</v>
      </c>
      <c r="I34" s="1">
        <v>1.0</v>
      </c>
      <c r="J34" s="1">
        <v>15.0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2" t="b">
        <f>IFERROR(__xludf.DUMMYFUNCTION("IF(REGEXMATCH(B34, ""DEPRECATED""), true, false)
"),FALSE)</f>
        <v>0</v>
      </c>
      <c r="R34" s="2" t="str">
        <f t="shared" si="1"/>
        <v>tomcat - 3596</v>
      </c>
      <c r="S34" s="3" t="str">
        <f t="shared" si="2"/>
        <v>tomcat - 706297294</v>
      </c>
      <c r="T34" s="2" t="b">
        <f t="shared" si="3"/>
        <v>0</v>
      </c>
    </row>
    <row r="35">
      <c r="A35" s="1" t="s">
        <v>76</v>
      </c>
      <c r="B35" s="1" t="s">
        <v>77</v>
      </c>
      <c r="C35" s="1" t="s">
        <v>23</v>
      </c>
      <c r="D35" s="1">
        <v>1527.0</v>
      </c>
      <c r="E35" s="1">
        <v>6.20129893E8</v>
      </c>
      <c r="F35" s="1" t="s">
        <v>78</v>
      </c>
      <c r="G35" s="1">
        <v>3.0</v>
      </c>
      <c r="H35" s="1">
        <v>17.0</v>
      </c>
      <c r="I35" s="1">
        <v>1.0</v>
      </c>
      <c r="J35" s="1">
        <v>15.0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1"/>
        <v>maven - 1527</v>
      </c>
      <c r="S35" s="3" t="str">
        <f t="shared" si="2"/>
        <v>maven - 620129893</v>
      </c>
      <c r="T35" s="2" t="b">
        <f t="shared" si="3"/>
        <v>0</v>
      </c>
    </row>
    <row r="36">
      <c r="A36" s="1" t="s">
        <v>215</v>
      </c>
      <c r="B36" s="1" t="s">
        <v>216</v>
      </c>
      <c r="C36" s="1" t="s">
        <v>23</v>
      </c>
      <c r="D36" s="1">
        <v>1175.0</v>
      </c>
      <c r="E36" s="1">
        <v>6.00200966E8</v>
      </c>
      <c r="F36" s="1" t="s">
        <v>217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1.0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1"/>
        <v>eclipse-mosquitto - 1175</v>
      </c>
      <c r="S36" s="3" t="str">
        <f t="shared" si="2"/>
        <v>eclipse-mosquitto - 600200966</v>
      </c>
      <c r="T36" s="2" t="b">
        <f t="shared" si="3"/>
        <v>0</v>
      </c>
    </row>
    <row r="37">
      <c r="A37" s="1" t="s">
        <v>106</v>
      </c>
      <c r="B37" s="1" t="s">
        <v>107</v>
      </c>
      <c r="C37" s="1" t="s">
        <v>23</v>
      </c>
      <c r="D37" s="1">
        <v>637.0</v>
      </c>
      <c r="E37" s="1">
        <v>5.77118697E8</v>
      </c>
      <c r="F37" s="1" t="s">
        <v>108</v>
      </c>
      <c r="G37" s="1">
        <v>1.0</v>
      </c>
      <c r="H37" s="1">
        <v>25.0</v>
      </c>
      <c r="I37" s="1">
        <v>1.0</v>
      </c>
      <c r="J37" s="1">
        <v>0.0</v>
      </c>
      <c r="K37" s="1">
        <v>1.0</v>
      </c>
      <c r="L37" s="1">
        <v>0.0</v>
      </c>
      <c r="M37" s="1">
        <v>0.0</v>
      </c>
      <c r="N37" s="1">
        <v>1.0</v>
      </c>
      <c r="O37" s="1">
        <v>0.0</v>
      </c>
      <c r="P37" s="1">
        <v>0.0</v>
      </c>
      <c r="Q37" s="2" t="b">
        <f>IFERROR(__xludf.DUMMYFUNCTION("IF(REGEXMATCH(B37, ""DEPRECATED""), true, false)
"),FALSE)</f>
        <v>0</v>
      </c>
      <c r="R37" s="2" t="str">
        <f t="shared" si="1"/>
        <v>telegraf - 637</v>
      </c>
      <c r="S37" s="3" t="str">
        <f t="shared" si="2"/>
        <v>telegraf - 577118697</v>
      </c>
      <c r="T37" s="2" t="b">
        <f t="shared" si="3"/>
        <v>0</v>
      </c>
    </row>
    <row r="38">
      <c r="A38" s="1" t="s">
        <v>218</v>
      </c>
      <c r="B38" s="1" t="s">
        <v>219</v>
      </c>
      <c r="C38" s="1" t="s">
        <v>23</v>
      </c>
      <c r="D38" s="1">
        <v>638.0</v>
      </c>
      <c r="E38" s="1">
        <v>5.40742282E8</v>
      </c>
      <c r="F38" s="1" t="s">
        <v>220</v>
      </c>
      <c r="G38" s="1">
        <v>0.0</v>
      </c>
      <c r="H38" s="1">
        <v>0.0</v>
      </c>
      <c r="I38" s="1">
        <v>0.0</v>
      </c>
      <c r="J38" s="1">
        <v>0.0</v>
      </c>
      <c r="K38" s="1">
        <v>2.0</v>
      </c>
      <c r="L38" s="1">
        <v>0.0</v>
      </c>
      <c r="M38" s="1">
        <v>0.0</v>
      </c>
      <c r="N38" s="1">
        <v>0.0</v>
      </c>
      <c r="O38" s="1">
        <v>1.0</v>
      </c>
      <c r="P38" s="1">
        <v>0.0</v>
      </c>
      <c r="Q38" s="2" t="b">
        <f>IFERROR(__xludf.DUMMYFUNCTION("IF(REGEXMATCH(B38, ""DEPRECATED""), true, false)
"),FALSE)</f>
        <v>0</v>
      </c>
      <c r="R38" s="2" t="str">
        <f t="shared" si="1"/>
        <v>caddy - 638</v>
      </c>
      <c r="S38" s="3" t="str">
        <f t="shared" si="2"/>
        <v>caddy - 540742282</v>
      </c>
      <c r="T38" s="2" t="b">
        <f t="shared" si="3"/>
        <v>0</v>
      </c>
    </row>
    <row r="39" hidden="1">
      <c r="A39" s="1" t="s">
        <v>410</v>
      </c>
      <c r="B39" s="1" t="s">
        <v>411</v>
      </c>
      <c r="C39" s="1" t="s">
        <v>23</v>
      </c>
      <c r="D39" s="1">
        <v>1077.0</v>
      </c>
      <c r="E39" s="1">
        <v>5.28634191E8</v>
      </c>
      <c r="F39" s="1" t="s">
        <v>412</v>
      </c>
      <c r="G39" s="1" t="s">
        <v>166</v>
      </c>
      <c r="H39" s="1" t="s">
        <v>166</v>
      </c>
      <c r="I39" s="1" t="s">
        <v>166</v>
      </c>
      <c r="J39" s="1" t="s">
        <v>166</v>
      </c>
      <c r="K39" s="1" t="s">
        <v>166</v>
      </c>
      <c r="L39" s="1" t="s">
        <v>166</v>
      </c>
      <c r="M39" s="1" t="s">
        <v>166</v>
      </c>
      <c r="N39" s="1" t="s">
        <v>166</v>
      </c>
      <c r="O39" s="1" t="s">
        <v>166</v>
      </c>
      <c r="P39" s="1" t="s">
        <v>166</v>
      </c>
      <c r="Q39" s="2" t="b">
        <f>IFERROR(__xludf.DUMMYFUNCTION("IF(REGEXMATCH(B39, ""DEPRECATED""), true, false)
"),FALSE)</f>
        <v>0</v>
      </c>
      <c r="R39" s="2" t="str">
        <f t="shared" si="1"/>
        <v>vault - 1077</v>
      </c>
      <c r="S39" s="3" t="str">
        <f t="shared" si="2"/>
        <v>vault - 528634191</v>
      </c>
      <c r="T39" s="2" t="b">
        <f t="shared" si="3"/>
        <v>1</v>
      </c>
    </row>
    <row r="40">
      <c r="A40" s="1" t="s">
        <v>49</v>
      </c>
      <c r="B40" s="1" t="s">
        <v>50</v>
      </c>
      <c r="C40" s="1" t="s">
        <v>23</v>
      </c>
      <c r="D40" s="1">
        <v>597.0</v>
      </c>
      <c r="E40" s="1">
        <v>3.82041761E8</v>
      </c>
      <c r="F40" s="1" t="s">
        <v>51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1.0</v>
      </c>
      <c r="P40" s="1">
        <v>0.0</v>
      </c>
      <c r="Q40" s="2" t="b">
        <f>IFERROR(__xludf.DUMMYFUNCTION("IF(REGEXMATCH(B40, ""DEPRECATED""), true, false)
"),FALSE)</f>
        <v>0</v>
      </c>
      <c r="R40" s="2" t="str">
        <f t="shared" si="1"/>
        <v>bash - 597</v>
      </c>
      <c r="S40" s="3" t="str">
        <f t="shared" si="2"/>
        <v>bash - 382041761</v>
      </c>
      <c r="T40" s="2" t="b">
        <f t="shared" si="3"/>
        <v>0</v>
      </c>
    </row>
    <row r="41">
      <c r="A41" s="1" t="s">
        <v>383</v>
      </c>
      <c r="B41" s="1" t="s">
        <v>384</v>
      </c>
      <c r="C41" s="1" t="s">
        <v>23</v>
      </c>
      <c r="D41" s="1">
        <v>875.0</v>
      </c>
      <c r="E41" s="1">
        <v>3.64233352E8</v>
      </c>
      <c r="F41" s="1" t="s">
        <v>385</v>
      </c>
      <c r="G41" s="1">
        <v>0.0</v>
      </c>
      <c r="H41" s="1">
        <v>32.0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1.0</v>
      </c>
      <c r="O41" s="1">
        <v>0.0</v>
      </c>
      <c r="P41" s="1">
        <v>0.0</v>
      </c>
      <c r="Q41" s="2" t="b">
        <f>IFERROR(__xludf.DUMMYFUNCTION("IF(REGEXMATCH(B41, ""DEPRECATED""), true, false)
"),FALSE)</f>
        <v>0</v>
      </c>
      <c r="R41" s="2" t="str">
        <f t="shared" si="1"/>
        <v>adminer - 875</v>
      </c>
      <c r="S41" s="3" t="str">
        <f t="shared" si="2"/>
        <v>adminer - 364233352</v>
      </c>
      <c r="T41" s="2" t="b">
        <f t="shared" si="3"/>
        <v>0</v>
      </c>
    </row>
    <row r="42">
      <c r="A42" s="1" t="s">
        <v>52</v>
      </c>
      <c r="B42" s="1" t="s">
        <v>53</v>
      </c>
      <c r="C42" s="1" t="s">
        <v>23</v>
      </c>
      <c r="D42" s="1">
        <v>1665.0</v>
      </c>
      <c r="E42" s="1">
        <v>3.53990789E8</v>
      </c>
      <c r="F42" s="1" t="s">
        <v>54</v>
      </c>
      <c r="G42" s="1">
        <v>4.0</v>
      </c>
      <c r="H42" s="1">
        <v>25.0</v>
      </c>
      <c r="I42" s="1">
        <v>24.0</v>
      </c>
      <c r="J42" s="1">
        <v>3.0</v>
      </c>
      <c r="K42" s="1">
        <v>39.0</v>
      </c>
      <c r="L42" s="1">
        <v>3.0</v>
      </c>
      <c r="M42" s="1">
        <v>4.0</v>
      </c>
      <c r="N42" s="1">
        <v>1.0</v>
      </c>
      <c r="O42" s="1">
        <v>4.0</v>
      </c>
      <c r="P42" s="1">
        <v>1.0</v>
      </c>
      <c r="Q42" s="2" t="b">
        <f>IFERROR(__xludf.DUMMYFUNCTION("IF(REGEXMATCH(B42, ""DEPRECATED""), true, false)
"),FALSE)</f>
        <v>0</v>
      </c>
      <c r="R42" s="2" t="str">
        <f t="shared" si="1"/>
        <v>ghost - 1665</v>
      </c>
      <c r="S42" s="3" t="str">
        <f t="shared" si="2"/>
        <v>ghost - 353990789</v>
      </c>
      <c r="T42" s="2" t="b">
        <f t="shared" si="3"/>
        <v>0</v>
      </c>
    </row>
    <row r="43">
      <c r="A43" s="1" t="s">
        <v>197</v>
      </c>
      <c r="B43" s="1" t="s">
        <v>198</v>
      </c>
      <c r="C43" s="1" t="s">
        <v>23</v>
      </c>
      <c r="D43" s="1">
        <v>755.0</v>
      </c>
      <c r="E43" s="1">
        <v>3.16767707E8</v>
      </c>
      <c r="F43" s="1" t="s">
        <v>199</v>
      </c>
      <c r="G43" s="1">
        <v>3.0</v>
      </c>
      <c r="H43" s="1">
        <v>37.0</v>
      </c>
      <c r="I43" s="1">
        <v>3.0</v>
      </c>
      <c r="J43" s="1">
        <v>51.0</v>
      </c>
      <c r="K43" s="1">
        <v>9.0</v>
      </c>
      <c r="L43" s="1">
        <v>1.0</v>
      </c>
      <c r="M43" s="1">
        <v>0.0</v>
      </c>
      <c r="N43" s="1">
        <v>0.0</v>
      </c>
      <c r="O43" s="1">
        <v>0.0</v>
      </c>
      <c r="P43" s="1">
        <v>0.0</v>
      </c>
      <c r="Q43" s="2" t="b">
        <f>IFERROR(__xludf.DUMMYFUNCTION("IF(REGEXMATCH(B43, ""DEPRECATED""), true, false)
"),FALSE)</f>
        <v>0</v>
      </c>
      <c r="R43" s="2" t="str">
        <f t="shared" si="1"/>
        <v>kong - 755</v>
      </c>
      <c r="S43" s="3" t="str">
        <f t="shared" si="2"/>
        <v>kong - 316767707</v>
      </c>
      <c r="T43" s="2" t="b">
        <f t="shared" si="3"/>
        <v>0</v>
      </c>
    </row>
    <row r="44">
      <c r="A44" s="1" t="s">
        <v>302</v>
      </c>
      <c r="B44" s="1" t="s">
        <v>303</v>
      </c>
      <c r="C44" s="1" t="s">
        <v>23</v>
      </c>
      <c r="D44" s="1">
        <v>1390.0</v>
      </c>
      <c r="E44" s="1">
        <v>2.53211556E8</v>
      </c>
      <c r="F44" s="1" t="s">
        <v>304</v>
      </c>
      <c r="G44" s="1">
        <v>3.0</v>
      </c>
      <c r="H44" s="1">
        <v>17.0</v>
      </c>
      <c r="I44" s="1">
        <v>1.0</v>
      </c>
      <c r="J44" s="1">
        <v>16.0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2" t="b">
        <f>IFERROR(__xludf.DUMMYFUNCTION("IF(REGEXMATCH(B44, ""DEPRECATED""), true, false)
"),FALSE)</f>
        <v>0</v>
      </c>
      <c r="R44" s="2" t="str">
        <f t="shared" si="1"/>
        <v>zookeeper - 1390</v>
      </c>
      <c r="S44" s="3" t="str">
        <f t="shared" si="2"/>
        <v>zookeeper - 253211556</v>
      </c>
      <c r="T44" s="2" t="b">
        <f t="shared" si="3"/>
        <v>0</v>
      </c>
    </row>
    <row r="45">
      <c r="A45" s="1" t="s">
        <v>112</v>
      </c>
      <c r="B45" s="1" t="s">
        <v>113</v>
      </c>
      <c r="C45" s="1" t="s">
        <v>23</v>
      </c>
      <c r="D45" s="1">
        <v>1170.0</v>
      </c>
      <c r="E45" s="1">
        <v>2.39584364E8</v>
      </c>
      <c r="F45" s="1" t="s">
        <v>114</v>
      </c>
      <c r="G45" s="1">
        <v>0.0</v>
      </c>
      <c r="H45" s="1">
        <v>25.0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1.0</v>
      </c>
      <c r="O45" s="1">
        <v>0.0</v>
      </c>
      <c r="P45" s="1">
        <v>0.0</v>
      </c>
      <c r="Q45" s="2" t="b">
        <f>IFERROR(__xludf.DUMMYFUNCTION("IF(REGEXMATCH(B45, ""DEPRECATED""), true, false)
"),FALSE)</f>
        <v>0</v>
      </c>
      <c r="R45" s="2" t="str">
        <f t="shared" si="1"/>
        <v>neo4j - 1170</v>
      </c>
      <c r="S45" s="3" t="str">
        <f t="shared" si="2"/>
        <v>neo4j - 239584364</v>
      </c>
      <c r="T45" s="2" t="b">
        <f t="shared" si="3"/>
        <v>0</v>
      </c>
    </row>
    <row r="46">
      <c r="A46" s="1" t="s">
        <v>371</v>
      </c>
      <c r="B46" s="1" t="s">
        <v>372</v>
      </c>
      <c r="C46" s="1" t="s">
        <v>23</v>
      </c>
      <c r="D46" s="1">
        <v>450.0</v>
      </c>
      <c r="E46" s="1">
        <v>2.32737118E8</v>
      </c>
      <c r="F46" s="1" t="s">
        <v>373</v>
      </c>
      <c r="G46" s="1">
        <v>1.0</v>
      </c>
      <c r="H46" s="1">
        <v>82.0</v>
      </c>
      <c r="I46" s="1">
        <v>0.0</v>
      </c>
      <c r="J46" s="1">
        <v>7.0</v>
      </c>
      <c r="K46" s="1">
        <v>0.0</v>
      </c>
      <c r="L46" s="1">
        <v>0.0</v>
      </c>
      <c r="M46" s="1">
        <v>0.0</v>
      </c>
      <c r="N46" s="1">
        <v>1.0</v>
      </c>
      <c r="O46" s="1">
        <v>0.0</v>
      </c>
      <c r="P46" s="1">
        <v>0.0</v>
      </c>
      <c r="Q46" s="2" t="b">
        <f>IFERROR(__xludf.DUMMYFUNCTION("IF(REGEXMATCH(B46, ""DEPRECATED""), true, false)
"),FALSE)</f>
        <v>0</v>
      </c>
      <c r="R46" s="2" t="str">
        <f t="shared" si="1"/>
        <v>perl - 450</v>
      </c>
      <c r="S46" s="3" t="str">
        <f t="shared" si="2"/>
        <v>perl - 232737118</v>
      </c>
      <c r="T46" s="2" t="b">
        <f t="shared" si="3"/>
        <v>0</v>
      </c>
    </row>
    <row r="47">
      <c r="A47" s="1" t="s">
        <v>347</v>
      </c>
      <c r="B47" s="1" t="s">
        <v>348</v>
      </c>
      <c r="C47" s="1" t="s">
        <v>23</v>
      </c>
      <c r="D47" s="1">
        <v>660.0</v>
      </c>
      <c r="E47" s="1">
        <v>2.23169767E8</v>
      </c>
      <c r="F47" s="1" t="s">
        <v>349</v>
      </c>
      <c r="G47" s="1">
        <v>1.0</v>
      </c>
      <c r="H47" s="1">
        <v>82.0</v>
      </c>
      <c r="I47" s="1">
        <v>0.0</v>
      </c>
      <c r="J47" s="1">
        <v>7.0</v>
      </c>
      <c r="K47" s="1">
        <v>0.0</v>
      </c>
      <c r="L47" s="1">
        <v>0.0</v>
      </c>
      <c r="M47" s="1">
        <v>0.0</v>
      </c>
      <c r="N47" s="1">
        <v>1.0</v>
      </c>
      <c r="O47" s="1">
        <v>0.0</v>
      </c>
      <c r="P47" s="1">
        <v>0.0</v>
      </c>
      <c r="Q47" s="2" t="b">
        <f>IFERROR(__xludf.DUMMYFUNCTION("IF(REGEXMATCH(B47, ""DEPRECATED""), true, false)
"),FALSE)</f>
        <v>0</v>
      </c>
      <c r="R47" s="2" t="str">
        <f t="shared" si="1"/>
        <v>buildpack-deps - 660</v>
      </c>
      <c r="S47" s="3" t="str">
        <f t="shared" si="2"/>
        <v>buildpack-deps - 223169767</v>
      </c>
      <c r="T47" s="2" t="b">
        <f t="shared" si="3"/>
        <v>0</v>
      </c>
    </row>
    <row r="48">
      <c r="A48" s="1" t="s">
        <v>70</v>
      </c>
      <c r="B48" s="1" t="s">
        <v>71</v>
      </c>
      <c r="C48" s="1" t="s">
        <v>23</v>
      </c>
      <c r="D48" s="1">
        <v>1371.0</v>
      </c>
      <c r="E48" s="1">
        <v>2.21653592E8</v>
      </c>
      <c r="F48" s="1" t="s">
        <v>72</v>
      </c>
      <c r="G48" s="1">
        <v>0.0</v>
      </c>
      <c r="H48" s="1">
        <v>0.0</v>
      </c>
      <c r="I48" s="1">
        <v>1.0</v>
      </c>
      <c r="J48" s="1">
        <v>1.0</v>
      </c>
      <c r="K48" s="1">
        <v>2.0</v>
      </c>
      <c r="L48" s="1">
        <v>1.0</v>
      </c>
      <c r="M48" s="1">
        <v>2.0</v>
      </c>
      <c r="N48" s="1">
        <v>0.0</v>
      </c>
      <c r="O48" s="1">
        <v>1.0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1"/>
        <v>mongo-express - 1371</v>
      </c>
      <c r="S48" s="3" t="str">
        <f t="shared" si="2"/>
        <v>mongo-express - 221653592</v>
      </c>
      <c r="T48" s="2" t="b">
        <f t="shared" si="3"/>
        <v>0</v>
      </c>
    </row>
    <row r="49">
      <c r="A49" s="1" t="s">
        <v>94</v>
      </c>
      <c r="B49" s="1" t="s">
        <v>95</v>
      </c>
      <c r="C49" s="1" t="s">
        <v>23</v>
      </c>
      <c r="D49" s="1">
        <v>553.0</v>
      </c>
      <c r="E49" s="1">
        <v>2.18588385E8</v>
      </c>
      <c r="F49" s="1" t="s">
        <v>96</v>
      </c>
      <c r="G49" s="1">
        <v>4.0</v>
      </c>
      <c r="H49" s="1">
        <v>20.0</v>
      </c>
      <c r="I49" s="1">
        <v>14.0</v>
      </c>
      <c r="J49" s="1">
        <v>16.0</v>
      </c>
      <c r="K49" s="1">
        <v>29.0</v>
      </c>
      <c r="L49" s="1">
        <v>0.0</v>
      </c>
      <c r="M49" s="1">
        <v>2.0</v>
      </c>
      <c r="N49" s="1">
        <v>0.0</v>
      </c>
      <c r="O49" s="1">
        <v>1.0</v>
      </c>
      <c r="P49" s="1">
        <v>0.0</v>
      </c>
      <c r="Q49" s="2" t="b">
        <f>IFERROR(__xludf.DUMMYFUNCTION("IF(REGEXMATCH(B49, ""DEPRECATED""), true, false)
"),FALSE)</f>
        <v>0</v>
      </c>
      <c r="R49" s="2" t="str">
        <f t="shared" si="1"/>
        <v>gradle - 553</v>
      </c>
      <c r="S49" s="3" t="str">
        <f t="shared" si="2"/>
        <v>gradle - 218588385</v>
      </c>
      <c r="T49" s="2" t="b">
        <f t="shared" si="3"/>
        <v>0</v>
      </c>
    </row>
    <row r="50">
      <c r="A50" s="1" t="s">
        <v>323</v>
      </c>
      <c r="B50" s="1" t="s">
        <v>324</v>
      </c>
      <c r="C50" s="1" t="s">
        <v>23</v>
      </c>
      <c r="D50" s="1">
        <v>1500.0</v>
      </c>
      <c r="E50" s="1">
        <v>1.92702338E8</v>
      </c>
      <c r="F50" s="1" t="s">
        <v>325</v>
      </c>
      <c r="G50" s="1">
        <v>5.0</v>
      </c>
      <c r="H50" s="1">
        <v>10.0</v>
      </c>
      <c r="I50" s="1">
        <v>19.0</v>
      </c>
      <c r="J50" s="1">
        <v>4.0</v>
      </c>
      <c r="K50" s="1">
        <v>34.0</v>
      </c>
      <c r="L50" s="1">
        <v>0.0</v>
      </c>
      <c r="M50" s="1">
        <v>2.0</v>
      </c>
      <c r="N50" s="1">
        <v>0.0</v>
      </c>
      <c r="O50" s="1">
        <v>1.0</v>
      </c>
      <c r="P50" s="1">
        <v>0.0</v>
      </c>
      <c r="Q50" s="2" t="b">
        <f>IFERROR(__xludf.DUMMYFUNCTION("IF(REGEXMATCH(B50, ""DEPRECATED""), true, false)
"),FALSE)</f>
        <v>0</v>
      </c>
      <c r="R50" s="2" t="str">
        <f t="shared" si="1"/>
        <v>cassandra - 1500</v>
      </c>
      <c r="S50" s="3" t="str">
        <f t="shared" si="2"/>
        <v>cassandra - 192702338</v>
      </c>
      <c r="T50" s="2" t="b">
        <f t="shared" si="3"/>
        <v>0</v>
      </c>
    </row>
    <row r="51" hidden="1">
      <c r="A51" s="1" t="s">
        <v>419</v>
      </c>
      <c r="B51" s="1" t="s">
        <v>420</v>
      </c>
      <c r="C51" s="1" t="s">
        <v>23</v>
      </c>
      <c r="D51" s="1">
        <v>2157.0</v>
      </c>
      <c r="E51" s="1">
        <v>1.87260109E8</v>
      </c>
      <c r="F51" s="1" t="s">
        <v>421</v>
      </c>
      <c r="G51" s="1" t="s">
        <v>166</v>
      </c>
      <c r="H51" s="1" t="s">
        <v>166</v>
      </c>
      <c r="I51" s="1" t="s">
        <v>166</v>
      </c>
      <c r="J51" s="1" t="s">
        <v>166</v>
      </c>
      <c r="K51" s="1" t="s">
        <v>166</v>
      </c>
      <c r="L51" s="1" t="s">
        <v>166</v>
      </c>
      <c r="M51" s="1" t="s">
        <v>166</v>
      </c>
      <c r="N51" s="1" t="s">
        <v>166</v>
      </c>
      <c r="O51" s="1" t="s">
        <v>166</v>
      </c>
      <c r="P51" s="1" t="s">
        <v>166</v>
      </c>
      <c r="Q51" s="2" t="b">
        <f>IFERROR(__xludf.DUMMYFUNCTION("IF(REGEXMATCH(B51, ""DEPRECATED""), true, false)
"),FALSE)</f>
        <v>0</v>
      </c>
      <c r="R51" s="2" t="str">
        <f t="shared" si="1"/>
        <v>logstash - 2157</v>
      </c>
      <c r="S51" s="3" t="str">
        <f t="shared" si="2"/>
        <v>logstash - 187260109</v>
      </c>
      <c r="T51" s="2" t="b">
        <f t="shared" si="3"/>
        <v>1</v>
      </c>
    </row>
    <row r="52">
      <c r="A52" s="1" t="s">
        <v>21</v>
      </c>
      <c r="B52" s="1" t="s">
        <v>22</v>
      </c>
      <c r="C52" s="1" t="s">
        <v>23</v>
      </c>
      <c r="D52" s="1">
        <v>462.0</v>
      </c>
      <c r="E52" s="1">
        <v>1.85507204E8</v>
      </c>
      <c r="F52" s="1" t="s">
        <v>24</v>
      </c>
      <c r="G52" s="1">
        <v>0.0</v>
      </c>
      <c r="H52" s="1">
        <v>0.0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0.0</v>
      </c>
      <c r="O52" s="1">
        <v>0.0</v>
      </c>
      <c r="P52" s="1">
        <v>0.0</v>
      </c>
      <c r="Q52" s="2" t="b">
        <f>IFERROR(__xludf.DUMMYFUNCTION("IF(REGEXMATCH(B52, ""DEPRECATED""), true, false)
"),FALSE)</f>
        <v>0</v>
      </c>
      <c r="R52" s="2" t="str">
        <f t="shared" si="1"/>
        <v>nats - 462</v>
      </c>
      <c r="S52" s="3" t="str">
        <f t="shared" si="2"/>
        <v>nats - 185507204</v>
      </c>
      <c r="T52" s="2" t="b">
        <f t="shared" si="3"/>
        <v>0</v>
      </c>
    </row>
    <row r="53">
      <c r="A53" s="1" t="s">
        <v>395</v>
      </c>
      <c r="B53" s="1" t="s">
        <v>396</v>
      </c>
      <c r="C53" s="1" t="s">
        <v>23</v>
      </c>
      <c r="D53" s="1">
        <v>542.0</v>
      </c>
      <c r="E53" s="1">
        <v>1.83749073E8</v>
      </c>
      <c r="F53" s="1" t="s">
        <v>397</v>
      </c>
      <c r="G53" s="1">
        <v>0.0</v>
      </c>
      <c r="H53" s="1">
        <v>35.0</v>
      </c>
      <c r="I53" s="1">
        <v>0.0</v>
      </c>
      <c r="J53" s="1">
        <v>0.0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  <c r="P53" s="1">
        <v>0.0</v>
      </c>
      <c r="Q53" s="2" t="b">
        <f>IFERROR(__xludf.DUMMYFUNCTION("IF(REGEXMATCH(B53, ""DEPRECATED""), true, false)
"),FALSE)</f>
        <v>0</v>
      </c>
      <c r="R53" s="2" t="str">
        <f t="shared" si="1"/>
        <v>couchdb - 542</v>
      </c>
      <c r="S53" s="3" t="str">
        <f t="shared" si="2"/>
        <v>couchdb - 183749073</v>
      </c>
      <c r="T53" s="2" t="b">
        <f t="shared" si="3"/>
        <v>0</v>
      </c>
    </row>
    <row r="54" hidden="1">
      <c r="A54" s="1" t="s">
        <v>227</v>
      </c>
      <c r="B54" s="1" t="s">
        <v>228</v>
      </c>
      <c r="C54" s="1" t="s">
        <v>23</v>
      </c>
      <c r="D54" s="1">
        <v>620.0</v>
      </c>
      <c r="E54" s="1">
        <v>1.65021189E8</v>
      </c>
      <c r="F54" s="1" t="s">
        <v>229</v>
      </c>
      <c r="G54" s="1" t="s">
        <v>166</v>
      </c>
      <c r="H54" s="1" t="s">
        <v>166</v>
      </c>
      <c r="I54" s="1" t="s">
        <v>166</v>
      </c>
      <c r="J54" s="1" t="s">
        <v>166</v>
      </c>
      <c r="K54" s="1" t="s">
        <v>166</v>
      </c>
      <c r="L54" s="1" t="s">
        <v>166</v>
      </c>
      <c r="M54" s="1" t="s">
        <v>166</v>
      </c>
      <c r="N54" s="1" t="s">
        <v>166</v>
      </c>
      <c r="O54" s="1" t="s">
        <v>166</v>
      </c>
      <c r="P54" s="1" t="s">
        <v>166</v>
      </c>
      <c r="Q54" s="2" t="b">
        <f>IFERROR(__xludf.DUMMYFUNCTION("IF(REGEXMATCH(B54, ""DEPRECATED""), true, false)
"),FALSE)</f>
        <v>0</v>
      </c>
      <c r="R54" s="2" t="str">
        <f t="shared" si="1"/>
        <v>percona - 620</v>
      </c>
      <c r="S54" s="3" t="str">
        <f t="shared" si="2"/>
        <v>percona - 165021189</v>
      </c>
      <c r="T54" s="2" t="b">
        <f t="shared" si="3"/>
        <v>1</v>
      </c>
    </row>
    <row r="55">
      <c r="A55" s="1" t="s">
        <v>103</v>
      </c>
      <c r="B55" s="1" t="s">
        <v>104</v>
      </c>
      <c r="C55" s="1" t="s">
        <v>23</v>
      </c>
      <c r="D55" s="1">
        <v>352.0</v>
      </c>
      <c r="E55" s="1">
        <v>1.53000017E8</v>
      </c>
      <c r="F55" s="1" t="s">
        <v>105</v>
      </c>
      <c r="G55" s="1">
        <v>1.0</v>
      </c>
      <c r="H55" s="1">
        <v>25.0</v>
      </c>
      <c r="I55" s="1">
        <v>0.0</v>
      </c>
      <c r="J55" s="1">
        <v>0.0</v>
      </c>
      <c r="K55" s="1">
        <v>1.0</v>
      </c>
      <c r="L55" s="1">
        <v>0.0</v>
      </c>
      <c r="M55" s="1">
        <v>1.0</v>
      </c>
      <c r="N55" s="1">
        <v>1.0</v>
      </c>
      <c r="O55" s="1">
        <v>0.0</v>
      </c>
      <c r="P55" s="1">
        <v>0.0</v>
      </c>
      <c r="Q55" s="2" t="b">
        <f>IFERROR(__xludf.DUMMYFUNCTION("IF(REGEXMATCH(B55, ""DEPRECATED""), true, false)
"),FALSE)</f>
        <v>0</v>
      </c>
      <c r="R55" s="2" t="str">
        <f t="shared" si="1"/>
        <v>chronograf - 352</v>
      </c>
      <c r="S55" s="3" t="str">
        <f t="shared" si="2"/>
        <v>chronograf - 153000017</v>
      </c>
      <c r="T55" s="2" t="b">
        <f t="shared" si="3"/>
        <v>0</v>
      </c>
    </row>
    <row r="56">
      <c r="A56" s="1" t="s">
        <v>148</v>
      </c>
      <c r="B56" s="1" t="s">
        <v>149</v>
      </c>
      <c r="C56" s="1" t="s">
        <v>23</v>
      </c>
      <c r="D56" s="1">
        <v>1006.0</v>
      </c>
      <c r="E56" s="1">
        <v>1.52991286E8</v>
      </c>
      <c r="F56" s="1" t="s">
        <v>150</v>
      </c>
      <c r="G56" s="1">
        <v>1.0</v>
      </c>
      <c r="H56" s="1">
        <v>40.0</v>
      </c>
      <c r="I56" s="1">
        <v>0.0</v>
      </c>
      <c r="J56" s="1">
        <v>0.0</v>
      </c>
      <c r="K56" s="1">
        <v>0.0</v>
      </c>
      <c r="L56" s="1">
        <v>0.0</v>
      </c>
      <c r="M56" s="1">
        <v>0.0</v>
      </c>
      <c r="N56" s="1">
        <v>1.0</v>
      </c>
      <c r="O56" s="1">
        <v>0.0</v>
      </c>
      <c r="P56" s="1">
        <v>3.0</v>
      </c>
      <c r="Q56" s="2" t="b">
        <f>IFERROR(__xludf.DUMMYFUNCTION("IF(REGEXMATCH(B56, ""DEPRECATED""), true, false)
"),FALSE)</f>
        <v>0</v>
      </c>
      <c r="R56" s="2" t="str">
        <f t="shared" si="1"/>
        <v>drupal - 1006</v>
      </c>
      <c r="S56" s="3" t="str">
        <f t="shared" si="2"/>
        <v>drupal - 152991286</v>
      </c>
      <c r="T56" s="2" t="b">
        <f t="shared" si="3"/>
        <v>0</v>
      </c>
    </row>
    <row r="57" hidden="1">
      <c r="A57" s="1" t="s">
        <v>422</v>
      </c>
      <c r="B57" s="1" t="s">
        <v>423</v>
      </c>
      <c r="C57" s="1" t="s">
        <v>23</v>
      </c>
      <c r="D57" s="1">
        <v>2661.0</v>
      </c>
      <c r="E57" s="1">
        <v>1.51982456E8</v>
      </c>
      <c r="F57" s="1" t="s">
        <v>424</v>
      </c>
      <c r="G57" s="1" t="s">
        <v>166</v>
      </c>
      <c r="H57" s="1" t="s">
        <v>166</v>
      </c>
      <c r="I57" s="1" t="s">
        <v>166</v>
      </c>
      <c r="J57" s="1" t="s">
        <v>166</v>
      </c>
      <c r="K57" s="1" t="s">
        <v>166</v>
      </c>
      <c r="L57" s="1" t="s">
        <v>166</v>
      </c>
      <c r="M57" s="1" t="s">
        <v>166</v>
      </c>
      <c r="N57" s="1" t="s">
        <v>166</v>
      </c>
      <c r="O57" s="1" t="s">
        <v>166</v>
      </c>
      <c r="P57" s="1" t="s">
        <v>166</v>
      </c>
      <c r="Q57" s="2" t="b">
        <f>IFERROR(__xludf.DUMMYFUNCTION("IF(REGEXMATCH(B57, ""DEPRECATED""), true, false)
"),FALSE)</f>
        <v>0</v>
      </c>
      <c r="R57" s="2" t="str">
        <f t="shared" si="1"/>
        <v>kibana - 2661</v>
      </c>
      <c r="S57" s="3" t="str">
        <f t="shared" si="2"/>
        <v>kibana - 151982456</v>
      </c>
      <c r="T57" s="2" t="b">
        <f t="shared" si="3"/>
        <v>1</v>
      </c>
    </row>
    <row r="58" hidden="1">
      <c r="A58" s="1" t="s">
        <v>506</v>
      </c>
      <c r="B58" s="1" t="s">
        <v>507</v>
      </c>
      <c r="C58" s="1" t="s">
        <v>23</v>
      </c>
      <c r="D58" s="1">
        <v>5668.0</v>
      </c>
      <c r="E58" s="1">
        <v>1.48589268E8</v>
      </c>
      <c r="F58" s="1" t="s">
        <v>508</v>
      </c>
      <c r="G58" s="1" t="s">
        <v>166</v>
      </c>
      <c r="H58" s="1" t="s">
        <v>166</v>
      </c>
      <c r="I58" s="1" t="s">
        <v>166</v>
      </c>
      <c r="J58" s="1" t="s">
        <v>166</v>
      </c>
      <c r="K58" s="1" t="s">
        <v>166</v>
      </c>
      <c r="L58" s="1" t="s">
        <v>166</v>
      </c>
      <c r="M58" s="1" t="s">
        <v>166</v>
      </c>
      <c r="N58" s="1" t="s">
        <v>166</v>
      </c>
      <c r="O58" s="1" t="s">
        <v>166</v>
      </c>
      <c r="P58" s="1" t="s">
        <v>166</v>
      </c>
      <c r="Q58" s="2" t="b">
        <f>IFERROR(__xludf.DUMMYFUNCTION("IF(REGEXMATCH(B58, ""DEPRECATED""), true, false)
"),TRUE)</f>
        <v>1</v>
      </c>
      <c r="R58" s="2" t="str">
        <f t="shared" si="1"/>
        <v>jenkins - 5668</v>
      </c>
      <c r="S58" s="3" t="str">
        <f t="shared" si="2"/>
        <v>jenkins - 148589268</v>
      </c>
      <c r="T58" s="2" t="b">
        <f t="shared" si="3"/>
        <v>1</v>
      </c>
    </row>
    <row r="59">
      <c r="A59" s="1" t="s">
        <v>293</v>
      </c>
      <c r="B59" s="1" t="s">
        <v>294</v>
      </c>
      <c r="C59" s="1" t="s">
        <v>23</v>
      </c>
      <c r="D59" s="1">
        <v>967.0</v>
      </c>
      <c r="E59" s="1">
        <v>1.44318402E8</v>
      </c>
      <c r="F59" s="1" t="s">
        <v>295</v>
      </c>
      <c r="G59" s="1">
        <v>5.0</v>
      </c>
      <c r="H59" s="1">
        <v>16.0</v>
      </c>
      <c r="I59" s="1">
        <v>9.0</v>
      </c>
      <c r="J59" s="1">
        <v>16.0</v>
      </c>
      <c r="K59" s="1">
        <v>7.0</v>
      </c>
      <c r="L59" s="1">
        <v>0.0</v>
      </c>
      <c r="M59" s="1">
        <v>1.0</v>
      </c>
      <c r="N59" s="1">
        <v>0.0</v>
      </c>
      <c r="O59" s="1">
        <v>1.0</v>
      </c>
      <c r="P59" s="1">
        <v>0.0</v>
      </c>
      <c r="Q59" s="2" t="b">
        <f>IFERROR(__xludf.DUMMYFUNCTION("IF(REGEXMATCH(B59, ""DEPRECATED""), true, false)
"),FALSE)</f>
        <v>0</v>
      </c>
      <c r="R59" s="2" t="str">
        <f t="shared" si="1"/>
        <v>solr - 967</v>
      </c>
      <c r="S59" s="3" t="str">
        <f t="shared" si="2"/>
        <v>solr - 144318402</v>
      </c>
      <c r="T59" s="2" t="b">
        <f t="shared" si="3"/>
        <v>0</v>
      </c>
    </row>
    <row r="60" hidden="1">
      <c r="A60" s="1" t="s">
        <v>515</v>
      </c>
      <c r="B60" s="1" t="s">
        <v>516</v>
      </c>
      <c r="C60" s="1" t="s">
        <v>23</v>
      </c>
      <c r="D60" s="1">
        <v>1997.0</v>
      </c>
      <c r="E60" s="1">
        <v>1.42205304E8</v>
      </c>
      <c r="F60" s="1" t="s">
        <v>517</v>
      </c>
      <c r="G60" s="1" t="s">
        <v>166</v>
      </c>
      <c r="H60" s="1" t="s">
        <v>166</v>
      </c>
      <c r="I60" s="1" t="s">
        <v>166</v>
      </c>
      <c r="J60" s="1" t="s">
        <v>166</v>
      </c>
      <c r="K60" s="1" t="s">
        <v>166</v>
      </c>
      <c r="L60" s="1" t="s">
        <v>166</v>
      </c>
      <c r="M60" s="1" t="s">
        <v>166</v>
      </c>
      <c r="N60" s="1" t="s">
        <v>166</v>
      </c>
      <c r="O60" s="1" t="s">
        <v>166</v>
      </c>
      <c r="P60" s="1" t="s">
        <v>166</v>
      </c>
      <c r="Q60" s="2" t="b">
        <f>IFERROR(__xludf.DUMMYFUNCTION("IF(REGEXMATCH(B60, ""DEPRECATED""), true, false)
"),TRUE)</f>
        <v>1</v>
      </c>
      <c r="R60" s="2" t="str">
        <f t="shared" si="1"/>
        <v>java - 1997</v>
      </c>
      <c r="S60" s="3" t="str">
        <f t="shared" si="2"/>
        <v>java - 142205304</v>
      </c>
      <c r="T60" s="2" t="b">
        <f t="shared" si="3"/>
        <v>1</v>
      </c>
    </row>
    <row r="61" hidden="1">
      <c r="A61" s="1" t="s">
        <v>163</v>
      </c>
      <c r="B61" s="1" t="s">
        <v>164</v>
      </c>
      <c r="C61" s="1" t="s">
        <v>23</v>
      </c>
      <c r="D61" s="1">
        <v>500.0</v>
      </c>
      <c r="E61" s="1">
        <v>1.33720928E8</v>
      </c>
      <c r="F61" s="1" t="s">
        <v>165</v>
      </c>
      <c r="G61" s="1" t="s">
        <v>166</v>
      </c>
      <c r="H61" s="1" t="s">
        <v>166</v>
      </c>
      <c r="I61" s="1" t="s">
        <v>166</v>
      </c>
      <c r="J61" s="1" t="s">
        <v>166</v>
      </c>
      <c r="K61" s="1" t="s">
        <v>166</v>
      </c>
      <c r="L61" s="1" t="s">
        <v>166</v>
      </c>
      <c r="M61" s="1" t="s">
        <v>166</v>
      </c>
      <c r="N61" s="1" t="s">
        <v>166</v>
      </c>
      <c r="O61" s="1" t="s">
        <v>166</v>
      </c>
      <c r="P61" s="1" t="s">
        <v>166</v>
      </c>
      <c r="Q61" s="2" t="b">
        <f>IFERROR(__xludf.DUMMYFUNCTION("IF(REGEXMATCH(B61, ""DEPRECATED""), true, false)
"),FALSE)</f>
        <v>0</v>
      </c>
      <c r="R61" s="2" t="str">
        <f t="shared" si="1"/>
        <v>teamspeak - 500</v>
      </c>
      <c r="S61" s="3" t="str">
        <f t="shared" si="2"/>
        <v>teamspeak - 133720928</v>
      </c>
      <c r="T61" s="2" t="b">
        <f t="shared" si="3"/>
        <v>1</v>
      </c>
    </row>
    <row r="62">
      <c r="A62" s="1" t="s">
        <v>124</v>
      </c>
      <c r="B62" s="1" t="s">
        <v>125</v>
      </c>
      <c r="C62" s="1" t="s">
        <v>23</v>
      </c>
      <c r="D62" s="1">
        <v>1014.0</v>
      </c>
      <c r="E62" s="1">
        <v>1.28914007E8</v>
      </c>
      <c r="F62" s="1" t="s">
        <v>126</v>
      </c>
      <c r="G62" s="1">
        <v>0.0</v>
      </c>
      <c r="H62" s="1">
        <v>0.0</v>
      </c>
      <c r="I62" s="1">
        <v>0.0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1.0</v>
      </c>
      <c r="P62" s="1">
        <v>0.0</v>
      </c>
      <c r="Q62" s="2" t="b">
        <f>IFERROR(__xludf.DUMMYFUNCTION("IF(REGEXMATCH(B62, ""DEPRECATED""), true, false)
"),FALSE)</f>
        <v>0</v>
      </c>
      <c r="R62" s="2" t="str">
        <f t="shared" si="1"/>
        <v>composer - 1014</v>
      </c>
      <c r="S62" s="3" t="str">
        <f t="shared" si="2"/>
        <v>composer - 128914007</v>
      </c>
      <c r="T62" s="2" t="b">
        <f t="shared" si="3"/>
        <v>0</v>
      </c>
    </row>
    <row r="63" hidden="1">
      <c r="A63" s="1" t="s">
        <v>486</v>
      </c>
      <c r="B63" s="1" t="s">
        <v>487</v>
      </c>
      <c r="C63" s="1" t="s">
        <v>23</v>
      </c>
      <c r="D63" s="1">
        <v>651.0</v>
      </c>
      <c r="E63" s="1">
        <v>1.20454835E8</v>
      </c>
      <c r="F63" s="1" t="s">
        <v>488</v>
      </c>
      <c r="G63" s="1" t="s">
        <v>166</v>
      </c>
      <c r="H63" s="1" t="s">
        <v>166</v>
      </c>
      <c r="I63" s="1" t="s">
        <v>166</v>
      </c>
      <c r="J63" s="1" t="s">
        <v>166</v>
      </c>
      <c r="K63" s="1" t="s">
        <v>166</v>
      </c>
      <c r="L63" s="1" t="s">
        <v>166</v>
      </c>
      <c r="M63" s="1" t="s">
        <v>166</v>
      </c>
      <c r="N63" s="1" t="s">
        <v>166</v>
      </c>
      <c r="O63" s="1" t="s">
        <v>166</v>
      </c>
      <c r="P63" s="1" t="s">
        <v>166</v>
      </c>
      <c r="Q63" s="2" t="b">
        <f>IFERROR(__xludf.DUMMYFUNCTION("IF(REGEXMATCH(B63, ""DEPRECATED""), true, false)
"),TRUE)</f>
        <v>1</v>
      </c>
      <c r="R63" s="2" t="str">
        <f t="shared" si="1"/>
        <v>sentry - 651</v>
      </c>
      <c r="S63" s="3" t="str">
        <f t="shared" si="2"/>
        <v>sentry - 120454835</v>
      </c>
      <c r="T63" s="2" t="b">
        <f t="shared" si="3"/>
        <v>1</v>
      </c>
    </row>
    <row r="64">
      <c r="A64" s="1" t="s">
        <v>145</v>
      </c>
      <c r="B64" s="1" t="s">
        <v>146</v>
      </c>
      <c r="C64" s="1" t="s">
        <v>23</v>
      </c>
      <c r="D64" s="1">
        <v>314.0</v>
      </c>
      <c r="E64" s="1">
        <v>1.17763937E8</v>
      </c>
      <c r="F64" s="1" t="s">
        <v>147</v>
      </c>
      <c r="G64" s="1">
        <v>1.0</v>
      </c>
      <c r="H64" s="1">
        <v>40.0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1.0</v>
      </c>
      <c r="O64" s="1">
        <v>0.0</v>
      </c>
      <c r="P64" s="1">
        <v>3.0</v>
      </c>
      <c r="Q64" s="2" t="b">
        <f>IFERROR(__xludf.DUMMYFUNCTION("IF(REGEXMATCH(B64, ""DEPRECATED""), true, false)
"),FALSE)</f>
        <v>0</v>
      </c>
      <c r="R64" s="2" t="str">
        <f t="shared" si="1"/>
        <v>matomo - 314</v>
      </c>
      <c r="S64" s="3" t="str">
        <f t="shared" si="2"/>
        <v>matomo - 117763937</v>
      </c>
      <c r="T64" s="2" t="b">
        <f t="shared" si="3"/>
        <v>0</v>
      </c>
    </row>
    <row r="65">
      <c r="A65" s="1" t="s">
        <v>404</v>
      </c>
      <c r="B65" s="1" t="s">
        <v>405</v>
      </c>
      <c r="C65" s="1" t="s">
        <v>23</v>
      </c>
      <c r="D65" s="1">
        <v>1174.0</v>
      </c>
      <c r="E65" s="1">
        <v>1.14530317E8</v>
      </c>
      <c r="F65" s="1" t="s">
        <v>406</v>
      </c>
      <c r="G65" s="1">
        <v>0.0</v>
      </c>
      <c r="H65" s="1">
        <v>0.0</v>
      </c>
      <c r="I65" s="1">
        <v>0.0</v>
      </c>
      <c r="J65" s="1">
        <v>0.0</v>
      </c>
      <c r="K65" s="1">
        <v>0.0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2" t="b">
        <f>IFERROR(__xludf.DUMMYFUNCTION("IF(REGEXMATCH(B65, ""DEPRECATED""), true, false)
"),FALSE)</f>
        <v>0</v>
      </c>
      <c r="R65" s="2" t="str">
        <f t="shared" si="1"/>
        <v>fedora - 1174</v>
      </c>
      <c r="S65" s="3" t="str">
        <f t="shared" si="2"/>
        <v>fedora - 114530317</v>
      </c>
      <c r="T65" s="2" t="b">
        <f t="shared" si="3"/>
        <v>0</v>
      </c>
    </row>
    <row r="66">
      <c r="A66" s="1" t="s">
        <v>458</v>
      </c>
      <c r="B66" s="1" t="s">
        <v>459</v>
      </c>
      <c r="C66" s="1" t="s">
        <v>23</v>
      </c>
      <c r="D66" s="1">
        <v>369.0</v>
      </c>
      <c r="E66" s="1">
        <v>9.6249585E7</v>
      </c>
      <c r="F66" s="1" t="s">
        <v>460</v>
      </c>
      <c r="G66" s="1">
        <v>45.0</v>
      </c>
      <c r="H66" s="1">
        <v>10.0</v>
      </c>
      <c r="I66" s="1">
        <v>67.0</v>
      </c>
      <c r="J66" s="1">
        <v>2.0</v>
      </c>
      <c r="K66" s="1">
        <v>5.0</v>
      </c>
      <c r="L66" s="1">
        <v>0.0</v>
      </c>
      <c r="M66" s="1">
        <v>0.0</v>
      </c>
      <c r="N66" s="1">
        <v>0.0</v>
      </c>
      <c r="O66" s="1">
        <v>0.0</v>
      </c>
      <c r="P66" s="1">
        <v>0.0</v>
      </c>
      <c r="Q66" s="2" t="b">
        <f>IFERROR(__xludf.DUMMYFUNCTION("IF(REGEXMATCH(B66, ""DEPRECATED""), true, false)
"),TRUE)</f>
        <v>1</v>
      </c>
      <c r="R66" s="2" t="str">
        <f t="shared" si="1"/>
        <v>adoptopenjdk - 369</v>
      </c>
      <c r="S66" s="3" t="str">
        <f t="shared" si="2"/>
        <v>adoptopenjdk - 96249585</v>
      </c>
      <c r="T66" s="2" t="b">
        <f t="shared" si="3"/>
        <v>0</v>
      </c>
    </row>
    <row r="67">
      <c r="A67" s="1" t="s">
        <v>191</v>
      </c>
      <c r="B67" s="1" t="s">
        <v>192</v>
      </c>
      <c r="C67" s="1" t="s">
        <v>23</v>
      </c>
      <c r="D67" s="1">
        <v>164.0</v>
      </c>
      <c r="E67" s="1">
        <v>9.49231E7</v>
      </c>
      <c r="F67" s="1" t="s">
        <v>193</v>
      </c>
      <c r="G67" s="1">
        <v>0.0</v>
      </c>
      <c r="H67" s="1">
        <v>0.0</v>
      </c>
      <c r="I67" s="1">
        <v>4.0</v>
      </c>
      <c r="J67" s="1">
        <v>0.0</v>
      </c>
      <c r="K67" s="1">
        <v>2.0</v>
      </c>
      <c r="L67" s="1">
        <v>0.0</v>
      </c>
      <c r="M67" s="1">
        <v>0.0</v>
      </c>
      <c r="N67" s="1">
        <v>0.0</v>
      </c>
      <c r="O67" s="1">
        <v>1.0</v>
      </c>
      <c r="P67" s="1">
        <v>0.0</v>
      </c>
      <c r="Q67" s="2" t="b">
        <f>IFERROR(__xludf.DUMMYFUNCTION("IF(REGEXMATCH(B67, ""DEPRECATED""), true, false)
"),TRUE)</f>
        <v>1</v>
      </c>
      <c r="R67" s="2" t="str">
        <f t="shared" si="1"/>
        <v>nats-streaming - 164</v>
      </c>
      <c r="S67" s="3" t="str">
        <f t="shared" si="2"/>
        <v>nats-streaming - 94923100</v>
      </c>
      <c r="T67" s="2" t="b">
        <f t="shared" si="3"/>
        <v>0</v>
      </c>
    </row>
    <row r="68">
      <c r="A68" s="1" t="s">
        <v>326</v>
      </c>
      <c r="B68" s="1" t="s">
        <v>327</v>
      </c>
      <c r="C68" s="1" t="s">
        <v>23</v>
      </c>
      <c r="D68" s="1">
        <v>404.0</v>
      </c>
      <c r="E68" s="1">
        <v>8.6368409E7</v>
      </c>
      <c r="F68" s="1" t="s">
        <v>328</v>
      </c>
      <c r="G68" s="1">
        <v>3.0</v>
      </c>
      <c r="H68" s="1">
        <v>12.0</v>
      </c>
      <c r="I68" s="1">
        <v>1.0</v>
      </c>
      <c r="J68" s="1">
        <v>4.0</v>
      </c>
      <c r="K68" s="1">
        <v>0.0</v>
      </c>
      <c r="L68" s="1">
        <v>0.0</v>
      </c>
      <c r="M68" s="1">
        <v>0.0</v>
      </c>
      <c r="N68" s="1">
        <v>0.0</v>
      </c>
      <c r="O68" s="1">
        <v>0.0</v>
      </c>
      <c r="P68" s="1">
        <v>0.0</v>
      </c>
      <c r="Q68" s="2" t="b">
        <f>IFERROR(__xludf.DUMMYFUNCTION("IF(REGEXMATCH(B68, ""DEPRECATED""), true, false)
"),FALSE)</f>
        <v>0</v>
      </c>
      <c r="R68" s="2" t="str">
        <f t="shared" si="1"/>
        <v>flink - 404</v>
      </c>
      <c r="S68" s="3" t="str">
        <f t="shared" si="2"/>
        <v>flink - 86368409</v>
      </c>
      <c r="T68" s="2" t="b">
        <f t="shared" si="3"/>
        <v>0</v>
      </c>
    </row>
    <row r="69">
      <c r="A69" s="1" t="s">
        <v>368</v>
      </c>
      <c r="B69" s="1" t="s">
        <v>369</v>
      </c>
      <c r="C69" s="1" t="s">
        <v>23</v>
      </c>
      <c r="D69" s="1">
        <v>910.0</v>
      </c>
      <c r="E69" s="1">
        <v>8.4731087E7</v>
      </c>
      <c r="F69" s="1" t="s">
        <v>370</v>
      </c>
      <c r="G69" s="1">
        <v>9.0</v>
      </c>
      <c r="H69" s="1">
        <v>9.0</v>
      </c>
      <c r="I69" s="1">
        <v>24.0</v>
      </c>
      <c r="J69" s="1">
        <v>5.0</v>
      </c>
      <c r="K69" s="1">
        <v>13.0</v>
      </c>
      <c r="L69" s="1">
        <v>0.0</v>
      </c>
      <c r="M69" s="1">
        <v>0.0</v>
      </c>
      <c r="N69" s="1">
        <v>0.0</v>
      </c>
      <c r="O69" s="1">
        <v>8.0</v>
      </c>
      <c r="P69" s="1">
        <v>0.0</v>
      </c>
      <c r="Q69" s="2" t="b">
        <f>IFERROR(__xludf.DUMMYFUNCTION("IF(REGEXMATCH(B69, ""DEPRECATED""), true, false)
"),FALSE)</f>
        <v>0</v>
      </c>
      <c r="R69" s="2" t="str">
        <f t="shared" si="1"/>
        <v>couchbase - 910</v>
      </c>
      <c r="S69" s="3" t="str">
        <f t="shared" si="2"/>
        <v>couchbase - 84731087</v>
      </c>
      <c r="T69" s="2" t="b">
        <f t="shared" si="3"/>
        <v>0</v>
      </c>
    </row>
    <row r="70" hidden="1">
      <c r="A70" s="1" t="s">
        <v>479</v>
      </c>
      <c r="B70" s="1" t="s">
        <v>480</v>
      </c>
      <c r="C70" s="1" t="s">
        <v>23</v>
      </c>
      <c r="D70" s="1">
        <v>1126.0</v>
      </c>
      <c r="E70" s="1">
        <v>8.2687845E7</v>
      </c>
      <c r="F70" s="1" t="s">
        <v>481</v>
      </c>
      <c r="G70" s="1" t="s">
        <v>166</v>
      </c>
      <c r="H70" s="1" t="s">
        <v>166</v>
      </c>
      <c r="I70" s="1" t="s">
        <v>166</v>
      </c>
      <c r="J70" s="1" t="s">
        <v>166</v>
      </c>
      <c r="K70" s="1" t="s">
        <v>166</v>
      </c>
      <c r="L70" s="1" t="s">
        <v>166</v>
      </c>
      <c r="M70" s="1" t="s">
        <v>166</v>
      </c>
      <c r="N70" s="1" t="s">
        <v>166</v>
      </c>
      <c r="O70" s="1" t="s">
        <v>166</v>
      </c>
      <c r="P70" s="1" t="s">
        <v>166</v>
      </c>
      <c r="Q70" s="2" t="b">
        <f>IFERROR(__xludf.DUMMYFUNCTION("IF(REGEXMATCH(B70, ""DEPRECATED""), true, false)
"),TRUE)</f>
        <v>1</v>
      </c>
      <c r="R70" s="2" t="str">
        <f t="shared" si="1"/>
        <v>swarm - 1126</v>
      </c>
      <c r="S70" s="3" t="str">
        <f t="shared" si="2"/>
        <v>swarm - 82687845</v>
      </c>
      <c r="T70" s="2" t="b">
        <f t="shared" si="3"/>
        <v>1</v>
      </c>
    </row>
    <row r="71">
      <c r="A71" s="1" t="s">
        <v>142</v>
      </c>
      <c r="B71" s="1" t="s">
        <v>143</v>
      </c>
      <c r="C71" s="1" t="s">
        <v>23</v>
      </c>
      <c r="D71" s="1">
        <v>424.0</v>
      </c>
      <c r="E71" s="1">
        <v>8.1826557E7</v>
      </c>
      <c r="F71" s="1" t="s">
        <v>144</v>
      </c>
      <c r="G71" s="1">
        <v>1.0</v>
      </c>
      <c r="H71" s="1">
        <v>63.0</v>
      </c>
      <c r="I71" s="1">
        <v>1.0</v>
      </c>
      <c r="J71" s="1">
        <v>3.0</v>
      </c>
      <c r="K71" s="1">
        <v>1.0</v>
      </c>
      <c r="L71" s="1">
        <v>0.0</v>
      </c>
      <c r="M71" s="1">
        <v>0.0</v>
      </c>
      <c r="N71" s="1">
        <v>1.0</v>
      </c>
      <c r="O71" s="1">
        <v>0.0</v>
      </c>
      <c r="P71" s="1">
        <v>3.0</v>
      </c>
      <c r="Q71" s="2" t="b">
        <f>IFERROR(__xludf.DUMMYFUNCTION("IF(REGEXMATCH(B71, ""DEPRECATED""), true, false)
"),FALSE)</f>
        <v>0</v>
      </c>
      <c r="R71" s="2" t="str">
        <f t="shared" si="1"/>
        <v>joomla - 424</v>
      </c>
      <c r="S71" s="3" t="str">
        <f t="shared" si="2"/>
        <v>joomla - 81826557</v>
      </c>
      <c r="T71" s="2" t="b">
        <f t="shared" si="3"/>
        <v>0</v>
      </c>
    </row>
    <row r="72">
      <c r="A72" s="1" t="s">
        <v>233</v>
      </c>
      <c r="B72" s="1" t="s">
        <v>234</v>
      </c>
      <c r="C72" s="1" t="s">
        <v>23</v>
      </c>
      <c r="D72" s="1">
        <v>448.0</v>
      </c>
      <c r="E72" s="1">
        <v>7.8640247E7</v>
      </c>
      <c r="F72" s="1" t="s">
        <v>235</v>
      </c>
      <c r="G72" s="1">
        <v>3.0</v>
      </c>
      <c r="H72" s="1">
        <v>16.0</v>
      </c>
      <c r="I72" s="1">
        <v>1.0</v>
      </c>
      <c r="J72" s="1">
        <v>15.0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2" t="b">
        <f>IFERROR(__xludf.DUMMYFUNCTION("IF(REGEXMATCH(B72, ""DEPRECATED""), true, false)
"),FALSE)</f>
        <v>0</v>
      </c>
      <c r="R72" s="2" t="str">
        <f t="shared" si="1"/>
        <v>eclipse-temurin - 448</v>
      </c>
      <c r="S72" s="3" t="str">
        <f t="shared" si="2"/>
        <v>eclipse-temurin - 78640247</v>
      </c>
      <c r="T72" s="2" t="b">
        <f t="shared" si="3"/>
        <v>0</v>
      </c>
    </row>
    <row r="73">
      <c r="A73" s="1" t="s">
        <v>257</v>
      </c>
      <c r="B73" s="1" t="s">
        <v>258</v>
      </c>
      <c r="C73" s="1" t="s">
        <v>23</v>
      </c>
      <c r="D73" s="1">
        <v>144.0</v>
      </c>
      <c r="E73" s="1">
        <v>7.5980321E7</v>
      </c>
      <c r="F73" s="1" t="s">
        <v>259</v>
      </c>
      <c r="G73" s="1">
        <v>3.0</v>
      </c>
      <c r="H73" s="1">
        <v>17.0</v>
      </c>
      <c r="I73" s="1">
        <v>1.0</v>
      </c>
      <c r="J73" s="1">
        <v>15.0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2" t="b">
        <f>IFERROR(__xludf.DUMMYFUNCTION("IF(REGEXMATCH(B73, ""DEPRECATED""), true, false)
"),FALSE)</f>
        <v>0</v>
      </c>
      <c r="R73" s="2" t="str">
        <f t="shared" si="1"/>
        <v>groovy - 144</v>
      </c>
      <c r="S73" s="3" t="str">
        <f t="shared" si="2"/>
        <v>groovy - 75980321</v>
      </c>
      <c r="T73" s="2" t="b">
        <f t="shared" si="3"/>
        <v>0</v>
      </c>
    </row>
    <row r="74">
      <c r="A74" s="1" t="s">
        <v>374</v>
      </c>
      <c r="B74" s="1" t="s">
        <v>375</v>
      </c>
      <c r="C74" s="1" t="s">
        <v>23</v>
      </c>
      <c r="D74" s="1">
        <v>616.0</v>
      </c>
      <c r="E74" s="1">
        <v>7.4787021E7</v>
      </c>
      <c r="F74" s="1" t="s">
        <v>376</v>
      </c>
      <c r="G74" s="1">
        <v>0.0</v>
      </c>
      <c r="H74" s="1">
        <v>36.0</v>
      </c>
      <c r="I74" s="1">
        <v>0.0</v>
      </c>
      <c r="J74" s="1">
        <v>0.0</v>
      </c>
      <c r="K74" s="1">
        <v>0.0</v>
      </c>
      <c r="L74" s="1">
        <v>0.0</v>
      </c>
      <c r="M74" s="1">
        <v>0.0</v>
      </c>
      <c r="N74" s="1">
        <v>1.0</v>
      </c>
      <c r="O74" s="1">
        <v>0.0</v>
      </c>
      <c r="P74" s="1">
        <v>0.0</v>
      </c>
      <c r="Q74" s="2" t="b">
        <f>IFERROR(__xludf.DUMMYFUNCTION("IF(REGEXMATCH(B74, ""DEPRECATED""), true, false)
"),FALSE)</f>
        <v>0</v>
      </c>
      <c r="R74" s="2" t="str">
        <f t="shared" si="1"/>
        <v>rethinkdb - 616</v>
      </c>
      <c r="S74" s="3" t="str">
        <f t="shared" si="2"/>
        <v>rethinkdb - 74787021</v>
      </c>
      <c r="T74" s="2" t="b">
        <f t="shared" si="3"/>
        <v>0</v>
      </c>
    </row>
    <row r="75" hidden="1">
      <c r="A75" s="1" t="s">
        <v>239</v>
      </c>
      <c r="B75" s="1" t="s">
        <v>240</v>
      </c>
      <c r="C75" s="1" t="s">
        <v>23</v>
      </c>
      <c r="D75" s="1">
        <v>786.0</v>
      </c>
      <c r="E75" s="1">
        <v>7.3103813E7</v>
      </c>
      <c r="F75" s="1" t="s">
        <v>241</v>
      </c>
      <c r="G75" s="1" t="s">
        <v>166</v>
      </c>
      <c r="H75" s="1" t="s">
        <v>166</v>
      </c>
      <c r="I75" s="1" t="s">
        <v>166</v>
      </c>
      <c r="J75" s="1" t="s">
        <v>166</v>
      </c>
      <c r="K75" s="1" t="s">
        <v>166</v>
      </c>
      <c r="L75" s="1" t="s">
        <v>166</v>
      </c>
      <c r="M75" s="1" t="s">
        <v>166</v>
      </c>
      <c r="N75" s="1" t="s">
        <v>166</v>
      </c>
      <c r="O75" s="1" t="s">
        <v>166</v>
      </c>
      <c r="P75" s="1" t="s">
        <v>166</v>
      </c>
      <c r="Q75" s="2" t="b">
        <f>IFERROR(__xludf.DUMMYFUNCTION("IF(REGEXMATCH(B75, ""DEPRECATED""), true, false)
"),FALSE)</f>
        <v>0</v>
      </c>
      <c r="R75" s="2" t="str">
        <f t="shared" si="1"/>
        <v>rocket.chat - 786</v>
      </c>
      <c r="S75" s="3" t="str">
        <f t="shared" si="2"/>
        <v>rocket.chat - 73103813</v>
      </c>
      <c r="T75" s="2" t="b">
        <f t="shared" si="3"/>
        <v>1</v>
      </c>
    </row>
    <row r="76">
      <c r="A76" s="1" t="s">
        <v>170</v>
      </c>
      <c r="B76" s="1" t="s">
        <v>171</v>
      </c>
      <c r="C76" s="1" t="s">
        <v>23</v>
      </c>
      <c r="D76" s="1">
        <v>875.0</v>
      </c>
      <c r="E76" s="1">
        <v>7.2986675E7</v>
      </c>
      <c r="F76" s="1" t="s">
        <v>172</v>
      </c>
      <c r="G76" s="1">
        <v>1.0</v>
      </c>
      <c r="H76" s="1">
        <v>82.0</v>
      </c>
      <c r="I76" s="1">
        <v>0.0</v>
      </c>
      <c r="J76" s="1">
        <v>7.0</v>
      </c>
      <c r="K76" s="1">
        <v>0.0</v>
      </c>
      <c r="L76" s="1">
        <v>0.0</v>
      </c>
      <c r="M76" s="1">
        <v>0.0</v>
      </c>
      <c r="N76" s="1">
        <v>1.0</v>
      </c>
      <c r="O76" s="1">
        <v>0.0</v>
      </c>
      <c r="P76" s="1">
        <v>0.0</v>
      </c>
      <c r="Q76" s="2" t="b">
        <f>IFERROR(__xludf.DUMMYFUNCTION("IF(REGEXMATCH(B76, ""DEPRECATED""), true, false)
"),FALSE)</f>
        <v>0</v>
      </c>
      <c r="R76" s="2" t="str">
        <f t="shared" si="1"/>
        <v>rust - 875</v>
      </c>
      <c r="S76" s="3" t="str">
        <f t="shared" si="2"/>
        <v>rust - 72986675</v>
      </c>
      <c r="T76" s="2" t="b">
        <f t="shared" si="3"/>
        <v>0</v>
      </c>
    </row>
    <row r="77">
      <c r="A77" s="1" t="s">
        <v>121</v>
      </c>
      <c r="B77" s="1" t="s">
        <v>122</v>
      </c>
      <c r="C77" s="1" t="s">
        <v>23</v>
      </c>
      <c r="D77" s="1">
        <v>1165.0</v>
      </c>
      <c r="E77" s="1">
        <v>6.5909861E7</v>
      </c>
      <c r="F77" s="1" t="s">
        <v>123</v>
      </c>
      <c r="G77" s="1">
        <v>1.0</v>
      </c>
      <c r="H77" s="1">
        <v>68.0</v>
      </c>
      <c r="I77" s="1">
        <v>7.0</v>
      </c>
      <c r="J77" s="1">
        <v>5.0</v>
      </c>
      <c r="K77" s="1">
        <v>3.0</v>
      </c>
      <c r="L77" s="1">
        <v>0.0</v>
      </c>
      <c r="M77" s="1">
        <v>1.0</v>
      </c>
      <c r="N77" s="1">
        <v>1.0</v>
      </c>
      <c r="O77" s="1">
        <v>1.0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1"/>
        <v>redmine - 1165</v>
      </c>
      <c r="S77" s="3" t="str">
        <f t="shared" si="2"/>
        <v>redmine - 65909861</v>
      </c>
      <c r="T77" s="2" t="b">
        <f t="shared" si="3"/>
        <v>0</v>
      </c>
    </row>
    <row r="78">
      <c r="A78" s="1" t="s">
        <v>85</v>
      </c>
      <c r="B78" s="1" t="s">
        <v>86</v>
      </c>
      <c r="C78" s="1" t="s">
        <v>23</v>
      </c>
      <c r="D78" s="1">
        <v>345.0</v>
      </c>
      <c r="E78" s="1">
        <v>6.4432051E7</v>
      </c>
      <c r="F78" s="1" t="s">
        <v>87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M78" s="1">
        <v>0.0</v>
      </c>
      <c r="N78" s="1">
        <v>0.0</v>
      </c>
      <c r="O78" s="1">
        <v>0.0</v>
      </c>
      <c r="P78" s="1">
        <v>0.0</v>
      </c>
      <c r="Q78" s="2" t="b">
        <f>IFERROR(__xludf.DUMMYFUNCTION("IF(REGEXMATCH(B78, ""DEPRECATED""), true, false)
"),FALSE)</f>
        <v>0</v>
      </c>
      <c r="R78" s="2" t="str">
        <f t="shared" si="1"/>
        <v>amazoncorretto - 345</v>
      </c>
      <c r="S78" s="3" t="str">
        <f t="shared" si="2"/>
        <v>amazoncorretto - 64432051</v>
      </c>
      <c r="T78" s="2" t="b">
        <f t="shared" si="3"/>
        <v>0</v>
      </c>
    </row>
    <row r="79">
      <c r="A79" s="1" t="s">
        <v>136</v>
      </c>
      <c r="B79" s="1" t="s">
        <v>137</v>
      </c>
      <c r="C79" s="1" t="s">
        <v>23</v>
      </c>
      <c r="D79" s="1">
        <v>883.0</v>
      </c>
      <c r="E79" s="1">
        <v>5.7796784E7</v>
      </c>
      <c r="F79" s="1" t="s">
        <v>138</v>
      </c>
      <c r="G79" s="1">
        <v>1.0</v>
      </c>
      <c r="H79" s="1">
        <v>40.0</v>
      </c>
      <c r="I79" s="1">
        <v>1.0</v>
      </c>
      <c r="J79" s="1">
        <v>0.0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3.0</v>
      </c>
      <c r="Q79" s="2" t="b">
        <f>IFERROR(__xludf.DUMMYFUNCTION("IF(REGEXMATCH(B79, ""DEPRECATED""), true, false)
"),FALSE)</f>
        <v>0</v>
      </c>
      <c r="R79" s="2" t="str">
        <f t="shared" si="1"/>
        <v>phpmyadmin - 883</v>
      </c>
      <c r="S79" s="3" t="str">
        <f t="shared" si="2"/>
        <v>phpmyadmin - 57796784</v>
      </c>
      <c r="T79" s="2" t="b">
        <f t="shared" si="3"/>
        <v>0</v>
      </c>
    </row>
    <row r="80">
      <c r="A80" s="1" t="s">
        <v>109</v>
      </c>
      <c r="B80" s="1" t="s">
        <v>110</v>
      </c>
      <c r="C80" s="1" t="s">
        <v>23</v>
      </c>
      <c r="D80" s="1">
        <v>257.0</v>
      </c>
      <c r="E80" s="1">
        <v>5.7192159E7</v>
      </c>
      <c r="F80" s="1" t="s">
        <v>111</v>
      </c>
      <c r="G80" s="1">
        <v>3.0</v>
      </c>
      <c r="H80" s="1">
        <v>12.0</v>
      </c>
      <c r="I80" s="1">
        <v>2.0</v>
      </c>
      <c r="J80" s="1">
        <v>5.0</v>
      </c>
      <c r="K80" s="1">
        <v>2.0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2" t="b">
        <f>IFERROR(__xludf.DUMMYFUNCTION("IF(REGEXMATCH(B80, ""DEPRECATED""), true, false)
"),FALSE)</f>
        <v>0</v>
      </c>
      <c r="R80" s="2" t="str">
        <f t="shared" si="1"/>
        <v>kapacitor - 257</v>
      </c>
      <c r="S80" s="3" t="str">
        <f t="shared" si="2"/>
        <v>kapacitor - 57192159</v>
      </c>
      <c r="T80" s="2" t="b">
        <f t="shared" si="3"/>
        <v>0</v>
      </c>
    </row>
    <row r="81">
      <c r="A81" s="1" t="s">
        <v>500</v>
      </c>
      <c r="B81" s="1" t="s">
        <v>501</v>
      </c>
      <c r="C81" s="1" t="s">
        <v>23</v>
      </c>
      <c r="D81" s="1">
        <v>1386.0</v>
      </c>
      <c r="E81" s="1">
        <v>5.6652293E7</v>
      </c>
      <c r="F81" s="1" t="s">
        <v>502</v>
      </c>
      <c r="G81" s="1">
        <v>1.0</v>
      </c>
      <c r="H81" s="1">
        <v>0.0</v>
      </c>
      <c r="I81" s="1">
        <v>16.0</v>
      </c>
      <c r="J81" s="1">
        <v>0.0</v>
      </c>
      <c r="K81" s="1">
        <v>29.0</v>
      </c>
      <c r="L81" s="1">
        <v>0.0</v>
      </c>
      <c r="M81" s="1">
        <v>17.0</v>
      </c>
      <c r="N81" s="1">
        <v>0.0</v>
      </c>
      <c r="O81" s="1">
        <v>2.0</v>
      </c>
      <c r="P81" s="1">
        <v>0.0</v>
      </c>
      <c r="Q81" s="2" t="b">
        <f>IFERROR(__xludf.DUMMYFUNCTION("IF(REGEXMATCH(B81, ""DEPRECATED""), true, false)
"),TRUE)</f>
        <v>1</v>
      </c>
      <c r="R81" s="2" t="str">
        <f t="shared" si="1"/>
        <v>owncloud - 1386</v>
      </c>
      <c r="S81" s="3" t="str">
        <f t="shared" si="2"/>
        <v>owncloud - 56652293</v>
      </c>
      <c r="T81" s="2" t="b">
        <f t="shared" si="3"/>
        <v>0</v>
      </c>
    </row>
    <row r="82">
      <c r="A82" s="1" t="s">
        <v>206</v>
      </c>
      <c r="B82" s="1" t="s">
        <v>207</v>
      </c>
      <c r="C82" s="1" t="s">
        <v>23</v>
      </c>
      <c r="D82" s="1">
        <v>358.0</v>
      </c>
      <c r="E82" s="1">
        <v>5.2871224E7</v>
      </c>
      <c r="F82" s="1" t="s">
        <v>208</v>
      </c>
      <c r="G82" s="1">
        <v>1.0</v>
      </c>
      <c r="H82" s="1">
        <v>138.0</v>
      </c>
      <c r="I82" s="1">
        <v>0.0</v>
      </c>
      <c r="J82" s="1">
        <v>7.0</v>
      </c>
      <c r="K82" s="1">
        <v>2.0</v>
      </c>
      <c r="L82" s="1">
        <v>0.0</v>
      </c>
      <c r="M82" s="1">
        <v>1.0</v>
      </c>
      <c r="N82" s="1">
        <v>1.0</v>
      </c>
      <c r="O82" s="1">
        <v>0.0</v>
      </c>
      <c r="P82" s="1">
        <v>0.0</v>
      </c>
      <c r="Q82" s="2" t="b">
        <f>IFERROR(__xludf.DUMMYFUNCTION("IF(REGEXMATCH(B82, ""DEPRECATED""), true, false)
"),FALSE)</f>
        <v>0</v>
      </c>
      <c r="R82" s="2" t="str">
        <f t="shared" si="1"/>
        <v>erlang - 358</v>
      </c>
      <c r="S82" s="3" t="str">
        <f t="shared" si="2"/>
        <v>erlang - 52871224</v>
      </c>
      <c r="T82" s="2" t="b">
        <f t="shared" si="3"/>
        <v>0</v>
      </c>
    </row>
    <row r="83">
      <c r="A83" s="1" t="s">
        <v>154</v>
      </c>
      <c r="B83" s="1" t="s">
        <v>155</v>
      </c>
      <c r="C83" s="1" t="s">
        <v>23</v>
      </c>
      <c r="D83" s="1">
        <v>550.0</v>
      </c>
      <c r="E83" s="1">
        <v>5.1720543E7</v>
      </c>
      <c r="F83" s="1" t="s">
        <v>156</v>
      </c>
      <c r="G83" s="1">
        <v>1.0</v>
      </c>
      <c r="H83" s="1">
        <v>138.0</v>
      </c>
      <c r="I83" s="1">
        <v>0.0</v>
      </c>
      <c r="J83" s="1">
        <v>7.0</v>
      </c>
      <c r="K83" s="1">
        <v>2.0</v>
      </c>
      <c r="L83" s="1">
        <v>0.0</v>
      </c>
      <c r="M83" s="1">
        <v>1.0</v>
      </c>
      <c r="N83" s="1">
        <v>1.0</v>
      </c>
      <c r="O83" s="1">
        <v>0.0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1"/>
        <v>elixir - 550</v>
      </c>
      <c r="S83" s="3" t="str">
        <f t="shared" si="2"/>
        <v>elixir - 51720543</v>
      </c>
      <c r="T83" s="2" t="b">
        <f t="shared" si="3"/>
        <v>0</v>
      </c>
    </row>
    <row r="84">
      <c r="A84" s="1" t="s">
        <v>269</v>
      </c>
      <c r="B84" s="1" t="s">
        <v>270</v>
      </c>
      <c r="C84" s="1" t="s">
        <v>23</v>
      </c>
      <c r="D84" s="1">
        <v>116.0</v>
      </c>
      <c r="E84" s="1">
        <v>4.9764946E7</v>
      </c>
      <c r="F84" s="1" t="s">
        <v>271</v>
      </c>
      <c r="G84" s="1">
        <v>2.0</v>
      </c>
      <c r="H84" s="1">
        <v>44.0</v>
      </c>
      <c r="I84" s="1">
        <v>2.0</v>
      </c>
      <c r="J84" s="1">
        <v>45.0</v>
      </c>
      <c r="K84" s="1">
        <v>8.0</v>
      </c>
      <c r="L84" s="1">
        <v>3.0</v>
      </c>
      <c r="M84" s="1">
        <v>0.0</v>
      </c>
      <c r="N84" s="1">
        <v>0.0</v>
      </c>
      <c r="O84" s="1">
        <v>0.0</v>
      </c>
      <c r="P84" s="1">
        <v>0.0</v>
      </c>
      <c r="Q84" s="2" t="b">
        <f>IFERROR(__xludf.DUMMYFUNCTION("IF(REGEXMATCH(B84, ""DEPRECATED""), true, false)
"),FALSE)</f>
        <v>0</v>
      </c>
      <c r="R84" s="2" t="str">
        <f t="shared" si="1"/>
        <v>jruby - 116</v>
      </c>
      <c r="S84" s="3" t="str">
        <f t="shared" si="2"/>
        <v>jruby - 49764946</v>
      </c>
      <c r="T84" s="2" t="b">
        <f t="shared" si="3"/>
        <v>0</v>
      </c>
    </row>
    <row r="85">
      <c r="A85" s="1" t="s">
        <v>127</v>
      </c>
      <c r="B85" s="1" t="s">
        <v>128</v>
      </c>
      <c r="C85" s="1" t="s">
        <v>23</v>
      </c>
      <c r="D85" s="1">
        <v>515.0</v>
      </c>
      <c r="E85" s="1">
        <v>4.4305974E7</v>
      </c>
      <c r="F85" s="1" t="s">
        <v>129</v>
      </c>
      <c r="G85" s="1">
        <v>1.0</v>
      </c>
      <c r="H85" s="1">
        <v>72.0</v>
      </c>
      <c r="I85" s="1">
        <v>0.0</v>
      </c>
      <c r="J85" s="1">
        <v>5.0</v>
      </c>
      <c r="K85" s="1">
        <v>0.0</v>
      </c>
      <c r="L85" s="1">
        <v>0.0</v>
      </c>
      <c r="M85" s="1">
        <v>0.0</v>
      </c>
      <c r="N85" s="1">
        <v>1.0</v>
      </c>
      <c r="O85" s="1">
        <v>0.0</v>
      </c>
      <c r="P85" s="1">
        <v>3.0</v>
      </c>
      <c r="Q85" s="2" t="b">
        <f>IFERROR(__xludf.DUMMYFUNCTION("IF(REGEXMATCH(B85, ""DEPRECATED""), true, false)
"),FALSE)</f>
        <v>0</v>
      </c>
      <c r="R85" s="2" t="str">
        <f t="shared" si="1"/>
        <v>mediawiki - 515</v>
      </c>
      <c r="S85" s="3" t="str">
        <f t="shared" si="2"/>
        <v>mediawiki - 44305974</v>
      </c>
      <c r="T85" s="2" t="b">
        <f t="shared" si="3"/>
        <v>0</v>
      </c>
    </row>
    <row r="86">
      <c r="A86" s="1" t="s">
        <v>380</v>
      </c>
      <c r="B86" s="1" t="s">
        <v>381</v>
      </c>
      <c r="C86" s="1" t="s">
        <v>23</v>
      </c>
      <c r="D86" s="1">
        <v>512.0</v>
      </c>
      <c r="E86" s="1">
        <v>4.2192798E7</v>
      </c>
      <c r="F86" s="1" t="s">
        <v>382</v>
      </c>
      <c r="G86" s="1">
        <v>1.0</v>
      </c>
      <c r="H86" s="1">
        <v>159.0</v>
      </c>
      <c r="I86" s="1">
        <v>6.0</v>
      </c>
      <c r="J86" s="1">
        <v>0.0</v>
      </c>
      <c r="K86" s="1">
        <v>6.0</v>
      </c>
      <c r="L86" s="1">
        <v>0.0</v>
      </c>
      <c r="M86" s="1">
        <v>0.0</v>
      </c>
      <c r="N86" s="1">
        <v>1.0</v>
      </c>
      <c r="O86" s="1">
        <v>0.0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1"/>
        <v>mono - 512</v>
      </c>
      <c r="S86" s="3" t="str">
        <f t="shared" si="2"/>
        <v>mono - 42192798</v>
      </c>
      <c r="T86" s="2" t="b">
        <f t="shared" si="3"/>
        <v>0</v>
      </c>
    </row>
    <row r="87">
      <c r="A87" s="1" t="s">
        <v>46</v>
      </c>
      <c r="B87" s="1" t="s">
        <v>47</v>
      </c>
      <c r="C87" s="1" t="s">
        <v>23</v>
      </c>
      <c r="D87" s="1">
        <v>379.0</v>
      </c>
      <c r="E87" s="1">
        <v>3.9255566E7</v>
      </c>
      <c r="F87" s="1" t="s">
        <v>48</v>
      </c>
      <c r="G87" s="1">
        <v>0.0</v>
      </c>
      <c r="H87" s="1">
        <v>131.0</v>
      </c>
      <c r="I87" s="1">
        <v>0.0</v>
      </c>
      <c r="J87" s="1">
        <v>7.0</v>
      </c>
      <c r="K87" s="1">
        <v>1.0</v>
      </c>
      <c r="L87" s="1">
        <v>0.0</v>
      </c>
      <c r="M87" s="1">
        <v>0.0</v>
      </c>
      <c r="N87" s="1">
        <v>1.0</v>
      </c>
      <c r="O87" s="1">
        <v>0.0</v>
      </c>
      <c r="P87" s="1">
        <v>0.0</v>
      </c>
      <c r="Q87" s="2" t="b">
        <f>IFERROR(__xludf.DUMMYFUNCTION("IF(REGEXMATCH(B87, ""DEPRECATED""), true, false)
"),FALSE)</f>
        <v>0</v>
      </c>
      <c r="R87" s="2" t="str">
        <f t="shared" si="1"/>
        <v>pypy - 379</v>
      </c>
      <c r="S87" s="3" t="str">
        <f t="shared" si="2"/>
        <v>pypy - 39255566</v>
      </c>
      <c r="T87" s="2" t="b">
        <f t="shared" si="3"/>
        <v>0</v>
      </c>
    </row>
    <row r="88">
      <c r="A88" s="1" t="s">
        <v>79</v>
      </c>
      <c r="B88" s="1" t="s">
        <v>80</v>
      </c>
      <c r="C88" s="1" t="s">
        <v>23</v>
      </c>
      <c r="D88" s="1">
        <v>404.0</v>
      </c>
      <c r="E88" s="1">
        <v>3.8682878E7</v>
      </c>
      <c r="F88" s="1" t="s">
        <v>81</v>
      </c>
      <c r="G88" s="1">
        <v>2.0</v>
      </c>
      <c r="H88" s="1">
        <v>14.0</v>
      </c>
      <c r="I88" s="1">
        <v>0.0</v>
      </c>
      <c r="J88" s="1">
        <v>16.0</v>
      </c>
      <c r="K88" s="1">
        <v>0.0</v>
      </c>
      <c r="L88" s="1">
        <v>0.0</v>
      </c>
      <c r="M88" s="1">
        <v>0.0</v>
      </c>
      <c r="N88" s="1">
        <v>0.0</v>
      </c>
      <c r="O88" s="1">
        <v>0.0</v>
      </c>
      <c r="P88" s="1">
        <v>0.0</v>
      </c>
      <c r="Q88" s="2" t="b">
        <f>IFERROR(__xludf.DUMMYFUNCTION("IF(REGEXMATCH(B88, ""DEPRECATED""), true, false)
"),FALSE)</f>
        <v>0</v>
      </c>
      <c r="R88" s="2" t="str">
        <f t="shared" si="1"/>
        <v>jetty - 404</v>
      </c>
      <c r="S88" s="3" t="str">
        <f t="shared" si="2"/>
        <v>jetty - 38682878</v>
      </c>
      <c r="T88" s="2" t="b">
        <f t="shared" si="3"/>
        <v>0</v>
      </c>
    </row>
    <row r="89" hidden="1">
      <c r="A89" s="1" t="s">
        <v>386</v>
      </c>
      <c r="B89" s="1" t="s">
        <v>387</v>
      </c>
      <c r="C89" s="1" t="s">
        <v>23</v>
      </c>
      <c r="D89" s="1">
        <v>1267.0</v>
      </c>
      <c r="E89" s="1">
        <v>3.6911883E7</v>
      </c>
      <c r="F89" s="1" t="s">
        <v>388</v>
      </c>
      <c r="G89" s="1" t="s">
        <v>166</v>
      </c>
      <c r="H89" s="1" t="s">
        <v>166</v>
      </c>
      <c r="I89" s="1" t="s">
        <v>166</v>
      </c>
      <c r="J89" s="1" t="s">
        <v>166</v>
      </c>
      <c r="K89" s="1" t="s">
        <v>166</v>
      </c>
      <c r="L89" s="1" t="s">
        <v>166</v>
      </c>
      <c r="M89" s="1" t="s">
        <v>166</v>
      </c>
      <c r="N89" s="1" t="s">
        <v>166</v>
      </c>
      <c r="O89" s="1" t="s">
        <v>166</v>
      </c>
      <c r="P89" s="1" t="s">
        <v>166</v>
      </c>
      <c r="Q89" s="2" t="b">
        <f>IFERROR(__xludf.DUMMYFUNCTION("IF(REGEXMATCH(B89, ""DEPRECATED""), true, false)
"),FALSE)</f>
        <v>0</v>
      </c>
      <c r="R89" s="2" t="str">
        <f t="shared" si="1"/>
        <v>odoo - 1267</v>
      </c>
      <c r="S89" s="3" t="str">
        <f t="shared" si="2"/>
        <v>odoo - 36911883</v>
      </c>
      <c r="T89" s="2" t="b">
        <f t="shared" si="3"/>
        <v>1</v>
      </c>
    </row>
    <row r="90">
      <c r="A90" s="1" t="s">
        <v>97</v>
      </c>
      <c r="B90" s="1" t="s">
        <v>98</v>
      </c>
      <c r="C90" s="1" t="s">
        <v>23</v>
      </c>
      <c r="D90" s="1">
        <v>283.0</v>
      </c>
      <c r="E90" s="1">
        <v>3.585071E7</v>
      </c>
      <c r="F90" s="1" t="s">
        <v>99</v>
      </c>
      <c r="G90" s="1">
        <v>0.0</v>
      </c>
      <c r="H90" s="1">
        <v>0.0</v>
      </c>
      <c r="I90" s="1">
        <v>3.0</v>
      </c>
      <c r="J90" s="1">
        <v>0.0</v>
      </c>
      <c r="K90" s="1">
        <v>1.0</v>
      </c>
      <c r="L90" s="1">
        <v>0.0</v>
      </c>
      <c r="M90" s="1">
        <v>0.0</v>
      </c>
      <c r="N90" s="1">
        <v>0.0</v>
      </c>
      <c r="O90" s="1">
        <v>2.0</v>
      </c>
      <c r="P90" s="1">
        <v>0.0</v>
      </c>
      <c r="Q90" s="2" t="b">
        <f>IFERROR(__xludf.DUMMYFUNCTION("IF(REGEXMATCH(B90, ""DEPRECATED""), true, false)
"),FALSE)</f>
        <v>0</v>
      </c>
      <c r="R90" s="2" t="str">
        <f t="shared" si="1"/>
        <v>arangodb - 283</v>
      </c>
      <c r="S90" s="3" t="str">
        <f t="shared" si="2"/>
        <v>arangodb - 35850710</v>
      </c>
      <c r="T90" s="2" t="b">
        <f t="shared" si="3"/>
        <v>0</v>
      </c>
    </row>
    <row r="91">
      <c r="A91" s="1" t="s">
        <v>260</v>
      </c>
      <c r="B91" s="1" t="s">
        <v>261</v>
      </c>
      <c r="C91" s="1" t="s">
        <v>23</v>
      </c>
      <c r="D91" s="1">
        <v>353.0</v>
      </c>
      <c r="E91" s="1">
        <v>3.5296303E7</v>
      </c>
      <c r="F91" s="1" t="s">
        <v>262</v>
      </c>
      <c r="G91" s="1">
        <v>2.0</v>
      </c>
      <c r="H91" s="1">
        <v>38.0</v>
      </c>
      <c r="I91" s="1">
        <v>6.0</v>
      </c>
      <c r="J91" s="1">
        <v>1.0</v>
      </c>
      <c r="K91" s="1">
        <v>0.0</v>
      </c>
      <c r="L91" s="1">
        <v>0.0</v>
      </c>
      <c r="M91" s="1">
        <v>0.0</v>
      </c>
      <c r="N91" s="1">
        <v>1.0</v>
      </c>
      <c r="O91" s="1">
        <v>0.0</v>
      </c>
      <c r="P91" s="1">
        <v>0.0</v>
      </c>
      <c r="Q91" s="2" t="b">
        <f>IFERROR(__xludf.DUMMYFUNCTION("IF(REGEXMATCH(B91, ""DEPRECATED""), true, false)
"),FALSE)</f>
        <v>0</v>
      </c>
      <c r="R91" s="2" t="str">
        <f t="shared" si="1"/>
        <v>clojure - 353</v>
      </c>
      <c r="S91" s="3" t="str">
        <f t="shared" si="2"/>
        <v>clojure - 35296303</v>
      </c>
      <c r="T91" s="2" t="b">
        <f t="shared" si="3"/>
        <v>0</v>
      </c>
    </row>
    <row r="92" hidden="1">
      <c r="A92" s="1" t="s">
        <v>230</v>
      </c>
      <c r="B92" s="1" t="s">
        <v>231</v>
      </c>
      <c r="C92" s="1" t="s">
        <v>23</v>
      </c>
      <c r="D92" s="1">
        <v>1026.0</v>
      </c>
      <c r="E92" s="1">
        <v>3.3006734E7</v>
      </c>
      <c r="F92" s="1" t="s">
        <v>232</v>
      </c>
      <c r="G92" s="1" t="s">
        <v>166</v>
      </c>
      <c r="H92" s="1" t="s">
        <v>166</v>
      </c>
      <c r="I92" s="1" t="s">
        <v>166</v>
      </c>
      <c r="J92" s="1" t="s">
        <v>166</v>
      </c>
      <c r="K92" s="1" t="s">
        <v>166</v>
      </c>
      <c r="L92" s="1" t="s">
        <v>166</v>
      </c>
      <c r="M92" s="1" t="s">
        <v>166</v>
      </c>
      <c r="N92" s="1" t="s">
        <v>166</v>
      </c>
      <c r="O92" s="1" t="s">
        <v>166</v>
      </c>
      <c r="P92" s="1" t="s">
        <v>166</v>
      </c>
      <c r="Q92" s="2" t="b">
        <f>IFERROR(__xludf.DUMMYFUNCTION("IF(REGEXMATCH(B92, ""DEPRECATED""), true, false)
"),FALSE)</f>
        <v>0</v>
      </c>
      <c r="R92" s="2" t="str">
        <f t="shared" si="1"/>
        <v>oraclelinux - 1026</v>
      </c>
      <c r="S92" s="3" t="str">
        <f t="shared" si="2"/>
        <v>oraclelinux - 33006734</v>
      </c>
      <c r="T92" s="2" t="b">
        <f t="shared" si="3"/>
        <v>1</v>
      </c>
    </row>
    <row r="93">
      <c r="A93" s="1" t="s">
        <v>311</v>
      </c>
      <c r="B93" s="1" t="s">
        <v>312</v>
      </c>
      <c r="C93" s="1" t="s">
        <v>23</v>
      </c>
      <c r="D93" s="1">
        <v>288.0</v>
      </c>
      <c r="E93" s="1">
        <v>3.1712744E7</v>
      </c>
      <c r="F93" s="1" t="s">
        <v>313</v>
      </c>
      <c r="G93" s="1">
        <v>3.0</v>
      </c>
      <c r="H93" s="1">
        <v>27.0</v>
      </c>
      <c r="I93" s="1">
        <v>5.0</v>
      </c>
      <c r="J93" s="1">
        <v>13.0</v>
      </c>
      <c r="K93" s="1">
        <v>26.0</v>
      </c>
      <c r="L93" s="1">
        <v>3.0</v>
      </c>
      <c r="M93" s="1">
        <v>20.0</v>
      </c>
      <c r="N93" s="1">
        <v>0.0</v>
      </c>
      <c r="O93" s="1">
        <v>2.0</v>
      </c>
      <c r="P93" s="1">
        <v>0.0</v>
      </c>
      <c r="Q93" s="2" t="b">
        <f>IFERROR(__xludf.DUMMYFUNCTION("IF(REGEXMATCH(B93, ""DEPRECATED""), true, false)
"),FALSE)</f>
        <v>0</v>
      </c>
      <c r="R93" s="2" t="str">
        <f t="shared" si="1"/>
        <v>xwiki - 288</v>
      </c>
      <c r="S93" s="3" t="str">
        <f t="shared" si="2"/>
        <v>xwiki - 31712744</v>
      </c>
      <c r="T93" s="2" t="b">
        <f t="shared" si="3"/>
        <v>0</v>
      </c>
    </row>
    <row r="94" hidden="1">
      <c r="A94" s="1" t="s">
        <v>443</v>
      </c>
      <c r="B94" s="1" t="s">
        <v>444</v>
      </c>
      <c r="C94" s="1" t="s">
        <v>23</v>
      </c>
      <c r="D94" s="1">
        <v>188.0</v>
      </c>
      <c r="E94" s="1">
        <v>2.8953263E7</v>
      </c>
      <c r="F94" s="1" t="s">
        <v>445</v>
      </c>
      <c r="G94" s="1" t="s">
        <v>166</v>
      </c>
      <c r="H94" s="1" t="s">
        <v>166</v>
      </c>
      <c r="I94" s="1" t="s">
        <v>166</v>
      </c>
      <c r="J94" s="1" t="s">
        <v>166</v>
      </c>
      <c r="K94" s="1" t="s">
        <v>166</v>
      </c>
      <c r="L94" s="1" t="s">
        <v>166</v>
      </c>
      <c r="M94" s="1" t="s">
        <v>166</v>
      </c>
      <c r="N94" s="1" t="s">
        <v>166</v>
      </c>
      <c r="O94" s="1" t="s">
        <v>166</v>
      </c>
      <c r="P94" s="1" t="s">
        <v>166</v>
      </c>
      <c r="Q94" s="2" t="b">
        <f>IFERROR(__xludf.DUMMYFUNCTION("IF(REGEXMATCH(B94, ""DEPRECATED""), true, false)
"),FALSE)</f>
        <v>0</v>
      </c>
      <c r="R94" s="2" t="str">
        <f t="shared" si="1"/>
        <v>rockylinux - 188</v>
      </c>
      <c r="S94" s="3" t="str">
        <f t="shared" si="2"/>
        <v>rockylinux - 28953263</v>
      </c>
      <c r="T94" s="2" t="b">
        <f t="shared" si="3"/>
        <v>1</v>
      </c>
    </row>
    <row r="95">
      <c r="A95" s="1" t="s">
        <v>167</v>
      </c>
      <c r="B95" s="1" t="s">
        <v>168</v>
      </c>
      <c r="C95" s="1" t="s">
        <v>23</v>
      </c>
      <c r="D95" s="1">
        <v>112.0</v>
      </c>
      <c r="E95" s="1">
        <v>2.8109226E7</v>
      </c>
      <c r="F95" s="1" t="s">
        <v>169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M95" s="1">
        <v>0.0</v>
      </c>
      <c r="N95" s="1">
        <v>0.0</v>
      </c>
      <c r="O95" s="1">
        <v>1.0</v>
      </c>
      <c r="P95" s="1">
        <v>0.0</v>
      </c>
      <c r="Q95" s="2" t="b">
        <f>IFERROR(__xludf.DUMMYFUNCTION("IF(REGEXMATCH(B95, ""DEPRECATED""), true, false)
"),FALSE)</f>
        <v>0</v>
      </c>
      <c r="R95" s="2" t="str">
        <f t="shared" si="1"/>
        <v>znc - 112</v>
      </c>
      <c r="S95" s="3" t="str">
        <f t="shared" si="2"/>
        <v>znc - 28109226</v>
      </c>
      <c r="T95" s="2" t="b">
        <f t="shared" si="3"/>
        <v>0</v>
      </c>
    </row>
    <row r="96">
      <c r="A96" s="1" t="s">
        <v>350</v>
      </c>
      <c r="B96" s="1" t="s">
        <v>351</v>
      </c>
      <c r="C96" s="1" t="s">
        <v>23</v>
      </c>
      <c r="D96" s="1">
        <v>610.0</v>
      </c>
      <c r="E96" s="1">
        <v>2.5408593E7</v>
      </c>
      <c r="F96" s="1" t="s">
        <v>352</v>
      </c>
      <c r="G96" s="1">
        <v>6.0</v>
      </c>
      <c r="H96" s="1">
        <v>59.0</v>
      </c>
      <c r="I96" s="1">
        <v>6.0</v>
      </c>
      <c r="J96" s="1">
        <v>65.0</v>
      </c>
      <c r="K96" s="1">
        <v>11.0</v>
      </c>
      <c r="L96" s="1">
        <v>2.0</v>
      </c>
      <c r="M96" s="1">
        <v>0.0</v>
      </c>
      <c r="N96" s="1">
        <v>0.0</v>
      </c>
      <c r="O96" s="1">
        <v>3.0</v>
      </c>
      <c r="P96" s="1">
        <v>0.0</v>
      </c>
      <c r="Q96" s="2" t="b">
        <f>IFERROR(__xludf.DUMMYFUNCTION("IF(REGEXMATCH(B96, ""DEPRECATED""), true, false)
"),FALSE)</f>
        <v>0</v>
      </c>
      <c r="R96" s="2" t="str">
        <f t="shared" si="1"/>
        <v>ros - 610</v>
      </c>
      <c r="S96" s="3" t="str">
        <f t="shared" si="2"/>
        <v>ros - 25408593</v>
      </c>
      <c r="T96" s="2" t="b">
        <f t="shared" si="3"/>
        <v>0</v>
      </c>
    </row>
    <row r="97">
      <c r="A97" s="1" t="s">
        <v>82</v>
      </c>
      <c r="B97" s="1" t="s">
        <v>83</v>
      </c>
      <c r="C97" s="1" t="s">
        <v>23</v>
      </c>
      <c r="D97" s="1">
        <v>667.0</v>
      </c>
      <c r="E97" s="1">
        <v>2.4760756E7</v>
      </c>
      <c r="F97" s="1" t="s">
        <v>84</v>
      </c>
      <c r="G97" s="1">
        <v>3.0</v>
      </c>
      <c r="H97" s="1">
        <v>53.0</v>
      </c>
      <c r="I97" s="1">
        <v>3.0</v>
      </c>
      <c r="J97" s="1">
        <v>63.0</v>
      </c>
      <c r="K97" s="1">
        <v>9.0</v>
      </c>
      <c r="L97" s="1">
        <v>1.0</v>
      </c>
      <c r="M97" s="1">
        <v>0.0</v>
      </c>
      <c r="N97" s="1">
        <v>0.0</v>
      </c>
      <c r="O97" s="1">
        <v>0.0</v>
      </c>
      <c r="P97" s="1">
        <v>0.0</v>
      </c>
      <c r="Q97" s="2" t="b">
        <f>IFERROR(__xludf.DUMMYFUNCTION("IF(REGEXMATCH(B97, ""DEPRECATED""), true, false)
"),FALSE)</f>
        <v>0</v>
      </c>
      <c r="R97" s="2" t="str">
        <f t="shared" si="1"/>
        <v>swift - 667</v>
      </c>
      <c r="S97" s="3" t="str">
        <f t="shared" si="2"/>
        <v>swift - 24760756</v>
      </c>
      <c r="T97" s="2" t="b">
        <f t="shared" si="3"/>
        <v>0</v>
      </c>
    </row>
    <row r="98">
      <c r="A98" s="1" t="s">
        <v>194</v>
      </c>
      <c r="B98" s="1" t="s">
        <v>195</v>
      </c>
      <c r="C98" s="1" t="s">
        <v>23</v>
      </c>
      <c r="D98" s="1">
        <v>61.0</v>
      </c>
      <c r="E98" s="1">
        <v>2.4428513E7</v>
      </c>
      <c r="F98" s="1" t="s">
        <v>196</v>
      </c>
      <c r="G98" s="1">
        <v>0.0</v>
      </c>
      <c r="H98" s="1">
        <v>53.0</v>
      </c>
      <c r="I98" s="1">
        <v>0.0</v>
      </c>
      <c r="J98" s="1">
        <v>1.0</v>
      </c>
      <c r="K98" s="1">
        <v>0.0</v>
      </c>
      <c r="L98" s="1">
        <v>0.0</v>
      </c>
      <c r="M98" s="1">
        <v>0.0</v>
      </c>
      <c r="N98" s="1">
        <v>1.0</v>
      </c>
      <c r="O98" s="1">
        <v>0.0</v>
      </c>
      <c r="P98" s="1">
        <v>0.0</v>
      </c>
      <c r="Q98" s="2" t="b">
        <f>IFERROR(__xludf.DUMMYFUNCTION("IF(REGEXMATCH(B98, ""DEPRECATED""), true, false)
"),FALSE)</f>
        <v>0</v>
      </c>
      <c r="R98" s="2" t="str">
        <f t="shared" si="1"/>
        <v>haxe - 61</v>
      </c>
      <c r="S98" s="3" t="str">
        <f t="shared" si="2"/>
        <v>haxe - 24428513</v>
      </c>
      <c r="T98" s="2" t="b">
        <f t="shared" si="3"/>
        <v>0</v>
      </c>
    </row>
    <row r="99">
      <c r="A99" s="1" t="s">
        <v>40</v>
      </c>
      <c r="B99" s="1" t="s">
        <v>41</v>
      </c>
      <c r="C99" s="1" t="s">
        <v>23</v>
      </c>
      <c r="D99" s="1">
        <v>58.0</v>
      </c>
      <c r="E99" s="1">
        <v>2.4262599E7</v>
      </c>
      <c r="F99" s="1" t="s">
        <v>42</v>
      </c>
      <c r="G99" s="1">
        <v>1.0</v>
      </c>
      <c r="H99" s="1">
        <v>20.0</v>
      </c>
      <c r="I99" s="1">
        <v>0.0</v>
      </c>
      <c r="J99" s="1">
        <v>0.0</v>
      </c>
      <c r="K99" s="1">
        <v>0.0</v>
      </c>
      <c r="L99" s="1">
        <v>0.0</v>
      </c>
      <c r="M99" s="1">
        <v>0.0</v>
      </c>
      <c r="N99" s="1">
        <v>1.0</v>
      </c>
      <c r="O99" s="1">
        <v>0.0</v>
      </c>
      <c r="P99" s="1">
        <v>0.0</v>
      </c>
      <c r="Q99" s="2" t="b">
        <f>IFERROR(__xludf.DUMMYFUNCTION("IF(REGEXMATCH(B99, ""DEPRECATED""), true, false)
"),FALSE)</f>
        <v>0</v>
      </c>
      <c r="R99" s="2" t="str">
        <f t="shared" si="1"/>
        <v>hylang - 58</v>
      </c>
      <c r="S99" s="3" t="str">
        <f t="shared" si="2"/>
        <v>hylang - 24262599</v>
      </c>
      <c r="T99" s="2" t="b">
        <f t="shared" si="3"/>
        <v>0</v>
      </c>
    </row>
    <row r="100" hidden="1">
      <c r="A100" s="1" t="s">
        <v>308</v>
      </c>
      <c r="B100" s="1" t="s">
        <v>309</v>
      </c>
      <c r="C100" s="1" t="s">
        <v>23</v>
      </c>
      <c r="D100" s="1">
        <v>516.0</v>
      </c>
      <c r="E100" s="1">
        <v>2.394267E7</v>
      </c>
      <c r="F100" s="1" t="s">
        <v>310</v>
      </c>
      <c r="G100" s="1" t="s">
        <v>166</v>
      </c>
      <c r="H100" s="1" t="s">
        <v>166</v>
      </c>
      <c r="I100" s="1" t="s">
        <v>166</v>
      </c>
      <c r="J100" s="1" t="s">
        <v>166</v>
      </c>
      <c r="K100" s="1" t="s">
        <v>166</v>
      </c>
      <c r="L100" s="1" t="s">
        <v>166</v>
      </c>
      <c r="M100" s="1" t="s">
        <v>166</v>
      </c>
      <c r="N100" s="1" t="s">
        <v>166</v>
      </c>
      <c r="O100" s="1" t="s">
        <v>166</v>
      </c>
      <c r="P100" s="1" t="s">
        <v>166</v>
      </c>
      <c r="Q100" s="2" t="b">
        <f>IFERROR(__xludf.DUMMYFUNCTION("IF(REGEXMATCH(B100, ""DEPRECATED""), true, false)
"),FALSE)</f>
        <v>0</v>
      </c>
      <c r="R100" s="2" t="str">
        <f t="shared" si="1"/>
        <v>archlinux - 516</v>
      </c>
      <c r="S100" s="3" t="str">
        <f t="shared" si="2"/>
        <v>archlinux - 23942670</v>
      </c>
      <c r="T100" s="2" t="b">
        <f t="shared" si="3"/>
        <v>1</v>
      </c>
    </row>
    <row r="101" hidden="1">
      <c r="A101" s="1" t="s">
        <v>263</v>
      </c>
      <c r="B101" s="1" t="s">
        <v>264</v>
      </c>
      <c r="C101" s="1" t="s">
        <v>23</v>
      </c>
      <c r="D101" s="1">
        <v>297.0</v>
      </c>
      <c r="E101" s="1">
        <v>2.3350967E7</v>
      </c>
      <c r="F101" s="1" t="s">
        <v>265</v>
      </c>
      <c r="G101" s="1" t="s">
        <v>166</v>
      </c>
      <c r="H101" s="1" t="s">
        <v>166</v>
      </c>
      <c r="I101" s="1" t="s">
        <v>166</v>
      </c>
      <c r="J101" s="1" t="s">
        <v>166</v>
      </c>
      <c r="K101" s="1" t="s">
        <v>166</v>
      </c>
      <c r="L101" s="1" t="s">
        <v>166</v>
      </c>
      <c r="M101" s="1" t="s">
        <v>166</v>
      </c>
      <c r="N101" s="1" t="s">
        <v>166</v>
      </c>
      <c r="O101" s="1" t="s">
        <v>166</v>
      </c>
      <c r="P101" s="1" t="s">
        <v>166</v>
      </c>
      <c r="Q101" s="2" t="b">
        <f>IFERROR(__xludf.DUMMYFUNCTION("IF(REGEXMATCH(B101, ""DEPRECATED""), true, false)
"),FALSE)</f>
        <v>0</v>
      </c>
      <c r="R101" s="2" t="str">
        <f t="shared" si="1"/>
        <v>websphere-liberty - 297</v>
      </c>
      <c r="S101" s="3" t="str">
        <f t="shared" si="2"/>
        <v>websphere-liberty - 23350967</v>
      </c>
      <c r="T101" s="2" t="b">
        <f t="shared" si="3"/>
        <v>1</v>
      </c>
    </row>
    <row r="102">
      <c r="A102" s="1" t="s">
        <v>521</v>
      </c>
      <c r="B102" s="1" t="s">
        <v>510</v>
      </c>
      <c r="C102" s="1" t="s">
        <v>23</v>
      </c>
      <c r="D102" s="1">
        <v>1203.0</v>
      </c>
      <c r="E102" s="1">
        <v>2.2663834E7</v>
      </c>
      <c r="F102" s="1" t="s">
        <v>522</v>
      </c>
      <c r="G102" s="1">
        <v>0.0</v>
      </c>
      <c r="H102" s="1">
        <v>0.0</v>
      </c>
      <c r="I102" s="1">
        <v>6.0</v>
      </c>
      <c r="J102" s="1">
        <v>0.0</v>
      </c>
      <c r="K102" s="1">
        <v>5.0</v>
      </c>
      <c r="L102" s="1">
        <v>0.0</v>
      </c>
      <c r="M102" s="1">
        <v>2.0</v>
      </c>
      <c r="N102" s="1">
        <v>0.0</v>
      </c>
      <c r="O102" s="1">
        <v>0.0</v>
      </c>
      <c r="P102" s="1">
        <v>0.0</v>
      </c>
      <c r="Q102" s="2" t="b">
        <f>IFERROR(__xludf.DUMMYFUNCTION("IF(REGEXMATCH(B102, ""DEPRECATED""), true, false)
"),TRUE)</f>
        <v>1</v>
      </c>
      <c r="R102" s="2" t="str">
        <f t="shared" si="1"/>
        <v>django - 1203</v>
      </c>
      <c r="S102" s="3" t="str">
        <f t="shared" si="2"/>
        <v>django - 22663834</v>
      </c>
      <c r="T102" s="2" t="b">
        <f t="shared" si="3"/>
        <v>0</v>
      </c>
    </row>
    <row r="103">
      <c r="A103" s="1" t="s">
        <v>176</v>
      </c>
      <c r="B103" s="1" t="s">
        <v>177</v>
      </c>
      <c r="C103" s="1" t="s">
        <v>23</v>
      </c>
      <c r="D103" s="1">
        <v>820.0</v>
      </c>
      <c r="E103" s="1">
        <v>2.2592601E7</v>
      </c>
      <c r="F103" s="1" t="s">
        <v>178</v>
      </c>
      <c r="G103" s="1">
        <v>1.0</v>
      </c>
      <c r="H103" s="1">
        <v>82.0</v>
      </c>
      <c r="I103" s="1">
        <v>0.0</v>
      </c>
      <c r="J103" s="1">
        <v>7.0</v>
      </c>
      <c r="K103" s="1">
        <v>0.0</v>
      </c>
      <c r="L103" s="1">
        <v>0.0</v>
      </c>
      <c r="M103" s="1">
        <v>0.0</v>
      </c>
      <c r="N103" s="1">
        <v>1.0</v>
      </c>
      <c r="O103" s="1">
        <v>0.0</v>
      </c>
      <c r="P103" s="1">
        <v>0.0</v>
      </c>
      <c r="Q103" s="2" t="b">
        <f>IFERROR(__xludf.DUMMYFUNCTION("IF(REGEXMATCH(B103, ""DEPRECATED""), true, false)
"),FALSE)</f>
        <v>0</v>
      </c>
      <c r="R103" s="2" t="str">
        <f t="shared" si="1"/>
        <v>gcc - 820</v>
      </c>
      <c r="S103" s="3" t="str">
        <f t="shared" si="2"/>
        <v>gcc - 22592601</v>
      </c>
      <c r="T103" s="2" t="b">
        <f t="shared" si="3"/>
        <v>0</v>
      </c>
    </row>
    <row r="104">
      <c r="A104" s="1" t="s">
        <v>115</v>
      </c>
      <c r="B104" s="1" t="s">
        <v>116</v>
      </c>
      <c r="C104" s="1" t="s">
        <v>23</v>
      </c>
      <c r="D104" s="1">
        <v>113.0</v>
      </c>
      <c r="E104" s="1">
        <v>2.2540718E7</v>
      </c>
      <c r="F104" s="1" t="s">
        <v>117</v>
      </c>
      <c r="G104" s="1">
        <v>2.0</v>
      </c>
      <c r="H104" s="1">
        <v>14.0</v>
      </c>
      <c r="I104" s="1">
        <v>1.0</v>
      </c>
      <c r="J104" s="1">
        <v>16.0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2" t="b">
        <f>IFERROR(__xludf.DUMMYFUNCTION("IF(REGEXMATCH(B104, ""DEPRECATED""), true, false)
"),FALSE)</f>
        <v>0</v>
      </c>
      <c r="R104" s="2" t="str">
        <f t="shared" si="1"/>
        <v>tomee - 113</v>
      </c>
      <c r="S104" s="3" t="str">
        <f t="shared" si="2"/>
        <v>tomee - 22540718</v>
      </c>
      <c r="T104" s="2" t="b">
        <f t="shared" si="3"/>
        <v>0</v>
      </c>
    </row>
    <row r="105">
      <c r="A105" s="1" t="s">
        <v>236</v>
      </c>
      <c r="B105" s="1" t="s">
        <v>237</v>
      </c>
      <c r="C105" s="1" t="s">
        <v>23</v>
      </c>
      <c r="D105" s="1">
        <v>48.0</v>
      </c>
      <c r="E105" s="1">
        <v>2.1765289E7</v>
      </c>
      <c r="F105" s="1" t="s">
        <v>238</v>
      </c>
      <c r="G105" s="1">
        <v>3.0</v>
      </c>
      <c r="H105" s="1">
        <v>11.0</v>
      </c>
      <c r="I105" s="1">
        <v>1.0</v>
      </c>
      <c r="J105" s="1">
        <v>3.0</v>
      </c>
      <c r="K105" s="1">
        <v>0.0</v>
      </c>
      <c r="L105" s="1">
        <v>0.0</v>
      </c>
      <c r="M105" s="1">
        <v>0.0</v>
      </c>
      <c r="N105" s="1">
        <v>0.0</v>
      </c>
      <c r="O105" s="1">
        <v>0.0</v>
      </c>
      <c r="P105" s="1">
        <v>0.0</v>
      </c>
      <c r="Q105" s="2" t="b">
        <f>IFERROR(__xludf.DUMMYFUNCTION("IF(REGEXMATCH(B105, ""DEPRECATED""), true, false)
"),FALSE)</f>
        <v>0</v>
      </c>
      <c r="R105" s="2" t="str">
        <f t="shared" si="1"/>
        <v>sapmachine - 48</v>
      </c>
      <c r="S105" s="3" t="str">
        <f t="shared" si="2"/>
        <v>sapmachine - 21765289</v>
      </c>
      <c r="T105" s="2" t="b">
        <f t="shared" si="3"/>
        <v>0</v>
      </c>
    </row>
    <row r="106">
      <c r="A106" s="1" t="s">
        <v>133</v>
      </c>
      <c r="B106" s="1" t="s">
        <v>134</v>
      </c>
      <c r="C106" s="1" t="s">
        <v>23</v>
      </c>
      <c r="D106" s="1">
        <v>259.0</v>
      </c>
      <c r="E106" s="1">
        <v>2.0669029E7</v>
      </c>
      <c r="F106" s="1" t="s">
        <v>135</v>
      </c>
      <c r="G106" s="1">
        <v>1.0</v>
      </c>
      <c r="H106" s="1">
        <v>39.0</v>
      </c>
      <c r="I106" s="1">
        <v>0.0</v>
      </c>
      <c r="J106" s="1">
        <v>0.0</v>
      </c>
      <c r="K106" s="1">
        <v>0.0</v>
      </c>
      <c r="L106" s="1">
        <v>0.0</v>
      </c>
      <c r="M106" s="1">
        <v>0.0</v>
      </c>
      <c r="N106" s="1">
        <v>1.0</v>
      </c>
      <c r="O106" s="1">
        <v>0.0</v>
      </c>
      <c r="P106" s="1">
        <v>3.0</v>
      </c>
      <c r="Q106" s="2" t="b">
        <f>IFERROR(__xludf.DUMMYFUNCTION("IF(REGEXMATCH(B106, ""DEPRECATED""), true, false)
"),FALSE)</f>
        <v>0</v>
      </c>
      <c r="R106" s="2" t="str">
        <f t="shared" si="1"/>
        <v>yourls - 259</v>
      </c>
      <c r="S106" s="3" t="str">
        <f t="shared" si="2"/>
        <v>yourls - 20669029</v>
      </c>
      <c r="T106" s="2" t="b">
        <f t="shared" si="3"/>
        <v>0</v>
      </c>
    </row>
    <row r="107">
      <c r="A107" s="1" t="s">
        <v>503</v>
      </c>
      <c r="B107" s="1" t="s">
        <v>504</v>
      </c>
      <c r="C107" s="1" t="s">
        <v>23</v>
      </c>
      <c r="D107" s="1">
        <v>195.0</v>
      </c>
      <c r="E107" s="1">
        <v>2.0236587E7</v>
      </c>
      <c r="F107" s="1" t="s">
        <v>505</v>
      </c>
      <c r="G107" s="1">
        <v>2.0</v>
      </c>
      <c r="H107" s="1">
        <v>0.0</v>
      </c>
      <c r="I107" s="1">
        <v>29.0</v>
      </c>
      <c r="J107" s="1">
        <v>4.0</v>
      </c>
      <c r="K107" s="1">
        <v>37.0</v>
      </c>
      <c r="L107" s="1">
        <v>0.0</v>
      </c>
      <c r="M107" s="1">
        <v>19.0</v>
      </c>
      <c r="N107" s="1">
        <v>0.0</v>
      </c>
      <c r="O107" s="1">
        <v>5.0</v>
      </c>
      <c r="P107" s="1">
        <v>0.0</v>
      </c>
      <c r="Q107" s="2" t="b">
        <f>IFERROR(__xludf.DUMMYFUNCTION("IF(REGEXMATCH(B107, ""DEPRECATED""), true, false)
"),TRUE)</f>
        <v>1</v>
      </c>
      <c r="R107" s="2" t="str">
        <f t="shared" si="1"/>
        <v>piwik - 195</v>
      </c>
      <c r="S107" s="3" t="str">
        <f t="shared" si="2"/>
        <v>piwik - 20236587</v>
      </c>
      <c r="T107" s="2" t="b">
        <f t="shared" si="3"/>
        <v>0</v>
      </c>
    </row>
    <row r="108" hidden="1">
      <c r="A108" s="1" t="s">
        <v>278</v>
      </c>
      <c r="B108" s="1" t="s">
        <v>279</v>
      </c>
      <c r="C108" s="1" t="s">
        <v>23</v>
      </c>
      <c r="D108" s="1">
        <v>142.0</v>
      </c>
      <c r="E108" s="1">
        <v>1.735751E7</v>
      </c>
      <c r="F108" s="1" t="s">
        <v>280</v>
      </c>
      <c r="G108" s="1" t="s">
        <v>166</v>
      </c>
      <c r="H108" s="1" t="s">
        <v>166</v>
      </c>
      <c r="I108" s="1" t="s">
        <v>166</v>
      </c>
      <c r="J108" s="1" t="s">
        <v>166</v>
      </c>
      <c r="K108" s="1" t="s">
        <v>166</v>
      </c>
      <c r="L108" s="1" t="s">
        <v>166</v>
      </c>
      <c r="M108" s="1" t="s">
        <v>166</v>
      </c>
      <c r="N108" s="1" t="s">
        <v>166</v>
      </c>
      <c r="O108" s="1" t="s">
        <v>166</v>
      </c>
      <c r="P108" s="1" t="s">
        <v>166</v>
      </c>
      <c r="Q108" s="2" t="b">
        <f>IFERROR(__xludf.DUMMYFUNCTION("IF(REGEXMATCH(B108, ""DEPRECATED""), true, false)
"),FALSE)</f>
        <v>0</v>
      </c>
      <c r="R108" s="2" t="str">
        <f t="shared" si="1"/>
        <v>aerospike - 142</v>
      </c>
      <c r="S108" s="3" t="str">
        <f t="shared" si="2"/>
        <v>aerospike - 17357510</v>
      </c>
      <c r="T108" s="2" t="b">
        <f t="shared" si="3"/>
        <v>1</v>
      </c>
    </row>
    <row r="109">
      <c r="A109" s="1" t="s">
        <v>512</v>
      </c>
      <c r="B109" s="1" t="s">
        <v>513</v>
      </c>
      <c r="C109" s="1" t="s">
        <v>23</v>
      </c>
      <c r="D109" s="1">
        <v>143.0</v>
      </c>
      <c r="E109" s="1">
        <v>1.732776E7</v>
      </c>
      <c r="F109" s="1" t="s">
        <v>514</v>
      </c>
      <c r="G109" s="1">
        <v>2.0</v>
      </c>
      <c r="H109" s="1">
        <v>1.0</v>
      </c>
      <c r="I109" s="1">
        <v>18.0</v>
      </c>
      <c r="J109" s="1">
        <v>1.0</v>
      </c>
      <c r="K109" s="1">
        <v>37.0</v>
      </c>
      <c r="L109" s="1">
        <v>0.0</v>
      </c>
      <c r="M109" s="1">
        <v>8.0</v>
      </c>
      <c r="N109" s="1">
        <v>0.0</v>
      </c>
      <c r="O109" s="1">
        <v>10.0</v>
      </c>
      <c r="P109" s="1">
        <v>0.0</v>
      </c>
      <c r="Q109" s="2" t="b">
        <f>IFERROR(__xludf.DUMMYFUNCTION("IF(REGEXMATCH(B109, ""DEPRECATED""), true, false)
"),TRUE)</f>
        <v>1</v>
      </c>
      <c r="R109" s="2" t="str">
        <f t="shared" si="1"/>
        <v>iojs - 143</v>
      </c>
      <c r="S109" s="3" t="str">
        <f t="shared" si="2"/>
        <v>iojs - 17327760</v>
      </c>
      <c r="T109" s="2" t="b">
        <f t="shared" si="3"/>
        <v>0</v>
      </c>
    </row>
    <row r="110">
      <c r="A110" s="1" t="s">
        <v>296</v>
      </c>
      <c r="B110" s="1" t="s">
        <v>297</v>
      </c>
      <c r="C110" s="1" t="s">
        <v>23</v>
      </c>
      <c r="D110" s="1">
        <v>224.0</v>
      </c>
      <c r="E110" s="1">
        <v>1.7217744E7</v>
      </c>
      <c r="F110" s="1" t="s">
        <v>298</v>
      </c>
      <c r="G110" s="1">
        <v>0.0</v>
      </c>
      <c r="H110" s="1">
        <v>0.0</v>
      </c>
      <c r="I110" s="1">
        <v>7.0</v>
      </c>
      <c r="J110" s="1">
        <v>1.0</v>
      </c>
      <c r="K110" s="1">
        <v>8.0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2" t="b">
        <f>IFERROR(__xludf.DUMMYFUNCTION("IF(REGEXMATCH(B110, ""DEPRECATED""), true, false)
"),FALSE)</f>
        <v>0</v>
      </c>
      <c r="R110" s="2" t="str">
        <f t="shared" si="1"/>
        <v>crate - 224</v>
      </c>
      <c r="S110" s="3" t="str">
        <f t="shared" si="2"/>
        <v>crate - 17217744</v>
      </c>
      <c r="T110" s="2" t="b">
        <f t="shared" si="3"/>
        <v>0</v>
      </c>
    </row>
    <row r="111">
      <c r="A111" s="1" t="s">
        <v>118</v>
      </c>
      <c r="B111" s="1" t="s">
        <v>119</v>
      </c>
      <c r="C111" s="1" t="s">
        <v>23</v>
      </c>
      <c r="D111" s="1">
        <v>188.0</v>
      </c>
      <c r="E111" s="1">
        <v>1.6589823E7</v>
      </c>
      <c r="F111" s="1" t="s">
        <v>120</v>
      </c>
      <c r="G111" s="1">
        <v>0.0</v>
      </c>
      <c r="H111" s="1">
        <v>0.0</v>
      </c>
      <c r="I111" s="1">
        <v>0.0</v>
      </c>
      <c r="J111" s="1">
        <v>0.0</v>
      </c>
      <c r="K111" s="1">
        <v>0.0</v>
      </c>
      <c r="L111" s="1">
        <v>0.0</v>
      </c>
      <c r="M111" s="1">
        <v>0.0</v>
      </c>
      <c r="N111" s="1">
        <v>0.0</v>
      </c>
      <c r="O111" s="1">
        <v>0.0</v>
      </c>
      <c r="P111" s="1">
        <v>0.0</v>
      </c>
      <c r="Q111" s="2" t="b">
        <f>IFERROR(__xludf.DUMMYFUNCTION("IF(REGEXMATCH(B111, ""DEPRECATED""), true, false)
"),FALSE)</f>
        <v>0</v>
      </c>
      <c r="R111" s="2" t="str">
        <f t="shared" si="1"/>
        <v>photon - 188</v>
      </c>
      <c r="S111" s="3" t="str">
        <f t="shared" si="2"/>
        <v>photon - 16589823</v>
      </c>
      <c r="T111" s="2" t="b">
        <f t="shared" si="3"/>
        <v>0</v>
      </c>
    </row>
    <row r="112">
      <c r="A112" s="1" t="s">
        <v>179</v>
      </c>
      <c r="B112" s="1" t="s">
        <v>180</v>
      </c>
      <c r="C112" s="1" t="s">
        <v>23</v>
      </c>
      <c r="D112" s="1">
        <v>162.0</v>
      </c>
      <c r="E112" s="1">
        <v>1.5247904E7</v>
      </c>
      <c r="F112" s="1" t="s">
        <v>181</v>
      </c>
      <c r="G112" s="1">
        <v>1.0</v>
      </c>
      <c r="H112" s="1">
        <v>28.0</v>
      </c>
      <c r="I112" s="1">
        <v>0.0</v>
      </c>
      <c r="J112" s="1">
        <v>1.0</v>
      </c>
      <c r="K112" s="1">
        <v>0.0</v>
      </c>
      <c r="L112" s="1">
        <v>0.0</v>
      </c>
      <c r="M112" s="1">
        <v>0.0</v>
      </c>
      <c r="N112" s="1">
        <v>1.0</v>
      </c>
      <c r="O112" s="1">
        <v>0.0</v>
      </c>
      <c r="P112" s="1">
        <v>0.0</v>
      </c>
      <c r="Q112" s="2" t="b">
        <f>IFERROR(__xludf.DUMMYFUNCTION("IF(REGEXMATCH(B112, ""DEPRECATED""), true, false)
"),FALSE)</f>
        <v>0</v>
      </c>
      <c r="R112" s="2" t="str">
        <f t="shared" si="1"/>
        <v>varnish - 162</v>
      </c>
      <c r="S112" s="3" t="str">
        <f t="shared" si="2"/>
        <v>varnish - 15247904</v>
      </c>
      <c r="T112" s="2" t="b">
        <f t="shared" si="3"/>
        <v>0</v>
      </c>
    </row>
    <row r="113">
      <c r="A113" s="1" t="s">
        <v>55</v>
      </c>
      <c r="B113" s="1" t="s">
        <v>56</v>
      </c>
      <c r="C113" s="1" t="s">
        <v>23</v>
      </c>
      <c r="D113" s="1">
        <v>180.0</v>
      </c>
      <c r="E113" s="1">
        <v>1.5011989E7</v>
      </c>
      <c r="F113" s="1" t="s">
        <v>57</v>
      </c>
      <c r="G113" s="1">
        <v>3.0</v>
      </c>
      <c r="H113" s="1">
        <v>11.0</v>
      </c>
      <c r="I113" s="1">
        <v>2.0</v>
      </c>
      <c r="J113" s="1">
        <v>4.0</v>
      </c>
      <c r="K113" s="1">
        <v>1.0</v>
      </c>
      <c r="L113" s="1">
        <v>0.0</v>
      </c>
      <c r="M113" s="1">
        <v>0.0</v>
      </c>
      <c r="N113" s="1">
        <v>0.0</v>
      </c>
      <c r="O113" s="1">
        <v>0.0</v>
      </c>
      <c r="P113" s="1">
        <v>0.0</v>
      </c>
      <c r="Q113" s="2" t="b">
        <f>IFERROR(__xludf.DUMMYFUNCTION("IF(REGEXMATCH(B113, ""DEPRECATED""), true, false)
"),FALSE)</f>
        <v>0</v>
      </c>
      <c r="R113" s="2" t="str">
        <f t="shared" si="1"/>
        <v>orientdb - 180</v>
      </c>
      <c r="S113" s="3" t="str">
        <f t="shared" si="2"/>
        <v>orientdb - 15011989</v>
      </c>
      <c r="T113" s="2" t="b">
        <f t="shared" si="3"/>
        <v>0</v>
      </c>
    </row>
    <row r="114">
      <c r="A114" s="1" t="s">
        <v>224</v>
      </c>
      <c r="B114" s="1" t="s">
        <v>225</v>
      </c>
      <c r="C114" s="1" t="s">
        <v>23</v>
      </c>
      <c r="D114" s="1">
        <v>329.0</v>
      </c>
      <c r="E114" s="1">
        <v>1.4362404E7</v>
      </c>
      <c r="F114" s="1" t="s">
        <v>226</v>
      </c>
      <c r="G114" s="1">
        <v>1.0</v>
      </c>
      <c r="H114" s="1">
        <v>24.0</v>
      </c>
      <c r="I114" s="1">
        <v>0.0</v>
      </c>
      <c r="J114" s="1">
        <v>0.0</v>
      </c>
      <c r="K114" s="1">
        <v>0.0</v>
      </c>
      <c r="L114" s="1">
        <v>0.0</v>
      </c>
      <c r="M114" s="1">
        <v>0.0</v>
      </c>
      <c r="N114" s="1">
        <v>1.0</v>
      </c>
      <c r="O114" s="1">
        <v>0.0</v>
      </c>
      <c r="P114" s="1">
        <v>0.0</v>
      </c>
      <c r="Q114" s="2" t="b">
        <f>IFERROR(__xludf.DUMMYFUNCTION("IF(REGEXMATCH(B114, ""DEPRECATED""), true, false)
"),FALSE)</f>
        <v>0</v>
      </c>
      <c r="R114" s="2" t="str">
        <f t="shared" si="1"/>
        <v>julia - 329</v>
      </c>
      <c r="S114" s="3" t="str">
        <f t="shared" si="2"/>
        <v>julia - 14362404</v>
      </c>
      <c r="T114" s="2" t="b">
        <f t="shared" si="3"/>
        <v>0</v>
      </c>
    </row>
    <row r="115" hidden="1">
      <c r="A115" s="1" t="s">
        <v>341</v>
      </c>
      <c r="B115" s="1" t="s">
        <v>342</v>
      </c>
      <c r="C115" s="1" t="s">
        <v>23</v>
      </c>
      <c r="D115" s="1">
        <v>123.0</v>
      </c>
      <c r="E115" s="1">
        <v>1.2876157E7</v>
      </c>
      <c r="F115" s="1" t="s">
        <v>343</v>
      </c>
      <c r="G115" s="1" t="s">
        <v>166</v>
      </c>
      <c r="H115" s="1" t="s">
        <v>166</v>
      </c>
      <c r="I115" s="1" t="s">
        <v>166</v>
      </c>
      <c r="J115" s="1" t="s">
        <v>166</v>
      </c>
      <c r="K115" s="1" t="s">
        <v>166</v>
      </c>
      <c r="L115" s="1" t="s">
        <v>166</v>
      </c>
      <c r="M115" s="1" t="s">
        <v>166</v>
      </c>
      <c r="N115" s="1" t="s">
        <v>166</v>
      </c>
      <c r="O115" s="1" t="s">
        <v>166</v>
      </c>
      <c r="P115" s="1" t="s">
        <v>166</v>
      </c>
      <c r="Q115" s="2" t="b">
        <f>IFERROR(__xludf.DUMMYFUNCTION("IF(REGEXMATCH(B115, ""DEPRECATED""), true, false)
"),FALSE)</f>
        <v>0</v>
      </c>
      <c r="R115" s="2" t="str">
        <f t="shared" si="1"/>
        <v>ibmjava - 123</v>
      </c>
      <c r="S115" s="3" t="str">
        <f t="shared" si="2"/>
        <v>ibmjava - 12876157</v>
      </c>
      <c r="T115" s="2" t="b">
        <f t="shared" si="3"/>
        <v>1</v>
      </c>
    </row>
    <row r="116">
      <c r="A116" s="1" t="s">
        <v>266</v>
      </c>
      <c r="B116" s="1" t="s">
        <v>267</v>
      </c>
      <c r="C116" s="1" t="s">
        <v>23</v>
      </c>
      <c r="D116" s="1">
        <v>62.0</v>
      </c>
      <c r="E116" s="1">
        <v>1.2612114E7</v>
      </c>
      <c r="F116" s="1" t="s">
        <v>268</v>
      </c>
      <c r="G116" s="1">
        <v>3.0</v>
      </c>
      <c r="H116" s="1">
        <v>11.0</v>
      </c>
      <c r="I116" s="1">
        <v>1.0</v>
      </c>
      <c r="J116" s="1">
        <v>4.0</v>
      </c>
      <c r="K116" s="1">
        <v>0.0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2" t="b">
        <f>IFERROR(__xludf.DUMMYFUNCTION("IF(REGEXMATCH(B116, ""DEPRECATED""), true, false)
"),FALSE)</f>
        <v>0</v>
      </c>
      <c r="R116" s="2" t="str">
        <f t="shared" si="1"/>
        <v>open-liberty - 62</v>
      </c>
      <c r="S116" s="3" t="str">
        <f t="shared" si="2"/>
        <v>open-liberty - 12612114</v>
      </c>
      <c r="T116" s="2" t="b">
        <f t="shared" si="3"/>
        <v>0</v>
      </c>
    </row>
    <row r="117">
      <c r="A117" s="1" t="s">
        <v>212</v>
      </c>
      <c r="B117" s="1" t="s">
        <v>213</v>
      </c>
      <c r="C117" s="1" t="s">
        <v>23</v>
      </c>
      <c r="D117" s="1">
        <v>177.0</v>
      </c>
      <c r="E117" s="1">
        <v>1.2184895E7</v>
      </c>
      <c r="F117" s="1" t="s">
        <v>214</v>
      </c>
      <c r="G117" s="1">
        <v>1.0</v>
      </c>
      <c r="H117" s="1">
        <v>0.0</v>
      </c>
      <c r="I117" s="1">
        <v>4.0</v>
      </c>
      <c r="J117" s="1">
        <v>0.0</v>
      </c>
      <c r="K117" s="1">
        <v>2.0</v>
      </c>
      <c r="L117" s="1">
        <v>0.0</v>
      </c>
      <c r="M117" s="1">
        <v>3.0</v>
      </c>
      <c r="N117" s="1">
        <v>0.0</v>
      </c>
      <c r="O117" s="1">
        <v>1.0</v>
      </c>
      <c r="P117" s="1">
        <v>0.0</v>
      </c>
      <c r="Q117" s="2" t="b">
        <f>IFERROR(__xludf.DUMMYFUNCTION("IF(REGEXMATCH(B117, ""DEPRECATED""), true, false)
"),FALSE)</f>
        <v>0</v>
      </c>
      <c r="R117" s="2" t="str">
        <f t="shared" si="1"/>
        <v>bonita - 177</v>
      </c>
      <c r="S117" s="3" t="str">
        <f t="shared" si="2"/>
        <v>bonita - 12184895</v>
      </c>
      <c r="T117" s="2" t="b">
        <f t="shared" si="3"/>
        <v>0</v>
      </c>
    </row>
    <row r="118">
      <c r="A118" s="1" t="s">
        <v>139</v>
      </c>
      <c r="B118" s="1" t="s">
        <v>140</v>
      </c>
      <c r="C118" s="1" t="s">
        <v>23</v>
      </c>
      <c r="D118" s="1">
        <v>177.0</v>
      </c>
      <c r="E118" s="1">
        <v>1.0828432E7</v>
      </c>
      <c r="F118" s="1" t="s">
        <v>141</v>
      </c>
      <c r="G118" s="1">
        <v>6.0</v>
      </c>
      <c r="H118" s="1">
        <v>84.0</v>
      </c>
      <c r="I118" s="1">
        <v>14.0</v>
      </c>
      <c r="J118" s="1">
        <v>0.0</v>
      </c>
      <c r="K118" s="1">
        <v>5.0</v>
      </c>
      <c r="L118" s="1">
        <v>0.0</v>
      </c>
      <c r="M118" s="1">
        <v>2.0</v>
      </c>
      <c r="N118" s="1">
        <v>1.0</v>
      </c>
      <c r="O118" s="1">
        <v>2.0</v>
      </c>
      <c r="P118" s="1">
        <v>3.0</v>
      </c>
      <c r="Q118" s="2" t="b">
        <f>IFERROR(__xludf.DUMMYFUNCTION("IF(REGEXMATCH(B118, ""DEPRECATED""), true, false)
"),FALSE)</f>
        <v>0</v>
      </c>
      <c r="R118" s="2" t="str">
        <f t="shared" si="1"/>
        <v>monica - 177</v>
      </c>
      <c r="S118" s="3" t="str">
        <f t="shared" si="2"/>
        <v>monica - 10828432</v>
      </c>
      <c r="T118" s="2" t="b">
        <f t="shared" si="3"/>
        <v>0</v>
      </c>
    </row>
    <row r="119">
      <c r="A119" s="1" t="s">
        <v>203</v>
      </c>
      <c r="B119" s="1" t="s">
        <v>204</v>
      </c>
      <c r="C119" s="1" t="s">
        <v>23</v>
      </c>
      <c r="D119" s="1">
        <v>183.0</v>
      </c>
      <c r="E119" s="1">
        <v>1.0690505E7</v>
      </c>
      <c r="F119" s="1" t="s">
        <v>205</v>
      </c>
      <c r="G119" s="1">
        <v>0.0</v>
      </c>
      <c r="H119" s="1">
        <v>0.0</v>
      </c>
      <c r="I119" s="1">
        <v>1.0</v>
      </c>
      <c r="J119" s="1">
        <v>0.0</v>
      </c>
      <c r="K119" s="1">
        <v>0.0</v>
      </c>
      <c r="L119" s="1">
        <v>0.0</v>
      </c>
      <c r="M119" s="1">
        <v>0.0</v>
      </c>
      <c r="N119" s="1">
        <v>0.0</v>
      </c>
      <c r="O119" s="1">
        <v>1.0</v>
      </c>
      <c r="P119" s="1">
        <v>0.0</v>
      </c>
      <c r="Q119" s="2" t="b">
        <f>IFERROR(__xludf.DUMMYFUNCTION("IF(REGEXMATCH(B119, ""DEPRECATED""), true, false)
"),FALSE)</f>
        <v>0</v>
      </c>
      <c r="R119" s="2" t="str">
        <f t="shared" si="1"/>
        <v>fluentd - 183</v>
      </c>
      <c r="S119" s="3" t="str">
        <f t="shared" si="2"/>
        <v>fluentd - 10690505</v>
      </c>
      <c r="T119" s="2" t="b">
        <f t="shared" si="3"/>
        <v>0</v>
      </c>
    </row>
    <row r="120">
      <c r="A120" s="1" t="s">
        <v>365</v>
      </c>
      <c r="B120" s="1" t="s">
        <v>366</v>
      </c>
      <c r="C120" s="1" t="s">
        <v>23</v>
      </c>
      <c r="D120" s="1">
        <v>105.0</v>
      </c>
      <c r="E120" s="1">
        <v>9809288.0</v>
      </c>
      <c r="F120" s="1" t="s">
        <v>367</v>
      </c>
      <c r="G120" s="1">
        <v>0.0</v>
      </c>
      <c r="H120" s="1">
        <v>31.0</v>
      </c>
      <c r="I120" s="1">
        <v>0.0</v>
      </c>
      <c r="J120" s="1">
        <v>0.0</v>
      </c>
      <c r="K120" s="1">
        <v>0.0</v>
      </c>
      <c r="L120" s="1">
        <v>0.0</v>
      </c>
      <c r="M120" s="1">
        <v>0.0</v>
      </c>
      <c r="N120" s="1">
        <v>1.0</v>
      </c>
      <c r="O120" s="1">
        <v>0.0</v>
      </c>
      <c r="P120" s="1">
        <v>0.0</v>
      </c>
      <c r="Q120" s="2" t="b">
        <f>IFERROR(__xludf.DUMMYFUNCTION("IF(REGEXMATCH(B120, ""DEPRECATED""), true, false)
"),FALSE)</f>
        <v>0</v>
      </c>
      <c r="R120" s="2" t="str">
        <f t="shared" si="1"/>
        <v>neurodebian - 105</v>
      </c>
      <c r="S120" s="3" t="str">
        <f t="shared" si="2"/>
        <v>neurodebian - 9809288</v>
      </c>
      <c r="T120" s="2" t="b">
        <f t="shared" si="3"/>
        <v>0</v>
      </c>
    </row>
    <row r="121" hidden="1">
      <c r="A121" s="1" t="s">
        <v>491</v>
      </c>
      <c r="B121" s="1" t="s">
        <v>492</v>
      </c>
      <c r="C121" s="1" t="s">
        <v>23</v>
      </c>
      <c r="D121" s="1">
        <v>336.0</v>
      </c>
      <c r="E121" s="1">
        <v>9409707.0</v>
      </c>
      <c r="F121" s="1" t="s">
        <v>493</v>
      </c>
      <c r="G121" s="1" t="s">
        <v>166</v>
      </c>
      <c r="H121" s="1" t="s">
        <v>166</v>
      </c>
      <c r="I121" s="1" t="s">
        <v>166</v>
      </c>
      <c r="J121" s="1" t="s">
        <v>166</v>
      </c>
      <c r="K121" s="1" t="s">
        <v>166</v>
      </c>
      <c r="L121" s="1" t="s">
        <v>166</v>
      </c>
      <c r="M121" s="1" t="s">
        <v>166</v>
      </c>
      <c r="N121" s="1" t="s">
        <v>166</v>
      </c>
      <c r="O121" s="1" t="s">
        <v>166</v>
      </c>
      <c r="P121" s="1" t="s">
        <v>166</v>
      </c>
      <c r="Q121" s="2" t="b">
        <f>IFERROR(__xludf.DUMMYFUNCTION("IF(REGEXMATCH(B121, ""DEPRECATED""), true, false)
"),TRUE)</f>
        <v>1</v>
      </c>
      <c r="R121" s="2" t="str">
        <f t="shared" si="1"/>
        <v>opensuse - 336</v>
      </c>
      <c r="S121" s="3" t="str">
        <f t="shared" si="2"/>
        <v>opensuse - 9409707</v>
      </c>
      <c r="T121" s="2" t="b">
        <f t="shared" si="3"/>
        <v>1</v>
      </c>
    </row>
    <row r="122">
      <c r="A122" s="1" t="s">
        <v>377</v>
      </c>
      <c r="B122" s="1" t="s">
        <v>378</v>
      </c>
      <c r="C122" s="1" t="s">
        <v>23</v>
      </c>
      <c r="D122" s="1">
        <v>520.0</v>
      </c>
      <c r="E122" s="1">
        <v>9233866.0</v>
      </c>
      <c r="F122" s="1" t="s">
        <v>379</v>
      </c>
      <c r="G122" s="1">
        <v>5.0</v>
      </c>
      <c r="H122" s="1">
        <v>31.0</v>
      </c>
      <c r="I122" s="1">
        <v>0.0</v>
      </c>
      <c r="J122" s="1">
        <v>3.0</v>
      </c>
      <c r="K122" s="1">
        <v>1.0</v>
      </c>
      <c r="L122" s="1">
        <v>3.0</v>
      </c>
      <c r="M122" s="1">
        <v>0.0</v>
      </c>
      <c r="N122" s="1">
        <v>1.0</v>
      </c>
      <c r="O122" s="1">
        <v>1.0</v>
      </c>
      <c r="P122" s="1">
        <v>0.0</v>
      </c>
      <c r="Q122" s="2" t="b">
        <f>IFERROR(__xludf.DUMMYFUNCTION("IF(REGEXMATCH(B122, ""DEPRECATED""), true, false)
"),FALSE)</f>
        <v>0</v>
      </c>
      <c r="R122" s="2" t="str">
        <f t="shared" si="1"/>
        <v>r-base - 520</v>
      </c>
      <c r="S122" s="3" t="str">
        <f t="shared" si="2"/>
        <v>r-base - 9233866</v>
      </c>
      <c r="T122" s="2" t="b">
        <f t="shared" si="3"/>
        <v>0</v>
      </c>
    </row>
    <row r="123">
      <c r="A123" s="1" t="s">
        <v>518</v>
      </c>
      <c r="B123" s="1" t="s">
        <v>519</v>
      </c>
      <c r="C123" s="1" t="s">
        <v>23</v>
      </c>
      <c r="D123" s="1">
        <v>908.0</v>
      </c>
      <c r="E123" s="1">
        <v>8901139.0</v>
      </c>
      <c r="F123" s="1" t="s">
        <v>520</v>
      </c>
      <c r="G123" s="1">
        <v>7.0</v>
      </c>
      <c r="H123" s="1">
        <v>1.0</v>
      </c>
      <c r="I123" s="1">
        <v>40.0</v>
      </c>
      <c r="J123" s="1">
        <v>0.0</v>
      </c>
      <c r="K123" s="1">
        <v>69.0</v>
      </c>
      <c r="L123" s="1">
        <v>0.0</v>
      </c>
      <c r="M123" s="1">
        <v>16.0</v>
      </c>
      <c r="N123" s="1">
        <v>0.0</v>
      </c>
      <c r="O123" s="1">
        <v>13.0</v>
      </c>
      <c r="P123" s="1">
        <v>0.0</v>
      </c>
      <c r="Q123" s="2" t="b">
        <f>IFERROR(__xludf.DUMMYFUNCTION("IF(REGEXMATCH(B123, ""DEPRECATED""), true, false)
"),TRUE)</f>
        <v>1</v>
      </c>
      <c r="R123" s="2" t="str">
        <f t="shared" si="1"/>
        <v>rails - 908</v>
      </c>
      <c r="S123" s="3" t="str">
        <f t="shared" si="2"/>
        <v>rails - 8901139</v>
      </c>
      <c r="T123" s="2" t="b">
        <f t="shared" si="3"/>
        <v>0</v>
      </c>
    </row>
    <row r="124">
      <c r="A124" s="1" t="s">
        <v>532</v>
      </c>
      <c r="B124" s="1" t="s">
        <v>533</v>
      </c>
      <c r="C124" s="1" t="s">
        <v>23</v>
      </c>
      <c r="D124" s="1">
        <v>52.0</v>
      </c>
      <c r="E124" s="1">
        <v>8877716.0</v>
      </c>
      <c r="F124" s="1" t="s">
        <v>534</v>
      </c>
      <c r="G124" s="1">
        <v>80.0</v>
      </c>
      <c r="H124" s="1">
        <v>43.0</v>
      </c>
      <c r="I124" s="1">
        <v>66.0</v>
      </c>
      <c r="J124" s="1">
        <v>7.0</v>
      </c>
      <c r="K124" s="1">
        <v>5.0</v>
      </c>
      <c r="L124" s="1">
        <v>0.0</v>
      </c>
      <c r="M124" s="1">
        <v>0.0</v>
      </c>
      <c r="N124" s="1">
        <v>0.0</v>
      </c>
      <c r="O124" s="1">
        <v>0.0</v>
      </c>
      <c r="P124" s="1">
        <v>0.0</v>
      </c>
      <c r="Q124" s="2" t="b">
        <f>IFERROR(__xludf.DUMMYFUNCTION("IF(REGEXMATCH(B124, ""DEPRECATED""), true, false)
"),TRUE)</f>
        <v>1</v>
      </c>
      <c r="R124" s="2" t="str">
        <f t="shared" si="1"/>
        <v>ubuntu-debootstrap - 52</v>
      </c>
      <c r="S124" s="3" t="str">
        <f t="shared" si="2"/>
        <v>ubuntu-debootstrap - 8877716</v>
      </c>
      <c r="T124" s="2" t="b">
        <f t="shared" si="3"/>
        <v>0</v>
      </c>
    </row>
    <row r="125">
      <c r="A125" s="1" t="s">
        <v>338</v>
      </c>
      <c r="B125" s="1" t="s">
        <v>339</v>
      </c>
      <c r="C125" s="1" t="s">
        <v>23</v>
      </c>
      <c r="D125" s="1">
        <v>195.0</v>
      </c>
      <c r="E125" s="1">
        <v>8717360.0</v>
      </c>
      <c r="F125" s="1" t="s">
        <v>340</v>
      </c>
      <c r="G125" s="1">
        <v>9.0</v>
      </c>
      <c r="H125" s="1">
        <v>12.0</v>
      </c>
      <c r="I125" s="1">
        <v>37.0</v>
      </c>
      <c r="J125" s="1">
        <v>9.0</v>
      </c>
      <c r="K125" s="1">
        <v>60.0</v>
      </c>
      <c r="L125" s="1">
        <v>3.0</v>
      </c>
      <c r="M125" s="1">
        <v>32.0</v>
      </c>
      <c r="N125" s="1">
        <v>1.0</v>
      </c>
      <c r="O125" s="1">
        <v>2.0</v>
      </c>
      <c r="P125" s="1">
        <v>0.0</v>
      </c>
      <c r="Q125" s="2" t="b">
        <f>IFERROR(__xludf.DUMMYFUNCTION("IF(REGEXMATCH(B125, ""DEPRECATED""), true, false)
"),FALSE)</f>
        <v>0</v>
      </c>
      <c r="R125" s="2" t="str">
        <f t="shared" si="1"/>
        <v>storm - 195</v>
      </c>
      <c r="S125" s="3" t="str">
        <f t="shared" si="2"/>
        <v>storm - 8717360</v>
      </c>
      <c r="T125" s="2" t="b">
        <f t="shared" si="3"/>
        <v>0</v>
      </c>
    </row>
    <row r="126">
      <c r="A126" s="1" t="s">
        <v>200</v>
      </c>
      <c r="B126" s="1" t="s">
        <v>201</v>
      </c>
      <c r="C126" s="1" t="s">
        <v>23</v>
      </c>
      <c r="D126" s="1">
        <v>169.0</v>
      </c>
      <c r="E126" s="1">
        <v>8046497.0</v>
      </c>
      <c r="F126" s="1" t="s">
        <v>202</v>
      </c>
      <c r="G126" s="1">
        <v>1.0</v>
      </c>
      <c r="H126" s="1">
        <v>21.0</v>
      </c>
      <c r="I126" s="1">
        <v>0.0</v>
      </c>
      <c r="J126" s="1">
        <v>1.0</v>
      </c>
      <c r="K126" s="1">
        <v>0.0</v>
      </c>
      <c r="L126" s="1">
        <v>0.0</v>
      </c>
      <c r="M126" s="1">
        <v>0.0</v>
      </c>
      <c r="N126" s="1">
        <v>1.0</v>
      </c>
      <c r="O126" s="1">
        <v>0.0</v>
      </c>
      <c r="P126" s="1">
        <v>0.0</v>
      </c>
      <c r="Q126" s="2" t="b">
        <f>IFERROR(__xludf.DUMMYFUNCTION("IF(REGEXMATCH(B126, ""DEPRECATED""), true, false)
"),FALSE)</f>
        <v>0</v>
      </c>
      <c r="R126" s="2" t="str">
        <f t="shared" si="1"/>
        <v>irssi - 169</v>
      </c>
      <c r="S126" s="3" t="str">
        <f t="shared" si="2"/>
        <v>irssi - 8046497</v>
      </c>
      <c r="T126" s="2" t="b">
        <f t="shared" si="3"/>
        <v>0</v>
      </c>
    </row>
    <row r="127">
      <c r="A127" s="1" t="s">
        <v>284</v>
      </c>
      <c r="B127" s="1" t="s">
        <v>285</v>
      </c>
      <c r="C127" s="1" t="s">
        <v>23</v>
      </c>
      <c r="D127" s="1">
        <v>467.0</v>
      </c>
      <c r="E127" s="1">
        <v>7766179.0</v>
      </c>
      <c r="F127" s="1" t="s">
        <v>286</v>
      </c>
      <c r="G127" s="1">
        <v>3.0</v>
      </c>
      <c r="H127" s="1">
        <v>216.0</v>
      </c>
      <c r="I127" s="1">
        <v>4.0</v>
      </c>
      <c r="J127" s="1">
        <v>4.0</v>
      </c>
      <c r="K127" s="1">
        <v>1.0</v>
      </c>
      <c r="L127" s="1">
        <v>1.0</v>
      </c>
      <c r="M127" s="1">
        <v>1.0</v>
      </c>
      <c r="N127" s="1">
        <v>1.0</v>
      </c>
      <c r="O127" s="1">
        <v>0.0</v>
      </c>
      <c r="P127" s="1">
        <v>0.0</v>
      </c>
      <c r="Q127" s="2" t="b">
        <f>IFERROR(__xludf.DUMMYFUNCTION("IF(REGEXMATCH(B127, ""DEPRECATED""), true, false)
"),FALSE)</f>
        <v>0</v>
      </c>
      <c r="R127" s="2" t="str">
        <f t="shared" si="1"/>
        <v>haskell - 467</v>
      </c>
      <c r="S127" s="3" t="str">
        <f t="shared" si="2"/>
        <v>haskell - 7766179</v>
      </c>
      <c r="T127" s="2" t="b">
        <f t="shared" si="3"/>
        <v>0</v>
      </c>
    </row>
    <row r="128">
      <c r="A128" s="1" t="s">
        <v>305</v>
      </c>
      <c r="B128" s="1" t="s">
        <v>306</v>
      </c>
      <c r="C128" s="1" t="s">
        <v>23</v>
      </c>
      <c r="D128" s="1">
        <v>112.0</v>
      </c>
      <c r="E128" s="1">
        <v>6897385.0</v>
      </c>
      <c r="F128" s="1" t="s">
        <v>307</v>
      </c>
      <c r="G128" s="1">
        <v>1.0</v>
      </c>
      <c r="H128" s="1">
        <v>40.0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1.0</v>
      </c>
      <c r="O128" s="1">
        <v>0.0</v>
      </c>
      <c r="P128" s="1">
        <v>3.0</v>
      </c>
      <c r="Q128" s="2" t="b">
        <f>IFERROR(__xludf.DUMMYFUNCTION("IF(REGEXMATCH(B128, ""DEPRECATED""), true, false)
"),FALSE)</f>
        <v>0</v>
      </c>
      <c r="R128" s="2" t="str">
        <f t="shared" si="1"/>
        <v>backdrop - 112</v>
      </c>
      <c r="S128" s="3" t="str">
        <f t="shared" si="2"/>
        <v>backdrop - 6897385</v>
      </c>
      <c r="T128" s="2" t="b">
        <f t="shared" si="3"/>
        <v>0</v>
      </c>
    </row>
    <row r="129" hidden="1">
      <c r="A129" s="1" t="s">
        <v>299</v>
      </c>
      <c r="B129" s="1" t="s">
        <v>300</v>
      </c>
      <c r="C129" s="1" t="s">
        <v>23</v>
      </c>
      <c r="D129" s="1">
        <v>167.0</v>
      </c>
      <c r="E129" s="1">
        <v>6802296.0</v>
      </c>
      <c r="F129" s="1" t="s">
        <v>301</v>
      </c>
      <c r="G129" s="1" t="s">
        <v>166</v>
      </c>
      <c r="H129" s="1" t="s">
        <v>166</v>
      </c>
      <c r="I129" s="1" t="s">
        <v>166</v>
      </c>
      <c r="J129" s="1" t="s">
        <v>166</v>
      </c>
      <c r="K129" s="1" t="s">
        <v>166</v>
      </c>
      <c r="L129" s="1" t="s">
        <v>166</v>
      </c>
      <c r="M129" s="1" t="s">
        <v>166</v>
      </c>
      <c r="N129" s="1" t="s">
        <v>166</v>
      </c>
      <c r="O129" s="1" t="s">
        <v>166</v>
      </c>
      <c r="P129" s="1" t="s">
        <v>166</v>
      </c>
      <c r="Q129" s="2" t="b">
        <f>IFERROR(__xludf.DUMMYFUNCTION("IF(REGEXMATCH(B129, ""DEPRECATED""), true, false)
"),FALSE)</f>
        <v>0</v>
      </c>
      <c r="R129" s="2" t="str">
        <f t="shared" si="1"/>
        <v>clearlinux - 167</v>
      </c>
      <c r="S129" s="3" t="str">
        <f t="shared" si="2"/>
        <v>clearlinux - 6802296</v>
      </c>
      <c r="T129" s="2" t="b">
        <f t="shared" si="3"/>
        <v>1</v>
      </c>
    </row>
    <row r="130">
      <c r="A130" s="1" t="s">
        <v>248</v>
      </c>
      <c r="B130" s="1" t="s">
        <v>249</v>
      </c>
      <c r="C130" s="1" t="s">
        <v>23</v>
      </c>
      <c r="D130" s="1">
        <v>93.0</v>
      </c>
      <c r="E130" s="1">
        <v>6506724.0</v>
      </c>
      <c r="F130" s="1" t="s">
        <v>250</v>
      </c>
      <c r="G130" s="1">
        <v>15.0</v>
      </c>
      <c r="H130" s="1">
        <v>41.0</v>
      </c>
      <c r="I130" s="1">
        <v>119.0</v>
      </c>
      <c r="J130" s="1">
        <v>4.0</v>
      </c>
      <c r="K130" s="1">
        <v>71.0</v>
      </c>
      <c r="L130" s="1">
        <v>0.0</v>
      </c>
      <c r="M130" s="1">
        <v>39.0</v>
      </c>
      <c r="N130" s="1">
        <v>0.0</v>
      </c>
      <c r="O130" s="1">
        <v>10.0</v>
      </c>
      <c r="P130" s="1">
        <v>0.0</v>
      </c>
      <c r="Q130" s="2" t="b">
        <f>IFERROR(__xludf.DUMMYFUNCTION("IF(REGEXMATCH(B130, ""DEPRECATED""), true, false)
"),FALSE)</f>
        <v>0</v>
      </c>
      <c r="R130" s="2" t="str">
        <f t="shared" si="1"/>
        <v>plone - 93</v>
      </c>
      <c r="S130" s="3" t="str">
        <f t="shared" si="2"/>
        <v>plone - 6506724</v>
      </c>
      <c r="T130" s="2" t="b">
        <f t="shared" si="3"/>
        <v>0</v>
      </c>
    </row>
    <row r="131">
      <c r="A131" s="1" t="s">
        <v>440</v>
      </c>
      <c r="B131" s="1" t="s">
        <v>441</v>
      </c>
      <c r="C131" s="1" t="s">
        <v>23</v>
      </c>
      <c r="D131" s="1">
        <v>78.0</v>
      </c>
      <c r="E131" s="1">
        <v>6503552.0</v>
      </c>
      <c r="F131" s="1" t="s">
        <v>442</v>
      </c>
      <c r="G131" s="1">
        <v>0.0</v>
      </c>
      <c r="H131" s="1">
        <v>0.0</v>
      </c>
      <c r="I131" s="1">
        <v>0.0</v>
      </c>
      <c r="J131" s="1">
        <v>0.0</v>
      </c>
      <c r="K131" s="1">
        <v>0.0</v>
      </c>
      <c r="L131" s="1">
        <v>0.0</v>
      </c>
      <c r="M131" s="1">
        <v>0.0</v>
      </c>
      <c r="N131" s="1">
        <v>0.0</v>
      </c>
      <c r="O131" s="1">
        <v>0.0</v>
      </c>
      <c r="P131" s="1">
        <v>0.0</v>
      </c>
      <c r="Q131" s="2" t="b">
        <f>IFERROR(__xludf.DUMMYFUNCTION("IF(REGEXMATCH(B131, ""DEPRECATED""), true, false)
"),FALSE)</f>
        <v>0</v>
      </c>
      <c r="R131" s="2" t="str">
        <f t="shared" si="1"/>
        <v>cirros - 78</v>
      </c>
      <c r="S131" s="3" t="str">
        <f t="shared" si="2"/>
        <v>cirros - 6503552</v>
      </c>
      <c r="T131" s="2" t="b">
        <f t="shared" si="3"/>
        <v>0</v>
      </c>
    </row>
    <row r="132" hidden="1">
      <c r="A132" s="1" t="s">
        <v>287</v>
      </c>
      <c r="B132" s="1" t="s">
        <v>288</v>
      </c>
      <c r="C132" s="1" t="s">
        <v>23</v>
      </c>
      <c r="D132" s="1">
        <v>68.0</v>
      </c>
      <c r="E132" s="1">
        <v>6456441.0</v>
      </c>
      <c r="F132" s="1" t="s">
        <v>289</v>
      </c>
      <c r="G132" s="1" t="s">
        <v>166</v>
      </c>
      <c r="H132" s="1" t="s">
        <v>166</v>
      </c>
      <c r="I132" s="1" t="s">
        <v>166</v>
      </c>
      <c r="J132" s="1" t="s">
        <v>166</v>
      </c>
      <c r="K132" s="1" t="s">
        <v>166</v>
      </c>
      <c r="L132" s="1" t="s">
        <v>166</v>
      </c>
      <c r="M132" s="1" t="s">
        <v>166</v>
      </c>
      <c r="N132" s="1" t="s">
        <v>166</v>
      </c>
      <c r="O132" s="1" t="s">
        <v>166</v>
      </c>
      <c r="P132" s="1" t="s">
        <v>166</v>
      </c>
      <c r="Q132" s="2" t="b">
        <f>IFERROR(__xludf.DUMMYFUNCTION("IF(REGEXMATCH(B132, ""DEPRECATED""), true, false)
"),FALSE)</f>
        <v>0</v>
      </c>
      <c r="R132" s="2" t="str">
        <f t="shared" si="1"/>
        <v>notary - 68</v>
      </c>
      <c r="S132" s="3" t="str">
        <f t="shared" si="2"/>
        <v>notary - 6456441</v>
      </c>
      <c r="T132" s="2" t="b">
        <f t="shared" si="3"/>
        <v>1</v>
      </c>
    </row>
    <row r="133">
      <c r="A133" s="1" t="s">
        <v>329</v>
      </c>
      <c r="B133" s="1" t="s">
        <v>330</v>
      </c>
      <c r="C133" s="1" t="s">
        <v>23</v>
      </c>
      <c r="D133" s="1">
        <v>86.0</v>
      </c>
      <c r="E133" s="1">
        <v>5540722.0</v>
      </c>
      <c r="F133" s="1" t="s">
        <v>331</v>
      </c>
      <c r="G133" s="1">
        <v>3.0</v>
      </c>
      <c r="H133" s="1">
        <v>17.0</v>
      </c>
      <c r="I133" s="1">
        <v>2.0</v>
      </c>
      <c r="J133" s="1">
        <v>16.0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2" t="b">
        <f>IFERROR(__xludf.DUMMYFUNCTION("IF(REGEXMATCH(B133, ""DEPRECATED""), true, false)
"),FALSE)</f>
        <v>0</v>
      </c>
      <c r="R133" s="2" t="str">
        <f t="shared" si="1"/>
        <v>lightstreamer - 86</v>
      </c>
      <c r="S133" s="3" t="str">
        <f t="shared" si="2"/>
        <v>lightstreamer - 5540722</v>
      </c>
      <c r="T133" s="2" t="b">
        <f t="shared" si="3"/>
        <v>0</v>
      </c>
    </row>
    <row r="134">
      <c r="A134" s="1" t="s">
        <v>64</v>
      </c>
      <c r="B134" s="1" t="s">
        <v>65</v>
      </c>
      <c r="C134" s="1" t="s">
        <v>23</v>
      </c>
      <c r="D134" s="1">
        <v>81.0</v>
      </c>
      <c r="E134" s="1">
        <v>5130724.0</v>
      </c>
      <c r="F134" s="1" t="s">
        <v>66</v>
      </c>
      <c r="G134" s="1">
        <v>8.0</v>
      </c>
      <c r="H134" s="1">
        <v>10.0</v>
      </c>
      <c r="I134" s="1">
        <v>30.0</v>
      </c>
      <c r="J134" s="1">
        <v>5.0</v>
      </c>
      <c r="K134" s="1">
        <v>30.0</v>
      </c>
      <c r="L134" s="1">
        <v>0.0</v>
      </c>
      <c r="M134" s="1">
        <v>2.0</v>
      </c>
      <c r="N134" s="1">
        <v>0.0</v>
      </c>
      <c r="O134" s="1">
        <v>4.0</v>
      </c>
      <c r="P134" s="1">
        <v>0.0</v>
      </c>
      <c r="Q134" s="2" t="b">
        <f>IFERROR(__xludf.DUMMYFUNCTION("IF(REGEXMATCH(B134, ""DEPRECATED""), true, false)
"),FALSE)</f>
        <v>0</v>
      </c>
      <c r="R134" s="2" t="str">
        <f t="shared" si="1"/>
        <v>geonetwork - 81</v>
      </c>
      <c r="S134" s="3" t="str">
        <f t="shared" si="2"/>
        <v>geonetwork - 5130724</v>
      </c>
      <c r="T134" s="2" t="b">
        <f t="shared" si="3"/>
        <v>0</v>
      </c>
    </row>
    <row r="135" hidden="1">
      <c r="A135" s="1" t="s">
        <v>468</v>
      </c>
      <c r="B135" s="1" t="s">
        <v>469</v>
      </c>
      <c r="C135" s="1" t="s">
        <v>23</v>
      </c>
      <c r="D135" s="1">
        <v>95.0</v>
      </c>
      <c r="E135" s="1">
        <v>4998408.0</v>
      </c>
      <c r="F135" s="1" t="s">
        <v>470</v>
      </c>
      <c r="G135" s="1" t="s">
        <v>166</v>
      </c>
      <c r="H135" s="1" t="s">
        <v>166</v>
      </c>
      <c r="I135" s="1" t="s">
        <v>166</v>
      </c>
      <c r="J135" s="1" t="s">
        <v>166</v>
      </c>
      <c r="K135" s="1" t="s">
        <v>166</v>
      </c>
      <c r="L135" s="1" t="s">
        <v>166</v>
      </c>
      <c r="M135" s="1" t="s">
        <v>166</v>
      </c>
      <c r="N135" s="1" t="s">
        <v>166</v>
      </c>
      <c r="O135" s="1" t="s">
        <v>166</v>
      </c>
      <c r="P135" s="1" t="s">
        <v>166</v>
      </c>
      <c r="Q135" s="2" t="b">
        <f>IFERROR(__xludf.DUMMYFUNCTION("IF(REGEXMATCH(B135, ""DEPRECATED""), true, false)
"),TRUE)</f>
        <v>1</v>
      </c>
      <c r="R135" s="2" t="str">
        <f t="shared" si="1"/>
        <v>nuxeo - 95</v>
      </c>
      <c r="S135" s="3" t="str">
        <f t="shared" si="2"/>
        <v>nuxeo - 4998408</v>
      </c>
      <c r="T135" s="2" t="b">
        <f t="shared" si="3"/>
        <v>1</v>
      </c>
    </row>
    <row r="136">
      <c r="A136" s="1" t="s">
        <v>130</v>
      </c>
      <c r="B136" s="1" t="s">
        <v>131</v>
      </c>
      <c r="C136" s="1" t="s">
        <v>23</v>
      </c>
      <c r="D136" s="1">
        <v>181.0</v>
      </c>
      <c r="E136" s="1">
        <v>4956147.0</v>
      </c>
      <c r="F136" s="1" t="s">
        <v>132</v>
      </c>
      <c r="G136" s="1">
        <v>1.0</v>
      </c>
      <c r="H136" s="1">
        <v>39.0</v>
      </c>
      <c r="I136" s="1">
        <v>4.0</v>
      </c>
      <c r="J136" s="1">
        <v>0.0</v>
      </c>
      <c r="K136" s="1">
        <v>3.0</v>
      </c>
      <c r="L136" s="1">
        <v>0.0</v>
      </c>
      <c r="M136" s="1">
        <v>1.0</v>
      </c>
      <c r="N136" s="1">
        <v>1.0</v>
      </c>
      <c r="O136" s="1">
        <v>1.0</v>
      </c>
      <c r="P136" s="1">
        <v>3.0</v>
      </c>
      <c r="Q136" s="2" t="b">
        <f>IFERROR(__xludf.DUMMYFUNCTION("IF(REGEXMATCH(B136, ""DEPRECATED""), true, false)
"),FALSE)</f>
        <v>0</v>
      </c>
      <c r="R136" s="2" t="str">
        <f t="shared" si="1"/>
        <v>postfixadmin - 181</v>
      </c>
      <c r="S136" s="3" t="str">
        <f t="shared" si="2"/>
        <v>postfixadmin - 4956147</v>
      </c>
      <c r="T136" s="2" t="b">
        <f t="shared" si="3"/>
        <v>0</v>
      </c>
    </row>
    <row r="137">
      <c r="A137" s="1" t="s">
        <v>434</v>
      </c>
      <c r="B137" s="1" t="s">
        <v>435</v>
      </c>
      <c r="C137" s="1" t="s">
        <v>23</v>
      </c>
      <c r="D137" s="1">
        <v>130.0</v>
      </c>
      <c r="E137" s="1">
        <v>4583250.0</v>
      </c>
      <c r="F137" s="1" t="s">
        <v>436</v>
      </c>
      <c r="G137" s="1">
        <v>0.0</v>
      </c>
      <c r="H137" s="1">
        <v>0.0</v>
      </c>
      <c r="I137" s="1">
        <v>7.0</v>
      </c>
      <c r="J137" s="1">
        <v>0.0</v>
      </c>
      <c r="K137" s="1">
        <v>8.0</v>
      </c>
      <c r="L137" s="1">
        <v>0.0</v>
      </c>
      <c r="M137" s="1">
        <v>0.0</v>
      </c>
      <c r="N137" s="1">
        <v>0.0</v>
      </c>
      <c r="O137" s="1">
        <v>0.0</v>
      </c>
      <c r="P137" s="1">
        <v>0.0</v>
      </c>
      <c r="Q137" s="2" t="b">
        <f>IFERROR(__xludf.DUMMYFUNCTION("IF(REGEXMATCH(B137, ""DEPRECATED""), true, false)
"),FALSE)</f>
        <v>0</v>
      </c>
      <c r="R137" s="2" t="str">
        <f t="shared" si="1"/>
        <v>almalinux - 130</v>
      </c>
      <c r="S137" s="3" t="str">
        <f t="shared" si="2"/>
        <v>almalinux - 4583250</v>
      </c>
      <c r="T137" s="2" t="b">
        <f t="shared" si="3"/>
        <v>0</v>
      </c>
    </row>
    <row r="138">
      <c r="A138" s="1" t="s">
        <v>151</v>
      </c>
      <c r="B138" s="1" t="s">
        <v>152</v>
      </c>
      <c r="C138" s="1" t="s">
        <v>23</v>
      </c>
      <c r="D138" s="1">
        <v>56.0</v>
      </c>
      <c r="E138" s="1">
        <v>4420232.0</v>
      </c>
      <c r="F138" s="1" t="s">
        <v>153</v>
      </c>
      <c r="G138" s="1">
        <v>2.0</v>
      </c>
      <c r="H138" s="1">
        <v>116.0</v>
      </c>
      <c r="I138" s="1">
        <v>21.0</v>
      </c>
      <c r="J138" s="1">
        <v>4.0</v>
      </c>
      <c r="K138" s="1">
        <v>37.0</v>
      </c>
      <c r="L138" s="1">
        <v>0.0</v>
      </c>
      <c r="M138" s="1">
        <v>5.0</v>
      </c>
      <c r="N138" s="1">
        <v>1.0</v>
      </c>
      <c r="O138" s="1">
        <v>4.0</v>
      </c>
      <c r="P138" s="1">
        <v>3.0</v>
      </c>
      <c r="Q138" s="2" t="b">
        <f>IFERROR(__xludf.DUMMYFUNCTION("IF(REGEXMATCH(B138, ""DEPRECATED""), true, false)
"),FALSE)</f>
        <v>0</v>
      </c>
      <c r="R138" s="2" t="str">
        <f t="shared" si="1"/>
        <v>friendica - 56</v>
      </c>
      <c r="S138" s="3" t="str">
        <f t="shared" si="2"/>
        <v>friendica - 4420232</v>
      </c>
      <c r="T138" s="2" t="b">
        <f t="shared" si="3"/>
        <v>0</v>
      </c>
    </row>
    <row r="139" hidden="1">
      <c r="A139" s="1" t="s">
        <v>362</v>
      </c>
      <c r="B139" s="1" t="s">
        <v>363</v>
      </c>
      <c r="C139" s="1" t="s">
        <v>23</v>
      </c>
      <c r="D139" s="1">
        <v>138.0</v>
      </c>
      <c r="E139" s="1">
        <v>4419453.0</v>
      </c>
      <c r="F139" s="1" t="s">
        <v>364</v>
      </c>
      <c r="G139" s="1" t="s">
        <v>166</v>
      </c>
      <c r="H139" s="1" t="s">
        <v>166</v>
      </c>
      <c r="I139" s="1" t="s">
        <v>166</v>
      </c>
      <c r="J139" s="1" t="s">
        <v>166</v>
      </c>
      <c r="K139" s="1" t="s">
        <v>166</v>
      </c>
      <c r="L139" s="1" t="s">
        <v>166</v>
      </c>
      <c r="M139" s="1" t="s">
        <v>166</v>
      </c>
      <c r="N139" s="1" t="s">
        <v>166</v>
      </c>
      <c r="O139" s="1" t="s">
        <v>166</v>
      </c>
      <c r="P139" s="1" t="s">
        <v>166</v>
      </c>
      <c r="Q139" s="2" t="b">
        <f>IFERROR(__xludf.DUMMYFUNCTION("IF(REGEXMATCH(B139, ""DEPRECATED""), true, false)
"),FALSE)</f>
        <v>0</v>
      </c>
      <c r="R139" s="2" t="str">
        <f t="shared" si="1"/>
        <v>gazebo - 138</v>
      </c>
      <c r="S139" s="3" t="str">
        <f t="shared" si="2"/>
        <v>gazebo - 4419453</v>
      </c>
      <c r="T139" s="2" t="b">
        <f t="shared" si="3"/>
        <v>1</v>
      </c>
    </row>
    <row r="140">
      <c r="A140" s="1" t="s">
        <v>497</v>
      </c>
      <c r="B140" s="1" t="s">
        <v>498</v>
      </c>
      <c r="C140" s="1" t="s">
        <v>23</v>
      </c>
      <c r="D140" s="1">
        <v>14.0</v>
      </c>
      <c r="E140" s="1">
        <v>4226609.0</v>
      </c>
      <c r="F140" s="1" t="s">
        <v>499</v>
      </c>
      <c r="G140" s="1">
        <v>0.0</v>
      </c>
      <c r="H140" s="1">
        <v>0.0</v>
      </c>
      <c r="I140" s="1">
        <v>0.0</v>
      </c>
      <c r="J140" s="1">
        <v>0.0</v>
      </c>
      <c r="K140" s="1">
        <v>0.0</v>
      </c>
      <c r="L140" s="1">
        <v>0.0</v>
      </c>
      <c r="M140" s="1">
        <v>0.0</v>
      </c>
      <c r="N140" s="1">
        <v>0.0</v>
      </c>
      <c r="O140" s="1">
        <v>0.0</v>
      </c>
      <c r="P140" s="1">
        <v>0.0</v>
      </c>
      <c r="Q140" s="2" t="b">
        <f>IFERROR(__xludf.DUMMYFUNCTION("IF(REGEXMATCH(B140, ""DEPRECATED""), true, false)
"),FALSE)</f>
        <v>0</v>
      </c>
      <c r="R140" s="2" t="str">
        <f t="shared" si="1"/>
        <v>hello-seattle - 14</v>
      </c>
      <c r="S140" s="3" t="str">
        <f t="shared" si="2"/>
        <v>hello-seattle - 4226609</v>
      </c>
      <c r="T140" s="2" t="b">
        <f t="shared" si="3"/>
        <v>0</v>
      </c>
    </row>
    <row r="141" hidden="1">
      <c r="A141" s="1" t="s">
        <v>437</v>
      </c>
      <c r="B141" s="1" t="s">
        <v>438</v>
      </c>
      <c r="C141" s="1" t="s">
        <v>23</v>
      </c>
      <c r="D141" s="1">
        <v>212.0</v>
      </c>
      <c r="E141" s="1">
        <v>4207570.0</v>
      </c>
      <c r="F141" s="1" t="s">
        <v>439</v>
      </c>
      <c r="G141" s="1" t="s">
        <v>166</v>
      </c>
      <c r="H141" s="1" t="s">
        <v>166</v>
      </c>
      <c r="I141" s="1" t="s">
        <v>166</v>
      </c>
      <c r="J141" s="1" t="s">
        <v>166</v>
      </c>
      <c r="K141" s="1" t="s">
        <v>166</v>
      </c>
      <c r="L141" s="1" t="s">
        <v>166</v>
      </c>
      <c r="M141" s="1" t="s">
        <v>166</v>
      </c>
      <c r="N141" s="1" t="s">
        <v>166</v>
      </c>
      <c r="O141" s="1" t="s">
        <v>166</v>
      </c>
      <c r="P141" s="1" t="s">
        <v>166</v>
      </c>
      <c r="Q141" s="2" t="b">
        <f>IFERROR(__xludf.DUMMYFUNCTION("IF(REGEXMATCH(B141, ""DEPRECATED""), true, false)
"),FALSE)</f>
        <v>0</v>
      </c>
      <c r="R141" s="2" t="str">
        <f t="shared" si="1"/>
        <v>php-zendserver - 212</v>
      </c>
      <c r="S141" s="3" t="str">
        <f t="shared" si="2"/>
        <v>php-zendserver - 4207570</v>
      </c>
      <c r="T141" s="2" t="b">
        <f t="shared" si="3"/>
        <v>1</v>
      </c>
    </row>
    <row r="142">
      <c r="A142" s="1" t="s">
        <v>314</v>
      </c>
      <c r="B142" s="1" t="s">
        <v>315</v>
      </c>
      <c r="C142" s="1" t="s">
        <v>23</v>
      </c>
      <c r="D142" s="1">
        <v>51.0</v>
      </c>
      <c r="E142" s="1">
        <v>4173371.0</v>
      </c>
      <c r="F142" s="1" t="s">
        <v>316</v>
      </c>
      <c r="G142" s="1">
        <v>3.0</v>
      </c>
      <c r="H142" s="1">
        <v>13.0</v>
      </c>
      <c r="I142" s="1">
        <v>1.0</v>
      </c>
      <c r="J142" s="1">
        <v>15.0</v>
      </c>
      <c r="K142" s="1">
        <v>0.0</v>
      </c>
      <c r="L142" s="1">
        <v>0.0</v>
      </c>
      <c r="M142" s="1">
        <v>0.0</v>
      </c>
      <c r="N142" s="1">
        <v>0.0</v>
      </c>
      <c r="O142" s="1">
        <v>0.0</v>
      </c>
      <c r="P142" s="1">
        <v>0.0</v>
      </c>
      <c r="Q142" s="2" t="b">
        <f>IFERROR(__xludf.DUMMYFUNCTION("IF(REGEXMATCH(B142, ""DEPRECATED""), true, false)
"),FALSE)</f>
        <v>0</v>
      </c>
      <c r="R142" s="2" t="str">
        <f t="shared" si="1"/>
        <v>convertigo - 51</v>
      </c>
      <c r="S142" s="3" t="str">
        <f t="shared" si="2"/>
        <v>convertigo - 4173371</v>
      </c>
      <c r="T142" s="2" t="b">
        <f t="shared" si="3"/>
        <v>0</v>
      </c>
    </row>
    <row r="143">
      <c r="A143" s="1" t="s">
        <v>509</v>
      </c>
      <c r="B143" s="1" t="s">
        <v>510</v>
      </c>
      <c r="C143" s="1" t="s">
        <v>23</v>
      </c>
      <c r="D143" s="1">
        <v>315.0</v>
      </c>
      <c r="E143" s="1">
        <v>3422846.0</v>
      </c>
      <c r="F143" s="1" t="s">
        <v>511</v>
      </c>
      <c r="G143" s="1">
        <v>1.0</v>
      </c>
      <c r="H143" s="1">
        <v>0.0</v>
      </c>
      <c r="I143" s="1">
        <v>2.0</v>
      </c>
      <c r="J143" s="1">
        <v>0.0</v>
      </c>
      <c r="K143" s="1">
        <v>4.0</v>
      </c>
      <c r="L143" s="1">
        <v>1.0</v>
      </c>
      <c r="M143" s="1">
        <v>0.0</v>
      </c>
      <c r="N143" s="1">
        <v>0.0</v>
      </c>
      <c r="O143" s="1">
        <v>0.0</v>
      </c>
      <c r="P143" s="1">
        <v>0.0</v>
      </c>
      <c r="Q143" s="2" t="b">
        <f>IFERROR(__xludf.DUMMYFUNCTION("IF(REGEXMATCH(B143, ""DEPRECATED""), true, false)
"),TRUE)</f>
        <v>1</v>
      </c>
      <c r="R143" s="2" t="str">
        <f t="shared" si="1"/>
        <v>celery - 315</v>
      </c>
      <c r="S143" s="3" t="str">
        <f t="shared" si="2"/>
        <v>celery - 3422846</v>
      </c>
      <c r="T143" s="2" t="b">
        <f t="shared" si="3"/>
        <v>0</v>
      </c>
    </row>
    <row r="144" hidden="1">
      <c r="A144" s="1" t="s">
        <v>335</v>
      </c>
      <c r="B144" s="1" t="s">
        <v>336</v>
      </c>
      <c r="C144" s="1" t="s">
        <v>23</v>
      </c>
      <c r="D144" s="1">
        <v>37.0</v>
      </c>
      <c r="E144" s="1">
        <v>3194183.0</v>
      </c>
      <c r="F144" s="1" t="s">
        <v>337</v>
      </c>
      <c r="G144" s="1" t="s">
        <v>166</v>
      </c>
      <c r="H144" s="1" t="s">
        <v>166</v>
      </c>
      <c r="I144" s="1" t="s">
        <v>166</v>
      </c>
      <c r="J144" s="1" t="s">
        <v>166</v>
      </c>
      <c r="K144" s="1" t="s">
        <v>166</v>
      </c>
      <c r="L144" s="1" t="s">
        <v>166</v>
      </c>
      <c r="M144" s="1" t="s">
        <v>166</v>
      </c>
      <c r="N144" s="1" t="s">
        <v>166</v>
      </c>
      <c r="O144" s="1" t="s">
        <v>166</v>
      </c>
      <c r="P144" s="1" t="s">
        <v>166</v>
      </c>
      <c r="Q144" s="2" t="b">
        <f>IFERROR(__xludf.DUMMYFUNCTION("IF(REGEXMATCH(B144, ""DEPRECATED""), true, false)
"),FALSE)</f>
        <v>0</v>
      </c>
      <c r="R144" s="2" t="str">
        <f t="shared" si="1"/>
        <v>ibm-semeru-runtimes - 37</v>
      </c>
      <c r="S144" s="3" t="str">
        <f t="shared" si="2"/>
        <v>ibm-semeru-runtimes - 3194183</v>
      </c>
      <c r="T144" s="2" t="b">
        <f t="shared" si="3"/>
        <v>1</v>
      </c>
    </row>
    <row r="145">
      <c r="A145" s="1" t="s">
        <v>173</v>
      </c>
      <c r="B145" s="1" t="s">
        <v>174</v>
      </c>
      <c r="C145" s="1" t="s">
        <v>23</v>
      </c>
      <c r="D145" s="1">
        <v>61.0</v>
      </c>
      <c r="E145" s="1">
        <v>3088276.0</v>
      </c>
      <c r="F145" s="1" t="s">
        <v>175</v>
      </c>
      <c r="G145" s="1">
        <v>1.0</v>
      </c>
      <c r="H145" s="1">
        <v>19.0</v>
      </c>
      <c r="I145" s="1">
        <v>0.0</v>
      </c>
      <c r="J145" s="1">
        <v>0.0</v>
      </c>
      <c r="K145" s="1">
        <v>0.0</v>
      </c>
      <c r="L145" s="1">
        <v>0.0</v>
      </c>
      <c r="M145" s="1">
        <v>0.0</v>
      </c>
      <c r="N145" s="1">
        <v>1.0</v>
      </c>
      <c r="O145" s="1">
        <v>0.0</v>
      </c>
      <c r="P145" s="1">
        <v>0.0</v>
      </c>
      <c r="Q145" s="2" t="b">
        <f>IFERROR(__xludf.DUMMYFUNCTION("IF(REGEXMATCH(B145, ""DEPRECATED""), true, false)
"),FALSE)</f>
        <v>0</v>
      </c>
      <c r="R145" s="2" t="str">
        <f t="shared" si="1"/>
        <v>spiped - 61</v>
      </c>
      <c r="S145" s="3" t="str">
        <f t="shared" si="2"/>
        <v>spiped - 3088276</v>
      </c>
      <c r="T145" s="2" t="b">
        <f t="shared" si="3"/>
        <v>0</v>
      </c>
    </row>
    <row r="146">
      <c r="A146" s="1" t="s">
        <v>281</v>
      </c>
      <c r="B146" s="1" t="s">
        <v>282</v>
      </c>
      <c r="C146" s="1" t="s">
        <v>23</v>
      </c>
      <c r="D146" s="1">
        <v>64.0</v>
      </c>
      <c r="E146" s="1">
        <v>3032030.0</v>
      </c>
      <c r="F146" s="1" t="s">
        <v>283</v>
      </c>
      <c r="G146" s="1">
        <v>0.0</v>
      </c>
      <c r="H146" s="1">
        <v>80.0</v>
      </c>
      <c r="I146" s="1">
        <v>0.0</v>
      </c>
      <c r="J146" s="1">
        <v>1.0</v>
      </c>
      <c r="K146" s="1">
        <v>0.0</v>
      </c>
      <c r="L146" s="1">
        <v>0.0</v>
      </c>
      <c r="M146" s="1">
        <v>0.0</v>
      </c>
      <c r="N146" s="1">
        <v>1.0</v>
      </c>
      <c r="O146" s="1">
        <v>0.0</v>
      </c>
      <c r="P146" s="1">
        <v>0.0</v>
      </c>
      <c r="Q146" s="2" t="b">
        <f>IFERROR(__xludf.DUMMYFUNCTION("IF(REGEXMATCH(B146, ""DEPRECATED""), true, false)
"),FALSE)</f>
        <v>0</v>
      </c>
      <c r="R146" s="2" t="str">
        <f t="shared" si="1"/>
        <v>swipl - 64</v>
      </c>
      <c r="S146" s="3" t="str">
        <f t="shared" si="2"/>
        <v>swipl - 3032030</v>
      </c>
      <c r="T146" s="2" t="b">
        <f t="shared" si="3"/>
        <v>0</v>
      </c>
    </row>
    <row r="147" hidden="1">
      <c r="A147" s="1" t="s">
        <v>461</v>
      </c>
      <c r="B147" s="1" t="s">
        <v>462</v>
      </c>
      <c r="C147" s="1" t="s">
        <v>23</v>
      </c>
      <c r="D147" s="1">
        <v>123.0</v>
      </c>
      <c r="E147" s="1">
        <v>2978015.0</v>
      </c>
      <c r="F147" s="1" t="s">
        <v>463</v>
      </c>
      <c r="G147" s="1" t="s">
        <v>166</v>
      </c>
      <c r="H147" s="1" t="s">
        <v>166</v>
      </c>
      <c r="I147" s="1" t="s">
        <v>166</v>
      </c>
      <c r="J147" s="1" t="s">
        <v>166</v>
      </c>
      <c r="K147" s="1" t="s">
        <v>166</v>
      </c>
      <c r="L147" s="1" t="s">
        <v>166</v>
      </c>
      <c r="M147" s="1" t="s">
        <v>166</v>
      </c>
      <c r="N147" s="1" t="s">
        <v>166</v>
      </c>
      <c r="O147" s="1" t="s">
        <v>166</v>
      </c>
      <c r="P147" s="1" t="s">
        <v>166</v>
      </c>
      <c r="Q147" s="2" t="b">
        <f>IFERROR(__xludf.DUMMYFUNCTION("IF(REGEXMATCH(B147, ""DEPRECATED""), true, false)
"),TRUE)</f>
        <v>1</v>
      </c>
      <c r="R147" s="2" t="str">
        <f t="shared" si="1"/>
        <v>thrift - 123</v>
      </c>
      <c r="S147" s="3" t="str">
        <f t="shared" si="2"/>
        <v>thrift - 2978015</v>
      </c>
      <c r="T147" s="2" t="b">
        <f t="shared" si="3"/>
        <v>1</v>
      </c>
    </row>
    <row r="148">
      <c r="A148" s="1" t="s">
        <v>471</v>
      </c>
      <c r="B148" s="1" t="s">
        <v>472</v>
      </c>
      <c r="C148" s="1" t="s">
        <v>23</v>
      </c>
      <c r="D148" s="1">
        <v>85.0</v>
      </c>
      <c r="E148" s="1">
        <v>2888315.0</v>
      </c>
      <c r="F148" s="1" t="s">
        <v>473</v>
      </c>
      <c r="G148" s="1">
        <v>7.0</v>
      </c>
      <c r="H148" s="1">
        <v>129.0</v>
      </c>
      <c r="I148" s="1">
        <v>78.0</v>
      </c>
      <c r="J148" s="1">
        <v>0.0</v>
      </c>
      <c r="K148" s="1">
        <v>42.0</v>
      </c>
      <c r="L148" s="1">
        <v>0.0</v>
      </c>
      <c r="M148" s="1">
        <v>21.0</v>
      </c>
      <c r="N148" s="1">
        <v>0.0</v>
      </c>
      <c r="O148" s="1">
        <v>0.0</v>
      </c>
      <c r="P148" s="1">
        <v>0.0</v>
      </c>
      <c r="Q148" s="2" t="b">
        <f>IFERROR(__xludf.DUMMYFUNCTION("IF(REGEXMATCH(B148, ""DEPRECATED""), true, false)
"),TRUE)</f>
        <v>1</v>
      </c>
      <c r="R148" s="2" t="str">
        <f t="shared" si="1"/>
        <v>fsharp - 85</v>
      </c>
      <c r="S148" s="3" t="str">
        <f t="shared" si="2"/>
        <v>fsharp - 2888315</v>
      </c>
      <c r="T148" s="2" t="b">
        <f t="shared" si="3"/>
        <v>0</v>
      </c>
    </row>
    <row r="149">
      <c r="A149" s="1" t="s">
        <v>209</v>
      </c>
      <c r="B149" s="1" t="s">
        <v>210</v>
      </c>
      <c r="C149" s="1" t="s">
        <v>23</v>
      </c>
      <c r="D149" s="1">
        <v>77.0</v>
      </c>
      <c r="E149" s="1">
        <v>2778233.0</v>
      </c>
      <c r="F149" s="1" t="s">
        <v>211</v>
      </c>
      <c r="G149" s="1">
        <v>0.0</v>
      </c>
      <c r="H149" s="1">
        <v>0.0</v>
      </c>
      <c r="I149" s="1">
        <v>0.0</v>
      </c>
      <c r="J149" s="1">
        <v>0.0</v>
      </c>
      <c r="K149" s="1">
        <v>0.0</v>
      </c>
      <c r="L149" s="1">
        <v>0.0</v>
      </c>
      <c r="M149" s="1">
        <v>0.0</v>
      </c>
      <c r="N149" s="1">
        <v>0.0</v>
      </c>
      <c r="O149" s="1">
        <v>0.0</v>
      </c>
      <c r="P149" s="1">
        <v>0.0</v>
      </c>
      <c r="Q149" s="2" t="b">
        <f>IFERROR(__xludf.DUMMYFUNCTION("IF(REGEXMATCH(B149, ""DEPRECATED""), true, false)
"),FALSE)</f>
        <v>0</v>
      </c>
      <c r="R149" s="2" t="str">
        <f t="shared" si="1"/>
        <v>eggdrop - 77</v>
      </c>
      <c r="S149" s="3" t="str">
        <f t="shared" si="2"/>
        <v>eggdrop - 2778233</v>
      </c>
      <c r="T149" s="2" t="b">
        <f t="shared" si="3"/>
        <v>0</v>
      </c>
    </row>
    <row r="150">
      <c r="A150" s="1" t="s">
        <v>464</v>
      </c>
      <c r="B150" s="1" t="s">
        <v>462</v>
      </c>
      <c r="C150" s="1" t="s">
        <v>23</v>
      </c>
      <c r="D150" s="1">
        <v>27.0</v>
      </c>
      <c r="E150" s="1">
        <v>2693662.0</v>
      </c>
      <c r="F150" s="1" t="s">
        <v>465</v>
      </c>
      <c r="G150" s="1">
        <v>12.0</v>
      </c>
      <c r="H150" s="1">
        <v>15.0</v>
      </c>
      <c r="I150" s="1">
        <v>37.0</v>
      </c>
      <c r="J150" s="1">
        <v>0.0</v>
      </c>
      <c r="K150" s="1">
        <v>61.0</v>
      </c>
      <c r="L150" s="1">
        <v>1.0</v>
      </c>
      <c r="M150" s="1">
        <v>38.0</v>
      </c>
      <c r="N150" s="1">
        <v>0.0</v>
      </c>
      <c r="O150" s="1">
        <v>5.0</v>
      </c>
      <c r="P150" s="1">
        <v>0.0</v>
      </c>
      <c r="Q150" s="2" t="b">
        <f>IFERROR(__xludf.DUMMYFUNCTION("IF(REGEXMATCH(B150, ""DEPRECATED""), true, false)
"),TRUE)</f>
        <v>1</v>
      </c>
      <c r="R150" s="2" t="str">
        <f t="shared" si="1"/>
        <v>rapidoid - 27</v>
      </c>
      <c r="S150" s="3" t="str">
        <f t="shared" si="2"/>
        <v>rapidoid - 2693662</v>
      </c>
      <c r="T150" s="2" t="b">
        <f t="shared" si="3"/>
        <v>0</v>
      </c>
    </row>
    <row r="151" hidden="1">
      <c r="A151" s="1" t="s">
        <v>535</v>
      </c>
      <c r="B151" s="1" t="s">
        <v>536</v>
      </c>
      <c r="C151" s="1" t="s">
        <v>23</v>
      </c>
      <c r="D151" s="1">
        <v>103.0</v>
      </c>
      <c r="E151" s="1">
        <v>2573604.0</v>
      </c>
      <c r="F151" s="1" t="s">
        <v>537</v>
      </c>
      <c r="G151" s="1" t="s">
        <v>166</v>
      </c>
      <c r="H151" s="1" t="s">
        <v>166</v>
      </c>
      <c r="I151" s="1" t="s">
        <v>166</v>
      </c>
      <c r="J151" s="1" t="s">
        <v>166</v>
      </c>
      <c r="K151" s="1" t="s">
        <v>166</v>
      </c>
      <c r="L151" s="1" t="s">
        <v>166</v>
      </c>
      <c r="M151" s="1" t="s">
        <v>166</v>
      </c>
      <c r="N151" s="1" t="s">
        <v>166</v>
      </c>
      <c r="O151" s="1" t="s">
        <v>166</v>
      </c>
      <c r="P151" s="1" t="s">
        <v>166</v>
      </c>
      <c r="Q151" s="2" t="b">
        <f>IFERROR(__xludf.DUMMYFUNCTION("IF(REGEXMATCH(B151, ""DEPRECATED""), true, false)
"),TRUE)</f>
        <v>1</v>
      </c>
      <c r="R151" s="2" t="str">
        <f t="shared" si="1"/>
        <v>docker-dev - 103</v>
      </c>
      <c r="S151" s="3" t="str">
        <f t="shared" si="2"/>
        <v>docker-dev - 2573604</v>
      </c>
      <c r="T151" s="2" t="b">
        <f t="shared" si="3"/>
        <v>1</v>
      </c>
    </row>
    <row r="152">
      <c r="A152" s="1" t="s">
        <v>188</v>
      </c>
      <c r="B152" s="1" t="s">
        <v>189</v>
      </c>
      <c r="C152" s="1" t="s">
        <v>23</v>
      </c>
      <c r="D152" s="1">
        <v>60.0</v>
      </c>
      <c r="E152" s="1">
        <v>2461881.0</v>
      </c>
      <c r="F152" s="1" t="s">
        <v>190</v>
      </c>
      <c r="G152" s="1">
        <v>1.0</v>
      </c>
      <c r="H152" s="1">
        <v>34.0</v>
      </c>
      <c r="I152" s="1">
        <v>0.0</v>
      </c>
      <c r="J152" s="1">
        <v>1.0</v>
      </c>
      <c r="K152" s="1">
        <v>0.0</v>
      </c>
      <c r="L152" s="1">
        <v>0.0</v>
      </c>
      <c r="M152" s="1">
        <v>0.0</v>
      </c>
      <c r="N152" s="1">
        <v>1.0</v>
      </c>
      <c r="O152" s="1">
        <v>0.0</v>
      </c>
      <c r="P152" s="1">
        <v>0.0</v>
      </c>
      <c r="Q152" s="2" t="b">
        <f>IFERROR(__xludf.DUMMYFUNCTION("IF(REGEXMATCH(B152, ""DEPRECATED""), true, false)
"),FALSE)</f>
        <v>0</v>
      </c>
      <c r="R152" s="2" t="str">
        <f t="shared" si="1"/>
        <v>rakudo-star - 60</v>
      </c>
      <c r="S152" s="3" t="str">
        <f t="shared" si="2"/>
        <v>rakudo-star - 2461881</v>
      </c>
      <c r="T152" s="2" t="b">
        <f t="shared" si="3"/>
        <v>0</v>
      </c>
    </row>
    <row r="153">
      <c r="A153" s="1" t="s">
        <v>449</v>
      </c>
      <c r="B153" s="1" t="s">
        <v>450</v>
      </c>
      <c r="C153" s="1" t="s">
        <v>23</v>
      </c>
      <c r="D153" s="1">
        <v>74.0</v>
      </c>
      <c r="E153" s="1">
        <v>2371296.0</v>
      </c>
      <c r="F153" s="1" t="s">
        <v>451</v>
      </c>
      <c r="G153" s="1">
        <v>0.0</v>
      </c>
      <c r="H153" s="1">
        <v>0.0</v>
      </c>
      <c r="I153" s="1">
        <v>18.0</v>
      </c>
      <c r="J153" s="1">
        <v>1.0</v>
      </c>
      <c r="K153" s="1">
        <v>11.0</v>
      </c>
      <c r="L153" s="1">
        <v>0.0</v>
      </c>
      <c r="M153" s="1">
        <v>4.0</v>
      </c>
      <c r="N153" s="1">
        <v>0.0</v>
      </c>
      <c r="O153" s="1">
        <v>0.0</v>
      </c>
      <c r="P153" s="1">
        <v>0.0</v>
      </c>
      <c r="Q153" s="2" t="b">
        <f>IFERROR(__xludf.DUMMYFUNCTION("IF(REGEXMATCH(B153, ""DEPRECATED""), true, false)
"),TRUE)</f>
        <v>1</v>
      </c>
      <c r="R153" s="2" t="str">
        <f t="shared" si="1"/>
        <v>express-gateway - 74</v>
      </c>
      <c r="S153" s="3" t="str">
        <f t="shared" si="2"/>
        <v>express-gateway - 2371296</v>
      </c>
      <c r="T153" s="2" t="b">
        <f t="shared" si="3"/>
        <v>0</v>
      </c>
    </row>
    <row r="154">
      <c r="A154" s="1" t="s">
        <v>466</v>
      </c>
      <c r="B154" s="1" t="s">
        <v>462</v>
      </c>
      <c r="C154" s="1" t="s">
        <v>23</v>
      </c>
      <c r="D154" s="1">
        <v>65.0</v>
      </c>
      <c r="E154" s="1">
        <v>2019728.0</v>
      </c>
      <c r="F154" s="1" t="s">
        <v>467</v>
      </c>
      <c r="G154" s="1">
        <v>13.0</v>
      </c>
      <c r="H154" s="1">
        <v>16.0</v>
      </c>
      <c r="I154" s="1">
        <v>32.0</v>
      </c>
      <c r="J154" s="1">
        <v>5.0</v>
      </c>
      <c r="K154" s="1">
        <v>34.0</v>
      </c>
      <c r="L154" s="1">
        <v>5.0</v>
      </c>
      <c r="M154" s="1">
        <v>26.0</v>
      </c>
      <c r="N154" s="1">
        <v>4.0</v>
      </c>
      <c r="O154" s="1">
        <v>1.0</v>
      </c>
      <c r="P154" s="1">
        <v>0.0</v>
      </c>
      <c r="Q154" s="2" t="b">
        <f>IFERROR(__xludf.DUMMYFUNCTION("IF(REGEXMATCH(B154, ""DEPRECATED""), true, false)
"),TRUE)</f>
        <v>1</v>
      </c>
      <c r="R154" s="2" t="str">
        <f t="shared" si="1"/>
        <v>kaazing-gateway - 65</v>
      </c>
      <c r="S154" s="3" t="str">
        <f t="shared" si="2"/>
        <v>kaazing-gateway - 2019728</v>
      </c>
      <c r="T154" s="2" t="b">
        <f t="shared" si="3"/>
        <v>0</v>
      </c>
    </row>
    <row r="155" hidden="1">
      <c r="A155" s="1" t="s">
        <v>353</v>
      </c>
      <c r="B155" s="1" t="s">
        <v>354</v>
      </c>
      <c r="C155" s="1" t="s">
        <v>23</v>
      </c>
      <c r="D155" s="1">
        <v>41.0</v>
      </c>
      <c r="E155" s="1">
        <v>1843656.0</v>
      </c>
      <c r="F155" s="1" t="s">
        <v>355</v>
      </c>
      <c r="G155" s="1" t="s">
        <v>166</v>
      </c>
      <c r="H155" s="1" t="s">
        <v>166</v>
      </c>
      <c r="I155" s="1" t="s">
        <v>166</v>
      </c>
      <c r="J155" s="1" t="s">
        <v>166</v>
      </c>
      <c r="K155" s="1" t="s">
        <v>166</v>
      </c>
      <c r="L155" s="1" t="s">
        <v>166</v>
      </c>
      <c r="M155" s="1" t="s">
        <v>166</v>
      </c>
      <c r="N155" s="1" t="s">
        <v>166</v>
      </c>
      <c r="O155" s="1" t="s">
        <v>166</v>
      </c>
      <c r="P155" s="1" t="s">
        <v>166</v>
      </c>
      <c r="Q155" s="2" t="b">
        <f>IFERROR(__xludf.DUMMYFUNCTION("IF(REGEXMATCH(B155, ""DEPRECATED""), true, false)
"),FALSE)</f>
        <v>0</v>
      </c>
      <c r="R155" s="2" t="str">
        <f t="shared" si="1"/>
        <v>silverpeas - 41</v>
      </c>
      <c r="S155" s="3" t="str">
        <f t="shared" si="2"/>
        <v>silverpeas - 1843656</v>
      </c>
      <c r="T155" s="2" t="b">
        <f t="shared" si="3"/>
        <v>1</v>
      </c>
    </row>
    <row r="156">
      <c r="A156" s="1" t="s">
        <v>529</v>
      </c>
      <c r="B156" s="1" t="s">
        <v>530</v>
      </c>
      <c r="C156" s="1" t="s">
        <v>23</v>
      </c>
      <c r="D156" s="1">
        <v>115.0</v>
      </c>
      <c r="E156" s="1">
        <v>1754812.0</v>
      </c>
      <c r="F156" s="1" t="s">
        <v>531</v>
      </c>
      <c r="G156" s="1">
        <v>204.0</v>
      </c>
      <c r="H156" s="1">
        <v>60.0</v>
      </c>
      <c r="I156" s="1">
        <v>226.0</v>
      </c>
      <c r="J156" s="1">
        <v>18.0</v>
      </c>
      <c r="K156" s="1">
        <v>17.0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2" t="b">
        <f>IFERROR(__xludf.DUMMYFUNCTION("IF(REGEXMATCH(B156, ""DEPRECATED""), true, false)
"),TRUE)</f>
        <v>1</v>
      </c>
      <c r="R156" s="2" t="str">
        <f t="shared" si="1"/>
        <v>ubuntu-upstart - 115</v>
      </c>
      <c r="S156" s="3" t="str">
        <f t="shared" si="2"/>
        <v>ubuntu-upstart - 1754812</v>
      </c>
      <c r="T156" s="2" t="b">
        <f t="shared" si="3"/>
        <v>0</v>
      </c>
    </row>
    <row r="157">
      <c r="A157" s="1" t="s">
        <v>58</v>
      </c>
      <c r="B157" s="1" t="s">
        <v>59</v>
      </c>
      <c r="C157" s="1" t="s">
        <v>23</v>
      </c>
      <c r="D157" s="1">
        <v>124.0</v>
      </c>
      <c r="E157" s="1">
        <v>1664359.0</v>
      </c>
      <c r="F157" s="1" t="s">
        <v>60</v>
      </c>
      <c r="G157" s="1">
        <v>1.0</v>
      </c>
      <c r="H157" s="1">
        <v>33.0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1.0</v>
      </c>
      <c r="O157" s="1">
        <v>0.0</v>
      </c>
      <c r="P157" s="1">
        <v>0.0</v>
      </c>
      <c r="Q157" s="2" t="b">
        <f>IFERROR(__xludf.DUMMYFUNCTION("IF(REGEXMATCH(B157, ""DEPRECATED""), true, false)
"),FALSE)</f>
        <v>0</v>
      </c>
      <c r="R157" s="2" t="str">
        <f t="shared" si="1"/>
        <v>dart - 124</v>
      </c>
      <c r="S157" s="3" t="str">
        <f t="shared" si="2"/>
        <v>dart - 1664359</v>
      </c>
      <c r="T157" s="2" t="b">
        <f t="shared" si="3"/>
        <v>0</v>
      </c>
    </row>
    <row r="158">
      <c r="A158" s="1" t="s">
        <v>476</v>
      </c>
      <c r="B158" s="1" t="s">
        <v>477</v>
      </c>
      <c r="C158" s="1" t="s">
        <v>23</v>
      </c>
      <c r="D158" s="1">
        <v>44.0</v>
      </c>
      <c r="E158" s="1">
        <v>1606033.0</v>
      </c>
      <c r="F158" s="1" t="s">
        <v>478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2" t="b">
        <f>IFERROR(__xludf.DUMMYFUNCTION("IF(REGEXMATCH(B158, ""DEPRECATED""), true, false)
"),FALSE)</f>
        <v>0</v>
      </c>
      <c r="R158" s="2" t="str">
        <f t="shared" si="1"/>
        <v>mageia - 44</v>
      </c>
      <c r="S158" s="3" t="str">
        <f t="shared" si="2"/>
        <v>mageia - 1606033</v>
      </c>
      <c r="T158" s="2" t="b">
        <f t="shared" si="3"/>
        <v>0</v>
      </c>
    </row>
    <row r="159">
      <c r="A159" s="1" t="s">
        <v>494</v>
      </c>
      <c r="B159" s="1" t="s">
        <v>495</v>
      </c>
      <c r="C159" s="1" t="s">
        <v>23</v>
      </c>
      <c r="D159" s="1">
        <v>11.0</v>
      </c>
      <c r="E159" s="1">
        <v>1453884.0</v>
      </c>
      <c r="F159" s="1" t="s">
        <v>496</v>
      </c>
      <c r="G159" s="1">
        <v>0.0</v>
      </c>
      <c r="H159" s="1">
        <v>0.0</v>
      </c>
      <c r="I159" s="1">
        <v>0.0</v>
      </c>
      <c r="J159" s="1">
        <v>0.0</v>
      </c>
      <c r="K159" s="1">
        <v>0.0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2" t="b">
        <f>IFERROR(__xludf.DUMMYFUNCTION("IF(REGEXMATCH(B159, ""DEPRECATED""), true, false)
"),FALSE)</f>
        <v>0</v>
      </c>
      <c r="R159" s="2" t="str">
        <f t="shared" si="1"/>
        <v>hola-mundo - 11</v>
      </c>
      <c r="S159" s="3" t="str">
        <f t="shared" si="2"/>
        <v>hola-mundo - 1453884</v>
      </c>
      <c r="T159" s="2" t="b">
        <f t="shared" si="3"/>
        <v>0</v>
      </c>
    </row>
    <row r="160">
      <c r="A160" s="1" t="s">
        <v>489</v>
      </c>
      <c r="B160" s="1" t="s">
        <v>462</v>
      </c>
      <c r="C160" s="1" t="s">
        <v>23</v>
      </c>
      <c r="D160" s="1">
        <v>47.0</v>
      </c>
      <c r="E160" s="1">
        <v>1292421.0</v>
      </c>
      <c r="F160" s="1" t="s">
        <v>490</v>
      </c>
      <c r="G160" s="1">
        <v>0.0</v>
      </c>
      <c r="H160" s="1">
        <v>0.0</v>
      </c>
      <c r="I160" s="1">
        <v>1.0</v>
      </c>
      <c r="J160" s="1">
        <v>0.0</v>
      </c>
      <c r="K160" s="1">
        <v>4.0</v>
      </c>
      <c r="L160" s="1">
        <v>0.0</v>
      </c>
      <c r="M160" s="1">
        <v>0.0</v>
      </c>
      <c r="N160" s="1">
        <v>0.0</v>
      </c>
      <c r="O160" s="1">
        <v>0.0</v>
      </c>
      <c r="P160" s="1">
        <v>0.0</v>
      </c>
      <c r="Q160" s="2" t="b">
        <f>IFERROR(__xludf.DUMMYFUNCTION("IF(REGEXMATCH(B160, ""DEPRECATED""), true, false)
"),TRUE)</f>
        <v>1</v>
      </c>
      <c r="R160" s="2" t="str">
        <f t="shared" si="1"/>
        <v>known - 47</v>
      </c>
      <c r="S160" s="3" t="str">
        <f t="shared" si="2"/>
        <v>known - 1292421</v>
      </c>
      <c r="T160" s="2" t="b">
        <f t="shared" si="3"/>
        <v>0</v>
      </c>
    </row>
    <row r="161">
      <c r="A161" s="1" t="s">
        <v>523</v>
      </c>
      <c r="B161" s="1" t="s">
        <v>524</v>
      </c>
      <c r="C161" s="1" t="s">
        <v>23</v>
      </c>
      <c r="D161" s="1">
        <v>159.0</v>
      </c>
      <c r="E161" s="1">
        <v>1255501.0</v>
      </c>
      <c r="F161" s="1" t="s">
        <v>525</v>
      </c>
      <c r="G161" s="1">
        <v>2.0</v>
      </c>
      <c r="H161" s="1">
        <v>1.0</v>
      </c>
      <c r="I161" s="1">
        <v>13.0</v>
      </c>
      <c r="J161" s="1">
        <v>0.0</v>
      </c>
      <c r="K161" s="1">
        <v>43.0</v>
      </c>
      <c r="L161" s="1">
        <v>1.0</v>
      </c>
      <c r="M161" s="1">
        <v>26.0</v>
      </c>
      <c r="N161" s="1">
        <v>0.0</v>
      </c>
      <c r="O161" s="1">
        <v>1.0</v>
      </c>
      <c r="P161" s="1">
        <v>0.0</v>
      </c>
      <c r="Q161" s="2" t="b">
        <f>IFERROR(__xludf.DUMMYFUNCTION("IF(REGEXMATCH(B161, ""DEPRECATED""), true, false)
"),TRUE)</f>
        <v>1</v>
      </c>
      <c r="R161" s="2" t="str">
        <f t="shared" si="1"/>
        <v>glassfish - 159</v>
      </c>
      <c r="S161" s="3" t="str">
        <f t="shared" si="2"/>
        <v>glassfish - 1255501</v>
      </c>
      <c r="T161" s="2" t="b">
        <f t="shared" si="3"/>
        <v>0</v>
      </c>
    </row>
    <row r="162">
      <c r="A162" s="1" t="s">
        <v>484</v>
      </c>
      <c r="B162" s="1" t="s">
        <v>462</v>
      </c>
      <c r="C162" s="1" t="s">
        <v>23</v>
      </c>
      <c r="D162" s="1">
        <v>40.0</v>
      </c>
      <c r="E162" s="1">
        <v>867447.0</v>
      </c>
      <c r="F162" s="1" t="s">
        <v>485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2" t="b">
        <f>IFERROR(__xludf.DUMMYFUNCTION("IF(REGEXMATCH(B162, ""DEPRECATED""), true, false)
"),TRUE)</f>
        <v>1</v>
      </c>
      <c r="R162" s="2" t="str">
        <f t="shared" si="1"/>
        <v>crux - 40</v>
      </c>
      <c r="S162" s="3" t="str">
        <f t="shared" si="2"/>
        <v>crux - 867447</v>
      </c>
      <c r="T162" s="2" t="b">
        <f t="shared" si="3"/>
        <v>0</v>
      </c>
    </row>
    <row r="163">
      <c r="A163" s="1" t="s">
        <v>392</v>
      </c>
      <c r="B163" s="1" t="s">
        <v>393</v>
      </c>
      <c r="C163" s="1" t="s">
        <v>23</v>
      </c>
      <c r="D163" s="1">
        <v>64.0</v>
      </c>
      <c r="E163" s="1">
        <v>772835.0</v>
      </c>
      <c r="F163" s="1" t="s">
        <v>394</v>
      </c>
      <c r="G163" s="1">
        <v>0.0</v>
      </c>
      <c r="H163" s="1">
        <v>25.0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1.0</v>
      </c>
      <c r="O163" s="1">
        <v>0.0</v>
      </c>
      <c r="P163" s="1">
        <v>0.0</v>
      </c>
      <c r="Q163" s="2" t="b">
        <f>IFERROR(__xludf.DUMMYFUNCTION("IF(REGEXMATCH(B163, ""DEPRECATED""), true, false)
"),FALSE)</f>
        <v>0</v>
      </c>
      <c r="R163" s="2" t="str">
        <f t="shared" si="1"/>
        <v>emqx - 64</v>
      </c>
      <c r="S163" s="3" t="str">
        <f t="shared" si="2"/>
        <v>emqx - 772835</v>
      </c>
      <c r="T163" s="2" t="b">
        <f t="shared" si="3"/>
        <v>0</v>
      </c>
    </row>
    <row r="164">
      <c r="A164" s="1" t="s">
        <v>482</v>
      </c>
      <c r="B164" s="1" t="s">
        <v>462</v>
      </c>
      <c r="C164" s="1" t="s">
        <v>23</v>
      </c>
      <c r="D164" s="1">
        <v>33.0</v>
      </c>
      <c r="E164" s="1">
        <v>705379.0</v>
      </c>
      <c r="F164" s="1" t="s">
        <v>483</v>
      </c>
      <c r="G164" s="1">
        <v>0.0</v>
      </c>
      <c r="H164" s="1">
        <v>0.0</v>
      </c>
      <c r="I164" s="1">
        <v>0.0</v>
      </c>
      <c r="J164" s="1">
        <v>0.0</v>
      </c>
      <c r="K164" s="1">
        <v>0.0</v>
      </c>
      <c r="L164" s="1">
        <v>0.0</v>
      </c>
      <c r="M164" s="1">
        <v>0.0</v>
      </c>
      <c r="N164" s="1">
        <v>0.0</v>
      </c>
      <c r="O164" s="1">
        <v>0.0</v>
      </c>
      <c r="P164" s="1">
        <v>0.0</v>
      </c>
      <c r="Q164" s="2" t="b">
        <f>IFERROR(__xludf.DUMMYFUNCTION("IF(REGEXMATCH(B164, ""DEPRECATED""), true, false)
"),TRUE)</f>
        <v>1</v>
      </c>
      <c r="R164" s="2" t="str">
        <f t="shared" si="1"/>
        <v>euleros - 33</v>
      </c>
      <c r="S164" s="3" t="str">
        <f t="shared" si="2"/>
        <v>euleros - 705379</v>
      </c>
      <c r="T164" s="2" t="b">
        <f t="shared" si="3"/>
        <v>0</v>
      </c>
    </row>
    <row r="165" hidden="1">
      <c r="A165" s="1" t="s">
        <v>452</v>
      </c>
      <c r="B165" s="1" t="s">
        <v>453</v>
      </c>
      <c r="C165" s="1" t="s">
        <v>23</v>
      </c>
      <c r="D165" s="1">
        <v>23.0</v>
      </c>
      <c r="E165" s="1">
        <v>696463.0</v>
      </c>
      <c r="F165" s="1" t="s">
        <v>454</v>
      </c>
      <c r="G165" s="1" t="s">
        <v>166</v>
      </c>
      <c r="H165" s="1" t="s">
        <v>166</v>
      </c>
      <c r="I165" s="1" t="s">
        <v>166</v>
      </c>
      <c r="J165" s="1" t="s">
        <v>166</v>
      </c>
      <c r="K165" s="1" t="s">
        <v>166</v>
      </c>
      <c r="L165" s="1" t="s">
        <v>166</v>
      </c>
      <c r="M165" s="1" t="s">
        <v>166</v>
      </c>
      <c r="N165" s="1" t="s">
        <v>166</v>
      </c>
      <c r="O165" s="1" t="s">
        <v>166</v>
      </c>
      <c r="P165" s="1" t="s">
        <v>166</v>
      </c>
      <c r="Q165" s="2" t="b">
        <f>IFERROR(__xludf.DUMMYFUNCTION("IF(REGEXMATCH(B165, ""DEPRECATED""), true, false)
"),FALSE)</f>
        <v>0</v>
      </c>
      <c r="R165" s="2" t="str">
        <f t="shared" si="1"/>
        <v>clefos - 23</v>
      </c>
      <c r="S165" s="3" t="str">
        <f t="shared" si="2"/>
        <v>clefos - 696463</v>
      </c>
      <c r="T165" s="2" t="b">
        <f t="shared" si="3"/>
        <v>1</v>
      </c>
    </row>
    <row r="166" hidden="1">
      <c r="A166" s="1" t="s">
        <v>455</v>
      </c>
      <c r="B166" s="1" t="s">
        <v>456</v>
      </c>
      <c r="C166" s="1" t="s">
        <v>23</v>
      </c>
      <c r="D166" s="1">
        <v>48.0</v>
      </c>
      <c r="E166" s="1">
        <v>672998.0</v>
      </c>
      <c r="F166" s="1" t="s">
        <v>457</v>
      </c>
      <c r="G166" s="1" t="s">
        <v>166</v>
      </c>
      <c r="H166" s="1" t="s">
        <v>166</v>
      </c>
      <c r="I166" s="1" t="s">
        <v>166</v>
      </c>
      <c r="J166" s="1" t="s">
        <v>166</v>
      </c>
      <c r="K166" s="1" t="s">
        <v>166</v>
      </c>
      <c r="L166" s="1" t="s">
        <v>166</v>
      </c>
      <c r="M166" s="1" t="s">
        <v>166</v>
      </c>
      <c r="N166" s="1" t="s">
        <v>166</v>
      </c>
      <c r="O166" s="1" t="s">
        <v>166</v>
      </c>
      <c r="P166" s="1" t="s">
        <v>166</v>
      </c>
      <c r="Q166" s="2" t="b">
        <f>IFERROR(__xludf.DUMMYFUNCTION("IF(REGEXMATCH(B166, ""DEPRECATED""), true, false)
"),TRUE)</f>
        <v>1</v>
      </c>
      <c r="R166" s="2" t="str">
        <f t="shared" si="1"/>
        <v>jobber - 48</v>
      </c>
      <c r="S166" s="3" t="str">
        <f t="shared" si="2"/>
        <v>jobber - 672998</v>
      </c>
      <c r="T166" s="2" t="b">
        <f t="shared" si="3"/>
        <v>1</v>
      </c>
    </row>
    <row r="167">
      <c r="A167" s="1" t="s">
        <v>416</v>
      </c>
      <c r="B167" s="1" t="s">
        <v>417</v>
      </c>
      <c r="C167" s="1" t="s">
        <v>23</v>
      </c>
      <c r="D167" s="1">
        <v>58.0</v>
      </c>
      <c r="E167" s="1">
        <v>664281.0</v>
      </c>
      <c r="F167" s="1" t="s">
        <v>418</v>
      </c>
      <c r="G167" s="1">
        <v>0.0</v>
      </c>
      <c r="H167" s="1">
        <v>0.0</v>
      </c>
      <c r="I167" s="1">
        <v>0.0</v>
      </c>
      <c r="J167" s="1">
        <v>0.0</v>
      </c>
      <c r="K167" s="1">
        <v>0.0</v>
      </c>
      <c r="L167" s="1">
        <v>0.0</v>
      </c>
      <c r="M167" s="1">
        <v>0.0</v>
      </c>
      <c r="N167" s="1">
        <v>0.0</v>
      </c>
      <c r="O167" s="1">
        <v>0.0</v>
      </c>
      <c r="P167" s="1">
        <v>0.0</v>
      </c>
      <c r="Q167" s="2" t="b">
        <f>IFERROR(__xludf.DUMMYFUNCTION("IF(REGEXMATCH(B167, ""DEPRECATED""), true, false)
"),FALSE)</f>
        <v>0</v>
      </c>
      <c r="R167" s="2" t="str">
        <f t="shared" si="1"/>
        <v>alt - 58</v>
      </c>
      <c r="S167" s="3" t="str">
        <f t="shared" si="2"/>
        <v>alt - 664281</v>
      </c>
      <c r="T167" s="2" t="b">
        <f t="shared" si="3"/>
        <v>0</v>
      </c>
    </row>
    <row r="168" hidden="1">
      <c r="A168" s="1" t="s">
        <v>474</v>
      </c>
      <c r="B168" s="1" t="s">
        <v>462</v>
      </c>
      <c r="C168" s="1" t="s">
        <v>23</v>
      </c>
      <c r="D168" s="1">
        <v>47.0</v>
      </c>
      <c r="E168" s="1">
        <v>647268.0</v>
      </c>
      <c r="F168" s="1" t="s">
        <v>475</v>
      </c>
      <c r="G168" s="1" t="s">
        <v>166</v>
      </c>
      <c r="H168" s="1" t="s">
        <v>166</v>
      </c>
      <c r="I168" s="1" t="s">
        <v>166</v>
      </c>
      <c r="J168" s="1" t="s">
        <v>166</v>
      </c>
      <c r="K168" s="1" t="s">
        <v>166</v>
      </c>
      <c r="L168" s="1" t="s">
        <v>166</v>
      </c>
      <c r="M168" s="1" t="s">
        <v>166</v>
      </c>
      <c r="N168" s="1" t="s">
        <v>166</v>
      </c>
      <c r="O168" s="1" t="s">
        <v>166</v>
      </c>
      <c r="P168" s="1" t="s">
        <v>166</v>
      </c>
      <c r="Q168" s="2" t="b">
        <f>IFERROR(__xludf.DUMMYFUNCTION("IF(REGEXMATCH(B168, ""DEPRECATED""), true, false)
"),TRUE)</f>
        <v>1</v>
      </c>
      <c r="R168" s="2" t="str">
        <f t="shared" si="1"/>
        <v>sourcemage - 47</v>
      </c>
      <c r="S168" s="3" t="str">
        <f t="shared" si="2"/>
        <v>sourcemage - 647268</v>
      </c>
      <c r="T168" s="2" t="b">
        <f t="shared" si="3"/>
        <v>1</v>
      </c>
    </row>
    <row r="169" hidden="1">
      <c r="A169" s="1" t="s">
        <v>407</v>
      </c>
      <c r="B169" s="1" t="s">
        <v>408</v>
      </c>
      <c r="C169" s="1" t="s">
        <v>23</v>
      </c>
      <c r="D169" s="1">
        <v>51.0</v>
      </c>
      <c r="E169" s="1">
        <v>591025.0</v>
      </c>
      <c r="F169" s="1" t="s">
        <v>409</v>
      </c>
      <c r="G169" s="1" t="s">
        <v>166</v>
      </c>
      <c r="H169" s="1" t="s">
        <v>166</v>
      </c>
      <c r="I169" s="1" t="s">
        <v>166</v>
      </c>
      <c r="J169" s="1" t="s">
        <v>166</v>
      </c>
      <c r="K169" s="1" t="s">
        <v>166</v>
      </c>
      <c r="L169" s="1" t="s">
        <v>166</v>
      </c>
      <c r="M169" s="1" t="s">
        <v>166</v>
      </c>
      <c r="N169" s="1" t="s">
        <v>166</v>
      </c>
      <c r="O169" s="1" t="s">
        <v>166</v>
      </c>
      <c r="P169" s="1" t="s">
        <v>166</v>
      </c>
      <c r="Q169" s="2" t="b">
        <f>IFERROR(__xludf.DUMMYFUNCTION("IF(REGEXMATCH(B169, ""DEPRECATED""), true, false)
"),FALSE)</f>
        <v>0</v>
      </c>
      <c r="R169" s="2" t="str">
        <f t="shared" si="1"/>
        <v>sl - 51</v>
      </c>
      <c r="S169" s="3" t="str">
        <f t="shared" si="2"/>
        <v>sl - 591025</v>
      </c>
      <c r="T169" s="2" t="b">
        <f t="shared" si="3"/>
        <v>1</v>
      </c>
    </row>
    <row r="170">
      <c r="A170" s="1" t="s">
        <v>526</v>
      </c>
      <c r="B170" s="1" t="s">
        <v>527</v>
      </c>
      <c r="C170" s="1" t="s">
        <v>23</v>
      </c>
      <c r="D170" s="1">
        <v>85.0</v>
      </c>
      <c r="E170" s="1">
        <v>433214.0</v>
      </c>
      <c r="F170" s="1" t="s">
        <v>528</v>
      </c>
      <c r="G170" s="1">
        <v>254.0</v>
      </c>
      <c r="H170" s="1">
        <v>206.0</v>
      </c>
      <c r="I170" s="1">
        <v>432.0</v>
      </c>
      <c r="J170" s="1">
        <v>34.0</v>
      </c>
      <c r="K170" s="1">
        <v>73.0</v>
      </c>
      <c r="L170" s="1">
        <v>17.0</v>
      </c>
      <c r="M170" s="1">
        <v>2.0</v>
      </c>
      <c r="N170" s="1">
        <v>0.0</v>
      </c>
      <c r="O170" s="1">
        <v>4.0</v>
      </c>
      <c r="P170" s="1">
        <v>0.0</v>
      </c>
      <c r="Q170" s="2" t="b">
        <f>IFERROR(__xludf.DUMMYFUNCTION("IF(REGEXMATCH(B170, ""DEPRECATED""), true, false)
"),TRUE)</f>
        <v>1</v>
      </c>
      <c r="R170" s="2" t="str">
        <f t="shared" si="1"/>
        <v>hipache - 85</v>
      </c>
      <c r="S170" s="3" t="str">
        <f t="shared" si="2"/>
        <v>hipache - 433214</v>
      </c>
      <c r="T170" s="2" t="b">
        <f t="shared" si="3"/>
        <v>0</v>
      </c>
    </row>
    <row r="171">
      <c r="A171" s="1" t="s">
        <v>389</v>
      </c>
      <c r="B171" s="1" t="s">
        <v>390</v>
      </c>
      <c r="C171" s="1" t="s">
        <v>23</v>
      </c>
      <c r="D171" s="1">
        <v>19.0</v>
      </c>
      <c r="E171" s="1">
        <v>391051.0</v>
      </c>
      <c r="F171" s="1" t="s">
        <v>391</v>
      </c>
      <c r="G171" s="1">
        <v>0.0</v>
      </c>
      <c r="H171" s="1">
        <v>25.0</v>
      </c>
      <c r="I171" s="1">
        <v>0.0</v>
      </c>
      <c r="J171" s="1">
        <v>0.0</v>
      </c>
      <c r="K171" s="1">
        <v>0.0</v>
      </c>
      <c r="L171" s="1">
        <v>0.0</v>
      </c>
      <c r="M171" s="1">
        <v>0.0</v>
      </c>
      <c r="N171" s="1">
        <v>1.0</v>
      </c>
      <c r="O171" s="1">
        <v>0.0</v>
      </c>
      <c r="P171" s="1">
        <v>0.0</v>
      </c>
      <c r="Q171" s="2" t="b">
        <f>IFERROR(__xludf.DUMMYFUNCTION("IF(REGEXMATCH(B171, ""DEPRECATED""), true, false)
"),FALSE)</f>
        <v>0</v>
      </c>
      <c r="R171" s="2" t="str">
        <f t="shared" si="1"/>
        <v>hitch - 19</v>
      </c>
      <c r="S171" s="3" t="str">
        <f t="shared" si="2"/>
        <v>hitch - 391051</v>
      </c>
      <c r="T171" s="2" t="b">
        <f t="shared" si="3"/>
        <v>0</v>
      </c>
    </row>
    <row r="172" hidden="1">
      <c r="A172" s="1" t="s">
        <v>538</v>
      </c>
      <c r="B172" s="1" t="s">
        <v>539</v>
      </c>
      <c r="C172" s="1" t="s">
        <v>23</v>
      </c>
      <c r="D172" s="1">
        <v>948.0</v>
      </c>
      <c r="E172" s="1">
        <v>268577.0</v>
      </c>
      <c r="F172" s="1" t="s">
        <v>540</v>
      </c>
      <c r="G172" s="1" t="s">
        <v>166</v>
      </c>
      <c r="H172" s="1" t="s">
        <v>166</v>
      </c>
      <c r="I172" s="1" t="s">
        <v>166</v>
      </c>
      <c r="J172" s="1" t="s">
        <v>166</v>
      </c>
      <c r="K172" s="1" t="s">
        <v>166</v>
      </c>
      <c r="L172" s="1" t="s">
        <v>166</v>
      </c>
      <c r="M172" s="1" t="s">
        <v>166</v>
      </c>
      <c r="N172" s="1" t="s">
        <v>166</v>
      </c>
      <c r="O172" s="1" t="s">
        <v>166</v>
      </c>
      <c r="P172" s="1" t="s">
        <v>166</v>
      </c>
      <c r="Q172" s="2" t="b">
        <f>IFERROR(__xludf.DUMMYFUNCTION("IF(REGEXMATCH(B172, ""DEPRECATED""), true, false)
"),FALSE)</f>
        <v>0</v>
      </c>
      <c r="R172" s="2" t="str">
        <f t="shared" si="1"/>
        <v>scratch - 948</v>
      </c>
      <c r="S172" s="3" t="str">
        <f t="shared" si="2"/>
        <v>scratch - 268577</v>
      </c>
      <c r="T172" s="2" t="b">
        <f t="shared" si="3"/>
        <v>1</v>
      </c>
    </row>
    <row r="173">
      <c r="A173" s="1" t="s">
        <v>251</v>
      </c>
      <c r="B173" s="1" t="s">
        <v>252</v>
      </c>
      <c r="C173" s="1" t="s">
        <v>23</v>
      </c>
      <c r="D173" s="1">
        <v>8.0</v>
      </c>
      <c r="E173" s="1">
        <v>216960.0</v>
      </c>
      <c r="F173" s="1" t="s">
        <v>253</v>
      </c>
      <c r="G173" s="1">
        <v>0.0</v>
      </c>
      <c r="H173" s="1">
        <v>29.0</v>
      </c>
      <c r="I173" s="1">
        <v>1.0</v>
      </c>
      <c r="J173" s="1">
        <v>0.0</v>
      </c>
      <c r="K173" s="1">
        <v>0.0</v>
      </c>
      <c r="L173" s="1">
        <v>0.0</v>
      </c>
      <c r="M173" s="1">
        <v>0.0</v>
      </c>
      <c r="N173" s="1">
        <v>1.0</v>
      </c>
      <c r="O173" s="1">
        <v>0.0</v>
      </c>
      <c r="P173" s="1">
        <v>1.0</v>
      </c>
      <c r="Q173" s="2" t="b">
        <f>IFERROR(__xludf.DUMMYFUNCTION("IF(REGEXMATCH(B173, ""DEPRECATED""), true, false)
"),FALSE)</f>
        <v>0</v>
      </c>
      <c r="R173" s="2" t="str">
        <f t="shared" si="1"/>
        <v>satosa - 8</v>
      </c>
      <c r="S173" s="3" t="str">
        <f t="shared" si="2"/>
        <v>satosa - 216960</v>
      </c>
      <c r="T173" s="2" t="b">
        <f t="shared" si="3"/>
        <v>0</v>
      </c>
    </row>
    <row r="174">
      <c r="A174" s="1" t="s">
        <v>67</v>
      </c>
      <c r="B174" s="1" t="s">
        <v>68</v>
      </c>
      <c r="C174" s="1" t="s">
        <v>23</v>
      </c>
      <c r="D174" s="1">
        <v>15.0</v>
      </c>
      <c r="E174" s="1">
        <v>108231.0</v>
      </c>
      <c r="F174" s="1" t="s">
        <v>69</v>
      </c>
      <c r="G174" s="1">
        <v>0.0</v>
      </c>
      <c r="H174" s="1">
        <v>33.0</v>
      </c>
      <c r="I174" s="1">
        <v>0.0</v>
      </c>
      <c r="J174" s="1">
        <v>0.0</v>
      </c>
      <c r="K174" s="1">
        <v>0.0</v>
      </c>
      <c r="L174" s="1">
        <v>0.0</v>
      </c>
      <c r="M174" s="1">
        <v>0.0</v>
      </c>
      <c r="N174" s="1">
        <v>1.0</v>
      </c>
      <c r="O174" s="1">
        <v>0.0</v>
      </c>
      <c r="P174" s="1">
        <v>0.0</v>
      </c>
      <c r="Q174" s="2" t="b">
        <f>IFERROR(__xludf.DUMMYFUNCTION("IF(REGEXMATCH(B174, ""DEPRECATED""), true, false)
"),FALSE)</f>
        <v>0</v>
      </c>
      <c r="R174" s="2" t="str">
        <f t="shared" si="1"/>
        <v>unit - 15</v>
      </c>
      <c r="S174" s="3" t="str">
        <f t="shared" si="2"/>
        <v>unit - 108231</v>
      </c>
      <c r="T174" s="2" t="b">
        <f t="shared" si="3"/>
        <v>0</v>
      </c>
    </row>
    <row r="175">
      <c r="A175" s="1" t="s">
        <v>320</v>
      </c>
      <c r="B175" s="1" t="s">
        <v>321</v>
      </c>
      <c r="C175" s="1" t="s">
        <v>23</v>
      </c>
      <c r="D175" s="1">
        <v>16.0</v>
      </c>
      <c r="E175" s="1">
        <v>30981.0</v>
      </c>
      <c r="F175" s="1" t="s">
        <v>322</v>
      </c>
      <c r="G175" s="1">
        <v>5.0</v>
      </c>
      <c r="H175" s="1">
        <v>50.0</v>
      </c>
      <c r="I175" s="1">
        <v>15.0</v>
      </c>
      <c r="J175" s="1">
        <v>62.0</v>
      </c>
      <c r="K175" s="1">
        <v>28.0</v>
      </c>
      <c r="L175" s="1">
        <v>3.0</v>
      </c>
      <c r="M175" s="1">
        <v>1.0</v>
      </c>
      <c r="N175" s="1">
        <v>0.0</v>
      </c>
      <c r="O175" s="1">
        <v>1.0</v>
      </c>
      <c r="P175" s="1">
        <v>0.0</v>
      </c>
      <c r="Q175" s="2" t="b">
        <f>IFERROR(__xludf.DUMMYFUNCTION("IF(REGEXMATCH(B175, ""DEPRECATED""), true, false)
"),FALSE)</f>
        <v>0</v>
      </c>
      <c r="R175" s="2" t="str">
        <f t="shared" si="1"/>
        <v>spark - 16</v>
      </c>
      <c r="S175" s="3" t="str">
        <f t="shared" si="2"/>
        <v>spark - 30981</v>
      </c>
      <c r="T175" s="2" t="b">
        <f t="shared" si="3"/>
        <v>0</v>
      </c>
    </row>
    <row r="176">
      <c r="A176" s="1" t="s">
        <v>221</v>
      </c>
      <c r="B176" s="1" t="s">
        <v>222</v>
      </c>
      <c r="C176" s="1" t="s">
        <v>23</v>
      </c>
      <c r="D176" s="1">
        <v>37.0</v>
      </c>
      <c r="E176" s="1">
        <v>22626.0</v>
      </c>
      <c r="F176" s="1" t="s">
        <v>223</v>
      </c>
      <c r="G176" s="1">
        <v>0.0</v>
      </c>
      <c r="H176" s="1">
        <v>0.0</v>
      </c>
      <c r="I176" s="1">
        <v>1.0</v>
      </c>
      <c r="J176" s="1">
        <v>0.0</v>
      </c>
      <c r="K176" s="1">
        <v>0.0</v>
      </c>
      <c r="L176" s="1">
        <v>0.0</v>
      </c>
      <c r="M176" s="1">
        <v>0.0</v>
      </c>
      <c r="N176" s="1">
        <v>0.0</v>
      </c>
      <c r="O176" s="1">
        <v>2.0</v>
      </c>
      <c r="P176" s="1">
        <v>0.0</v>
      </c>
      <c r="Q176" s="2" t="b">
        <f>IFERROR(__xludf.DUMMYFUNCTION("IF(REGEXMATCH(B176, ""DEPRECATED""), true, false)
"),FALSE)</f>
        <v>0</v>
      </c>
      <c r="R176" s="2" t="str">
        <f t="shared" si="1"/>
        <v>api-firewall - 37</v>
      </c>
      <c r="S176" s="3" t="str">
        <f t="shared" si="2"/>
        <v>api-firewall - 22626</v>
      </c>
      <c r="T176" s="2" t="b">
        <f t="shared" si="3"/>
        <v>0</v>
      </c>
    </row>
  </sheetData>
  <autoFilter ref="$A$1:$Z$176">
    <filterColumn colId="19">
      <filters>
        <filter val="FALSE"/>
      </filters>
    </filterColumn>
    <sortState ref="A1:Z176">
      <sortCondition descending="1" ref="E1:E176"/>
      <sortCondition descending="1" ref="F1:F176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544</v>
      </c>
    </row>
    <row r="2">
      <c r="A2" s="1" t="s">
        <v>413</v>
      </c>
      <c r="B2" s="1" t="s">
        <v>414</v>
      </c>
      <c r="C2" s="1" t="s">
        <v>23</v>
      </c>
      <c r="D2" s="1">
        <v>10379.0</v>
      </c>
      <c r="E2" s="1">
        <v>1.0047153788E10</v>
      </c>
      <c r="F2" s="1" t="s">
        <v>415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1.0</v>
      </c>
      <c r="P2" s="1">
        <v>0.0</v>
      </c>
      <c r="Q2" s="2" t="b">
        <f>IFERROR(__xludf.DUMMYFUNCTION("IF(REGEXMATCH(B2, ""DEPRECATED""), true, false)
"),FALSE)</f>
        <v>0</v>
      </c>
      <c r="R2" s="2" t="str">
        <f t="shared" ref="R2:R176" si="1">CONCAT(A2, CONCAT(" - ", D2))</f>
        <v>alpine - 10379</v>
      </c>
      <c r="S2" s="3" t="str">
        <f t="shared" ref="S2:S176" si="2">CONCAT(A2, CONCAT(" - ", E2))</f>
        <v>alpine - 10047153788</v>
      </c>
      <c r="T2" s="2" t="b">
        <f t="shared" ref="T2:T48" si="3">if(eq(G2,"undefined"),true,false)</f>
        <v>0</v>
      </c>
    </row>
    <row r="3">
      <c r="A3" s="1" t="s">
        <v>88</v>
      </c>
      <c r="B3" s="1" t="s">
        <v>89</v>
      </c>
      <c r="C3" s="1" t="s">
        <v>23</v>
      </c>
      <c r="D3" s="1">
        <v>19159.0</v>
      </c>
      <c r="E3" s="1">
        <v>8.573723816E9</v>
      </c>
      <c r="F3" s="1" t="s">
        <v>90</v>
      </c>
      <c r="G3" s="1">
        <v>0.0</v>
      </c>
      <c r="H3" s="1">
        <v>34.0</v>
      </c>
      <c r="I3" s="1">
        <v>0.0</v>
      </c>
      <c r="J3" s="1">
        <v>3.0</v>
      </c>
      <c r="K3" s="1">
        <v>0.0</v>
      </c>
      <c r="L3" s="1">
        <v>0.0</v>
      </c>
      <c r="M3" s="1">
        <v>0.0</v>
      </c>
      <c r="N3" s="1">
        <v>1.0</v>
      </c>
      <c r="O3" s="1">
        <v>0.0</v>
      </c>
      <c r="P3" s="1">
        <v>0.0</v>
      </c>
      <c r="Q3" s="2" t="b">
        <f>IFERROR(__xludf.DUMMYFUNCTION("IF(REGEXMATCH(B3, ""DEPRECATED""), true, false)
"),FALSE)</f>
        <v>0</v>
      </c>
      <c r="R3" s="2" t="str">
        <f t="shared" si="1"/>
        <v>nginx - 19159</v>
      </c>
      <c r="S3" s="3" t="str">
        <f t="shared" si="2"/>
        <v>nginx - 8573723816</v>
      </c>
      <c r="T3" s="2" t="b">
        <f t="shared" si="3"/>
        <v>0</v>
      </c>
      <c r="AC3" s="1" t="s">
        <v>0</v>
      </c>
      <c r="AD3" s="1" t="s">
        <v>1</v>
      </c>
      <c r="AE3" s="1" t="s">
        <v>2</v>
      </c>
      <c r="AF3" s="1" t="s">
        <v>3</v>
      </c>
      <c r="AG3" s="1" t="s">
        <v>4</v>
      </c>
      <c r="AH3" s="1" t="s">
        <v>5</v>
      </c>
      <c r="AI3" s="1" t="s">
        <v>6</v>
      </c>
      <c r="AJ3" s="1" t="s">
        <v>7</v>
      </c>
      <c r="AK3" s="1" t="s">
        <v>8</v>
      </c>
      <c r="AL3" s="1" t="s">
        <v>9</v>
      </c>
      <c r="AM3" s="1" t="s">
        <v>10</v>
      </c>
      <c r="AN3" s="1" t="s">
        <v>11</v>
      </c>
      <c r="AO3" s="1" t="s">
        <v>12</v>
      </c>
      <c r="AP3" s="1" t="s">
        <v>13</v>
      </c>
      <c r="AQ3" s="1" t="s">
        <v>14</v>
      </c>
      <c r="AR3" s="1" t="s">
        <v>15</v>
      </c>
      <c r="AS3" s="1" t="s">
        <v>16</v>
      </c>
      <c r="AT3" s="1" t="s">
        <v>17</v>
      </c>
      <c r="AU3" s="1" t="s">
        <v>18</v>
      </c>
      <c r="AV3" s="1" t="s">
        <v>544</v>
      </c>
    </row>
    <row r="4">
      <c r="A4" s="1" t="s">
        <v>431</v>
      </c>
      <c r="B4" s="1" t="s">
        <v>432</v>
      </c>
      <c r="C4" s="1" t="s">
        <v>23</v>
      </c>
      <c r="D4" s="1">
        <v>3118.0</v>
      </c>
      <c r="E4" s="1">
        <v>8.27672497E9</v>
      </c>
      <c r="F4" s="1" t="s">
        <v>433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si="1"/>
        <v>busybox - 3118</v>
      </c>
      <c r="S4" s="3" t="str">
        <f t="shared" si="2"/>
        <v>busybox - 8276724970</v>
      </c>
      <c r="T4" s="2" t="b">
        <f t="shared" si="3"/>
        <v>0</v>
      </c>
      <c r="AC4" s="1" t="s">
        <v>413</v>
      </c>
      <c r="AD4" s="1" t="s">
        <v>414</v>
      </c>
      <c r="AE4" s="1" t="s">
        <v>23</v>
      </c>
      <c r="AF4" s="1">
        <v>10379.0</v>
      </c>
      <c r="AG4" s="1">
        <v>1.0047153788E10</v>
      </c>
      <c r="AH4" s="1" t="s">
        <v>415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1.0</v>
      </c>
      <c r="AR4" s="1">
        <v>0.0</v>
      </c>
      <c r="AS4" s="2" t="b">
        <f>IFERROR(__xludf.DUMMYFUNCTION("IF(REGEXMATCH(AD4, ""DEPRECATED""), true, false)
"),FALSE)</f>
        <v>0</v>
      </c>
      <c r="AT4" s="2" t="str">
        <f t="shared" ref="AT4:AT47" si="4">CONCAT(AC4, CONCAT(" - ", AF4))</f>
        <v>alpine - 10379</v>
      </c>
      <c r="AU4" s="3" t="str">
        <f t="shared" ref="AU4:AU47" si="5">CONCAT(AC4, CONCAT(" - ", AG4))</f>
        <v>alpine - 10047153788</v>
      </c>
      <c r="AV4" s="2" t="b">
        <f t="shared" ref="AV4:AV47" si="6">if(eq(AI4,"undefined"),true,false)</f>
        <v>0</v>
      </c>
    </row>
    <row r="5">
      <c r="A5" s="1" t="s">
        <v>359</v>
      </c>
      <c r="B5" s="1" t="s">
        <v>360</v>
      </c>
      <c r="C5" s="1" t="s">
        <v>23</v>
      </c>
      <c r="D5" s="1">
        <v>16519.0</v>
      </c>
      <c r="E5" s="1">
        <v>8.136854258E9</v>
      </c>
      <c r="F5" s="1" t="s">
        <v>361</v>
      </c>
      <c r="G5" s="1">
        <v>3.0</v>
      </c>
      <c r="H5" s="1">
        <v>9.0</v>
      </c>
      <c r="I5" s="1">
        <v>1.0</v>
      </c>
      <c r="J5" s="1">
        <v>3.0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2" t="b">
        <f>IFERROR(__xludf.DUMMYFUNCTION("IF(REGEXMATCH(B5, ""DEPRECATED""), true, false)
"),FALSE)</f>
        <v>0</v>
      </c>
      <c r="R5" s="2" t="str">
        <f t="shared" si="1"/>
        <v>ubuntu - 16519</v>
      </c>
      <c r="S5" s="3" t="str">
        <f t="shared" si="2"/>
        <v>ubuntu - 8136854258</v>
      </c>
      <c r="T5" s="2" t="b">
        <f t="shared" si="3"/>
        <v>0</v>
      </c>
      <c r="AC5" s="1" t="s">
        <v>88</v>
      </c>
      <c r="AD5" s="1" t="s">
        <v>89</v>
      </c>
      <c r="AE5" s="1" t="s">
        <v>23</v>
      </c>
      <c r="AF5" s="1">
        <v>19159.0</v>
      </c>
      <c r="AG5" s="1">
        <v>8.573723816E9</v>
      </c>
      <c r="AH5" s="1" t="s">
        <v>90</v>
      </c>
      <c r="AI5" s="1">
        <v>0.0</v>
      </c>
      <c r="AJ5" s="1">
        <v>34.0</v>
      </c>
      <c r="AK5" s="1">
        <v>0.0</v>
      </c>
      <c r="AL5" s="1">
        <v>3.0</v>
      </c>
      <c r="AM5" s="1">
        <v>0.0</v>
      </c>
      <c r="AN5" s="1">
        <v>0.0</v>
      </c>
      <c r="AO5" s="1">
        <v>0.0</v>
      </c>
      <c r="AP5" s="1">
        <v>1.0</v>
      </c>
      <c r="AQ5" s="1">
        <v>0.0</v>
      </c>
      <c r="AR5" s="1">
        <v>0.0</v>
      </c>
      <c r="AS5" s="2" t="b">
        <f>IFERROR(__xludf.DUMMYFUNCTION("IF(REGEXMATCH(AD5, ""DEPRECATED""), true, false)
"),FALSE)</f>
        <v>0</v>
      </c>
      <c r="AT5" s="2" t="str">
        <f t="shared" si="4"/>
        <v>nginx - 19159</v>
      </c>
      <c r="AU5" s="3" t="str">
        <f t="shared" si="5"/>
        <v>nginx - 8573723816</v>
      </c>
      <c r="AV5" s="2" t="b">
        <f t="shared" si="6"/>
        <v>0</v>
      </c>
    </row>
    <row r="6">
      <c r="A6" s="1" t="s">
        <v>254</v>
      </c>
      <c r="B6" s="1" t="s">
        <v>255</v>
      </c>
      <c r="C6" s="1" t="s">
        <v>23</v>
      </c>
      <c r="D6" s="1">
        <v>9131.0</v>
      </c>
      <c r="E6" s="1">
        <v>7.040684374E9</v>
      </c>
      <c r="F6" s="1" t="s">
        <v>256</v>
      </c>
      <c r="G6" s="1">
        <v>1.0</v>
      </c>
      <c r="H6" s="1">
        <v>92.0</v>
      </c>
      <c r="I6" s="1">
        <v>0.0</v>
      </c>
      <c r="J6" s="1">
        <v>7.0</v>
      </c>
      <c r="K6" s="1">
        <v>0.0</v>
      </c>
      <c r="L6" s="1">
        <v>0.0</v>
      </c>
      <c r="M6" s="1">
        <v>0.0</v>
      </c>
      <c r="N6" s="1">
        <v>1.0</v>
      </c>
      <c r="O6" s="1">
        <v>0.0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1"/>
        <v>python - 9131</v>
      </c>
      <c r="S6" s="3" t="str">
        <f t="shared" si="2"/>
        <v>python - 7040684374</v>
      </c>
      <c r="T6" s="2" t="b">
        <f t="shared" si="3"/>
        <v>0</v>
      </c>
      <c r="AC6" s="1" t="s">
        <v>431</v>
      </c>
      <c r="AD6" s="1" t="s">
        <v>432</v>
      </c>
      <c r="AE6" s="1" t="s">
        <v>23</v>
      </c>
      <c r="AF6" s="1">
        <v>3118.0</v>
      </c>
      <c r="AG6" s="1">
        <v>8.27672497E9</v>
      </c>
      <c r="AH6" s="1" t="s">
        <v>433</v>
      </c>
      <c r="AI6" s="1">
        <v>0.0</v>
      </c>
      <c r="AJ6" s="1">
        <v>0.0</v>
      </c>
      <c r="AK6" s="1">
        <v>0.0</v>
      </c>
      <c r="AL6" s="1">
        <v>0.0</v>
      </c>
      <c r="AM6" s="1">
        <v>0.0</v>
      </c>
      <c r="AN6" s="1">
        <v>0.0</v>
      </c>
      <c r="AO6" s="1">
        <v>0.0</v>
      </c>
      <c r="AP6" s="1">
        <v>0.0</v>
      </c>
      <c r="AQ6" s="1">
        <v>0.0</v>
      </c>
      <c r="AR6" s="1">
        <v>0.0</v>
      </c>
      <c r="AS6" s="2" t="b">
        <f>IFERROR(__xludf.DUMMYFUNCTION("IF(REGEXMATCH(AD6, ""DEPRECATED""), true, false)
"),FALSE)</f>
        <v>0</v>
      </c>
      <c r="AT6" s="2" t="str">
        <f t="shared" si="4"/>
        <v>busybox - 3118</v>
      </c>
      <c r="AU6" s="3" t="str">
        <f t="shared" si="5"/>
        <v>busybox - 8276724970</v>
      </c>
      <c r="AV6" s="2" t="b">
        <f t="shared" si="6"/>
        <v>0</v>
      </c>
    </row>
    <row r="7">
      <c r="A7" s="1" t="s">
        <v>245</v>
      </c>
      <c r="B7" s="1" t="s">
        <v>246</v>
      </c>
      <c r="C7" s="1" t="s">
        <v>23</v>
      </c>
      <c r="D7" s="1">
        <v>12437.0</v>
      </c>
      <c r="E7" s="1">
        <v>5.994034865E9</v>
      </c>
      <c r="F7" s="1" t="s">
        <v>247</v>
      </c>
      <c r="G7" s="1">
        <v>3.0</v>
      </c>
      <c r="H7" s="1">
        <v>19.0</v>
      </c>
      <c r="I7" s="1">
        <v>11.0</v>
      </c>
      <c r="J7" s="1">
        <v>0.0</v>
      </c>
      <c r="K7" s="1">
        <v>28.0</v>
      </c>
      <c r="L7" s="1">
        <v>0.0</v>
      </c>
      <c r="M7" s="1">
        <v>2.0</v>
      </c>
      <c r="N7" s="1">
        <v>1.0</v>
      </c>
      <c r="O7" s="1">
        <v>1.0</v>
      </c>
      <c r="P7" s="1">
        <v>0.0</v>
      </c>
      <c r="Q7" s="2" t="b">
        <f>IFERROR(__xludf.DUMMYFUNCTION("IF(REGEXMATCH(B7, ""DEPRECATED""), true, false)
"),FALSE)</f>
        <v>0</v>
      </c>
      <c r="R7" s="2" t="str">
        <f t="shared" si="1"/>
        <v>redis - 12437</v>
      </c>
      <c r="S7" s="3" t="str">
        <f t="shared" si="2"/>
        <v>redis - 5994034865</v>
      </c>
      <c r="T7" s="2" t="b">
        <f t="shared" si="3"/>
        <v>0</v>
      </c>
      <c r="AC7" s="1" t="s">
        <v>359</v>
      </c>
      <c r="AD7" s="1" t="s">
        <v>360</v>
      </c>
      <c r="AE7" s="1" t="s">
        <v>23</v>
      </c>
      <c r="AF7" s="1">
        <v>16519.0</v>
      </c>
      <c r="AG7" s="1">
        <v>8.136854258E9</v>
      </c>
      <c r="AH7" s="1" t="s">
        <v>361</v>
      </c>
      <c r="AI7" s="1">
        <v>3.0</v>
      </c>
      <c r="AJ7" s="1">
        <v>9.0</v>
      </c>
      <c r="AK7" s="1">
        <v>1.0</v>
      </c>
      <c r="AL7" s="1">
        <v>3.0</v>
      </c>
      <c r="AM7" s="1">
        <v>0.0</v>
      </c>
      <c r="AN7" s="1">
        <v>0.0</v>
      </c>
      <c r="AO7" s="1">
        <v>0.0</v>
      </c>
      <c r="AP7" s="1">
        <v>0.0</v>
      </c>
      <c r="AQ7" s="1">
        <v>0.0</v>
      </c>
      <c r="AR7" s="1">
        <v>0.0</v>
      </c>
      <c r="AS7" s="2" t="b">
        <f>IFERROR(__xludf.DUMMYFUNCTION("IF(REGEXMATCH(AD7, ""DEPRECATED""), true, false)
"),FALSE)</f>
        <v>0</v>
      </c>
      <c r="AT7" s="2" t="str">
        <f t="shared" si="4"/>
        <v>ubuntu - 16519</v>
      </c>
      <c r="AU7" s="3" t="str">
        <f t="shared" si="5"/>
        <v>ubuntu - 8136854258</v>
      </c>
      <c r="AV7" s="2" t="b">
        <f t="shared" si="6"/>
        <v>0</v>
      </c>
    </row>
    <row r="8">
      <c r="A8" s="1" t="s">
        <v>290</v>
      </c>
      <c r="B8" s="1" t="s">
        <v>291</v>
      </c>
      <c r="C8" s="1" t="s">
        <v>23</v>
      </c>
      <c r="D8" s="1">
        <v>12734.0</v>
      </c>
      <c r="E8" s="1">
        <v>5.925679194E9</v>
      </c>
      <c r="F8" s="1" t="s">
        <v>292</v>
      </c>
      <c r="G8" s="1">
        <v>3.0</v>
      </c>
      <c r="H8" s="1">
        <v>32.0</v>
      </c>
      <c r="I8" s="1">
        <v>11.0</v>
      </c>
      <c r="J8" s="1">
        <v>0.0</v>
      </c>
      <c r="K8" s="1">
        <v>28.0</v>
      </c>
      <c r="L8" s="1">
        <v>0.0</v>
      </c>
      <c r="M8" s="1">
        <v>2.0</v>
      </c>
      <c r="N8" s="1">
        <v>1.0</v>
      </c>
      <c r="O8" s="1">
        <v>1.0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1"/>
        <v>postgres - 12734</v>
      </c>
      <c r="S8" s="3" t="str">
        <f t="shared" si="2"/>
        <v>postgres - 5925679194</v>
      </c>
      <c r="T8" s="2" t="b">
        <f t="shared" si="3"/>
        <v>0</v>
      </c>
      <c r="AC8" s="1" t="s">
        <v>254</v>
      </c>
      <c r="AD8" s="1" t="s">
        <v>255</v>
      </c>
      <c r="AE8" s="1" t="s">
        <v>23</v>
      </c>
      <c r="AF8" s="1">
        <v>9131.0</v>
      </c>
      <c r="AG8" s="1">
        <v>7.040684374E9</v>
      </c>
      <c r="AH8" s="1" t="s">
        <v>256</v>
      </c>
      <c r="AI8" s="1">
        <v>1.0</v>
      </c>
      <c r="AJ8" s="1">
        <v>92.0</v>
      </c>
      <c r="AK8" s="1">
        <v>0.0</v>
      </c>
      <c r="AL8" s="1">
        <v>7.0</v>
      </c>
      <c r="AM8" s="1">
        <v>0.0</v>
      </c>
      <c r="AN8" s="1">
        <v>0.0</v>
      </c>
      <c r="AO8" s="1">
        <v>0.0</v>
      </c>
      <c r="AP8" s="1">
        <v>1.0</v>
      </c>
      <c r="AQ8" s="1">
        <v>0.0</v>
      </c>
      <c r="AR8" s="1">
        <v>0.0</v>
      </c>
      <c r="AS8" s="2" t="b">
        <f>IFERROR(__xludf.DUMMYFUNCTION("IF(REGEXMATCH(AD8, ""DEPRECATED""), true, false)
"),FALSE)</f>
        <v>0</v>
      </c>
      <c r="AT8" s="2" t="str">
        <f t="shared" si="4"/>
        <v>python - 9131</v>
      </c>
      <c r="AU8" s="3" t="str">
        <f t="shared" si="5"/>
        <v>python - 7040684374</v>
      </c>
      <c r="AV8" s="2" t="b">
        <f t="shared" si="6"/>
        <v>0</v>
      </c>
    </row>
    <row r="9">
      <c r="A9" s="1" t="s">
        <v>61</v>
      </c>
      <c r="B9" s="1" t="s">
        <v>62</v>
      </c>
      <c r="C9" s="1" t="s">
        <v>23</v>
      </c>
      <c r="D9" s="1">
        <v>13004.0</v>
      </c>
      <c r="E9" s="1">
        <v>4.665428867E9</v>
      </c>
      <c r="F9" s="1" t="s">
        <v>63</v>
      </c>
      <c r="G9" s="1">
        <v>1.0</v>
      </c>
      <c r="H9" s="1">
        <v>82.0</v>
      </c>
      <c r="I9" s="1">
        <v>0.0</v>
      </c>
      <c r="J9" s="1">
        <v>7.0</v>
      </c>
      <c r="K9" s="1">
        <v>0.0</v>
      </c>
      <c r="L9" s="1">
        <v>0.0</v>
      </c>
      <c r="M9" s="1">
        <v>0.0</v>
      </c>
      <c r="N9" s="1">
        <v>1.0</v>
      </c>
      <c r="O9" s="1">
        <v>0.0</v>
      </c>
      <c r="P9" s="1">
        <v>0.0</v>
      </c>
      <c r="Q9" s="2" t="b">
        <f>IFERROR(__xludf.DUMMYFUNCTION("IF(REGEXMATCH(B9, ""DEPRECATED""), true, false)
"),FALSE)</f>
        <v>0</v>
      </c>
      <c r="R9" s="2" t="str">
        <f t="shared" si="1"/>
        <v>node - 13004</v>
      </c>
      <c r="S9" s="3" t="str">
        <f t="shared" si="2"/>
        <v>node - 4665428867</v>
      </c>
      <c r="T9" s="2" t="b">
        <f t="shared" si="3"/>
        <v>0</v>
      </c>
      <c r="AC9" s="1" t="s">
        <v>245</v>
      </c>
      <c r="AD9" s="1" t="s">
        <v>246</v>
      </c>
      <c r="AE9" s="1" t="s">
        <v>23</v>
      </c>
      <c r="AF9" s="1">
        <v>12437.0</v>
      </c>
      <c r="AG9" s="1">
        <v>5.994034865E9</v>
      </c>
      <c r="AH9" s="1" t="s">
        <v>247</v>
      </c>
      <c r="AI9" s="1">
        <v>3.0</v>
      </c>
      <c r="AJ9" s="1">
        <v>19.0</v>
      </c>
      <c r="AK9" s="1">
        <v>11.0</v>
      </c>
      <c r="AL9" s="1">
        <v>0.0</v>
      </c>
      <c r="AM9" s="1">
        <v>28.0</v>
      </c>
      <c r="AN9" s="1">
        <v>0.0</v>
      </c>
      <c r="AO9" s="1">
        <v>2.0</v>
      </c>
      <c r="AP9" s="1">
        <v>1.0</v>
      </c>
      <c r="AQ9" s="1">
        <v>1.0</v>
      </c>
      <c r="AR9" s="1">
        <v>0.0</v>
      </c>
      <c r="AS9" s="2" t="b">
        <f>IFERROR(__xludf.DUMMYFUNCTION("IF(REGEXMATCH(AD9, ""DEPRECATED""), true, false)
"),FALSE)</f>
        <v>0</v>
      </c>
      <c r="AT9" s="2" t="str">
        <f t="shared" si="4"/>
        <v>redis - 12437</v>
      </c>
      <c r="AU9" s="3" t="str">
        <f t="shared" si="5"/>
        <v>redis - 5994034865</v>
      </c>
      <c r="AV9" s="2" t="b">
        <f t="shared" si="6"/>
        <v>0</v>
      </c>
    </row>
    <row r="10">
      <c r="A10" s="1" t="s">
        <v>275</v>
      </c>
      <c r="B10" s="1" t="s">
        <v>276</v>
      </c>
      <c r="C10" s="1" t="s">
        <v>23</v>
      </c>
      <c r="D10" s="1">
        <v>2098.0</v>
      </c>
      <c r="E10" s="1">
        <v>4.402857683E9</v>
      </c>
      <c r="F10" s="1" t="s">
        <v>277</v>
      </c>
      <c r="G10" s="1">
        <v>1.0</v>
      </c>
      <c r="H10" s="1">
        <v>19.0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memcached - 2098</v>
      </c>
      <c r="S10" s="3" t="str">
        <f t="shared" si="2"/>
        <v>memcached - 4402857683</v>
      </c>
      <c r="T10" s="2" t="b">
        <f t="shared" si="3"/>
        <v>0</v>
      </c>
      <c r="AC10" s="1" t="s">
        <v>290</v>
      </c>
      <c r="AD10" s="1" t="s">
        <v>291</v>
      </c>
      <c r="AE10" s="1" t="s">
        <v>23</v>
      </c>
      <c r="AF10" s="1">
        <v>12734.0</v>
      </c>
      <c r="AG10" s="1">
        <v>5.925679194E9</v>
      </c>
      <c r="AH10" s="1" t="s">
        <v>292</v>
      </c>
      <c r="AI10" s="1">
        <v>3.0</v>
      </c>
      <c r="AJ10" s="1">
        <v>32.0</v>
      </c>
      <c r="AK10" s="1">
        <v>11.0</v>
      </c>
      <c r="AL10" s="1">
        <v>0.0</v>
      </c>
      <c r="AM10" s="1">
        <v>28.0</v>
      </c>
      <c r="AN10" s="1">
        <v>0.0</v>
      </c>
      <c r="AO10" s="1">
        <v>2.0</v>
      </c>
      <c r="AP10" s="1">
        <v>1.0</v>
      </c>
      <c r="AQ10" s="1">
        <v>1.0</v>
      </c>
      <c r="AR10" s="1">
        <v>0.0</v>
      </c>
      <c r="AS10" s="2" t="b">
        <f>IFERROR(__xludf.DUMMYFUNCTION("IF(REGEXMATCH(AD10, ""DEPRECATED""), true, false)
"),FALSE)</f>
        <v>0</v>
      </c>
      <c r="AT10" s="2" t="str">
        <f t="shared" si="4"/>
        <v>postgres - 12734</v>
      </c>
      <c r="AU10" s="3" t="str">
        <f t="shared" si="5"/>
        <v>postgres - 5925679194</v>
      </c>
      <c r="AV10" s="2" t="b">
        <f t="shared" si="6"/>
        <v>0</v>
      </c>
    </row>
    <row r="11">
      <c r="A11" s="1" t="s">
        <v>242</v>
      </c>
      <c r="B11" s="1" t="s">
        <v>243</v>
      </c>
      <c r="C11" s="1" t="s">
        <v>23</v>
      </c>
      <c r="D11" s="1">
        <v>4579.0</v>
      </c>
      <c r="E11" s="1">
        <v>4.357117408E9</v>
      </c>
      <c r="F11" s="1" t="s">
        <v>244</v>
      </c>
      <c r="G11" s="1">
        <v>1.0</v>
      </c>
      <c r="H11" s="1">
        <v>28.0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1.0</v>
      </c>
      <c r="O11" s="1">
        <v>0.0</v>
      </c>
      <c r="P11" s="1">
        <v>0.0</v>
      </c>
      <c r="Q11" s="2" t="b">
        <f>IFERROR(__xludf.DUMMYFUNCTION("IF(REGEXMATCH(B11, ""DEPRECATED""), true, false)
"),FALSE)</f>
        <v>0</v>
      </c>
      <c r="R11" s="2" t="str">
        <f t="shared" si="1"/>
        <v>httpd - 4579</v>
      </c>
      <c r="S11" s="3" t="str">
        <f t="shared" si="2"/>
        <v>httpd - 4357117408</v>
      </c>
      <c r="T11" s="2" t="b">
        <f t="shared" si="3"/>
        <v>0</v>
      </c>
      <c r="AC11" s="1" t="s">
        <v>61</v>
      </c>
      <c r="AD11" s="1" t="s">
        <v>62</v>
      </c>
      <c r="AE11" s="1" t="s">
        <v>23</v>
      </c>
      <c r="AF11" s="1">
        <v>13004.0</v>
      </c>
      <c r="AG11" s="1">
        <v>4.665428867E9</v>
      </c>
      <c r="AH11" s="1" t="s">
        <v>63</v>
      </c>
      <c r="AI11" s="1">
        <v>1.0</v>
      </c>
      <c r="AJ11" s="1">
        <v>82.0</v>
      </c>
      <c r="AK11" s="1">
        <v>0.0</v>
      </c>
      <c r="AL11" s="1">
        <v>7.0</v>
      </c>
      <c r="AM11" s="1">
        <v>0.0</v>
      </c>
      <c r="AN11" s="1">
        <v>0.0</v>
      </c>
      <c r="AO11" s="1">
        <v>0.0</v>
      </c>
      <c r="AP11" s="1">
        <v>1.0</v>
      </c>
      <c r="AQ11" s="1">
        <v>0.0</v>
      </c>
      <c r="AR11" s="1">
        <v>0.0</v>
      </c>
      <c r="AS11" s="2" t="b">
        <f>IFERROR(__xludf.DUMMYFUNCTION("IF(REGEXMATCH(AD11, ""DEPRECATED""), true, false)
"),FALSE)</f>
        <v>0</v>
      </c>
      <c r="AT11" s="2" t="str">
        <f t="shared" si="4"/>
        <v>node - 13004</v>
      </c>
      <c r="AU11" s="3" t="str">
        <f t="shared" si="5"/>
        <v>node - 4665428867</v>
      </c>
      <c r="AV11" s="2" t="b">
        <f t="shared" si="6"/>
        <v>0</v>
      </c>
    </row>
    <row r="12">
      <c r="A12" s="1" t="s">
        <v>37</v>
      </c>
      <c r="B12" s="1" t="s">
        <v>38</v>
      </c>
      <c r="C12" s="1" t="s">
        <v>23</v>
      </c>
      <c r="D12" s="1">
        <v>9906.0</v>
      </c>
      <c r="E12" s="1">
        <v>3.928672726E9</v>
      </c>
      <c r="F12" s="1" t="s">
        <v>39</v>
      </c>
      <c r="G12" s="1">
        <v>5.0</v>
      </c>
      <c r="H12" s="1">
        <v>11.0</v>
      </c>
      <c r="I12" s="1">
        <v>12.0</v>
      </c>
      <c r="J12" s="1">
        <v>3.0</v>
      </c>
      <c r="K12" s="1">
        <v>28.0</v>
      </c>
      <c r="L12" s="1">
        <v>0.0</v>
      </c>
      <c r="M12" s="1">
        <v>2.0</v>
      </c>
      <c r="N12" s="1">
        <v>0.0</v>
      </c>
      <c r="O12" s="1">
        <v>1.0</v>
      </c>
      <c r="P12" s="1">
        <v>0.0</v>
      </c>
      <c r="Q12" s="2" t="b">
        <f>IFERROR(__xludf.DUMMYFUNCTION("IF(REGEXMATCH(B12, ""DEPRECATED""), true, false)
"),FALSE)</f>
        <v>0</v>
      </c>
      <c r="R12" s="2" t="str">
        <f t="shared" si="1"/>
        <v>mongo - 9906</v>
      </c>
      <c r="S12" s="3" t="str">
        <f t="shared" si="2"/>
        <v>mongo - 3928672726</v>
      </c>
      <c r="T12" s="2" t="b">
        <f t="shared" si="3"/>
        <v>0</v>
      </c>
      <c r="AC12" s="1" t="s">
        <v>275</v>
      </c>
      <c r="AD12" s="1" t="s">
        <v>276</v>
      </c>
      <c r="AE12" s="1" t="s">
        <v>23</v>
      </c>
      <c r="AF12" s="1">
        <v>2098.0</v>
      </c>
      <c r="AG12" s="1">
        <v>4.402857683E9</v>
      </c>
      <c r="AH12" s="1" t="s">
        <v>277</v>
      </c>
      <c r="AI12" s="1">
        <v>1.0</v>
      </c>
      <c r="AJ12" s="1">
        <v>19.0</v>
      </c>
      <c r="AK12" s="1">
        <v>0.0</v>
      </c>
      <c r="AL12" s="1">
        <v>0.0</v>
      </c>
      <c r="AM12" s="1">
        <v>0.0</v>
      </c>
      <c r="AN12" s="1">
        <v>0.0</v>
      </c>
      <c r="AO12" s="1">
        <v>0.0</v>
      </c>
      <c r="AP12" s="1">
        <v>1.0</v>
      </c>
      <c r="AQ12" s="1">
        <v>0.0</v>
      </c>
      <c r="AR12" s="1">
        <v>0.0</v>
      </c>
      <c r="AS12" s="2" t="b">
        <f>IFERROR(__xludf.DUMMYFUNCTION("IF(REGEXMATCH(AD12, ""DEPRECATED""), true, false)
"),FALSE)</f>
        <v>0</v>
      </c>
      <c r="AT12" s="2" t="str">
        <f t="shared" si="4"/>
        <v>memcached - 2098</v>
      </c>
      <c r="AU12" s="3" t="str">
        <f t="shared" si="5"/>
        <v>memcached - 4402857683</v>
      </c>
      <c r="AV12" s="2" t="b">
        <f t="shared" si="6"/>
        <v>0</v>
      </c>
    </row>
    <row r="13">
      <c r="A13" s="1" t="s">
        <v>34</v>
      </c>
      <c r="B13" s="1" t="s">
        <v>35</v>
      </c>
      <c r="C13" s="1" t="s">
        <v>23</v>
      </c>
      <c r="D13" s="1">
        <v>14552.0</v>
      </c>
      <c r="E13" s="1">
        <v>3.864873871E9</v>
      </c>
      <c r="F13" s="1" t="s">
        <v>36</v>
      </c>
      <c r="G13" s="1">
        <v>5.0</v>
      </c>
      <c r="H13" s="1">
        <v>0.0</v>
      </c>
      <c r="I13" s="1">
        <v>28.0</v>
      </c>
      <c r="J13" s="1">
        <v>0.0</v>
      </c>
      <c r="K13" s="1">
        <v>50.0</v>
      </c>
      <c r="L13" s="1">
        <v>0.0</v>
      </c>
      <c r="M13" s="1">
        <v>2.0</v>
      </c>
      <c r="N13" s="1">
        <v>0.0</v>
      </c>
      <c r="O13" s="1">
        <v>4.0</v>
      </c>
      <c r="P13" s="1">
        <v>0.0</v>
      </c>
      <c r="Q13" s="2" t="b">
        <f>IFERROR(__xludf.DUMMYFUNCTION("IF(REGEXMATCH(B13, ""DEPRECATED""), true, false)
"),FALSE)</f>
        <v>0</v>
      </c>
      <c r="R13" s="2" t="str">
        <f t="shared" si="1"/>
        <v>mysql - 14552</v>
      </c>
      <c r="S13" s="3" t="str">
        <f t="shared" si="2"/>
        <v>mysql - 3864873871</v>
      </c>
      <c r="T13" s="2" t="b">
        <f t="shared" si="3"/>
        <v>0</v>
      </c>
      <c r="AC13" s="1" t="s">
        <v>242</v>
      </c>
      <c r="AD13" s="1" t="s">
        <v>243</v>
      </c>
      <c r="AE13" s="1" t="s">
        <v>23</v>
      </c>
      <c r="AF13" s="1">
        <v>4579.0</v>
      </c>
      <c r="AG13" s="1">
        <v>4.357117408E9</v>
      </c>
      <c r="AH13" s="1" t="s">
        <v>244</v>
      </c>
      <c r="AI13" s="1">
        <v>1.0</v>
      </c>
      <c r="AJ13" s="1">
        <v>28.0</v>
      </c>
      <c r="AK13" s="1">
        <v>0.0</v>
      </c>
      <c r="AL13" s="1">
        <v>0.0</v>
      </c>
      <c r="AM13" s="1">
        <v>0.0</v>
      </c>
      <c r="AN13" s="1">
        <v>0.0</v>
      </c>
      <c r="AO13" s="1">
        <v>0.0</v>
      </c>
      <c r="AP13" s="1">
        <v>1.0</v>
      </c>
      <c r="AQ13" s="1">
        <v>0.0</v>
      </c>
      <c r="AR13" s="1">
        <v>0.0</v>
      </c>
      <c r="AS13" s="2" t="b">
        <f>IFERROR(__xludf.DUMMYFUNCTION("IF(REGEXMATCH(AD13, ""DEPRECATED""), true, false)
"),FALSE)</f>
        <v>0</v>
      </c>
      <c r="AT13" s="2" t="str">
        <f t="shared" si="4"/>
        <v>httpd - 4579</v>
      </c>
      <c r="AU13" s="3" t="str">
        <f t="shared" si="5"/>
        <v>httpd - 4357117408</v>
      </c>
      <c r="AV13" s="2" t="b">
        <f t="shared" si="6"/>
        <v>0</v>
      </c>
    </row>
    <row r="14">
      <c r="A14" s="1" t="s">
        <v>356</v>
      </c>
      <c r="B14" s="1" t="s">
        <v>357</v>
      </c>
      <c r="C14" s="1" t="s">
        <v>23</v>
      </c>
      <c r="D14" s="1">
        <v>3052.0</v>
      </c>
      <c r="E14" s="1">
        <v>3.21639236E9</v>
      </c>
      <c r="F14" s="1" t="s">
        <v>358</v>
      </c>
      <c r="G14" s="1">
        <v>0.0</v>
      </c>
      <c r="H14" s="1">
        <v>1.0</v>
      </c>
      <c r="I14" s="1">
        <v>5.0</v>
      </c>
      <c r="J14" s="1">
        <v>1.0</v>
      </c>
      <c r="K14" s="1">
        <v>2.0</v>
      </c>
      <c r="L14" s="1">
        <v>0.0</v>
      </c>
      <c r="M14" s="1">
        <v>0.0</v>
      </c>
      <c r="N14" s="1">
        <v>0.0</v>
      </c>
      <c r="O14" s="1">
        <v>1.0</v>
      </c>
      <c r="P14" s="1">
        <v>0.0</v>
      </c>
      <c r="Q14" s="2" t="b">
        <f>IFERROR(__xludf.DUMMYFUNCTION("IF(REGEXMATCH(B14, ""DEPRECATED""), true, false)
"),FALSE)</f>
        <v>0</v>
      </c>
      <c r="R14" s="2" t="str">
        <f t="shared" si="1"/>
        <v>traefik - 3052</v>
      </c>
      <c r="S14" s="3" t="str">
        <f t="shared" si="2"/>
        <v>traefik - 3216392360</v>
      </c>
      <c r="T14" s="2" t="b">
        <f t="shared" si="3"/>
        <v>0</v>
      </c>
      <c r="AC14" s="1" t="s">
        <v>37</v>
      </c>
      <c r="AD14" s="1" t="s">
        <v>38</v>
      </c>
      <c r="AE14" s="1" t="s">
        <v>23</v>
      </c>
      <c r="AF14" s="1">
        <v>9906.0</v>
      </c>
      <c r="AG14" s="1">
        <v>3.928672726E9</v>
      </c>
      <c r="AH14" s="1" t="s">
        <v>39</v>
      </c>
      <c r="AI14" s="1">
        <v>5.0</v>
      </c>
      <c r="AJ14" s="1">
        <v>11.0</v>
      </c>
      <c r="AK14" s="1">
        <v>12.0</v>
      </c>
      <c r="AL14" s="1">
        <v>3.0</v>
      </c>
      <c r="AM14" s="1">
        <v>28.0</v>
      </c>
      <c r="AN14" s="1">
        <v>0.0</v>
      </c>
      <c r="AO14" s="1">
        <v>2.0</v>
      </c>
      <c r="AP14" s="1">
        <v>0.0</v>
      </c>
      <c r="AQ14" s="1">
        <v>1.0</v>
      </c>
      <c r="AR14" s="1">
        <v>0.0</v>
      </c>
      <c r="AS14" s="2" t="b">
        <f>IFERROR(__xludf.DUMMYFUNCTION("IF(REGEXMATCH(AD14, ""DEPRECATED""), true, false)
"),FALSE)</f>
        <v>0</v>
      </c>
      <c r="AT14" s="2" t="str">
        <f t="shared" si="4"/>
        <v>mongo - 9906</v>
      </c>
      <c r="AU14" s="3" t="str">
        <f t="shared" si="5"/>
        <v>mongo - 3928672726</v>
      </c>
      <c r="AV14" s="2" t="b">
        <f t="shared" si="6"/>
        <v>0</v>
      </c>
    </row>
    <row r="15">
      <c r="A15" s="1" t="s">
        <v>28</v>
      </c>
      <c r="B15" s="1" t="s">
        <v>29</v>
      </c>
      <c r="C15" s="1" t="s">
        <v>23</v>
      </c>
      <c r="D15" s="1">
        <v>4912.0</v>
      </c>
      <c r="E15" s="1">
        <v>2.644473077E9</v>
      </c>
      <c r="F15" s="1" t="s">
        <v>30</v>
      </c>
      <c r="G15" s="1">
        <v>3.0</v>
      </c>
      <c r="H15" s="1">
        <v>9.0</v>
      </c>
      <c r="I15" s="1">
        <v>1.0</v>
      </c>
      <c r="J15" s="1">
        <v>3.0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1"/>
        <v>rabbitmq - 4912</v>
      </c>
      <c r="S15" s="3" t="str">
        <f t="shared" si="2"/>
        <v>rabbitmq - 2644473077</v>
      </c>
      <c r="T15" s="2" t="b">
        <f t="shared" si="3"/>
        <v>0</v>
      </c>
      <c r="AC15" s="1" t="s">
        <v>34</v>
      </c>
      <c r="AD15" s="1" t="s">
        <v>35</v>
      </c>
      <c r="AE15" s="1" t="s">
        <v>23</v>
      </c>
      <c r="AF15" s="1">
        <v>14552.0</v>
      </c>
      <c r="AG15" s="1">
        <v>3.864873871E9</v>
      </c>
      <c r="AH15" s="1" t="s">
        <v>36</v>
      </c>
      <c r="AI15" s="1">
        <v>5.0</v>
      </c>
      <c r="AJ15" s="1">
        <v>0.0</v>
      </c>
      <c r="AK15" s="1">
        <v>28.0</v>
      </c>
      <c r="AL15" s="1">
        <v>0.0</v>
      </c>
      <c r="AM15" s="1">
        <v>50.0</v>
      </c>
      <c r="AN15" s="1">
        <v>0.0</v>
      </c>
      <c r="AO15" s="1">
        <v>2.0</v>
      </c>
      <c r="AP15" s="1">
        <v>0.0</v>
      </c>
      <c r="AQ15" s="1">
        <v>4.0</v>
      </c>
      <c r="AR15" s="1">
        <v>0.0</v>
      </c>
      <c r="AS15" s="2" t="b">
        <f>IFERROR(__xludf.DUMMYFUNCTION("IF(REGEXMATCH(AD15, ""DEPRECATED""), true, false)
"),FALSE)</f>
        <v>0</v>
      </c>
      <c r="AT15" s="2" t="str">
        <f t="shared" si="4"/>
        <v>mysql - 14552</v>
      </c>
      <c r="AU15" s="3" t="str">
        <f t="shared" si="5"/>
        <v>mysql - 3864873871</v>
      </c>
      <c r="AV15" s="2" t="b">
        <f t="shared" si="6"/>
        <v>0</v>
      </c>
    </row>
    <row r="16">
      <c r="A16" s="1" t="s">
        <v>332</v>
      </c>
      <c r="B16" s="1" t="s">
        <v>333</v>
      </c>
      <c r="C16" s="1" t="s">
        <v>23</v>
      </c>
      <c r="D16" s="1">
        <v>5558.0</v>
      </c>
      <c r="E16" s="1">
        <v>2.628305413E9</v>
      </c>
      <c r="F16" s="1" t="s">
        <v>334</v>
      </c>
      <c r="G16" s="1">
        <v>5.0</v>
      </c>
      <c r="H16" s="1">
        <v>10.0</v>
      </c>
      <c r="I16" s="1">
        <v>15.0</v>
      </c>
      <c r="J16" s="1">
        <v>3.0</v>
      </c>
      <c r="K16" s="1">
        <v>36.0</v>
      </c>
      <c r="L16" s="1">
        <v>0.0</v>
      </c>
      <c r="M16" s="1">
        <v>3.0</v>
      </c>
      <c r="N16" s="1">
        <v>0.0</v>
      </c>
      <c r="O16" s="1">
        <v>1.0</v>
      </c>
      <c r="P16" s="1">
        <v>0.0</v>
      </c>
      <c r="Q16" s="2" t="b">
        <f>IFERROR(__xludf.DUMMYFUNCTION("IF(REGEXMATCH(B16, ""DEPRECATED""), true, false)
"),FALSE)</f>
        <v>0</v>
      </c>
      <c r="R16" s="2" t="str">
        <f t="shared" si="1"/>
        <v>mariadb - 5558</v>
      </c>
      <c r="S16" s="3" t="str">
        <f t="shared" si="2"/>
        <v>mariadb - 2628305413</v>
      </c>
      <c r="T16" s="2" t="b">
        <f t="shared" si="3"/>
        <v>0</v>
      </c>
      <c r="AC16" s="1" t="s">
        <v>356</v>
      </c>
      <c r="AD16" s="1" t="s">
        <v>357</v>
      </c>
      <c r="AE16" s="1" t="s">
        <v>23</v>
      </c>
      <c r="AF16" s="1">
        <v>3052.0</v>
      </c>
      <c r="AG16" s="1">
        <v>3.21639236E9</v>
      </c>
      <c r="AH16" s="1" t="s">
        <v>358</v>
      </c>
      <c r="AI16" s="1">
        <v>0.0</v>
      </c>
      <c r="AJ16" s="1">
        <v>1.0</v>
      </c>
      <c r="AK16" s="1">
        <v>5.0</v>
      </c>
      <c r="AL16" s="1">
        <v>1.0</v>
      </c>
      <c r="AM16" s="1">
        <v>2.0</v>
      </c>
      <c r="AN16" s="1">
        <v>0.0</v>
      </c>
      <c r="AO16" s="1">
        <v>0.0</v>
      </c>
      <c r="AP16" s="1">
        <v>0.0</v>
      </c>
      <c r="AQ16" s="1">
        <v>1.0</v>
      </c>
      <c r="AR16" s="1">
        <v>0.0</v>
      </c>
      <c r="AS16" s="2" t="b">
        <f>IFERROR(__xludf.DUMMYFUNCTION("IF(REGEXMATCH(AD16, ""DEPRECATED""), true, false)
"),FALSE)</f>
        <v>0</v>
      </c>
      <c r="AT16" s="2" t="str">
        <f t="shared" si="4"/>
        <v>traefik - 3052</v>
      </c>
      <c r="AU16" s="3" t="str">
        <f t="shared" si="5"/>
        <v>traefik - 3216392360</v>
      </c>
      <c r="AV16" s="2" t="b">
        <f t="shared" si="6"/>
        <v>0</v>
      </c>
    </row>
    <row r="17">
      <c r="A17" s="1" t="s">
        <v>25</v>
      </c>
      <c r="B17" s="1" t="s">
        <v>26</v>
      </c>
      <c r="C17" s="1" t="s">
        <v>23</v>
      </c>
      <c r="D17" s="1">
        <v>2450.0</v>
      </c>
      <c r="E17" s="1">
        <v>2.616536732E9</v>
      </c>
      <c r="F17" s="1" t="s">
        <v>27</v>
      </c>
      <c r="G17" s="1">
        <v>0.0</v>
      </c>
      <c r="H17" s="1">
        <v>0.0</v>
      </c>
      <c r="I17" s="1">
        <v>7.0</v>
      </c>
      <c r="J17" s="1">
        <v>0.0</v>
      </c>
      <c r="K17" s="1">
        <v>2.0</v>
      </c>
      <c r="L17" s="1">
        <v>0.0</v>
      </c>
      <c r="M17" s="1">
        <v>0.0</v>
      </c>
      <c r="N17" s="1">
        <v>0.0</v>
      </c>
      <c r="O17" s="1">
        <v>3.0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docker - 2450</v>
      </c>
      <c r="S17" s="3" t="str">
        <f t="shared" si="2"/>
        <v>docker - 2616536732</v>
      </c>
      <c r="T17" s="2" t="b">
        <f t="shared" si="3"/>
        <v>0</v>
      </c>
      <c r="AC17" s="1" t="s">
        <v>28</v>
      </c>
      <c r="AD17" s="1" t="s">
        <v>29</v>
      </c>
      <c r="AE17" s="1" t="s">
        <v>23</v>
      </c>
      <c r="AF17" s="1">
        <v>4912.0</v>
      </c>
      <c r="AG17" s="1">
        <v>2.644473077E9</v>
      </c>
      <c r="AH17" s="1" t="s">
        <v>30</v>
      </c>
      <c r="AI17" s="1">
        <v>3.0</v>
      </c>
      <c r="AJ17" s="1">
        <v>9.0</v>
      </c>
      <c r="AK17" s="1">
        <v>1.0</v>
      </c>
      <c r="AL17" s="1">
        <v>3.0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2" t="b">
        <f>IFERROR(__xludf.DUMMYFUNCTION("IF(REGEXMATCH(AD17, ""DEPRECATED""), true, false)
"),FALSE)</f>
        <v>0</v>
      </c>
      <c r="AT17" s="2" t="str">
        <f t="shared" si="4"/>
        <v>rabbitmq - 4912</v>
      </c>
      <c r="AU17" s="3" t="str">
        <f t="shared" si="5"/>
        <v>rabbitmq - 2644473077</v>
      </c>
      <c r="AV17" s="2" t="b">
        <f t="shared" si="6"/>
        <v>0</v>
      </c>
    </row>
    <row r="18">
      <c r="A18" s="1" t="s">
        <v>401</v>
      </c>
      <c r="B18" s="1" t="s">
        <v>402</v>
      </c>
      <c r="C18" s="1" t="s">
        <v>23</v>
      </c>
      <c r="D18" s="1">
        <v>2122.0</v>
      </c>
      <c r="E18" s="1">
        <v>2.284422182E9</v>
      </c>
      <c r="F18" s="1" t="s">
        <v>403</v>
      </c>
      <c r="G18" s="1">
        <v>0.0</v>
      </c>
      <c r="H18" s="1">
        <v>0.0</v>
      </c>
      <c r="I18" s="1">
        <v>0.0</v>
      </c>
      <c r="J18" s="1">
        <v>0.0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hello-world - 2122</v>
      </c>
      <c r="S18" s="3" t="str">
        <f t="shared" si="2"/>
        <v>hello-world - 2284422182</v>
      </c>
      <c r="T18" s="2" t="b">
        <f t="shared" si="3"/>
        <v>0</v>
      </c>
      <c r="AC18" s="1" t="s">
        <v>332</v>
      </c>
      <c r="AD18" s="1" t="s">
        <v>333</v>
      </c>
      <c r="AE18" s="1" t="s">
        <v>23</v>
      </c>
      <c r="AF18" s="1">
        <v>5558.0</v>
      </c>
      <c r="AG18" s="1">
        <v>2.628305413E9</v>
      </c>
      <c r="AH18" s="1" t="s">
        <v>334</v>
      </c>
      <c r="AI18" s="1">
        <v>5.0</v>
      </c>
      <c r="AJ18" s="1">
        <v>10.0</v>
      </c>
      <c r="AK18" s="1">
        <v>15.0</v>
      </c>
      <c r="AL18" s="1">
        <v>3.0</v>
      </c>
      <c r="AM18" s="1">
        <v>36.0</v>
      </c>
      <c r="AN18" s="1">
        <v>0.0</v>
      </c>
      <c r="AO18" s="1">
        <v>3.0</v>
      </c>
      <c r="AP18" s="1">
        <v>0.0</v>
      </c>
      <c r="AQ18" s="1">
        <v>1.0</v>
      </c>
      <c r="AR18" s="1">
        <v>0.0</v>
      </c>
      <c r="AS18" s="2" t="b">
        <f>IFERROR(__xludf.DUMMYFUNCTION("IF(REGEXMATCH(AD18, ""DEPRECATED""), true, false)
"),FALSE)</f>
        <v>0</v>
      </c>
      <c r="AT18" s="2" t="str">
        <f t="shared" si="4"/>
        <v>mariadb - 5558</v>
      </c>
      <c r="AU18" s="3" t="str">
        <f t="shared" si="5"/>
        <v>mariadb - 2628305413</v>
      </c>
      <c r="AV18" s="2" t="b">
        <f t="shared" si="6"/>
        <v>0</v>
      </c>
    </row>
    <row r="19">
      <c r="A19" s="1" t="s">
        <v>160</v>
      </c>
      <c r="B19" s="1" t="s">
        <v>161</v>
      </c>
      <c r="C19" s="1" t="s">
        <v>23</v>
      </c>
      <c r="D19" s="1">
        <v>3761.0</v>
      </c>
      <c r="E19" s="1">
        <v>2.108317531E9</v>
      </c>
      <c r="F19" s="1" t="s">
        <v>162</v>
      </c>
      <c r="G19" s="1">
        <v>5.0</v>
      </c>
      <c r="H19" s="1">
        <v>0.0</v>
      </c>
      <c r="I19" s="1">
        <v>32.0</v>
      </c>
      <c r="J19" s="1">
        <v>0.0</v>
      </c>
      <c r="K19" s="1">
        <v>20.0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1"/>
        <v>openjdk - 3761</v>
      </c>
      <c r="S19" s="3" t="str">
        <f t="shared" si="2"/>
        <v>openjdk - 2108317531</v>
      </c>
      <c r="T19" s="2" t="b">
        <f t="shared" si="3"/>
        <v>0</v>
      </c>
      <c r="AC19" s="1" t="s">
        <v>25</v>
      </c>
      <c r="AD19" s="1" t="s">
        <v>26</v>
      </c>
      <c r="AE19" s="1" t="s">
        <v>23</v>
      </c>
      <c r="AF19" s="1">
        <v>2450.0</v>
      </c>
      <c r="AG19" s="1">
        <v>2.616536732E9</v>
      </c>
      <c r="AH19" s="1" t="s">
        <v>27</v>
      </c>
      <c r="AI19" s="1">
        <v>0.0</v>
      </c>
      <c r="AJ19" s="1">
        <v>0.0</v>
      </c>
      <c r="AK19" s="1">
        <v>7.0</v>
      </c>
      <c r="AL19" s="1">
        <v>0.0</v>
      </c>
      <c r="AM19" s="1">
        <v>2.0</v>
      </c>
      <c r="AN19" s="1">
        <v>0.0</v>
      </c>
      <c r="AO19" s="1">
        <v>0.0</v>
      </c>
      <c r="AP19" s="1">
        <v>0.0</v>
      </c>
      <c r="AQ19" s="1">
        <v>3.0</v>
      </c>
      <c r="AR19" s="1">
        <v>0.0</v>
      </c>
      <c r="AS19" s="2" t="b">
        <f>IFERROR(__xludf.DUMMYFUNCTION("IF(REGEXMATCH(AD19, ""DEPRECATED""), true, false)
"),FALSE)</f>
        <v>0</v>
      </c>
      <c r="AT19" s="2" t="str">
        <f t="shared" si="4"/>
        <v>docker - 2450</v>
      </c>
      <c r="AU19" s="3" t="str">
        <f t="shared" si="5"/>
        <v>docker - 2616536732</v>
      </c>
      <c r="AV19" s="2" t="b">
        <f t="shared" si="6"/>
        <v>0</v>
      </c>
    </row>
    <row r="20">
      <c r="A20" s="1" t="s">
        <v>317</v>
      </c>
      <c r="B20" s="1" t="s">
        <v>318</v>
      </c>
      <c r="C20" s="1" t="s">
        <v>23</v>
      </c>
      <c r="D20" s="1">
        <v>4671.0</v>
      </c>
      <c r="E20" s="1">
        <v>1.975444587E9</v>
      </c>
      <c r="F20" s="1" t="s">
        <v>319</v>
      </c>
      <c r="G20" s="1">
        <v>1.0</v>
      </c>
      <c r="H20" s="1">
        <v>41.0</v>
      </c>
      <c r="I20" s="1">
        <v>0.0</v>
      </c>
      <c r="J20" s="1">
        <v>1.0</v>
      </c>
      <c r="K20" s="1">
        <v>0.0</v>
      </c>
      <c r="L20" s="1">
        <v>0.0</v>
      </c>
      <c r="M20" s="1">
        <v>0.0</v>
      </c>
      <c r="N20" s="1">
        <v>1.0</v>
      </c>
      <c r="O20" s="1">
        <v>0.0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1"/>
        <v>golang - 4671</v>
      </c>
      <c r="S20" s="3" t="str">
        <f t="shared" si="2"/>
        <v>golang - 1975444587</v>
      </c>
      <c r="T20" s="2" t="b">
        <f t="shared" si="3"/>
        <v>0</v>
      </c>
      <c r="AC20" s="1" t="s">
        <v>401</v>
      </c>
      <c r="AD20" s="1" t="s">
        <v>402</v>
      </c>
      <c r="AE20" s="1" t="s">
        <v>23</v>
      </c>
      <c r="AF20" s="1">
        <v>2122.0</v>
      </c>
      <c r="AG20" s="1">
        <v>2.284422182E9</v>
      </c>
      <c r="AH20" s="1" t="s">
        <v>403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2" t="b">
        <f>IFERROR(__xludf.DUMMYFUNCTION("IF(REGEXMATCH(AD20, ""DEPRECATED""), true, false)
"),FALSE)</f>
        <v>0</v>
      </c>
      <c r="AT20" s="2" t="str">
        <f t="shared" si="4"/>
        <v>hello-world - 2122</v>
      </c>
      <c r="AU20" s="3" t="str">
        <f t="shared" si="5"/>
        <v>hello-world - 2284422182</v>
      </c>
      <c r="AV20" s="2" t="b">
        <f t="shared" si="6"/>
        <v>0</v>
      </c>
    </row>
    <row r="21">
      <c r="A21" s="1" t="s">
        <v>185</v>
      </c>
      <c r="B21" s="1" t="s">
        <v>186</v>
      </c>
      <c r="C21" s="1" t="s">
        <v>23</v>
      </c>
      <c r="D21" s="1">
        <v>3903.0</v>
      </c>
      <c r="E21" s="1">
        <v>1.616002589E9</v>
      </c>
      <c r="F21" s="1" t="s">
        <v>187</v>
      </c>
      <c r="G21" s="1">
        <v>0.0</v>
      </c>
      <c r="H21" s="1">
        <v>0.0</v>
      </c>
      <c r="I21" s="1">
        <v>0.0</v>
      </c>
      <c r="J21" s="1">
        <v>0.0</v>
      </c>
      <c r="K21" s="1">
        <v>1.0</v>
      </c>
      <c r="L21" s="1">
        <v>0.0</v>
      </c>
      <c r="M21" s="1">
        <v>0.0</v>
      </c>
      <c r="N21" s="1">
        <v>0.0</v>
      </c>
      <c r="O21" s="1">
        <v>2.0</v>
      </c>
      <c r="P21" s="1">
        <v>0.0</v>
      </c>
      <c r="Q21" s="2" t="b">
        <f>IFERROR(__xludf.DUMMYFUNCTION("IF(REGEXMATCH(B21, ""DEPRECATED""), true, false)
"),FALSE)</f>
        <v>0</v>
      </c>
      <c r="R21" s="2" t="str">
        <f t="shared" si="1"/>
        <v>registry - 3903</v>
      </c>
      <c r="S21" s="3" t="str">
        <f t="shared" si="2"/>
        <v>registry - 1616002589</v>
      </c>
      <c r="T21" s="2" t="b">
        <f t="shared" si="3"/>
        <v>0</v>
      </c>
      <c r="AC21" s="1" t="s">
        <v>160</v>
      </c>
      <c r="AD21" s="1" t="s">
        <v>161</v>
      </c>
      <c r="AE21" s="1" t="s">
        <v>23</v>
      </c>
      <c r="AF21" s="1">
        <v>3761.0</v>
      </c>
      <c r="AG21" s="1">
        <v>2.108317531E9</v>
      </c>
      <c r="AH21" s="1" t="s">
        <v>162</v>
      </c>
      <c r="AI21" s="1">
        <v>5.0</v>
      </c>
      <c r="AJ21" s="1">
        <v>0.0</v>
      </c>
      <c r="AK21" s="1">
        <v>32.0</v>
      </c>
      <c r="AL21" s="1">
        <v>0.0</v>
      </c>
      <c r="AM21" s="1">
        <v>20.0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2" t="b">
        <f>IFERROR(__xludf.DUMMYFUNCTION("IF(REGEXMATCH(AD21, ""DEPRECATED""), true, false)
"),FALSE)</f>
        <v>0</v>
      </c>
      <c r="AT21" s="2" t="str">
        <f t="shared" si="4"/>
        <v>openjdk - 3761</v>
      </c>
      <c r="AU21" s="3" t="str">
        <f t="shared" si="5"/>
        <v>openjdk - 2108317531</v>
      </c>
      <c r="AV21" s="2" t="b">
        <f t="shared" si="6"/>
        <v>0</v>
      </c>
    </row>
    <row r="22">
      <c r="A22" s="1" t="s">
        <v>43</v>
      </c>
      <c r="B22" s="1" t="s">
        <v>44</v>
      </c>
      <c r="C22" s="1" t="s">
        <v>23</v>
      </c>
      <c r="D22" s="1">
        <v>5382.0</v>
      </c>
      <c r="E22" s="1">
        <v>1.230555325E9</v>
      </c>
      <c r="F22" s="1" t="s">
        <v>45</v>
      </c>
      <c r="G22" s="1">
        <v>0.0</v>
      </c>
      <c r="H22" s="1">
        <v>123.0</v>
      </c>
      <c r="I22" s="1">
        <v>0.0</v>
      </c>
      <c r="J22" s="1">
        <v>5.0</v>
      </c>
      <c r="K22" s="1">
        <v>0.0</v>
      </c>
      <c r="L22" s="1">
        <v>0.0</v>
      </c>
      <c r="M22" s="1">
        <v>0.0</v>
      </c>
      <c r="N22" s="1">
        <v>1.0</v>
      </c>
      <c r="O22" s="1">
        <v>0.0</v>
      </c>
      <c r="P22" s="1">
        <v>3.0</v>
      </c>
      <c r="Q22" s="2" t="b">
        <f>IFERROR(__xludf.DUMMYFUNCTION("IF(REGEXMATCH(B22, ""DEPRECATED""), true, false)
"),FALSE)</f>
        <v>0</v>
      </c>
      <c r="R22" s="2" t="str">
        <f t="shared" si="1"/>
        <v>wordpress - 5382</v>
      </c>
      <c r="S22" s="3" t="str">
        <f t="shared" si="2"/>
        <v>wordpress - 1230555325</v>
      </c>
      <c r="T22" s="2" t="b">
        <f t="shared" si="3"/>
        <v>0</v>
      </c>
      <c r="AC22" s="1" t="s">
        <v>317</v>
      </c>
      <c r="AD22" s="1" t="s">
        <v>318</v>
      </c>
      <c r="AE22" s="1" t="s">
        <v>23</v>
      </c>
      <c r="AF22" s="1">
        <v>4671.0</v>
      </c>
      <c r="AG22" s="1">
        <v>1.975444587E9</v>
      </c>
      <c r="AH22" s="1" t="s">
        <v>319</v>
      </c>
      <c r="AI22" s="1">
        <v>1.0</v>
      </c>
      <c r="AJ22" s="1">
        <v>41.0</v>
      </c>
      <c r="AK22" s="1">
        <v>0.0</v>
      </c>
      <c r="AL22" s="1">
        <v>1.0</v>
      </c>
      <c r="AM22" s="1">
        <v>0.0</v>
      </c>
      <c r="AN22" s="1">
        <v>0.0</v>
      </c>
      <c r="AO22" s="1">
        <v>0.0</v>
      </c>
      <c r="AP22" s="1">
        <v>1.0</v>
      </c>
      <c r="AQ22" s="1">
        <v>0.0</v>
      </c>
      <c r="AR22" s="1">
        <v>0.0</v>
      </c>
      <c r="AS22" s="2" t="b">
        <f>IFERROR(__xludf.DUMMYFUNCTION("IF(REGEXMATCH(AD22, ""DEPRECATED""), true, false)
"),FALSE)</f>
        <v>0</v>
      </c>
      <c r="AT22" s="2" t="str">
        <f t="shared" si="4"/>
        <v>golang - 4671</v>
      </c>
      <c r="AU22" s="3" t="str">
        <f t="shared" si="5"/>
        <v>golang - 1975444587</v>
      </c>
      <c r="AV22" s="2" t="b">
        <f t="shared" si="6"/>
        <v>0</v>
      </c>
    </row>
    <row r="23">
      <c r="A23" s="1" t="s">
        <v>446</v>
      </c>
      <c r="B23" s="1" t="s">
        <v>447</v>
      </c>
      <c r="C23" s="1" t="s">
        <v>23</v>
      </c>
      <c r="D23" s="1">
        <v>7659.0</v>
      </c>
      <c r="E23" s="1">
        <v>1.132519505E9</v>
      </c>
      <c r="F23" s="1" t="s">
        <v>448</v>
      </c>
      <c r="G23" s="1">
        <v>20.0</v>
      </c>
      <c r="H23" s="1">
        <v>10.0</v>
      </c>
      <c r="I23" s="1">
        <v>136.0</v>
      </c>
      <c r="J23" s="1">
        <v>23.0</v>
      </c>
      <c r="K23" s="1">
        <v>21.0</v>
      </c>
      <c r="L23" s="1">
        <v>4.0</v>
      </c>
      <c r="M23" s="1">
        <v>0.0</v>
      </c>
      <c r="N23" s="1">
        <v>0.0</v>
      </c>
      <c r="O23" s="1">
        <v>0.0</v>
      </c>
      <c r="P23" s="1">
        <v>0.0</v>
      </c>
      <c r="Q23" s="2" t="b">
        <f>IFERROR(__xludf.DUMMYFUNCTION("IF(REGEXMATCH(B23, ""DEPRECATED""), true, false)
"),TRUE)</f>
        <v>1</v>
      </c>
      <c r="R23" s="2" t="str">
        <f t="shared" si="1"/>
        <v>centos - 7659</v>
      </c>
      <c r="S23" s="3" t="str">
        <f t="shared" si="2"/>
        <v>centos - 1132519505</v>
      </c>
      <c r="T23" s="2" t="b">
        <f t="shared" si="3"/>
        <v>0</v>
      </c>
      <c r="AC23" s="1" t="s">
        <v>185</v>
      </c>
      <c r="AD23" s="1" t="s">
        <v>186</v>
      </c>
      <c r="AE23" s="1" t="s">
        <v>23</v>
      </c>
      <c r="AF23" s="1">
        <v>3903.0</v>
      </c>
      <c r="AG23" s="1">
        <v>1.616002589E9</v>
      </c>
      <c r="AH23" s="1" t="s">
        <v>187</v>
      </c>
      <c r="AI23" s="1">
        <v>0.0</v>
      </c>
      <c r="AJ23" s="1">
        <v>0.0</v>
      </c>
      <c r="AK23" s="1">
        <v>0.0</v>
      </c>
      <c r="AL23" s="1">
        <v>0.0</v>
      </c>
      <c r="AM23" s="1">
        <v>1.0</v>
      </c>
      <c r="AN23" s="1">
        <v>0.0</v>
      </c>
      <c r="AO23" s="1">
        <v>0.0</v>
      </c>
      <c r="AP23" s="1">
        <v>0.0</v>
      </c>
      <c r="AQ23" s="1">
        <v>2.0</v>
      </c>
      <c r="AR23" s="1">
        <v>0.0</v>
      </c>
      <c r="AS23" s="2" t="b">
        <f>IFERROR(__xludf.DUMMYFUNCTION("IF(REGEXMATCH(AD23, ""DEPRECATED""), true, false)
"),FALSE)</f>
        <v>0</v>
      </c>
      <c r="AT23" s="2" t="str">
        <f t="shared" si="4"/>
        <v>registry - 3903</v>
      </c>
      <c r="AU23" s="3" t="str">
        <f t="shared" si="5"/>
        <v>registry - 1616002589</v>
      </c>
      <c r="AV23" s="2" t="b">
        <f t="shared" si="6"/>
        <v>0</v>
      </c>
    </row>
    <row r="24">
      <c r="A24" s="1" t="s">
        <v>398</v>
      </c>
      <c r="B24" s="1" t="s">
        <v>399</v>
      </c>
      <c r="C24" s="1" t="s">
        <v>23</v>
      </c>
      <c r="D24" s="1">
        <v>4822.0</v>
      </c>
      <c r="E24" s="1">
        <v>1.130823288E9</v>
      </c>
      <c r="F24" s="1" t="s">
        <v>400</v>
      </c>
      <c r="G24" s="1">
        <v>0.0</v>
      </c>
      <c r="H24" s="1">
        <v>16.0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1.0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1"/>
        <v>debian - 4822</v>
      </c>
      <c r="S24" s="3" t="str">
        <f t="shared" si="2"/>
        <v>debian - 1130823288</v>
      </c>
      <c r="T24" s="2" t="b">
        <f t="shared" si="3"/>
        <v>0</v>
      </c>
      <c r="AC24" s="1" t="s">
        <v>43</v>
      </c>
      <c r="AD24" s="1" t="s">
        <v>44</v>
      </c>
      <c r="AE24" s="1" t="s">
        <v>23</v>
      </c>
      <c r="AF24" s="1">
        <v>5382.0</v>
      </c>
      <c r="AG24" s="1">
        <v>1.230555325E9</v>
      </c>
      <c r="AH24" s="1" t="s">
        <v>45</v>
      </c>
      <c r="AI24" s="1">
        <v>0.0</v>
      </c>
      <c r="AJ24" s="1">
        <v>123.0</v>
      </c>
      <c r="AK24" s="1">
        <v>0.0</v>
      </c>
      <c r="AL24" s="1">
        <v>5.0</v>
      </c>
      <c r="AM24" s="1">
        <v>0.0</v>
      </c>
      <c r="AN24" s="1">
        <v>0.0</v>
      </c>
      <c r="AO24" s="1">
        <v>0.0</v>
      </c>
      <c r="AP24" s="1">
        <v>1.0</v>
      </c>
      <c r="AQ24" s="1">
        <v>0.0</v>
      </c>
      <c r="AR24" s="1">
        <v>3.0</v>
      </c>
      <c r="AS24" s="2" t="b">
        <f>IFERROR(__xludf.DUMMYFUNCTION("IF(REGEXMATCH(AD24, ""DEPRECATED""), true, false)
"),FALSE)</f>
        <v>0</v>
      </c>
      <c r="AT24" s="2" t="str">
        <f t="shared" si="4"/>
        <v>wordpress - 5382</v>
      </c>
      <c r="AU24" s="3" t="str">
        <f t="shared" si="5"/>
        <v>wordpress - 1230555325</v>
      </c>
      <c r="AV24" s="2" t="b">
        <f t="shared" si="6"/>
        <v>0</v>
      </c>
    </row>
    <row r="25">
      <c r="A25" s="1" t="s">
        <v>157</v>
      </c>
      <c r="B25" s="1" t="s">
        <v>158</v>
      </c>
      <c r="C25" s="1" t="s">
        <v>23</v>
      </c>
      <c r="D25" s="1">
        <v>7290.0</v>
      </c>
      <c r="E25" s="1">
        <v>1.088627465E9</v>
      </c>
      <c r="F25" s="1" t="s">
        <v>159</v>
      </c>
      <c r="G25" s="1">
        <v>1.0</v>
      </c>
      <c r="H25" s="1">
        <v>39.0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1.0</v>
      </c>
      <c r="O25" s="1">
        <v>0.0</v>
      </c>
      <c r="P25" s="1">
        <v>0.0</v>
      </c>
      <c r="Q25" s="2" t="b">
        <f>IFERROR(__xludf.DUMMYFUNCTION("IF(REGEXMATCH(B25, ""DEPRECATED""), true, false)
"),FALSE)</f>
        <v>0</v>
      </c>
      <c r="R25" s="2" t="str">
        <f t="shared" si="1"/>
        <v>php - 7290</v>
      </c>
      <c r="S25" s="3" t="str">
        <f t="shared" si="2"/>
        <v>php - 1088627465</v>
      </c>
      <c r="T25" s="2" t="b">
        <f t="shared" si="3"/>
        <v>0</v>
      </c>
      <c r="AC25" s="1" t="s">
        <v>446</v>
      </c>
      <c r="AD25" s="1" t="s">
        <v>447</v>
      </c>
      <c r="AE25" s="1" t="s">
        <v>23</v>
      </c>
      <c r="AF25" s="1">
        <v>7659.0</v>
      </c>
      <c r="AG25" s="1">
        <v>1.132519505E9</v>
      </c>
      <c r="AH25" s="1" t="s">
        <v>448</v>
      </c>
      <c r="AI25" s="1">
        <v>20.0</v>
      </c>
      <c r="AJ25" s="1">
        <v>10.0</v>
      </c>
      <c r="AK25" s="1">
        <v>136.0</v>
      </c>
      <c r="AL25" s="1">
        <v>23.0</v>
      </c>
      <c r="AM25" s="1">
        <v>21.0</v>
      </c>
      <c r="AN25" s="1">
        <v>4.0</v>
      </c>
      <c r="AO25" s="1">
        <v>0.0</v>
      </c>
      <c r="AP25" s="1">
        <v>0.0</v>
      </c>
      <c r="AQ25" s="1">
        <v>0.0</v>
      </c>
      <c r="AR25" s="1">
        <v>0.0</v>
      </c>
      <c r="AS25" s="2" t="b">
        <f>IFERROR(__xludf.DUMMYFUNCTION("IF(REGEXMATCH(AD25, ""DEPRECATED""), true, false)
"),TRUE)</f>
        <v>1</v>
      </c>
      <c r="AT25" s="2" t="str">
        <f t="shared" si="4"/>
        <v>centos - 7659</v>
      </c>
      <c r="AU25" s="3" t="str">
        <f t="shared" si="5"/>
        <v>centos - 1132519505</v>
      </c>
      <c r="AV25" s="2" t="b">
        <f t="shared" si="6"/>
        <v>0</v>
      </c>
    </row>
    <row r="26" hidden="1">
      <c r="A26" s="1" t="s">
        <v>428</v>
      </c>
      <c r="B26" s="1" t="s">
        <v>429</v>
      </c>
      <c r="C26" s="1" t="s">
        <v>23</v>
      </c>
      <c r="D26" s="1">
        <v>1428.0</v>
      </c>
      <c r="E26" s="1">
        <v>1.021144456E9</v>
      </c>
      <c r="F26" s="1" t="s">
        <v>430</v>
      </c>
      <c r="G26" s="1" t="s">
        <v>166</v>
      </c>
      <c r="H26" s="1" t="s">
        <v>166</v>
      </c>
      <c r="I26" s="1" t="s">
        <v>166</v>
      </c>
      <c r="J26" s="1" t="s">
        <v>166</v>
      </c>
      <c r="K26" s="1" t="s">
        <v>166</v>
      </c>
      <c r="L26" s="1" t="s">
        <v>166</v>
      </c>
      <c r="M26" s="1" t="s">
        <v>166</v>
      </c>
      <c r="N26" s="1" t="s">
        <v>166</v>
      </c>
      <c r="O26" s="1" t="s">
        <v>166</v>
      </c>
      <c r="P26" s="1" t="s">
        <v>166</v>
      </c>
      <c r="Q26" s="2" t="b">
        <f>IFERROR(__xludf.DUMMYFUNCTION("IF(REGEXMATCH(B26, ""DEPRECATED""), true, false)
"),FALSE)</f>
        <v>0</v>
      </c>
      <c r="R26" s="2" t="str">
        <f t="shared" si="1"/>
        <v>consul - 1428</v>
      </c>
      <c r="S26" s="3" t="str">
        <f t="shared" si="2"/>
        <v>consul - 1021144456</v>
      </c>
      <c r="T26" s="2" t="b">
        <f t="shared" si="3"/>
        <v>1</v>
      </c>
      <c r="AC26" s="1" t="s">
        <v>398</v>
      </c>
      <c r="AD26" s="1" t="s">
        <v>399</v>
      </c>
      <c r="AE26" s="1" t="s">
        <v>23</v>
      </c>
      <c r="AF26" s="1">
        <v>4822.0</v>
      </c>
      <c r="AG26" s="1">
        <v>1.130823288E9</v>
      </c>
      <c r="AH26" s="1" t="s">
        <v>400</v>
      </c>
      <c r="AI26" s="1">
        <v>0.0</v>
      </c>
      <c r="AJ26" s="1">
        <v>16.0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1.0</v>
      </c>
      <c r="AQ26" s="1">
        <v>0.0</v>
      </c>
      <c r="AR26" s="1">
        <v>0.0</v>
      </c>
      <c r="AS26" s="2" t="b">
        <f>IFERROR(__xludf.DUMMYFUNCTION("IF(REGEXMATCH(AD26, ""DEPRECATED""), true, false)
"),FALSE)</f>
        <v>0</v>
      </c>
      <c r="AT26" s="2" t="str">
        <f t="shared" si="4"/>
        <v>debian - 4822</v>
      </c>
      <c r="AU26" s="3" t="str">
        <f t="shared" si="5"/>
        <v>debian - 1130823288</v>
      </c>
      <c r="AV26" s="2" t="b">
        <f t="shared" si="6"/>
        <v>0</v>
      </c>
    </row>
    <row r="27">
      <c r="A27" s="1" t="s">
        <v>272</v>
      </c>
      <c r="B27" s="1" t="s">
        <v>273</v>
      </c>
      <c r="C27" s="1" t="s">
        <v>23</v>
      </c>
      <c r="D27" s="1">
        <v>1808.0</v>
      </c>
      <c r="E27" s="1">
        <v>1.017648772E9</v>
      </c>
      <c r="F27" s="1" t="s">
        <v>274</v>
      </c>
      <c r="G27" s="1">
        <v>1.0</v>
      </c>
      <c r="H27" s="1">
        <v>26.0</v>
      </c>
      <c r="I27" s="1">
        <v>4.0</v>
      </c>
      <c r="J27" s="1">
        <v>1.0</v>
      </c>
      <c r="K27" s="1">
        <v>9.0</v>
      </c>
      <c r="L27" s="1">
        <v>0.0</v>
      </c>
      <c r="M27" s="1">
        <v>2.0</v>
      </c>
      <c r="N27" s="1">
        <v>1.0</v>
      </c>
      <c r="O27" s="1">
        <v>1.0</v>
      </c>
      <c r="P27" s="1">
        <v>0.0</v>
      </c>
      <c r="Q27" s="2" t="b">
        <f>IFERROR(__xludf.DUMMYFUNCTION("IF(REGEXMATCH(B27, ""DEPRECATED""), true, false)
"),FALSE)</f>
        <v>0</v>
      </c>
      <c r="R27" s="2" t="str">
        <f t="shared" si="1"/>
        <v>influxdb - 1808</v>
      </c>
      <c r="S27" s="3" t="str">
        <f t="shared" si="2"/>
        <v>influxdb - 1017648772</v>
      </c>
      <c r="T27" s="2" t="b">
        <f t="shared" si="3"/>
        <v>0</v>
      </c>
      <c r="AC27" s="1" t="s">
        <v>157</v>
      </c>
      <c r="AD27" s="1" t="s">
        <v>158</v>
      </c>
      <c r="AE27" s="1" t="s">
        <v>23</v>
      </c>
      <c r="AF27" s="1">
        <v>7290.0</v>
      </c>
      <c r="AG27" s="1">
        <v>1.088627465E9</v>
      </c>
      <c r="AH27" s="1" t="s">
        <v>159</v>
      </c>
      <c r="AI27" s="1">
        <v>1.0</v>
      </c>
      <c r="AJ27" s="1">
        <v>39.0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1.0</v>
      </c>
      <c r="AQ27" s="1">
        <v>0.0</v>
      </c>
      <c r="AR27" s="1">
        <v>0.0</v>
      </c>
      <c r="AS27" s="2" t="b">
        <f>IFERROR(__xludf.DUMMYFUNCTION("IF(REGEXMATCH(AD27, ""DEPRECATED""), true, false)
"),FALSE)</f>
        <v>0</v>
      </c>
      <c r="AT27" s="2" t="str">
        <f t="shared" si="4"/>
        <v>php - 7290</v>
      </c>
      <c r="AU27" s="3" t="str">
        <f t="shared" si="5"/>
        <v>php - 1088627465</v>
      </c>
      <c r="AV27" s="2" t="b">
        <f t="shared" si="6"/>
        <v>0</v>
      </c>
    </row>
    <row r="28">
      <c r="A28" s="1" t="s">
        <v>31</v>
      </c>
      <c r="B28" s="1" t="s">
        <v>32</v>
      </c>
      <c r="C28" s="1" t="s">
        <v>23</v>
      </c>
      <c r="D28" s="1">
        <v>3906.0</v>
      </c>
      <c r="E28" s="1">
        <v>9.16243366E8</v>
      </c>
      <c r="F28" s="1" t="s">
        <v>33</v>
      </c>
      <c r="G28" s="1">
        <v>1.0</v>
      </c>
      <c r="H28" s="1">
        <v>75.0</v>
      </c>
      <c r="I28" s="1">
        <v>0.0</v>
      </c>
      <c r="J28" s="1">
        <v>7.0</v>
      </c>
      <c r="K28" s="1">
        <v>0.0</v>
      </c>
      <c r="L28" s="1">
        <v>0.0</v>
      </c>
      <c r="M28" s="1">
        <v>0.0</v>
      </c>
      <c r="N28" s="1">
        <v>1.0</v>
      </c>
      <c r="O28" s="1">
        <v>0.0</v>
      </c>
      <c r="P28" s="1">
        <v>3.0</v>
      </c>
      <c r="Q28" s="2" t="b">
        <f>IFERROR(__xludf.DUMMYFUNCTION("IF(REGEXMATCH(B28, ""DEPRECATED""), true, false)
"),FALSE)</f>
        <v>0</v>
      </c>
      <c r="R28" s="2" t="str">
        <f t="shared" si="1"/>
        <v>nextcloud - 3906</v>
      </c>
      <c r="S28" s="3" t="str">
        <f t="shared" si="2"/>
        <v>nextcloud - 916243366</v>
      </c>
      <c r="T28" s="2" t="b">
        <f t="shared" si="3"/>
        <v>0</v>
      </c>
      <c r="AC28" s="1" t="s">
        <v>272</v>
      </c>
      <c r="AD28" s="1" t="s">
        <v>273</v>
      </c>
      <c r="AE28" s="1" t="s">
        <v>23</v>
      </c>
      <c r="AF28" s="1">
        <v>1808.0</v>
      </c>
      <c r="AG28" s="1">
        <v>1.017648772E9</v>
      </c>
      <c r="AH28" s="1" t="s">
        <v>274</v>
      </c>
      <c r="AI28" s="1">
        <v>1.0</v>
      </c>
      <c r="AJ28" s="1">
        <v>26.0</v>
      </c>
      <c r="AK28" s="1">
        <v>4.0</v>
      </c>
      <c r="AL28" s="1">
        <v>1.0</v>
      </c>
      <c r="AM28" s="1">
        <v>9.0</v>
      </c>
      <c r="AN28" s="1">
        <v>0.0</v>
      </c>
      <c r="AO28" s="1">
        <v>2.0</v>
      </c>
      <c r="AP28" s="1">
        <v>1.0</v>
      </c>
      <c r="AQ28" s="1">
        <v>1.0</v>
      </c>
      <c r="AR28" s="1">
        <v>0.0</v>
      </c>
      <c r="AS28" s="2" t="b">
        <f>IFERROR(__xludf.DUMMYFUNCTION("IF(REGEXMATCH(AD28, ""DEPRECATED""), true, false)
"),FALSE)</f>
        <v>0</v>
      </c>
      <c r="AT28" s="2" t="str">
        <f t="shared" si="4"/>
        <v>influxdb - 1808</v>
      </c>
      <c r="AU28" s="3" t="str">
        <f t="shared" si="5"/>
        <v>influxdb - 1017648772</v>
      </c>
      <c r="AV28" s="2" t="b">
        <f t="shared" si="6"/>
        <v>0</v>
      </c>
    </row>
    <row r="29">
      <c r="A29" s="1" t="s">
        <v>344</v>
      </c>
      <c r="B29" s="1" t="s">
        <v>345</v>
      </c>
      <c r="C29" s="1" t="s">
        <v>23</v>
      </c>
      <c r="D29" s="1">
        <v>2330.0</v>
      </c>
      <c r="E29" s="1">
        <v>8.90226334E8</v>
      </c>
      <c r="F29" s="1" t="s">
        <v>346</v>
      </c>
      <c r="G29" s="1">
        <v>5.0</v>
      </c>
      <c r="H29" s="1">
        <v>17.0</v>
      </c>
      <c r="I29" s="1">
        <v>7.0</v>
      </c>
      <c r="J29" s="1">
        <v>16.0</v>
      </c>
      <c r="K29" s="1">
        <v>7.0</v>
      </c>
      <c r="L29" s="1">
        <v>0.0</v>
      </c>
      <c r="M29" s="1">
        <v>0.0</v>
      </c>
      <c r="N29" s="1">
        <v>0.0</v>
      </c>
      <c r="O29" s="1">
        <v>0.0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1"/>
        <v>sonarqube - 2330</v>
      </c>
      <c r="S29" s="3" t="str">
        <f t="shared" si="2"/>
        <v>sonarqube - 890226334</v>
      </c>
      <c r="T29" s="2" t="b">
        <f t="shared" si="3"/>
        <v>0</v>
      </c>
      <c r="AC29" s="1" t="s">
        <v>31</v>
      </c>
      <c r="AD29" s="1" t="s">
        <v>32</v>
      </c>
      <c r="AE29" s="1" t="s">
        <v>23</v>
      </c>
      <c r="AF29" s="1">
        <v>3906.0</v>
      </c>
      <c r="AG29" s="1">
        <v>9.16243366E8</v>
      </c>
      <c r="AH29" s="1" t="s">
        <v>33</v>
      </c>
      <c r="AI29" s="1">
        <v>1.0</v>
      </c>
      <c r="AJ29" s="1">
        <v>75.0</v>
      </c>
      <c r="AK29" s="1">
        <v>0.0</v>
      </c>
      <c r="AL29" s="1">
        <v>7.0</v>
      </c>
      <c r="AM29" s="1">
        <v>0.0</v>
      </c>
      <c r="AN29" s="1">
        <v>0.0</v>
      </c>
      <c r="AO29" s="1">
        <v>0.0</v>
      </c>
      <c r="AP29" s="1">
        <v>1.0</v>
      </c>
      <c r="AQ29" s="1">
        <v>0.0</v>
      </c>
      <c r="AR29" s="1">
        <v>3.0</v>
      </c>
      <c r="AS29" s="2" t="b">
        <f>IFERROR(__xludf.DUMMYFUNCTION("IF(REGEXMATCH(AD29, ""DEPRECATED""), true, false)
"),FALSE)</f>
        <v>0</v>
      </c>
      <c r="AT29" s="2" t="str">
        <f t="shared" si="4"/>
        <v>nextcloud - 3906</v>
      </c>
      <c r="AU29" s="3" t="str">
        <f t="shared" si="5"/>
        <v>nextcloud - 916243366</v>
      </c>
      <c r="AV29" s="2" t="b">
        <f t="shared" si="6"/>
        <v>0</v>
      </c>
    </row>
    <row r="30">
      <c r="A30" s="1" t="s">
        <v>182</v>
      </c>
      <c r="B30" s="1" t="s">
        <v>183</v>
      </c>
      <c r="C30" s="1" t="s">
        <v>23</v>
      </c>
      <c r="D30" s="1">
        <v>2283.0</v>
      </c>
      <c r="E30" s="1">
        <v>8.65448039E8</v>
      </c>
      <c r="F30" s="1" t="s">
        <v>184</v>
      </c>
      <c r="G30" s="1">
        <v>1.0</v>
      </c>
      <c r="H30" s="1">
        <v>82.0</v>
      </c>
      <c r="I30" s="1">
        <v>1.0</v>
      </c>
      <c r="J30" s="1">
        <v>7.0</v>
      </c>
      <c r="K30" s="1">
        <v>0.0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1"/>
        <v>ruby - 2283</v>
      </c>
      <c r="S30" s="3" t="str">
        <f t="shared" si="2"/>
        <v>ruby - 865448039</v>
      </c>
      <c r="T30" s="2" t="b">
        <f t="shared" si="3"/>
        <v>0</v>
      </c>
      <c r="AC30" s="1" t="s">
        <v>344</v>
      </c>
      <c r="AD30" s="1" t="s">
        <v>345</v>
      </c>
      <c r="AE30" s="1" t="s">
        <v>23</v>
      </c>
      <c r="AF30" s="1">
        <v>2330.0</v>
      </c>
      <c r="AG30" s="1">
        <v>8.90226334E8</v>
      </c>
      <c r="AH30" s="1" t="s">
        <v>346</v>
      </c>
      <c r="AI30" s="1">
        <v>5.0</v>
      </c>
      <c r="AJ30" s="1">
        <v>17.0</v>
      </c>
      <c r="AK30" s="1">
        <v>7.0</v>
      </c>
      <c r="AL30" s="1">
        <v>16.0</v>
      </c>
      <c r="AM30" s="1">
        <v>7.0</v>
      </c>
      <c r="AN30" s="1">
        <v>0.0</v>
      </c>
      <c r="AO30" s="1">
        <v>0.0</v>
      </c>
      <c r="AP30" s="1">
        <v>0.0</v>
      </c>
      <c r="AQ30" s="1">
        <v>0.0</v>
      </c>
      <c r="AR30" s="1">
        <v>0.0</v>
      </c>
      <c r="AS30" s="2" t="b">
        <f>IFERROR(__xludf.DUMMYFUNCTION("IF(REGEXMATCH(AD30, ""DEPRECATED""), true, false)
"),FALSE)</f>
        <v>0</v>
      </c>
      <c r="AT30" s="2" t="str">
        <f t="shared" si="4"/>
        <v>sonarqube - 2330</v>
      </c>
      <c r="AU30" s="3" t="str">
        <f t="shared" si="5"/>
        <v>sonarqube - 890226334</v>
      </c>
      <c r="AV30" s="2" t="b">
        <f t="shared" si="6"/>
        <v>0</v>
      </c>
    </row>
    <row r="31">
      <c r="A31" s="1" t="s">
        <v>100</v>
      </c>
      <c r="B31" s="1" t="s">
        <v>101</v>
      </c>
      <c r="C31" s="1" t="s">
        <v>23</v>
      </c>
      <c r="D31" s="1">
        <v>1878.0</v>
      </c>
      <c r="E31" s="1">
        <v>8.60210756E8</v>
      </c>
      <c r="F31" s="1" t="s">
        <v>102</v>
      </c>
      <c r="G31" s="1">
        <v>0.0</v>
      </c>
      <c r="H31" s="1">
        <v>25.0</v>
      </c>
      <c r="I31" s="1">
        <v>0.0</v>
      </c>
      <c r="J31" s="1">
        <v>0.0</v>
      </c>
      <c r="K31" s="1">
        <v>0.0</v>
      </c>
      <c r="L31" s="1">
        <v>0.0</v>
      </c>
      <c r="M31" s="1">
        <v>0.0</v>
      </c>
      <c r="N31" s="1">
        <v>1.0</v>
      </c>
      <c r="O31" s="1">
        <v>0.0</v>
      </c>
      <c r="P31" s="1">
        <v>0.0</v>
      </c>
      <c r="Q31" s="2" t="b">
        <f>IFERROR(__xludf.DUMMYFUNCTION("IF(REGEXMATCH(B31, ""DEPRECATED""), true, false)
"),FALSE)</f>
        <v>0</v>
      </c>
      <c r="R31" s="2" t="str">
        <f t="shared" si="1"/>
        <v>haproxy - 1878</v>
      </c>
      <c r="S31" s="3" t="str">
        <f t="shared" si="2"/>
        <v>haproxy - 860210756</v>
      </c>
      <c r="T31" s="2" t="b">
        <f t="shared" si="3"/>
        <v>0</v>
      </c>
      <c r="AC31" s="1" t="s">
        <v>182</v>
      </c>
      <c r="AD31" s="1" t="s">
        <v>183</v>
      </c>
      <c r="AE31" s="1" t="s">
        <v>23</v>
      </c>
      <c r="AF31" s="1">
        <v>2283.0</v>
      </c>
      <c r="AG31" s="1">
        <v>8.65448039E8</v>
      </c>
      <c r="AH31" s="1" t="s">
        <v>184</v>
      </c>
      <c r="AI31" s="1">
        <v>1.0</v>
      </c>
      <c r="AJ31" s="1">
        <v>82.0</v>
      </c>
      <c r="AK31" s="1">
        <v>1.0</v>
      </c>
      <c r="AL31" s="1">
        <v>7.0</v>
      </c>
      <c r="AM31" s="1">
        <v>0.0</v>
      </c>
      <c r="AN31" s="1">
        <v>0.0</v>
      </c>
      <c r="AO31" s="1">
        <v>0.0</v>
      </c>
      <c r="AP31" s="1">
        <v>1.0</v>
      </c>
      <c r="AQ31" s="1">
        <v>0.0</v>
      </c>
      <c r="AR31" s="1">
        <v>0.0</v>
      </c>
      <c r="AS31" s="2" t="b">
        <f>IFERROR(__xludf.DUMMYFUNCTION("IF(REGEXMATCH(AD31, ""DEPRECATED""), true, false)
"),FALSE)</f>
        <v>0</v>
      </c>
      <c r="AT31" s="2" t="str">
        <f t="shared" si="4"/>
        <v>ruby - 2283</v>
      </c>
      <c r="AU31" s="3" t="str">
        <f t="shared" si="5"/>
        <v>ruby - 865448039</v>
      </c>
      <c r="AV31" s="2" t="b">
        <f t="shared" si="6"/>
        <v>0</v>
      </c>
    </row>
    <row r="32">
      <c r="A32" s="1" t="s">
        <v>91</v>
      </c>
      <c r="B32" s="1" t="s">
        <v>92</v>
      </c>
      <c r="C32" s="1" t="s">
        <v>23</v>
      </c>
      <c r="D32" s="1">
        <v>1347.0</v>
      </c>
      <c r="E32" s="1">
        <v>8.21791277E8</v>
      </c>
      <c r="F32" s="1" t="s">
        <v>93</v>
      </c>
      <c r="G32" s="1">
        <v>0.0</v>
      </c>
      <c r="H32" s="1">
        <v>0.0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0.0</v>
      </c>
      <c r="O32" s="1">
        <v>0.0</v>
      </c>
      <c r="P32" s="1">
        <v>0.0</v>
      </c>
      <c r="Q32" s="2" t="b">
        <f>IFERROR(__xludf.DUMMYFUNCTION("IF(REGEXMATCH(B32, ""DEPRECATED""), true, false)
"),FALSE)</f>
        <v>0</v>
      </c>
      <c r="R32" s="2" t="str">
        <f t="shared" si="1"/>
        <v>amazonlinux - 1347</v>
      </c>
      <c r="S32" s="3" t="str">
        <f t="shared" si="2"/>
        <v>amazonlinux - 821791277</v>
      </c>
      <c r="T32" s="2" t="b">
        <f t="shared" si="3"/>
        <v>0</v>
      </c>
      <c r="AC32" s="1" t="s">
        <v>100</v>
      </c>
      <c r="AD32" s="1" t="s">
        <v>101</v>
      </c>
      <c r="AE32" s="1" t="s">
        <v>23</v>
      </c>
      <c r="AF32" s="1">
        <v>1878.0</v>
      </c>
      <c r="AG32" s="1">
        <v>8.60210756E8</v>
      </c>
      <c r="AH32" s="1" t="s">
        <v>102</v>
      </c>
      <c r="AI32" s="1">
        <v>0.0</v>
      </c>
      <c r="AJ32" s="1">
        <v>25.0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1.0</v>
      </c>
      <c r="AQ32" s="1">
        <v>0.0</v>
      </c>
      <c r="AR32" s="1">
        <v>0.0</v>
      </c>
      <c r="AS32" s="2" t="b">
        <f>IFERROR(__xludf.DUMMYFUNCTION("IF(REGEXMATCH(AD32, ""DEPRECATED""), true, false)
"),FALSE)</f>
        <v>0</v>
      </c>
      <c r="AT32" s="2" t="str">
        <f t="shared" si="4"/>
        <v>haproxy - 1878</v>
      </c>
      <c r="AU32" s="3" t="str">
        <f t="shared" si="5"/>
        <v>haproxy - 860210756</v>
      </c>
      <c r="AV32" s="2" t="b">
        <f t="shared" si="6"/>
        <v>0</v>
      </c>
    </row>
    <row r="33" hidden="1">
      <c r="A33" s="1" t="s">
        <v>425</v>
      </c>
      <c r="B33" s="1" t="s">
        <v>426</v>
      </c>
      <c r="C33" s="1" t="s">
        <v>23</v>
      </c>
      <c r="D33" s="1">
        <v>6201.0</v>
      </c>
      <c r="E33" s="1">
        <v>8.00679612E8</v>
      </c>
      <c r="F33" s="1" t="s">
        <v>427</v>
      </c>
      <c r="G33" s="1" t="s">
        <v>166</v>
      </c>
      <c r="H33" s="1" t="s">
        <v>166</v>
      </c>
      <c r="I33" s="1" t="s">
        <v>166</v>
      </c>
      <c r="J33" s="1" t="s">
        <v>166</v>
      </c>
      <c r="K33" s="1" t="s">
        <v>166</v>
      </c>
      <c r="L33" s="1" t="s">
        <v>166</v>
      </c>
      <c r="M33" s="1" t="s">
        <v>166</v>
      </c>
      <c r="N33" s="1" t="s">
        <v>166</v>
      </c>
      <c r="O33" s="1" t="s">
        <v>166</v>
      </c>
      <c r="P33" s="1" t="s">
        <v>166</v>
      </c>
      <c r="Q33" s="2" t="b">
        <f>IFERROR(__xludf.DUMMYFUNCTION("IF(REGEXMATCH(B33, ""DEPRECATED""), true, false)
"),FALSE)</f>
        <v>0</v>
      </c>
      <c r="R33" s="2" t="str">
        <f t="shared" si="1"/>
        <v>elasticsearch - 6201</v>
      </c>
      <c r="S33" s="3" t="str">
        <f t="shared" si="2"/>
        <v>elasticsearch - 800679612</v>
      </c>
      <c r="T33" s="2" t="b">
        <f t="shared" si="3"/>
        <v>1</v>
      </c>
      <c r="AC33" s="1" t="s">
        <v>91</v>
      </c>
      <c r="AD33" s="1" t="s">
        <v>92</v>
      </c>
      <c r="AE33" s="1" t="s">
        <v>23</v>
      </c>
      <c r="AF33" s="1">
        <v>1347.0</v>
      </c>
      <c r="AG33" s="1">
        <v>8.21791277E8</v>
      </c>
      <c r="AH33" s="1" t="s">
        <v>93</v>
      </c>
      <c r="AI33" s="1">
        <v>0.0</v>
      </c>
      <c r="AJ33" s="1">
        <v>0.0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0.0</v>
      </c>
      <c r="AQ33" s="1">
        <v>0.0</v>
      </c>
      <c r="AR33" s="1">
        <v>0.0</v>
      </c>
      <c r="AS33" s="2" t="b">
        <f>IFERROR(__xludf.DUMMYFUNCTION("IF(REGEXMATCH(AD33, ""DEPRECATED""), true, false)
"),FALSE)</f>
        <v>0</v>
      </c>
      <c r="AT33" s="2" t="str">
        <f t="shared" si="4"/>
        <v>amazonlinux - 1347</v>
      </c>
      <c r="AU33" s="3" t="str">
        <f t="shared" si="5"/>
        <v>amazonlinux - 821791277</v>
      </c>
      <c r="AV33" s="2" t="b">
        <f t="shared" si="6"/>
        <v>0</v>
      </c>
    </row>
    <row r="34">
      <c r="A34" s="1" t="s">
        <v>73</v>
      </c>
      <c r="B34" s="1" t="s">
        <v>74</v>
      </c>
      <c r="C34" s="1" t="s">
        <v>23</v>
      </c>
      <c r="D34" s="1">
        <v>3596.0</v>
      </c>
      <c r="E34" s="1">
        <v>7.06297294E8</v>
      </c>
      <c r="F34" s="1" t="s">
        <v>75</v>
      </c>
      <c r="G34" s="1">
        <v>3.0</v>
      </c>
      <c r="H34" s="1">
        <v>16.0</v>
      </c>
      <c r="I34" s="1">
        <v>1.0</v>
      </c>
      <c r="J34" s="1">
        <v>15.0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2" t="b">
        <f>IFERROR(__xludf.DUMMYFUNCTION("IF(REGEXMATCH(B34, ""DEPRECATED""), true, false)
"),FALSE)</f>
        <v>0</v>
      </c>
      <c r="R34" s="2" t="str">
        <f t="shared" si="1"/>
        <v>tomcat - 3596</v>
      </c>
      <c r="S34" s="3" t="str">
        <f t="shared" si="2"/>
        <v>tomcat - 706297294</v>
      </c>
      <c r="T34" s="2" t="b">
        <f t="shared" si="3"/>
        <v>0</v>
      </c>
      <c r="AC34" s="1" t="s">
        <v>73</v>
      </c>
      <c r="AD34" s="1" t="s">
        <v>74</v>
      </c>
      <c r="AE34" s="1" t="s">
        <v>23</v>
      </c>
      <c r="AF34" s="1">
        <v>3596.0</v>
      </c>
      <c r="AG34" s="1">
        <v>7.06297294E8</v>
      </c>
      <c r="AH34" s="1" t="s">
        <v>75</v>
      </c>
      <c r="AI34" s="1">
        <v>3.0</v>
      </c>
      <c r="AJ34" s="1">
        <v>16.0</v>
      </c>
      <c r="AK34" s="1">
        <v>1.0</v>
      </c>
      <c r="AL34" s="1">
        <v>15.0</v>
      </c>
      <c r="AM34" s="1">
        <v>0.0</v>
      </c>
      <c r="AN34" s="1">
        <v>0.0</v>
      </c>
      <c r="AO34" s="1">
        <v>0.0</v>
      </c>
      <c r="AP34" s="1">
        <v>0.0</v>
      </c>
      <c r="AQ34" s="1">
        <v>0.0</v>
      </c>
      <c r="AR34" s="1">
        <v>0.0</v>
      </c>
      <c r="AS34" s="2" t="b">
        <f>IFERROR(__xludf.DUMMYFUNCTION("IF(REGEXMATCH(AD34, ""DEPRECATED""), true, false)
"),FALSE)</f>
        <v>0</v>
      </c>
      <c r="AT34" s="2" t="str">
        <f t="shared" si="4"/>
        <v>tomcat - 3596</v>
      </c>
      <c r="AU34" s="3" t="str">
        <f t="shared" si="5"/>
        <v>tomcat - 706297294</v>
      </c>
      <c r="AV34" s="2" t="b">
        <f t="shared" si="6"/>
        <v>0</v>
      </c>
    </row>
    <row r="35">
      <c r="A35" s="1" t="s">
        <v>76</v>
      </c>
      <c r="B35" s="1" t="s">
        <v>77</v>
      </c>
      <c r="C35" s="1" t="s">
        <v>23</v>
      </c>
      <c r="D35" s="1">
        <v>1527.0</v>
      </c>
      <c r="E35" s="1">
        <v>6.20129893E8</v>
      </c>
      <c r="F35" s="1" t="s">
        <v>78</v>
      </c>
      <c r="G35" s="1">
        <v>3.0</v>
      </c>
      <c r="H35" s="1">
        <v>17.0</v>
      </c>
      <c r="I35" s="1">
        <v>1.0</v>
      </c>
      <c r="J35" s="1">
        <v>15.0</v>
      </c>
      <c r="K35" s="1">
        <v>0.0</v>
      </c>
      <c r="L35" s="1">
        <v>0.0</v>
      </c>
      <c r="M35" s="1">
        <v>0.0</v>
      </c>
      <c r="N35" s="1">
        <v>0.0</v>
      </c>
      <c r="O35" s="1">
        <v>0.0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1"/>
        <v>maven - 1527</v>
      </c>
      <c r="S35" s="3" t="str">
        <f t="shared" si="2"/>
        <v>maven - 620129893</v>
      </c>
      <c r="T35" s="2" t="b">
        <f t="shared" si="3"/>
        <v>0</v>
      </c>
      <c r="AC35" s="1" t="s">
        <v>76</v>
      </c>
      <c r="AD35" s="1" t="s">
        <v>77</v>
      </c>
      <c r="AE35" s="1" t="s">
        <v>23</v>
      </c>
      <c r="AF35" s="1">
        <v>1527.0</v>
      </c>
      <c r="AG35" s="1">
        <v>6.20129893E8</v>
      </c>
      <c r="AH35" s="1" t="s">
        <v>78</v>
      </c>
      <c r="AI35" s="1">
        <v>3.0</v>
      </c>
      <c r="AJ35" s="1">
        <v>17.0</v>
      </c>
      <c r="AK35" s="1">
        <v>1.0</v>
      </c>
      <c r="AL35" s="1">
        <v>15.0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2" t="b">
        <f>IFERROR(__xludf.DUMMYFUNCTION("IF(REGEXMATCH(AD35, ""DEPRECATED""), true, false)
"),FALSE)</f>
        <v>0</v>
      </c>
      <c r="AT35" s="2" t="str">
        <f t="shared" si="4"/>
        <v>maven - 1527</v>
      </c>
      <c r="AU35" s="3" t="str">
        <f t="shared" si="5"/>
        <v>maven - 620129893</v>
      </c>
      <c r="AV35" s="2" t="b">
        <f t="shared" si="6"/>
        <v>0</v>
      </c>
    </row>
    <row r="36">
      <c r="A36" s="1" t="s">
        <v>215</v>
      </c>
      <c r="B36" s="1" t="s">
        <v>216</v>
      </c>
      <c r="C36" s="1" t="s">
        <v>23</v>
      </c>
      <c r="D36" s="1">
        <v>1175.0</v>
      </c>
      <c r="E36" s="1">
        <v>6.00200966E8</v>
      </c>
      <c r="F36" s="1" t="s">
        <v>217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1.0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1"/>
        <v>eclipse-mosquitto - 1175</v>
      </c>
      <c r="S36" s="3" t="str">
        <f t="shared" si="2"/>
        <v>eclipse-mosquitto - 600200966</v>
      </c>
      <c r="T36" s="2" t="b">
        <f t="shared" si="3"/>
        <v>0</v>
      </c>
      <c r="AC36" s="1" t="s">
        <v>215</v>
      </c>
      <c r="AD36" s="1" t="s">
        <v>216</v>
      </c>
      <c r="AE36" s="1" t="s">
        <v>23</v>
      </c>
      <c r="AF36" s="1">
        <v>1175.0</v>
      </c>
      <c r="AG36" s="1">
        <v>6.00200966E8</v>
      </c>
      <c r="AH36" s="1" t="s">
        <v>217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1.0</v>
      </c>
      <c r="AR36" s="1">
        <v>0.0</v>
      </c>
      <c r="AS36" s="2" t="b">
        <f>IFERROR(__xludf.DUMMYFUNCTION("IF(REGEXMATCH(AD36, ""DEPRECATED""), true, false)
"),FALSE)</f>
        <v>0</v>
      </c>
      <c r="AT36" s="2" t="str">
        <f t="shared" si="4"/>
        <v>eclipse-mosquitto - 1175</v>
      </c>
      <c r="AU36" s="3" t="str">
        <f t="shared" si="5"/>
        <v>eclipse-mosquitto - 600200966</v>
      </c>
      <c r="AV36" s="2" t="b">
        <f t="shared" si="6"/>
        <v>0</v>
      </c>
    </row>
    <row r="37">
      <c r="A37" s="1" t="s">
        <v>106</v>
      </c>
      <c r="B37" s="1" t="s">
        <v>107</v>
      </c>
      <c r="C37" s="1" t="s">
        <v>23</v>
      </c>
      <c r="D37" s="1">
        <v>637.0</v>
      </c>
      <c r="E37" s="1">
        <v>5.77118697E8</v>
      </c>
      <c r="F37" s="1" t="s">
        <v>108</v>
      </c>
      <c r="G37" s="1">
        <v>1.0</v>
      </c>
      <c r="H37" s="1">
        <v>25.0</v>
      </c>
      <c r="I37" s="1">
        <v>1.0</v>
      </c>
      <c r="J37" s="1">
        <v>0.0</v>
      </c>
      <c r="K37" s="1">
        <v>1.0</v>
      </c>
      <c r="L37" s="1">
        <v>0.0</v>
      </c>
      <c r="M37" s="1">
        <v>0.0</v>
      </c>
      <c r="N37" s="1">
        <v>1.0</v>
      </c>
      <c r="O37" s="1">
        <v>0.0</v>
      </c>
      <c r="P37" s="1">
        <v>0.0</v>
      </c>
      <c r="Q37" s="2" t="b">
        <f>IFERROR(__xludf.DUMMYFUNCTION("IF(REGEXMATCH(B37, ""DEPRECATED""), true, false)
"),FALSE)</f>
        <v>0</v>
      </c>
      <c r="R37" s="2" t="str">
        <f t="shared" si="1"/>
        <v>telegraf - 637</v>
      </c>
      <c r="S37" s="3" t="str">
        <f t="shared" si="2"/>
        <v>telegraf - 577118697</v>
      </c>
      <c r="T37" s="2" t="b">
        <f t="shared" si="3"/>
        <v>0</v>
      </c>
      <c r="AC37" s="1" t="s">
        <v>106</v>
      </c>
      <c r="AD37" s="1" t="s">
        <v>107</v>
      </c>
      <c r="AE37" s="1" t="s">
        <v>23</v>
      </c>
      <c r="AF37" s="1">
        <v>637.0</v>
      </c>
      <c r="AG37" s="1">
        <v>5.77118697E8</v>
      </c>
      <c r="AH37" s="1" t="s">
        <v>108</v>
      </c>
      <c r="AI37" s="1">
        <v>1.0</v>
      </c>
      <c r="AJ37" s="1">
        <v>25.0</v>
      </c>
      <c r="AK37" s="1">
        <v>1.0</v>
      </c>
      <c r="AL37" s="1">
        <v>0.0</v>
      </c>
      <c r="AM37" s="1">
        <v>1.0</v>
      </c>
      <c r="AN37" s="1">
        <v>0.0</v>
      </c>
      <c r="AO37" s="1">
        <v>0.0</v>
      </c>
      <c r="AP37" s="1">
        <v>1.0</v>
      </c>
      <c r="AQ37" s="1">
        <v>0.0</v>
      </c>
      <c r="AR37" s="1">
        <v>0.0</v>
      </c>
      <c r="AS37" s="2" t="b">
        <f>IFERROR(__xludf.DUMMYFUNCTION("IF(REGEXMATCH(AD37, ""DEPRECATED""), true, false)
"),FALSE)</f>
        <v>0</v>
      </c>
      <c r="AT37" s="2" t="str">
        <f t="shared" si="4"/>
        <v>telegraf - 637</v>
      </c>
      <c r="AU37" s="3" t="str">
        <f t="shared" si="5"/>
        <v>telegraf - 577118697</v>
      </c>
      <c r="AV37" s="2" t="b">
        <f t="shared" si="6"/>
        <v>0</v>
      </c>
    </row>
    <row r="38">
      <c r="A38" s="1" t="s">
        <v>218</v>
      </c>
      <c r="B38" s="1" t="s">
        <v>219</v>
      </c>
      <c r="C38" s="1" t="s">
        <v>23</v>
      </c>
      <c r="D38" s="1">
        <v>638.0</v>
      </c>
      <c r="E38" s="1">
        <v>5.40742282E8</v>
      </c>
      <c r="F38" s="1" t="s">
        <v>220</v>
      </c>
      <c r="G38" s="1">
        <v>0.0</v>
      </c>
      <c r="H38" s="1">
        <v>0.0</v>
      </c>
      <c r="I38" s="1">
        <v>0.0</v>
      </c>
      <c r="J38" s="1">
        <v>0.0</v>
      </c>
      <c r="K38" s="1">
        <v>2.0</v>
      </c>
      <c r="L38" s="1">
        <v>0.0</v>
      </c>
      <c r="M38" s="1">
        <v>0.0</v>
      </c>
      <c r="N38" s="1">
        <v>0.0</v>
      </c>
      <c r="O38" s="1">
        <v>1.0</v>
      </c>
      <c r="P38" s="1">
        <v>0.0</v>
      </c>
      <c r="Q38" s="2" t="b">
        <f>IFERROR(__xludf.DUMMYFUNCTION("IF(REGEXMATCH(B38, ""DEPRECATED""), true, false)
"),FALSE)</f>
        <v>0</v>
      </c>
      <c r="R38" s="2" t="str">
        <f t="shared" si="1"/>
        <v>caddy - 638</v>
      </c>
      <c r="S38" s="3" t="str">
        <f t="shared" si="2"/>
        <v>caddy - 540742282</v>
      </c>
      <c r="T38" s="2" t="b">
        <f t="shared" si="3"/>
        <v>0</v>
      </c>
      <c r="AC38" s="1" t="s">
        <v>218</v>
      </c>
      <c r="AD38" s="1" t="s">
        <v>219</v>
      </c>
      <c r="AE38" s="1" t="s">
        <v>23</v>
      </c>
      <c r="AF38" s="1">
        <v>638.0</v>
      </c>
      <c r="AG38" s="1">
        <v>5.40742282E8</v>
      </c>
      <c r="AH38" s="1" t="s">
        <v>220</v>
      </c>
      <c r="AI38" s="1">
        <v>0.0</v>
      </c>
      <c r="AJ38" s="1">
        <v>0.0</v>
      </c>
      <c r="AK38" s="1">
        <v>0.0</v>
      </c>
      <c r="AL38" s="1">
        <v>0.0</v>
      </c>
      <c r="AM38" s="1">
        <v>2.0</v>
      </c>
      <c r="AN38" s="1">
        <v>0.0</v>
      </c>
      <c r="AO38" s="1">
        <v>0.0</v>
      </c>
      <c r="AP38" s="1">
        <v>0.0</v>
      </c>
      <c r="AQ38" s="1">
        <v>1.0</v>
      </c>
      <c r="AR38" s="1">
        <v>0.0</v>
      </c>
      <c r="AS38" s="2" t="b">
        <f>IFERROR(__xludf.DUMMYFUNCTION("IF(REGEXMATCH(AD38, ""DEPRECATED""), true, false)
"),FALSE)</f>
        <v>0</v>
      </c>
      <c r="AT38" s="2" t="str">
        <f t="shared" si="4"/>
        <v>caddy - 638</v>
      </c>
      <c r="AU38" s="3" t="str">
        <f t="shared" si="5"/>
        <v>caddy - 540742282</v>
      </c>
      <c r="AV38" s="2" t="b">
        <f t="shared" si="6"/>
        <v>0</v>
      </c>
    </row>
    <row r="39" hidden="1">
      <c r="A39" s="1" t="s">
        <v>410</v>
      </c>
      <c r="B39" s="1" t="s">
        <v>411</v>
      </c>
      <c r="C39" s="1" t="s">
        <v>23</v>
      </c>
      <c r="D39" s="1">
        <v>1077.0</v>
      </c>
      <c r="E39" s="1">
        <v>5.28634191E8</v>
      </c>
      <c r="F39" s="1" t="s">
        <v>412</v>
      </c>
      <c r="G39" s="1" t="s">
        <v>166</v>
      </c>
      <c r="H39" s="1" t="s">
        <v>166</v>
      </c>
      <c r="I39" s="1" t="s">
        <v>166</v>
      </c>
      <c r="J39" s="1" t="s">
        <v>166</v>
      </c>
      <c r="K39" s="1" t="s">
        <v>166</v>
      </c>
      <c r="L39" s="1" t="s">
        <v>166</v>
      </c>
      <c r="M39" s="1" t="s">
        <v>166</v>
      </c>
      <c r="N39" s="1" t="s">
        <v>166</v>
      </c>
      <c r="O39" s="1" t="s">
        <v>166</v>
      </c>
      <c r="P39" s="1" t="s">
        <v>166</v>
      </c>
      <c r="Q39" s="2" t="b">
        <f>IFERROR(__xludf.DUMMYFUNCTION("IF(REGEXMATCH(B39, ""DEPRECATED""), true, false)
"),FALSE)</f>
        <v>0</v>
      </c>
      <c r="R39" s="2" t="str">
        <f t="shared" si="1"/>
        <v>vault - 1077</v>
      </c>
      <c r="S39" s="3" t="str">
        <f t="shared" si="2"/>
        <v>vault - 528634191</v>
      </c>
      <c r="T39" s="2" t="b">
        <f t="shared" si="3"/>
        <v>1</v>
      </c>
      <c r="AC39" s="1" t="s">
        <v>49</v>
      </c>
      <c r="AD39" s="1" t="s">
        <v>50</v>
      </c>
      <c r="AE39" s="1" t="s">
        <v>23</v>
      </c>
      <c r="AF39" s="1">
        <v>597.0</v>
      </c>
      <c r="AG39" s="1">
        <v>3.82041761E8</v>
      </c>
      <c r="AH39" s="1" t="s">
        <v>51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1.0</v>
      </c>
      <c r="AR39" s="1">
        <v>0.0</v>
      </c>
      <c r="AS39" s="2" t="b">
        <f>IFERROR(__xludf.DUMMYFUNCTION("IF(REGEXMATCH(AD39, ""DEPRECATED""), true, false)
"),FALSE)</f>
        <v>0</v>
      </c>
      <c r="AT39" s="2" t="str">
        <f t="shared" si="4"/>
        <v>bash - 597</v>
      </c>
      <c r="AU39" s="3" t="str">
        <f t="shared" si="5"/>
        <v>bash - 382041761</v>
      </c>
      <c r="AV39" s="2" t="b">
        <f t="shared" si="6"/>
        <v>0</v>
      </c>
    </row>
    <row r="40">
      <c r="A40" s="1" t="s">
        <v>49</v>
      </c>
      <c r="B40" s="1" t="s">
        <v>50</v>
      </c>
      <c r="C40" s="1" t="s">
        <v>23</v>
      </c>
      <c r="D40" s="1">
        <v>597.0</v>
      </c>
      <c r="E40" s="1">
        <v>3.82041761E8</v>
      </c>
      <c r="F40" s="1" t="s">
        <v>51</v>
      </c>
      <c r="G40" s="1">
        <v>0.0</v>
      </c>
      <c r="H40" s="1">
        <v>0.0</v>
      </c>
      <c r="I40" s="1">
        <v>0.0</v>
      </c>
      <c r="J40" s="1">
        <v>0.0</v>
      </c>
      <c r="K40" s="1">
        <v>0.0</v>
      </c>
      <c r="L40" s="1">
        <v>0.0</v>
      </c>
      <c r="M40" s="1">
        <v>0.0</v>
      </c>
      <c r="N40" s="1">
        <v>0.0</v>
      </c>
      <c r="O40" s="1">
        <v>1.0</v>
      </c>
      <c r="P40" s="1">
        <v>0.0</v>
      </c>
      <c r="Q40" s="2" t="b">
        <f>IFERROR(__xludf.DUMMYFUNCTION("IF(REGEXMATCH(B40, ""DEPRECATED""), true, false)
"),FALSE)</f>
        <v>0</v>
      </c>
      <c r="R40" s="2" t="str">
        <f t="shared" si="1"/>
        <v>bash - 597</v>
      </c>
      <c r="S40" s="3" t="str">
        <f t="shared" si="2"/>
        <v>bash - 382041761</v>
      </c>
      <c r="T40" s="2" t="b">
        <f t="shared" si="3"/>
        <v>0</v>
      </c>
      <c r="AC40" s="1" t="s">
        <v>383</v>
      </c>
      <c r="AD40" s="1" t="s">
        <v>384</v>
      </c>
      <c r="AE40" s="1" t="s">
        <v>23</v>
      </c>
      <c r="AF40" s="1">
        <v>875.0</v>
      </c>
      <c r="AG40" s="1">
        <v>3.64233352E8</v>
      </c>
      <c r="AH40" s="1" t="s">
        <v>385</v>
      </c>
      <c r="AI40" s="1">
        <v>0.0</v>
      </c>
      <c r="AJ40" s="1">
        <v>32.0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1.0</v>
      </c>
      <c r="AQ40" s="1">
        <v>0.0</v>
      </c>
      <c r="AR40" s="1">
        <v>0.0</v>
      </c>
      <c r="AS40" s="2" t="b">
        <f>IFERROR(__xludf.DUMMYFUNCTION("IF(REGEXMATCH(AD40, ""DEPRECATED""), true, false)
"),FALSE)</f>
        <v>0</v>
      </c>
      <c r="AT40" s="2" t="str">
        <f t="shared" si="4"/>
        <v>adminer - 875</v>
      </c>
      <c r="AU40" s="3" t="str">
        <f t="shared" si="5"/>
        <v>adminer - 364233352</v>
      </c>
      <c r="AV40" s="2" t="b">
        <f t="shared" si="6"/>
        <v>0</v>
      </c>
    </row>
    <row r="41">
      <c r="A41" s="1" t="s">
        <v>383</v>
      </c>
      <c r="B41" s="1" t="s">
        <v>384</v>
      </c>
      <c r="C41" s="1" t="s">
        <v>23</v>
      </c>
      <c r="D41" s="1">
        <v>875.0</v>
      </c>
      <c r="E41" s="1">
        <v>3.64233352E8</v>
      </c>
      <c r="F41" s="1" t="s">
        <v>385</v>
      </c>
      <c r="G41" s="1">
        <v>0.0</v>
      </c>
      <c r="H41" s="1">
        <v>32.0</v>
      </c>
      <c r="I41" s="1">
        <v>0.0</v>
      </c>
      <c r="J41" s="1">
        <v>0.0</v>
      </c>
      <c r="K41" s="1">
        <v>0.0</v>
      </c>
      <c r="L41" s="1">
        <v>0.0</v>
      </c>
      <c r="M41" s="1">
        <v>0.0</v>
      </c>
      <c r="N41" s="1">
        <v>1.0</v>
      </c>
      <c r="O41" s="1">
        <v>0.0</v>
      </c>
      <c r="P41" s="1">
        <v>0.0</v>
      </c>
      <c r="Q41" s="2" t="b">
        <f>IFERROR(__xludf.DUMMYFUNCTION("IF(REGEXMATCH(B41, ""DEPRECATED""), true, false)
"),FALSE)</f>
        <v>0</v>
      </c>
      <c r="R41" s="2" t="str">
        <f t="shared" si="1"/>
        <v>adminer - 875</v>
      </c>
      <c r="S41" s="3" t="str">
        <f t="shared" si="2"/>
        <v>adminer - 364233352</v>
      </c>
      <c r="T41" s="2" t="b">
        <f t="shared" si="3"/>
        <v>0</v>
      </c>
      <c r="AC41" s="1" t="s">
        <v>52</v>
      </c>
      <c r="AD41" s="1" t="s">
        <v>53</v>
      </c>
      <c r="AE41" s="1" t="s">
        <v>23</v>
      </c>
      <c r="AF41" s="1">
        <v>1665.0</v>
      </c>
      <c r="AG41" s="1">
        <v>3.53990789E8</v>
      </c>
      <c r="AH41" s="1" t="s">
        <v>54</v>
      </c>
      <c r="AI41" s="1">
        <v>4.0</v>
      </c>
      <c r="AJ41" s="1">
        <v>25.0</v>
      </c>
      <c r="AK41" s="1">
        <v>24.0</v>
      </c>
      <c r="AL41" s="1">
        <v>3.0</v>
      </c>
      <c r="AM41" s="1">
        <v>39.0</v>
      </c>
      <c r="AN41" s="1">
        <v>3.0</v>
      </c>
      <c r="AO41" s="1">
        <v>4.0</v>
      </c>
      <c r="AP41" s="1">
        <v>1.0</v>
      </c>
      <c r="AQ41" s="1">
        <v>4.0</v>
      </c>
      <c r="AR41" s="1">
        <v>1.0</v>
      </c>
      <c r="AS41" s="2" t="b">
        <f>IFERROR(__xludf.DUMMYFUNCTION("IF(REGEXMATCH(AD41, ""DEPRECATED""), true, false)
"),FALSE)</f>
        <v>0</v>
      </c>
      <c r="AT41" s="2" t="str">
        <f t="shared" si="4"/>
        <v>ghost - 1665</v>
      </c>
      <c r="AU41" s="3" t="str">
        <f t="shared" si="5"/>
        <v>ghost - 353990789</v>
      </c>
      <c r="AV41" s="2" t="b">
        <f t="shared" si="6"/>
        <v>0</v>
      </c>
    </row>
    <row r="42">
      <c r="A42" s="1" t="s">
        <v>52</v>
      </c>
      <c r="B42" s="1" t="s">
        <v>53</v>
      </c>
      <c r="C42" s="1" t="s">
        <v>23</v>
      </c>
      <c r="D42" s="1">
        <v>1665.0</v>
      </c>
      <c r="E42" s="1">
        <v>3.53990789E8</v>
      </c>
      <c r="F42" s="1" t="s">
        <v>54</v>
      </c>
      <c r="G42" s="1">
        <v>4.0</v>
      </c>
      <c r="H42" s="1">
        <v>25.0</v>
      </c>
      <c r="I42" s="1">
        <v>24.0</v>
      </c>
      <c r="J42" s="1">
        <v>3.0</v>
      </c>
      <c r="K42" s="1">
        <v>39.0</v>
      </c>
      <c r="L42" s="1">
        <v>3.0</v>
      </c>
      <c r="M42" s="1">
        <v>4.0</v>
      </c>
      <c r="N42" s="1">
        <v>1.0</v>
      </c>
      <c r="O42" s="1">
        <v>4.0</v>
      </c>
      <c r="P42" s="1">
        <v>1.0</v>
      </c>
      <c r="Q42" s="2" t="b">
        <f>IFERROR(__xludf.DUMMYFUNCTION("IF(REGEXMATCH(B42, ""DEPRECATED""), true, false)
"),FALSE)</f>
        <v>0</v>
      </c>
      <c r="R42" s="2" t="str">
        <f t="shared" si="1"/>
        <v>ghost - 1665</v>
      </c>
      <c r="S42" s="3" t="str">
        <f t="shared" si="2"/>
        <v>ghost - 353990789</v>
      </c>
      <c r="T42" s="2" t="b">
        <f t="shared" si="3"/>
        <v>0</v>
      </c>
      <c r="AC42" s="1" t="s">
        <v>197</v>
      </c>
      <c r="AD42" s="1" t="s">
        <v>198</v>
      </c>
      <c r="AE42" s="1" t="s">
        <v>23</v>
      </c>
      <c r="AF42" s="1">
        <v>755.0</v>
      </c>
      <c r="AG42" s="1">
        <v>3.16767707E8</v>
      </c>
      <c r="AH42" s="1" t="s">
        <v>199</v>
      </c>
      <c r="AI42" s="1">
        <v>3.0</v>
      </c>
      <c r="AJ42" s="1">
        <v>37.0</v>
      </c>
      <c r="AK42" s="1">
        <v>3.0</v>
      </c>
      <c r="AL42" s="1">
        <v>51.0</v>
      </c>
      <c r="AM42" s="1">
        <v>9.0</v>
      </c>
      <c r="AN42" s="1">
        <v>1.0</v>
      </c>
      <c r="AO42" s="1">
        <v>0.0</v>
      </c>
      <c r="AP42" s="1">
        <v>0.0</v>
      </c>
      <c r="AQ42" s="1">
        <v>0.0</v>
      </c>
      <c r="AR42" s="1">
        <v>0.0</v>
      </c>
      <c r="AS42" s="2" t="b">
        <f>IFERROR(__xludf.DUMMYFUNCTION("IF(REGEXMATCH(AD42, ""DEPRECATED""), true, false)
"),FALSE)</f>
        <v>0</v>
      </c>
      <c r="AT42" s="2" t="str">
        <f t="shared" si="4"/>
        <v>kong - 755</v>
      </c>
      <c r="AU42" s="3" t="str">
        <f t="shared" si="5"/>
        <v>kong - 316767707</v>
      </c>
      <c r="AV42" s="2" t="b">
        <f t="shared" si="6"/>
        <v>0</v>
      </c>
    </row>
    <row r="43">
      <c r="A43" s="1" t="s">
        <v>197</v>
      </c>
      <c r="B43" s="1" t="s">
        <v>198</v>
      </c>
      <c r="C43" s="1" t="s">
        <v>23</v>
      </c>
      <c r="D43" s="1">
        <v>755.0</v>
      </c>
      <c r="E43" s="1">
        <v>3.16767707E8</v>
      </c>
      <c r="F43" s="1" t="s">
        <v>199</v>
      </c>
      <c r="G43" s="1">
        <v>3.0</v>
      </c>
      <c r="H43" s="1">
        <v>37.0</v>
      </c>
      <c r="I43" s="1">
        <v>3.0</v>
      </c>
      <c r="J43" s="1">
        <v>51.0</v>
      </c>
      <c r="K43" s="1">
        <v>9.0</v>
      </c>
      <c r="L43" s="1">
        <v>1.0</v>
      </c>
      <c r="M43" s="1">
        <v>0.0</v>
      </c>
      <c r="N43" s="1">
        <v>0.0</v>
      </c>
      <c r="O43" s="1">
        <v>0.0</v>
      </c>
      <c r="P43" s="1">
        <v>0.0</v>
      </c>
      <c r="Q43" s="2" t="b">
        <f>IFERROR(__xludf.DUMMYFUNCTION("IF(REGEXMATCH(B43, ""DEPRECATED""), true, false)
"),FALSE)</f>
        <v>0</v>
      </c>
      <c r="R43" s="2" t="str">
        <f t="shared" si="1"/>
        <v>kong - 755</v>
      </c>
      <c r="S43" s="3" t="str">
        <f t="shared" si="2"/>
        <v>kong - 316767707</v>
      </c>
      <c r="T43" s="2" t="b">
        <f t="shared" si="3"/>
        <v>0</v>
      </c>
      <c r="AC43" s="1" t="s">
        <v>302</v>
      </c>
      <c r="AD43" s="1" t="s">
        <v>303</v>
      </c>
      <c r="AE43" s="1" t="s">
        <v>23</v>
      </c>
      <c r="AF43" s="1">
        <v>1390.0</v>
      </c>
      <c r="AG43" s="1">
        <v>2.53211556E8</v>
      </c>
      <c r="AH43" s="1" t="s">
        <v>304</v>
      </c>
      <c r="AI43" s="1">
        <v>3.0</v>
      </c>
      <c r="AJ43" s="1">
        <v>17.0</v>
      </c>
      <c r="AK43" s="1">
        <v>1.0</v>
      </c>
      <c r="AL43" s="1">
        <v>16.0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2" t="b">
        <f>IFERROR(__xludf.DUMMYFUNCTION("IF(REGEXMATCH(AD43, ""DEPRECATED""), true, false)
"),FALSE)</f>
        <v>0</v>
      </c>
      <c r="AT43" s="2" t="str">
        <f t="shared" si="4"/>
        <v>zookeeper - 1390</v>
      </c>
      <c r="AU43" s="3" t="str">
        <f t="shared" si="5"/>
        <v>zookeeper - 253211556</v>
      </c>
      <c r="AV43" s="2" t="b">
        <f t="shared" si="6"/>
        <v>0</v>
      </c>
    </row>
    <row r="44">
      <c r="A44" s="1" t="s">
        <v>302</v>
      </c>
      <c r="B44" s="1" t="s">
        <v>303</v>
      </c>
      <c r="C44" s="1" t="s">
        <v>23</v>
      </c>
      <c r="D44" s="1">
        <v>1390.0</v>
      </c>
      <c r="E44" s="1">
        <v>2.53211556E8</v>
      </c>
      <c r="F44" s="1" t="s">
        <v>304</v>
      </c>
      <c r="G44" s="1">
        <v>3.0</v>
      </c>
      <c r="H44" s="1">
        <v>17.0</v>
      </c>
      <c r="I44" s="1">
        <v>1.0</v>
      </c>
      <c r="J44" s="1">
        <v>16.0</v>
      </c>
      <c r="K44" s="1">
        <v>0.0</v>
      </c>
      <c r="L44" s="1">
        <v>0.0</v>
      </c>
      <c r="M44" s="1">
        <v>0.0</v>
      </c>
      <c r="N44" s="1">
        <v>0.0</v>
      </c>
      <c r="O44" s="1">
        <v>0.0</v>
      </c>
      <c r="P44" s="1">
        <v>0.0</v>
      </c>
      <c r="Q44" s="2" t="b">
        <f>IFERROR(__xludf.DUMMYFUNCTION("IF(REGEXMATCH(B44, ""DEPRECATED""), true, false)
"),FALSE)</f>
        <v>0</v>
      </c>
      <c r="R44" s="2" t="str">
        <f t="shared" si="1"/>
        <v>zookeeper - 1390</v>
      </c>
      <c r="S44" s="3" t="str">
        <f t="shared" si="2"/>
        <v>zookeeper - 253211556</v>
      </c>
      <c r="T44" s="2" t="b">
        <f t="shared" si="3"/>
        <v>0</v>
      </c>
      <c r="AC44" s="1" t="s">
        <v>112</v>
      </c>
      <c r="AD44" s="1" t="s">
        <v>113</v>
      </c>
      <c r="AE44" s="1" t="s">
        <v>23</v>
      </c>
      <c r="AF44" s="1">
        <v>1170.0</v>
      </c>
      <c r="AG44" s="1">
        <v>2.39584364E8</v>
      </c>
      <c r="AH44" s="1" t="s">
        <v>114</v>
      </c>
      <c r="AI44" s="1">
        <v>0.0</v>
      </c>
      <c r="AJ44" s="1">
        <v>25.0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1.0</v>
      </c>
      <c r="AQ44" s="1">
        <v>0.0</v>
      </c>
      <c r="AR44" s="1">
        <v>0.0</v>
      </c>
      <c r="AS44" s="2" t="b">
        <f>IFERROR(__xludf.DUMMYFUNCTION("IF(REGEXMATCH(AD44, ""DEPRECATED""), true, false)
"),FALSE)</f>
        <v>0</v>
      </c>
      <c r="AT44" s="2" t="str">
        <f t="shared" si="4"/>
        <v>neo4j - 1170</v>
      </c>
      <c r="AU44" s="3" t="str">
        <f t="shared" si="5"/>
        <v>neo4j - 239584364</v>
      </c>
      <c r="AV44" s="2" t="b">
        <f t="shared" si="6"/>
        <v>0</v>
      </c>
    </row>
    <row r="45">
      <c r="A45" s="1" t="s">
        <v>112</v>
      </c>
      <c r="B45" s="1" t="s">
        <v>113</v>
      </c>
      <c r="C45" s="1" t="s">
        <v>23</v>
      </c>
      <c r="D45" s="1">
        <v>1170.0</v>
      </c>
      <c r="E45" s="1">
        <v>2.39584364E8</v>
      </c>
      <c r="F45" s="1" t="s">
        <v>114</v>
      </c>
      <c r="G45" s="1">
        <v>0.0</v>
      </c>
      <c r="H45" s="1">
        <v>25.0</v>
      </c>
      <c r="I45" s="1">
        <v>0.0</v>
      </c>
      <c r="J45" s="1">
        <v>0.0</v>
      </c>
      <c r="K45" s="1">
        <v>0.0</v>
      </c>
      <c r="L45" s="1">
        <v>0.0</v>
      </c>
      <c r="M45" s="1">
        <v>0.0</v>
      </c>
      <c r="N45" s="1">
        <v>1.0</v>
      </c>
      <c r="O45" s="1">
        <v>0.0</v>
      </c>
      <c r="P45" s="1">
        <v>0.0</v>
      </c>
      <c r="Q45" s="2" t="b">
        <f>IFERROR(__xludf.DUMMYFUNCTION("IF(REGEXMATCH(B45, ""DEPRECATED""), true, false)
"),FALSE)</f>
        <v>0</v>
      </c>
      <c r="R45" s="2" t="str">
        <f t="shared" si="1"/>
        <v>neo4j - 1170</v>
      </c>
      <c r="S45" s="3" t="str">
        <f t="shared" si="2"/>
        <v>neo4j - 239584364</v>
      </c>
      <c r="T45" s="2" t="b">
        <f t="shared" si="3"/>
        <v>0</v>
      </c>
      <c r="AC45" s="1" t="s">
        <v>371</v>
      </c>
      <c r="AD45" s="1" t="s">
        <v>372</v>
      </c>
      <c r="AE45" s="1" t="s">
        <v>23</v>
      </c>
      <c r="AF45" s="1">
        <v>450.0</v>
      </c>
      <c r="AG45" s="1">
        <v>2.32737118E8</v>
      </c>
      <c r="AH45" s="1" t="s">
        <v>373</v>
      </c>
      <c r="AI45" s="1">
        <v>1.0</v>
      </c>
      <c r="AJ45" s="1">
        <v>82.0</v>
      </c>
      <c r="AK45" s="1">
        <v>0.0</v>
      </c>
      <c r="AL45" s="1">
        <v>7.0</v>
      </c>
      <c r="AM45" s="1">
        <v>0.0</v>
      </c>
      <c r="AN45" s="1">
        <v>0.0</v>
      </c>
      <c r="AO45" s="1">
        <v>0.0</v>
      </c>
      <c r="AP45" s="1">
        <v>1.0</v>
      </c>
      <c r="AQ45" s="1">
        <v>0.0</v>
      </c>
      <c r="AR45" s="1">
        <v>0.0</v>
      </c>
      <c r="AS45" s="2" t="b">
        <f>IFERROR(__xludf.DUMMYFUNCTION("IF(REGEXMATCH(AD45, ""DEPRECATED""), true, false)
"),FALSE)</f>
        <v>0</v>
      </c>
      <c r="AT45" s="2" t="str">
        <f t="shared" si="4"/>
        <v>perl - 450</v>
      </c>
      <c r="AU45" s="3" t="str">
        <f t="shared" si="5"/>
        <v>perl - 232737118</v>
      </c>
      <c r="AV45" s="2" t="b">
        <f t="shared" si="6"/>
        <v>0</v>
      </c>
    </row>
    <row r="46">
      <c r="A46" s="1" t="s">
        <v>371</v>
      </c>
      <c r="B46" s="1" t="s">
        <v>372</v>
      </c>
      <c r="C46" s="1" t="s">
        <v>23</v>
      </c>
      <c r="D46" s="1">
        <v>450.0</v>
      </c>
      <c r="E46" s="1">
        <v>2.32737118E8</v>
      </c>
      <c r="F46" s="1" t="s">
        <v>373</v>
      </c>
      <c r="G46" s="1">
        <v>1.0</v>
      </c>
      <c r="H46" s="1">
        <v>82.0</v>
      </c>
      <c r="I46" s="1">
        <v>0.0</v>
      </c>
      <c r="J46" s="1">
        <v>7.0</v>
      </c>
      <c r="K46" s="1">
        <v>0.0</v>
      </c>
      <c r="L46" s="1">
        <v>0.0</v>
      </c>
      <c r="M46" s="1">
        <v>0.0</v>
      </c>
      <c r="N46" s="1">
        <v>1.0</v>
      </c>
      <c r="O46" s="1">
        <v>0.0</v>
      </c>
      <c r="P46" s="1">
        <v>0.0</v>
      </c>
      <c r="Q46" s="2" t="b">
        <f>IFERROR(__xludf.DUMMYFUNCTION("IF(REGEXMATCH(B46, ""DEPRECATED""), true, false)
"),FALSE)</f>
        <v>0</v>
      </c>
      <c r="R46" s="2" t="str">
        <f t="shared" si="1"/>
        <v>perl - 450</v>
      </c>
      <c r="S46" s="3" t="str">
        <f t="shared" si="2"/>
        <v>perl - 232737118</v>
      </c>
      <c r="T46" s="2" t="b">
        <f t="shared" si="3"/>
        <v>0</v>
      </c>
      <c r="AC46" s="1" t="s">
        <v>347</v>
      </c>
      <c r="AD46" s="1" t="s">
        <v>348</v>
      </c>
      <c r="AE46" s="1" t="s">
        <v>23</v>
      </c>
      <c r="AF46" s="1">
        <v>660.0</v>
      </c>
      <c r="AG46" s="1">
        <v>2.23169767E8</v>
      </c>
      <c r="AH46" s="1" t="s">
        <v>349</v>
      </c>
      <c r="AI46" s="1">
        <v>1.0</v>
      </c>
      <c r="AJ46" s="1">
        <v>82.0</v>
      </c>
      <c r="AK46" s="1">
        <v>0.0</v>
      </c>
      <c r="AL46" s="1">
        <v>7.0</v>
      </c>
      <c r="AM46" s="1">
        <v>0.0</v>
      </c>
      <c r="AN46" s="1">
        <v>0.0</v>
      </c>
      <c r="AO46" s="1">
        <v>0.0</v>
      </c>
      <c r="AP46" s="1">
        <v>1.0</v>
      </c>
      <c r="AQ46" s="1">
        <v>0.0</v>
      </c>
      <c r="AR46" s="1">
        <v>0.0</v>
      </c>
      <c r="AS46" s="2" t="b">
        <f>IFERROR(__xludf.DUMMYFUNCTION("IF(REGEXMATCH(AD46, ""DEPRECATED""), true, false)
"),FALSE)</f>
        <v>0</v>
      </c>
      <c r="AT46" s="2" t="str">
        <f t="shared" si="4"/>
        <v>buildpack-deps - 660</v>
      </c>
      <c r="AU46" s="3" t="str">
        <f t="shared" si="5"/>
        <v>buildpack-deps - 223169767</v>
      </c>
      <c r="AV46" s="2" t="b">
        <f t="shared" si="6"/>
        <v>0</v>
      </c>
    </row>
    <row r="47">
      <c r="A47" s="1" t="s">
        <v>347</v>
      </c>
      <c r="B47" s="1" t="s">
        <v>348</v>
      </c>
      <c r="C47" s="1" t="s">
        <v>23</v>
      </c>
      <c r="D47" s="1">
        <v>660.0</v>
      </c>
      <c r="E47" s="1">
        <v>2.23169767E8</v>
      </c>
      <c r="F47" s="1" t="s">
        <v>349</v>
      </c>
      <c r="G47" s="1">
        <v>1.0</v>
      </c>
      <c r="H47" s="1">
        <v>82.0</v>
      </c>
      <c r="I47" s="1">
        <v>0.0</v>
      </c>
      <c r="J47" s="1">
        <v>7.0</v>
      </c>
      <c r="K47" s="1">
        <v>0.0</v>
      </c>
      <c r="L47" s="1">
        <v>0.0</v>
      </c>
      <c r="M47" s="1">
        <v>0.0</v>
      </c>
      <c r="N47" s="1">
        <v>1.0</v>
      </c>
      <c r="O47" s="1">
        <v>0.0</v>
      </c>
      <c r="P47" s="1">
        <v>0.0</v>
      </c>
      <c r="Q47" s="2" t="b">
        <f>IFERROR(__xludf.DUMMYFUNCTION("IF(REGEXMATCH(B47, ""DEPRECATED""), true, false)
"),FALSE)</f>
        <v>0</v>
      </c>
      <c r="R47" s="2" t="str">
        <f t="shared" si="1"/>
        <v>buildpack-deps - 660</v>
      </c>
      <c r="S47" s="3" t="str">
        <f t="shared" si="2"/>
        <v>buildpack-deps - 223169767</v>
      </c>
      <c r="T47" s="2" t="b">
        <f t="shared" si="3"/>
        <v>0</v>
      </c>
      <c r="AC47" s="1" t="s">
        <v>70</v>
      </c>
      <c r="AD47" s="1" t="s">
        <v>71</v>
      </c>
      <c r="AE47" s="1" t="s">
        <v>23</v>
      </c>
      <c r="AF47" s="1">
        <v>1371.0</v>
      </c>
      <c r="AG47" s="1">
        <v>2.21653592E8</v>
      </c>
      <c r="AH47" s="1" t="s">
        <v>72</v>
      </c>
      <c r="AI47" s="1">
        <v>0.0</v>
      </c>
      <c r="AJ47" s="1">
        <v>0.0</v>
      </c>
      <c r="AK47" s="1">
        <v>1.0</v>
      </c>
      <c r="AL47" s="1">
        <v>1.0</v>
      </c>
      <c r="AM47" s="1">
        <v>2.0</v>
      </c>
      <c r="AN47" s="1">
        <v>1.0</v>
      </c>
      <c r="AO47" s="1">
        <v>2.0</v>
      </c>
      <c r="AP47" s="1">
        <v>0.0</v>
      </c>
      <c r="AQ47" s="1">
        <v>1.0</v>
      </c>
      <c r="AR47" s="1">
        <v>0.0</v>
      </c>
      <c r="AS47" s="2" t="b">
        <f>IFERROR(__xludf.DUMMYFUNCTION("IF(REGEXMATCH(AD47, ""DEPRECATED""), true, false)
"),FALSE)</f>
        <v>0</v>
      </c>
      <c r="AT47" s="2" t="str">
        <f t="shared" si="4"/>
        <v>mongo-express - 1371</v>
      </c>
      <c r="AU47" s="3" t="str">
        <f t="shared" si="5"/>
        <v>mongo-express - 221653592</v>
      </c>
      <c r="AV47" s="2" t="b">
        <f t="shared" si="6"/>
        <v>0</v>
      </c>
    </row>
    <row r="48">
      <c r="A48" s="1" t="s">
        <v>70</v>
      </c>
      <c r="B48" s="1" t="s">
        <v>71</v>
      </c>
      <c r="C48" s="1" t="s">
        <v>23</v>
      </c>
      <c r="D48" s="1">
        <v>1371.0</v>
      </c>
      <c r="E48" s="1">
        <v>2.21653592E8</v>
      </c>
      <c r="F48" s="1" t="s">
        <v>72</v>
      </c>
      <c r="G48" s="1">
        <v>0.0</v>
      </c>
      <c r="H48" s="1">
        <v>0.0</v>
      </c>
      <c r="I48" s="1">
        <v>1.0</v>
      </c>
      <c r="J48" s="1">
        <v>1.0</v>
      </c>
      <c r="K48" s="1">
        <v>2.0</v>
      </c>
      <c r="L48" s="1">
        <v>1.0</v>
      </c>
      <c r="M48" s="1">
        <v>2.0</v>
      </c>
      <c r="N48" s="1">
        <v>0.0</v>
      </c>
      <c r="O48" s="1">
        <v>1.0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1"/>
        <v>mongo-express - 1371</v>
      </c>
      <c r="S48" s="3" t="str">
        <f t="shared" si="2"/>
        <v>mongo-express - 221653592</v>
      </c>
      <c r="T48" s="2" t="b">
        <f t="shared" si="3"/>
        <v>0</v>
      </c>
      <c r="AH48" s="1" t="s">
        <v>546</v>
      </c>
      <c r="AI48" s="2">
        <f t="shared" ref="AI48:AR48" si="7">COUNTIF(AI4:AI47,"&gt;0")</f>
        <v>27</v>
      </c>
      <c r="AJ48" s="2">
        <f t="shared" si="7"/>
        <v>32</v>
      </c>
      <c r="AK48" s="2">
        <f t="shared" si="7"/>
        <v>21</v>
      </c>
      <c r="AL48" s="2">
        <f t="shared" si="7"/>
        <v>23</v>
      </c>
      <c r="AM48" s="2">
        <f t="shared" si="7"/>
        <v>17</v>
      </c>
      <c r="AN48" s="2">
        <f t="shared" si="7"/>
        <v>4</v>
      </c>
      <c r="AO48" s="2">
        <f t="shared" si="7"/>
        <v>8</v>
      </c>
      <c r="AP48" s="2">
        <f t="shared" si="7"/>
        <v>21</v>
      </c>
      <c r="AQ48" s="2">
        <f t="shared" si="7"/>
        <v>15</v>
      </c>
      <c r="AR48" s="2">
        <f t="shared" si="7"/>
        <v>3</v>
      </c>
    </row>
    <row r="49" hidden="1">
      <c r="A49" s="1" t="s">
        <v>323</v>
      </c>
      <c r="B49" s="1" t="s">
        <v>324</v>
      </c>
      <c r="C49" s="1" t="s">
        <v>23</v>
      </c>
      <c r="D49" s="1">
        <v>1500.0</v>
      </c>
      <c r="E49" s="1">
        <v>1.92702338E8</v>
      </c>
      <c r="F49" s="1" t="s">
        <v>325</v>
      </c>
      <c r="G49" s="1">
        <v>5.0</v>
      </c>
      <c r="H49" s="1">
        <v>10.0</v>
      </c>
      <c r="I49" s="1">
        <v>19.0</v>
      </c>
      <c r="J49" s="1">
        <v>4.0</v>
      </c>
      <c r="K49" s="1">
        <v>34.0</v>
      </c>
      <c r="L49" s="1">
        <v>0.0</v>
      </c>
      <c r="M49" s="1">
        <v>2.0</v>
      </c>
      <c r="N49" s="1">
        <v>0.0</v>
      </c>
      <c r="O49" s="1">
        <v>1.0</v>
      </c>
      <c r="P49" s="1">
        <v>0.0</v>
      </c>
      <c r="Q49" s="2" t="b">
        <f>IFERROR(__xludf.DUMMYFUNCTION("IF(REGEXMATCH(B49, ""DEPRECATED""), true, false)
"),FALSE)</f>
        <v>0</v>
      </c>
      <c r="R49" s="2" t="str">
        <f t="shared" si="1"/>
        <v>cassandra - 1500</v>
      </c>
      <c r="S49" s="3" t="str">
        <f t="shared" si="2"/>
        <v>cassandra - 192702338</v>
      </c>
      <c r="AH49" s="1" t="s">
        <v>548</v>
      </c>
      <c r="AI49" s="2">
        <f t="shared" ref="AI49:AR49" si="8">SUM(AI4:AI47)</f>
        <v>85</v>
      </c>
      <c r="AJ49" s="2">
        <f t="shared" si="8"/>
        <v>1158</v>
      </c>
      <c r="AK49" s="2">
        <f t="shared" si="8"/>
        <v>303</v>
      </c>
      <c r="AL49" s="2">
        <f t="shared" si="8"/>
        <v>205</v>
      </c>
      <c r="AM49" s="2">
        <f t="shared" si="8"/>
        <v>285</v>
      </c>
      <c r="AN49" s="2">
        <f t="shared" si="8"/>
        <v>9</v>
      </c>
      <c r="AO49" s="2">
        <f t="shared" si="8"/>
        <v>19</v>
      </c>
      <c r="AP49" s="2">
        <f t="shared" si="8"/>
        <v>21</v>
      </c>
      <c r="AQ49" s="2">
        <f t="shared" si="8"/>
        <v>24</v>
      </c>
      <c r="AR49" s="2">
        <f t="shared" si="8"/>
        <v>7</v>
      </c>
    </row>
    <row r="50" hidden="1">
      <c r="A50" s="1" t="s">
        <v>419</v>
      </c>
      <c r="B50" s="1" t="s">
        <v>420</v>
      </c>
      <c r="C50" s="1" t="s">
        <v>23</v>
      </c>
      <c r="D50" s="1">
        <v>2157.0</v>
      </c>
      <c r="E50" s="1">
        <v>1.87260109E8</v>
      </c>
      <c r="F50" s="1" t="s">
        <v>421</v>
      </c>
      <c r="G50" s="1" t="s">
        <v>166</v>
      </c>
      <c r="H50" s="1" t="s">
        <v>166</v>
      </c>
      <c r="I50" s="1" t="s">
        <v>166</v>
      </c>
      <c r="J50" s="1" t="s">
        <v>166</v>
      </c>
      <c r="K50" s="1" t="s">
        <v>166</v>
      </c>
      <c r="L50" s="1" t="s">
        <v>166</v>
      </c>
      <c r="M50" s="1" t="s">
        <v>166</v>
      </c>
      <c r="N50" s="1" t="s">
        <v>166</v>
      </c>
      <c r="O50" s="1" t="s">
        <v>166</v>
      </c>
      <c r="P50" s="1" t="s">
        <v>166</v>
      </c>
      <c r="Q50" s="2" t="b">
        <f>IFERROR(__xludf.DUMMYFUNCTION("IF(REGEXMATCH(B50, ""DEPRECATED""), true, false)
"),FALSE)</f>
        <v>0</v>
      </c>
      <c r="R50" s="2" t="str">
        <f t="shared" si="1"/>
        <v>logstash - 2157</v>
      </c>
      <c r="S50" s="3" t="str">
        <f t="shared" si="2"/>
        <v>logstash - 187260109</v>
      </c>
    </row>
    <row r="51" hidden="1">
      <c r="A51" s="1" t="s">
        <v>21</v>
      </c>
      <c r="B51" s="1" t="s">
        <v>22</v>
      </c>
      <c r="C51" s="1" t="s">
        <v>23</v>
      </c>
      <c r="D51" s="1">
        <v>462.0</v>
      </c>
      <c r="E51" s="1">
        <v>1.85507204E8</v>
      </c>
      <c r="F51" s="1" t="s">
        <v>24</v>
      </c>
      <c r="G51" s="1">
        <v>0.0</v>
      </c>
      <c r="H51" s="1">
        <v>0.0</v>
      </c>
      <c r="I51" s="1">
        <v>0.0</v>
      </c>
      <c r="J51" s="1">
        <v>0.0</v>
      </c>
      <c r="K51" s="1">
        <v>0.0</v>
      </c>
      <c r="L51" s="1">
        <v>0.0</v>
      </c>
      <c r="M51" s="1">
        <v>0.0</v>
      </c>
      <c r="N51" s="1">
        <v>0.0</v>
      </c>
      <c r="O51" s="1">
        <v>0.0</v>
      </c>
      <c r="P51" s="1">
        <v>0.0</v>
      </c>
      <c r="Q51" s="2" t="b">
        <f>IFERROR(__xludf.DUMMYFUNCTION("IF(REGEXMATCH(B51, ""DEPRECATED""), true, false)
"),FALSE)</f>
        <v>0</v>
      </c>
      <c r="R51" s="2" t="str">
        <f t="shared" si="1"/>
        <v>nats - 462</v>
      </c>
      <c r="S51" s="3" t="str">
        <f t="shared" si="2"/>
        <v>nats - 185507204</v>
      </c>
    </row>
    <row r="52" hidden="1">
      <c r="A52" s="1" t="s">
        <v>395</v>
      </c>
      <c r="B52" s="1" t="s">
        <v>396</v>
      </c>
      <c r="C52" s="1" t="s">
        <v>23</v>
      </c>
      <c r="D52" s="1">
        <v>542.0</v>
      </c>
      <c r="E52" s="1">
        <v>1.83749073E8</v>
      </c>
      <c r="F52" s="1" t="s">
        <v>397</v>
      </c>
      <c r="G52" s="1">
        <v>0.0</v>
      </c>
      <c r="H52" s="1">
        <v>35.0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1.0</v>
      </c>
      <c r="O52" s="1">
        <v>0.0</v>
      </c>
      <c r="P52" s="1">
        <v>0.0</v>
      </c>
      <c r="Q52" s="2" t="b">
        <f>IFERROR(__xludf.DUMMYFUNCTION("IF(REGEXMATCH(B52, ""DEPRECATED""), true, false)
"),FALSE)</f>
        <v>0</v>
      </c>
      <c r="R52" s="2" t="str">
        <f t="shared" si="1"/>
        <v>couchdb - 542</v>
      </c>
      <c r="S52" s="3" t="str">
        <f t="shared" si="2"/>
        <v>couchdb - 183749073</v>
      </c>
    </row>
    <row r="53" hidden="1">
      <c r="A53" s="1" t="s">
        <v>227</v>
      </c>
      <c r="B53" s="1" t="s">
        <v>228</v>
      </c>
      <c r="C53" s="1" t="s">
        <v>23</v>
      </c>
      <c r="D53" s="1">
        <v>620.0</v>
      </c>
      <c r="E53" s="1">
        <v>1.65021189E8</v>
      </c>
      <c r="F53" s="1" t="s">
        <v>229</v>
      </c>
      <c r="G53" s="1" t="s">
        <v>166</v>
      </c>
      <c r="H53" s="1" t="s">
        <v>166</v>
      </c>
      <c r="I53" s="1" t="s">
        <v>166</v>
      </c>
      <c r="J53" s="1" t="s">
        <v>166</v>
      </c>
      <c r="K53" s="1" t="s">
        <v>166</v>
      </c>
      <c r="L53" s="1" t="s">
        <v>166</v>
      </c>
      <c r="M53" s="1" t="s">
        <v>166</v>
      </c>
      <c r="N53" s="1" t="s">
        <v>166</v>
      </c>
      <c r="O53" s="1" t="s">
        <v>166</v>
      </c>
      <c r="P53" s="1" t="s">
        <v>166</v>
      </c>
      <c r="Q53" s="2" t="b">
        <f>IFERROR(__xludf.DUMMYFUNCTION("IF(REGEXMATCH(B53, ""DEPRECATED""), true, false)
"),FALSE)</f>
        <v>0</v>
      </c>
      <c r="R53" s="2" t="str">
        <f t="shared" si="1"/>
        <v>percona - 620</v>
      </c>
      <c r="S53" s="3" t="str">
        <f t="shared" si="2"/>
        <v>percona - 165021189</v>
      </c>
    </row>
    <row r="54" hidden="1">
      <c r="A54" s="1" t="s">
        <v>103</v>
      </c>
      <c r="B54" s="1" t="s">
        <v>104</v>
      </c>
      <c r="C54" s="1" t="s">
        <v>23</v>
      </c>
      <c r="D54" s="1">
        <v>352.0</v>
      </c>
      <c r="E54" s="1">
        <v>1.53000017E8</v>
      </c>
      <c r="F54" s="1" t="s">
        <v>105</v>
      </c>
      <c r="G54" s="1">
        <v>1.0</v>
      </c>
      <c r="H54" s="1">
        <v>25.0</v>
      </c>
      <c r="I54" s="1">
        <v>0.0</v>
      </c>
      <c r="J54" s="1">
        <v>0.0</v>
      </c>
      <c r="K54" s="1">
        <v>1.0</v>
      </c>
      <c r="L54" s="1">
        <v>0.0</v>
      </c>
      <c r="M54" s="1">
        <v>1.0</v>
      </c>
      <c r="N54" s="1">
        <v>1.0</v>
      </c>
      <c r="O54" s="1">
        <v>0.0</v>
      </c>
      <c r="P54" s="1">
        <v>0.0</v>
      </c>
      <c r="Q54" s="2" t="b">
        <f>IFERROR(__xludf.DUMMYFUNCTION("IF(REGEXMATCH(B54, ""DEPRECATED""), true, false)
"),FALSE)</f>
        <v>0</v>
      </c>
      <c r="R54" s="2" t="str">
        <f t="shared" si="1"/>
        <v>chronograf - 352</v>
      </c>
      <c r="S54" s="3" t="str">
        <f t="shared" si="2"/>
        <v>chronograf - 153000017</v>
      </c>
    </row>
    <row r="55" hidden="1">
      <c r="A55" s="1" t="s">
        <v>148</v>
      </c>
      <c r="B55" s="1" t="s">
        <v>149</v>
      </c>
      <c r="C55" s="1" t="s">
        <v>23</v>
      </c>
      <c r="D55" s="1">
        <v>1006.0</v>
      </c>
      <c r="E55" s="1">
        <v>1.52991286E8</v>
      </c>
      <c r="F55" s="1" t="s">
        <v>150</v>
      </c>
      <c r="G55" s="1">
        <v>1.0</v>
      </c>
      <c r="H55" s="1">
        <v>40.0</v>
      </c>
      <c r="I55" s="1">
        <v>0.0</v>
      </c>
      <c r="J55" s="1">
        <v>0.0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3.0</v>
      </c>
      <c r="Q55" s="2" t="b">
        <f>IFERROR(__xludf.DUMMYFUNCTION("IF(REGEXMATCH(B55, ""DEPRECATED""), true, false)
"),FALSE)</f>
        <v>0</v>
      </c>
      <c r="R55" s="2" t="str">
        <f t="shared" si="1"/>
        <v>drupal - 1006</v>
      </c>
      <c r="S55" s="3" t="str">
        <f t="shared" si="2"/>
        <v>drupal - 152991286</v>
      </c>
    </row>
    <row r="56" hidden="1">
      <c r="A56" s="1" t="s">
        <v>422</v>
      </c>
      <c r="B56" s="1" t="s">
        <v>423</v>
      </c>
      <c r="C56" s="1" t="s">
        <v>23</v>
      </c>
      <c r="D56" s="1">
        <v>2661.0</v>
      </c>
      <c r="E56" s="1">
        <v>1.51982456E8</v>
      </c>
      <c r="F56" s="1" t="s">
        <v>424</v>
      </c>
      <c r="G56" s="1" t="s">
        <v>166</v>
      </c>
      <c r="H56" s="1" t="s">
        <v>166</v>
      </c>
      <c r="I56" s="1" t="s">
        <v>166</v>
      </c>
      <c r="J56" s="1" t="s">
        <v>166</v>
      </c>
      <c r="K56" s="1" t="s">
        <v>166</v>
      </c>
      <c r="L56" s="1" t="s">
        <v>166</v>
      </c>
      <c r="M56" s="1" t="s">
        <v>166</v>
      </c>
      <c r="N56" s="1" t="s">
        <v>166</v>
      </c>
      <c r="O56" s="1" t="s">
        <v>166</v>
      </c>
      <c r="P56" s="1" t="s">
        <v>166</v>
      </c>
      <c r="Q56" s="2" t="b">
        <f>IFERROR(__xludf.DUMMYFUNCTION("IF(REGEXMATCH(B56, ""DEPRECATED""), true, false)
"),FALSE)</f>
        <v>0</v>
      </c>
      <c r="R56" s="2" t="str">
        <f t="shared" si="1"/>
        <v>kibana - 2661</v>
      </c>
      <c r="S56" s="3" t="str">
        <f t="shared" si="2"/>
        <v>kibana - 151982456</v>
      </c>
    </row>
    <row r="57" hidden="1">
      <c r="A57" s="1" t="s">
        <v>506</v>
      </c>
      <c r="B57" s="1" t="s">
        <v>507</v>
      </c>
      <c r="C57" s="1" t="s">
        <v>23</v>
      </c>
      <c r="D57" s="1">
        <v>5668.0</v>
      </c>
      <c r="E57" s="1">
        <v>1.48589268E8</v>
      </c>
      <c r="F57" s="1" t="s">
        <v>508</v>
      </c>
      <c r="G57" s="1" t="s">
        <v>166</v>
      </c>
      <c r="H57" s="1" t="s">
        <v>166</v>
      </c>
      <c r="I57" s="1" t="s">
        <v>166</v>
      </c>
      <c r="J57" s="1" t="s">
        <v>166</v>
      </c>
      <c r="K57" s="1" t="s">
        <v>166</v>
      </c>
      <c r="L57" s="1" t="s">
        <v>166</v>
      </c>
      <c r="M57" s="1" t="s">
        <v>166</v>
      </c>
      <c r="N57" s="1" t="s">
        <v>166</v>
      </c>
      <c r="O57" s="1" t="s">
        <v>166</v>
      </c>
      <c r="P57" s="1" t="s">
        <v>166</v>
      </c>
      <c r="Q57" s="2" t="b">
        <f>IFERROR(__xludf.DUMMYFUNCTION("IF(REGEXMATCH(B57, ""DEPRECATED""), true, false)
"),TRUE)</f>
        <v>1</v>
      </c>
      <c r="R57" s="2" t="str">
        <f t="shared" si="1"/>
        <v>jenkins - 5668</v>
      </c>
      <c r="S57" s="3" t="str">
        <f t="shared" si="2"/>
        <v>jenkins - 148589268</v>
      </c>
    </row>
    <row r="58" hidden="1">
      <c r="A58" s="1" t="s">
        <v>293</v>
      </c>
      <c r="B58" s="1" t="s">
        <v>294</v>
      </c>
      <c r="C58" s="1" t="s">
        <v>23</v>
      </c>
      <c r="D58" s="1">
        <v>967.0</v>
      </c>
      <c r="E58" s="1">
        <v>1.44318402E8</v>
      </c>
      <c r="F58" s="1" t="s">
        <v>295</v>
      </c>
      <c r="G58" s="1">
        <v>5.0</v>
      </c>
      <c r="H58" s="1">
        <v>16.0</v>
      </c>
      <c r="I58" s="1">
        <v>9.0</v>
      </c>
      <c r="J58" s="1">
        <v>16.0</v>
      </c>
      <c r="K58" s="1">
        <v>7.0</v>
      </c>
      <c r="L58" s="1">
        <v>0.0</v>
      </c>
      <c r="M58" s="1">
        <v>1.0</v>
      </c>
      <c r="N58" s="1">
        <v>0.0</v>
      </c>
      <c r="O58" s="1">
        <v>1.0</v>
      </c>
      <c r="P58" s="1">
        <v>0.0</v>
      </c>
      <c r="Q58" s="2" t="b">
        <f>IFERROR(__xludf.DUMMYFUNCTION("IF(REGEXMATCH(B58, ""DEPRECATED""), true, false)
"),FALSE)</f>
        <v>0</v>
      </c>
      <c r="R58" s="2" t="str">
        <f t="shared" si="1"/>
        <v>solr - 967</v>
      </c>
      <c r="S58" s="3" t="str">
        <f t="shared" si="2"/>
        <v>solr - 144318402</v>
      </c>
    </row>
    <row r="59" hidden="1">
      <c r="A59" s="1" t="s">
        <v>515</v>
      </c>
      <c r="B59" s="1" t="s">
        <v>516</v>
      </c>
      <c r="C59" s="1" t="s">
        <v>23</v>
      </c>
      <c r="D59" s="1">
        <v>1997.0</v>
      </c>
      <c r="E59" s="1">
        <v>1.42205304E8</v>
      </c>
      <c r="F59" s="1" t="s">
        <v>517</v>
      </c>
      <c r="G59" s="1" t="s">
        <v>166</v>
      </c>
      <c r="H59" s="1" t="s">
        <v>166</v>
      </c>
      <c r="I59" s="1" t="s">
        <v>166</v>
      </c>
      <c r="J59" s="1" t="s">
        <v>166</v>
      </c>
      <c r="K59" s="1" t="s">
        <v>166</v>
      </c>
      <c r="L59" s="1" t="s">
        <v>166</v>
      </c>
      <c r="M59" s="1" t="s">
        <v>166</v>
      </c>
      <c r="N59" s="1" t="s">
        <v>166</v>
      </c>
      <c r="O59" s="1" t="s">
        <v>166</v>
      </c>
      <c r="P59" s="1" t="s">
        <v>166</v>
      </c>
      <c r="Q59" s="2" t="b">
        <f>IFERROR(__xludf.DUMMYFUNCTION("IF(REGEXMATCH(B59, ""DEPRECATED""), true, false)
"),TRUE)</f>
        <v>1</v>
      </c>
      <c r="R59" s="2" t="str">
        <f t="shared" si="1"/>
        <v>java - 1997</v>
      </c>
      <c r="S59" s="3" t="str">
        <f t="shared" si="2"/>
        <v>java - 142205304</v>
      </c>
    </row>
    <row r="60" hidden="1">
      <c r="A60" s="1" t="s">
        <v>163</v>
      </c>
      <c r="B60" s="1" t="s">
        <v>164</v>
      </c>
      <c r="C60" s="1" t="s">
        <v>23</v>
      </c>
      <c r="D60" s="1">
        <v>500.0</v>
      </c>
      <c r="E60" s="1">
        <v>1.33720928E8</v>
      </c>
      <c r="F60" s="1" t="s">
        <v>165</v>
      </c>
      <c r="G60" s="1" t="s">
        <v>166</v>
      </c>
      <c r="H60" s="1" t="s">
        <v>166</v>
      </c>
      <c r="I60" s="1" t="s">
        <v>166</v>
      </c>
      <c r="J60" s="1" t="s">
        <v>166</v>
      </c>
      <c r="K60" s="1" t="s">
        <v>166</v>
      </c>
      <c r="L60" s="1" t="s">
        <v>166</v>
      </c>
      <c r="M60" s="1" t="s">
        <v>166</v>
      </c>
      <c r="N60" s="1" t="s">
        <v>166</v>
      </c>
      <c r="O60" s="1" t="s">
        <v>166</v>
      </c>
      <c r="P60" s="1" t="s">
        <v>166</v>
      </c>
      <c r="Q60" s="2" t="b">
        <f>IFERROR(__xludf.DUMMYFUNCTION("IF(REGEXMATCH(B60, ""DEPRECATED""), true, false)
"),FALSE)</f>
        <v>0</v>
      </c>
      <c r="R60" s="2" t="str">
        <f t="shared" si="1"/>
        <v>teamspeak - 500</v>
      </c>
      <c r="S60" s="3" t="str">
        <f t="shared" si="2"/>
        <v>teamspeak - 133720928</v>
      </c>
    </row>
    <row r="61" hidden="1">
      <c r="A61" s="1" t="s">
        <v>124</v>
      </c>
      <c r="B61" s="1" t="s">
        <v>125</v>
      </c>
      <c r="C61" s="1" t="s">
        <v>23</v>
      </c>
      <c r="D61" s="1">
        <v>1014.0</v>
      </c>
      <c r="E61" s="1">
        <v>1.28914007E8</v>
      </c>
      <c r="F61" s="1" t="s">
        <v>126</v>
      </c>
      <c r="G61" s="1">
        <v>0.0</v>
      </c>
      <c r="H61" s="1">
        <v>0.0</v>
      </c>
      <c r="I61" s="1">
        <v>0.0</v>
      </c>
      <c r="J61" s="1">
        <v>0.0</v>
      </c>
      <c r="K61" s="1">
        <v>0.0</v>
      </c>
      <c r="L61" s="1">
        <v>0.0</v>
      </c>
      <c r="M61" s="1">
        <v>0.0</v>
      </c>
      <c r="N61" s="1">
        <v>0.0</v>
      </c>
      <c r="O61" s="1">
        <v>1.0</v>
      </c>
      <c r="P61" s="1">
        <v>0.0</v>
      </c>
      <c r="Q61" s="2" t="b">
        <f>IFERROR(__xludf.DUMMYFUNCTION("IF(REGEXMATCH(B61, ""DEPRECATED""), true, false)
"),FALSE)</f>
        <v>0</v>
      </c>
      <c r="R61" s="2" t="str">
        <f t="shared" si="1"/>
        <v>composer - 1014</v>
      </c>
      <c r="S61" s="3" t="str">
        <f t="shared" si="2"/>
        <v>composer - 128914007</v>
      </c>
    </row>
    <row r="62" hidden="1">
      <c r="A62" s="1" t="s">
        <v>486</v>
      </c>
      <c r="B62" s="1" t="s">
        <v>487</v>
      </c>
      <c r="C62" s="1" t="s">
        <v>23</v>
      </c>
      <c r="D62" s="1">
        <v>651.0</v>
      </c>
      <c r="E62" s="1">
        <v>1.20454835E8</v>
      </c>
      <c r="F62" s="1" t="s">
        <v>488</v>
      </c>
      <c r="G62" s="1" t="s">
        <v>166</v>
      </c>
      <c r="H62" s="1" t="s">
        <v>166</v>
      </c>
      <c r="I62" s="1" t="s">
        <v>166</v>
      </c>
      <c r="J62" s="1" t="s">
        <v>166</v>
      </c>
      <c r="K62" s="1" t="s">
        <v>166</v>
      </c>
      <c r="L62" s="1" t="s">
        <v>166</v>
      </c>
      <c r="M62" s="1" t="s">
        <v>166</v>
      </c>
      <c r="N62" s="1" t="s">
        <v>166</v>
      </c>
      <c r="O62" s="1" t="s">
        <v>166</v>
      </c>
      <c r="P62" s="1" t="s">
        <v>166</v>
      </c>
      <c r="Q62" s="2" t="b">
        <f>IFERROR(__xludf.DUMMYFUNCTION("IF(REGEXMATCH(B62, ""DEPRECATED""), true, false)
"),TRUE)</f>
        <v>1</v>
      </c>
      <c r="R62" s="2" t="str">
        <f t="shared" si="1"/>
        <v>sentry - 651</v>
      </c>
      <c r="S62" s="3" t="str">
        <f t="shared" si="2"/>
        <v>sentry - 120454835</v>
      </c>
    </row>
    <row r="63" hidden="1">
      <c r="A63" s="1" t="s">
        <v>145</v>
      </c>
      <c r="B63" s="1" t="s">
        <v>146</v>
      </c>
      <c r="C63" s="1" t="s">
        <v>23</v>
      </c>
      <c r="D63" s="1">
        <v>314.0</v>
      </c>
      <c r="E63" s="1">
        <v>1.17763937E8</v>
      </c>
      <c r="F63" s="1" t="s">
        <v>147</v>
      </c>
      <c r="G63" s="1">
        <v>1.0</v>
      </c>
      <c r="H63" s="1">
        <v>40.0</v>
      </c>
      <c r="I63" s="1">
        <v>0.0</v>
      </c>
      <c r="J63" s="1">
        <v>0.0</v>
      </c>
      <c r="K63" s="1">
        <v>0.0</v>
      </c>
      <c r="L63" s="1">
        <v>0.0</v>
      </c>
      <c r="M63" s="1">
        <v>0.0</v>
      </c>
      <c r="N63" s="1">
        <v>1.0</v>
      </c>
      <c r="O63" s="1">
        <v>0.0</v>
      </c>
      <c r="P63" s="1">
        <v>3.0</v>
      </c>
      <c r="Q63" s="2" t="b">
        <f>IFERROR(__xludf.DUMMYFUNCTION("IF(REGEXMATCH(B63, ""DEPRECATED""), true, false)
"),FALSE)</f>
        <v>0</v>
      </c>
      <c r="R63" s="2" t="str">
        <f t="shared" si="1"/>
        <v>matomo - 314</v>
      </c>
      <c r="S63" s="3" t="str">
        <f t="shared" si="2"/>
        <v>matomo - 117763937</v>
      </c>
    </row>
    <row r="64" hidden="1">
      <c r="A64" s="1" t="s">
        <v>404</v>
      </c>
      <c r="B64" s="1" t="s">
        <v>405</v>
      </c>
      <c r="C64" s="1" t="s">
        <v>23</v>
      </c>
      <c r="D64" s="1">
        <v>1174.0</v>
      </c>
      <c r="E64" s="1">
        <v>1.14530317E8</v>
      </c>
      <c r="F64" s="1" t="s">
        <v>406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2" t="b">
        <f>IFERROR(__xludf.DUMMYFUNCTION("IF(REGEXMATCH(B64, ""DEPRECATED""), true, false)
"),FALSE)</f>
        <v>0</v>
      </c>
      <c r="R64" s="2" t="str">
        <f t="shared" si="1"/>
        <v>fedora - 1174</v>
      </c>
      <c r="S64" s="3" t="str">
        <f t="shared" si="2"/>
        <v>fedora - 114530317</v>
      </c>
    </row>
    <row r="65" hidden="1">
      <c r="A65" s="1" t="s">
        <v>458</v>
      </c>
      <c r="B65" s="1" t="s">
        <v>459</v>
      </c>
      <c r="C65" s="1" t="s">
        <v>23</v>
      </c>
      <c r="D65" s="1">
        <v>369.0</v>
      </c>
      <c r="E65" s="1">
        <v>9.6249585E7</v>
      </c>
      <c r="F65" s="1" t="s">
        <v>460</v>
      </c>
      <c r="G65" s="1">
        <v>45.0</v>
      </c>
      <c r="H65" s="1">
        <v>10.0</v>
      </c>
      <c r="I65" s="1">
        <v>67.0</v>
      </c>
      <c r="J65" s="1">
        <v>2.0</v>
      </c>
      <c r="K65" s="1">
        <v>5.0</v>
      </c>
      <c r="L65" s="1">
        <v>0.0</v>
      </c>
      <c r="M65" s="1">
        <v>0.0</v>
      </c>
      <c r="N65" s="1">
        <v>0.0</v>
      </c>
      <c r="O65" s="1">
        <v>0.0</v>
      </c>
      <c r="P65" s="1">
        <v>0.0</v>
      </c>
      <c r="Q65" s="2" t="b">
        <f>IFERROR(__xludf.DUMMYFUNCTION("IF(REGEXMATCH(B65, ""DEPRECATED""), true, false)
"),TRUE)</f>
        <v>1</v>
      </c>
      <c r="R65" s="2" t="str">
        <f t="shared" si="1"/>
        <v>adoptopenjdk - 369</v>
      </c>
      <c r="S65" s="3" t="str">
        <f t="shared" si="2"/>
        <v>adoptopenjdk - 96249585</v>
      </c>
    </row>
    <row r="66" hidden="1">
      <c r="A66" s="1" t="s">
        <v>191</v>
      </c>
      <c r="B66" s="1" t="s">
        <v>192</v>
      </c>
      <c r="C66" s="1" t="s">
        <v>23</v>
      </c>
      <c r="D66" s="1">
        <v>164.0</v>
      </c>
      <c r="E66" s="1">
        <v>9.49231E7</v>
      </c>
      <c r="F66" s="1" t="s">
        <v>193</v>
      </c>
      <c r="G66" s="1">
        <v>0.0</v>
      </c>
      <c r="H66" s="1">
        <v>0.0</v>
      </c>
      <c r="I66" s="1">
        <v>4.0</v>
      </c>
      <c r="J66" s="1">
        <v>0.0</v>
      </c>
      <c r="K66" s="1">
        <v>2.0</v>
      </c>
      <c r="L66" s="1">
        <v>0.0</v>
      </c>
      <c r="M66" s="1">
        <v>0.0</v>
      </c>
      <c r="N66" s="1">
        <v>0.0</v>
      </c>
      <c r="O66" s="1">
        <v>1.0</v>
      </c>
      <c r="P66" s="1">
        <v>0.0</v>
      </c>
      <c r="Q66" s="2" t="b">
        <f>IFERROR(__xludf.DUMMYFUNCTION("IF(REGEXMATCH(B66, ""DEPRECATED""), true, false)
"),TRUE)</f>
        <v>1</v>
      </c>
      <c r="R66" s="2" t="str">
        <f t="shared" si="1"/>
        <v>nats-streaming - 164</v>
      </c>
      <c r="S66" s="3" t="str">
        <f t="shared" si="2"/>
        <v>nats-streaming - 94923100</v>
      </c>
    </row>
    <row r="67" hidden="1">
      <c r="A67" s="1" t="s">
        <v>326</v>
      </c>
      <c r="B67" s="1" t="s">
        <v>327</v>
      </c>
      <c r="C67" s="1" t="s">
        <v>23</v>
      </c>
      <c r="D67" s="1">
        <v>404.0</v>
      </c>
      <c r="E67" s="1">
        <v>8.6368409E7</v>
      </c>
      <c r="F67" s="1" t="s">
        <v>328</v>
      </c>
      <c r="G67" s="1">
        <v>3.0</v>
      </c>
      <c r="H67" s="1">
        <v>12.0</v>
      </c>
      <c r="I67" s="1">
        <v>1.0</v>
      </c>
      <c r="J67" s="1">
        <v>4.0</v>
      </c>
      <c r="K67" s="1">
        <v>0.0</v>
      </c>
      <c r="L67" s="1">
        <v>0.0</v>
      </c>
      <c r="M67" s="1">
        <v>0.0</v>
      </c>
      <c r="N67" s="1">
        <v>0.0</v>
      </c>
      <c r="O67" s="1">
        <v>0.0</v>
      </c>
      <c r="P67" s="1">
        <v>0.0</v>
      </c>
      <c r="Q67" s="2" t="b">
        <f>IFERROR(__xludf.DUMMYFUNCTION("IF(REGEXMATCH(B67, ""DEPRECATED""), true, false)
"),FALSE)</f>
        <v>0</v>
      </c>
      <c r="R67" s="2" t="str">
        <f t="shared" si="1"/>
        <v>flink - 404</v>
      </c>
      <c r="S67" s="3" t="str">
        <f t="shared" si="2"/>
        <v>flink - 86368409</v>
      </c>
    </row>
    <row r="68" hidden="1">
      <c r="A68" s="1" t="s">
        <v>368</v>
      </c>
      <c r="B68" s="1" t="s">
        <v>369</v>
      </c>
      <c r="C68" s="1" t="s">
        <v>23</v>
      </c>
      <c r="D68" s="1">
        <v>910.0</v>
      </c>
      <c r="E68" s="1">
        <v>8.4731087E7</v>
      </c>
      <c r="F68" s="1" t="s">
        <v>370</v>
      </c>
      <c r="G68" s="1">
        <v>9.0</v>
      </c>
      <c r="H68" s="1">
        <v>9.0</v>
      </c>
      <c r="I68" s="1">
        <v>24.0</v>
      </c>
      <c r="J68" s="1">
        <v>5.0</v>
      </c>
      <c r="K68" s="1">
        <v>13.0</v>
      </c>
      <c r="L68" s="1">
        <v>0.0</v>
      </c>
      <c r="M68" s="1">
        <v>0.0</v>
      </c>
      <c r="N68" s="1">
        <v>0.0</v>
      </c>
      <c r="O68" s="1">
        <v>8.0</v>
      </c>
      <c r="P68" s="1">
        <v>0.0</v>
      </c>
      <c r="Q68" s="2" t="b">
        <f>IFERROR(__xludf.DUMMYFUNCTION("IF(REGEXMATCH(B68, ""DEPRECATED""), true, false)
"),FALSE)</f>
        <v>0</v>
      </c>
      <c r="R68" s="2" t="str">
        <f t="shared" si="1"/>
        <v>couchbase - 910</v>
      </c>
      <c r="S68" s="3" t="str">
        <f t="shared" si="2"/>
        <v>couchbase - 84731087</v>
      </c>
    </row>
    <row r="69" hidden="1">
      <c r="A69" s="1" t="s">
        <v>479</v>
      </c>
      <c r="B69" s="1" t="s">
        <v>480</v>
      </c>
      <c r="C69" s="1" t="s">
        <v>23</v>
      </c>
      <c r="D69" s="1">
        <v>1126.0</v>
      </c>
      <c r="E69" s="1">
        <v>8.2687845E7</v>
      </c>
      <c r="F69" s="1" t="s">
        <v>481</v>
      </c>
      <c r="G69" s="1" t="s">
        <v>166</v>
      </c>
      <c r="H69" s="1" t="s">
        <v>166</v>
      </c>
      <c r="I69" s="1" t="s">
        <v>166</v>
      </c>
      <c r="J69" s="1" t="s">
        <v>166</v>
      </c>
      <c r="K69" s="1" t="s">
        <v>166</v>
      </c>
      <c r="L69" s="1" t="s">
        <v>166</v>
      </c>
      <c r="M69" s="1" t="s">
        <v>166</v>
      </c>
      <c r="N69" s="1" t="s">
        <v>166</v>
      </c>
      <c r="O69" s="1" t="s">
        <v>166</v>
      </c>
      <c r="P69" s="1" t="s">
        <v>166</v>
      </c>
      <c r="Q69" s="2" t="b">
        <f>IFERROR(__xludf.DUMMYFUNCTION("IF(REGEXMATCH(B69, ""DEPRECATED""), true, false)
"),TRUE)</f>
        <v>1</v>
      </c>
      <c r="R69" s="2" t="str">
        <f t="shared" si="1"/>
        <v>swarm - 1126</v>
      </c>
      <c r="S69" s="3" t="str">
        <f t="shared" si="2"/>
        <v>swarm - 82687845</v>
      </c>
    </row>
    <row r="70" hidden="1">
      <c r="A70" s="1" t="s">
        <v>142</v>
      </c>
      <c r="B70" s="1" t="s">
        <v>143</v>
      </c>
      <c r="C70" s="1" t="s">
        <v>23</v>
      </c>
      <c r="D70" s="1">
        <v>424.0</v>
      </c>
      <c r="E70" s="1">
        <v>8.1826557E7</v>
      </c>
      <c r="F70" s="1" t="s">
        <v>144</v>
      </c>
      <c r="G70" s="1">
        <v>1.0</v>
      </c>
      <c r="H70" s="1">
        <v>63.0</v>
      </c>
      <c r="I70" s="1">
        <v>1.0</v>
      </c>
      <c r="J70" s="1">
        <v>3.0</v>
      </c>
      <c r="K70" s="1">
        <v>1.0</v>
      </c>
      <c r="L70" s="1">
        <v>0.0</v>
      </c>
      <c r="M70" s="1">
        <v>0.0</v>
      </c>
      <c r="N70" s="1">
        <v>1.0</v>
      </c>
      <c r="O70" s="1">
        <v>0.0</v>
      </c>
      <c r="P70" s="1">
        <v>3.0</v>
      </c>
      <c r="Q70" s="2" t="b">
        <f>IFERROR(__xludf.DUMMYFUNCTION("IF(REGEXMATCH(B70, ""DEPRECATED""), true, false)
"),FALSE)</f>
        <v>0</v>
      </c>
      <c r="R70" s="2" t="str">
        <f t="shared" si="1"/>
        <v>joomla - 424</v>
      </c>
      <c r="S70" s="3" t="str">
        <f t="shared" si="2"/>
        <v>joomla - 81826557</v>
      </c>
    </row>
    <row r="71" hidden="1">
      <c r="A71" s="1" t="s">
        <v>233</v>
      </c>
      <c r="B71" s="1" t="s">
        <v>234</v>
      </c>
      <c r="C71" s="1" t="s">
        <v>23</v>
      </c>
      <c r="D71" s="1">
        <v>448.0</v>
      </c>
      <c r="E71" s="1">
        <v>7.8640247E7</v>
      </c>
      <c r="F71" s="1" t="s">
        <v>235</v>
      </c>
      <c r="G71" s="1">
        <v>3.0</v>
      </c>
      <c r="H71" s="1">
        <v>16.0</v>
      </c>
      <c r="I71" s="1">
        <v>1.0</v>
      </c>
      <c r="J71" s="1">
        <v>15.0</v>
      </c>
      <c r="K71" s="1">
        <v>0.0</v>
      </c>
      <c r="L71" s="1">
        <v>0.0</v>
      </c>
      <c r="M71" s="1">
        <v>0.0</v>
      </c>
      <c r="N71" s="1">
        <v>0.0</v>
      </c>
      <c r="O71" s="1">
        <v>0.0</v>
      </c>
      <c r="P71" s="1">
        <v>0.0</v>
      </c>
      <c r="Q71" s="2" t="b">
        <f>IFERROR(__xludf.DUMMYFUNCTION("IF(REGEXMATCH(B71, ""DEPRECATED""), true, false)
"),FALSE)</f>
        <v>0</v>
      </c>
      <c r="R71" s="2" t="str">
        <f t="shared" si="1"/>
        <v>eclipse-temurin - 448</v>
      </c>
      <c r="S71" s="3" t="str">
        <f t="shared" si="2"/>
        <v>eclipse-temurin - 78640247</v>
      </c>
    </row>
    <row r="72" hidden="1">
      <c r="A72" s="1" t="s">
        <v>257</v>
      </c>
      <c r="B72" s="1" t="s">
        <v>258</v>
      </c>
      <c r="C72" s="1" t="s">
        <v>23</v>
      </c>
      <c r="D72" s="1">
        <v>144.0</v>
      </c>
      <c r="E72" s="1">
        <v>7.5980321E7</v>
      </c>
      <c r="F72" s="1" t="s">
        <v>259</v>
      </c>
      <c r="G72" s="1">
        <v>3.0</v>
      </c>
      <c r="H72" s="1">
        <v>17.0</v>
      </c>
      <c r="I72" s="1">
        <v>1.0</v>
      </c>
      <c r="J72" s="1">
        <v>15.0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2" t="b">
        <f>IFERROR(__xludf.DUMMYFUNCTION("IF(REGEXMATCH(B72, ""DEPRECATED""), true, false)
"),FALSE)</f>
        <v>0</v>
      </c>
      <c r="R72" s="2" t="str">
        <f t="shared" si="1"/>
        <v>groovy - 144</v>
      </c>
      <c r="S72" s="3" t="str">
        <f t="shared" si="2"/>
        <v>groovy - 75980321</v>
      </c>
    </row>
    <row r="73" hidden="1">
      <c r="A73" s="1" t="s">
        <v>374</v>
      </c>
      <c r="B73" s="1" t="s">
        <v>375</v>
      </c>
      <c r="C73" s="1" t="s">
        <v>23</v>
      </c>
      <c r="D73" s="1">
        <v>616.0</v>
      </c>
      <c r="E73" s="1">
        <v>7.4787021E7</v>
      </c>
      <c r="F73" s="1" t="s">
        <v>376</v>
      </c>
      <c r="G73" s="1">
        <v>0.0</v>
      </c>
      <c r="H73" s="1">
        <v>36.0</v>
      </c>
      <c r="I73" s="1">
        <v>0.0</v>
      </c>
      <c r="J73" s="1">
        <v>0.0</v>
      </c>
      <c r="K73" s="1">
        <v>0.0</v>
      </c>
      <c r="L73" s="1">
        <v>0.0</v>
      </c>
      <c r="M73" s="1">
        <v>0.0</v>
      </c>
      <c r="N73" s="1">
        <v>1.0</v>
      </c>
      <c r="O73" s="1">
        <v>0.0</v>
      </c>
      <c r="P73" s="1">
        <v>0.0</v>
      </c>
      <c r="Q73" s="2" t="b">
        <f>IFERROR(__xludf.DUMMYFUNCTION("IF(REGEXMATCH(B73, ""DEPRECATED""), true, false)
"),FALSE)</f>
        <v>0</v>
      </c>
      <c r="R73" s="2" t="str">
        <f t="shared" si="1"/>
        <v>rethinkdb - 616</v>
      </c>
      <c r="S73" s="3" t="str">
        <f t="shared" si="2"/>
        <v>rethinkdb - 74787021</v>
      </c>
    </row>
    <row r="74" hidden="1">
      <c r="A74" s="1" t="s">
        <v>239</v>
      </c>
      <c r="B74" s="1" t="s">
        <v>240</v>
      </c>
      <c r="C74" s="1" t="s">
        <v>23</v>
      </c>
      <c r="D74" s="1">
        <v>786.0</v>
      </c>
      <c r="E74" s="1">
        <v>7.3103813E7</v>
      </c>
      <c r="F74" s="1" t="s">
        <v>241</v>
      </c>
      <c r="G74" s="1" t="s">
        <v>166</v>
      </c>
      <c r="H74" s="1" t="s">
        <v>166</v>
      </c>
      <c r="I74" s="1" t="s">
        <v>166</v>
      </c>
      <c r="J74" s="1" t="s">
        <v>166</v>
      </c>
      <c r="K74" s="1" t="s">
        <v>166</v>
      </c>
      <c r="L74" s="1" t="s">
        <v>166</v>
      </c>
      <c r="M74" s="1" t="s">
        <v>166</v>
      </c>
      <c r="N74" s="1" t="s">
        <v>166</v>
      </c>
      <c r="O74" s="1" t="s">
        <v>166</v>
      </c>
      <c r="P74" s="1" t="s">
        <v>166</v>
      </c>
      <c r="Q74" s="2" t="b">
        <f>IFERROR(__xludf.DUMMYFUNCTION("IF(REGEXMATCH(B74, ""DEPRECATED""), true, false)
"),FALSE)</f>
        <v>0</v>
      </c>
      <c r="R74" s="2" t="str">
        <f t="shared" si="1"/>
        <v>rocket.chat - 786</v>
      </c>
      <c r="S74" s="3" t="str">
        <f t="shared" si="2"/>
        <v>rocket.chat - 73103813</v>
      </c>
    </row>
    <row r="75" hidden="1">
      <c r="A75" s="1" t="s">
        <v>170</v>
      </c>
      <c r="B75" s="1" t="s">
        <v>171</v>
      </c>
      <c r="C75" s="1" t="s">
        <v>23</v>
      </c>
      <c r="D75" s="1">
        <v>875.0</v>
      </c>
      <c r="E75" s="1">
        <v>7.2986675E7</v>
      </c>
      <c r="F75" s="1" t="s">
        <v>172</v>
      </c>
      <c r="G75" s="1">
        <v>1.0</v>
      </c>
      <c r="H75" s="1">
        <v>82.0</v>
      </c>
      <c r="I75" s="1">
        <v>0.0</v>
      </c>
      <c r="J75" s="1">
        <v>7.0</v>
      </c>
      <c r="K75" s="1">
        <v>0.0</v>
      </c>
      <c r="L75" s="1">
        <v>0.0</v>
      </c>
      <c r="M75" s="1">
        <v>0.0</v>
      </c>
      <c r="N75" s="1">
        <v>1.0</v>
      </c>
      <c r="O75" s="1">
        <v>0.0</v>
      </c>
      <c r="P75" s="1">
        <v>0.0</v>
      </c>
      <c r="Q75" s="2" t="b">
        <f>IFERROR(__xludf.DUMMYFUNCTION("IF(REGEXMATCH(B75, ""DEPRECATED""), true, false)
"),FALSE)</f>
        <v>0</v>
      </c>
      <c r="R75" s="2" t="str">
        <f t="shared" si="1"/>
        <v>rust - 875</v>
      </c>
      <c r="S75" s="3" t="str">
        <f t="shared" si="2"/>
        <v>rust - 72986675</v>
      </c>
    </row>
    <row r="76" hidden="1">
      <c r="A76" s="1" t="s">
        <v>121</v>
      </c>
      <c r="B76" s="1" t="s">
        <v>122</v>
      </c>
      <c r="C76" s="1" t="s">
        <v>23</v>
      </c>
      <c r="D76" s="1">
        <v>1165.0</v>
      </c>
      <c r="E76" s="1">
        <v>6.5909861E7</v>
      </c>
      <c r="F76" s="1" t="s">
        <v>123</v>
      </c>
      <c r="G76" s="1">
        <v>1.0</v>
      </c>
      <c r="H76" s="1">
        <v>68.0</v>
      </c>
      <c r="I76" s="1">
        <v>7.0</v>
      </c>
      <c r="J76" s="1">
        <v>5.0</v>
      </c>
      <c r="K76" s="1">
        <v>3.0</v>
      </c>
      <c r="L76" s="1">
        <v>0.0</v>
      </c>
      <c r="M76" s="1">
        <v>1.0</v>
      </c>
      <c r="N76" s="1">
        <v>1.0</v>
      </c>
      <c r="O76" s="1">
        <v>1.0</v>
      </c>
      <c r="P76" s="1">
        <v>0.0</v>
      </c>
      <c r="Q76" s="2" t="b">
        <f>IFERROR(__xludf.DUMMYFUNCTION("IF(REGEXMATCH(B76, ""DEPRECATED""), true, false)
"),FALSE)</f>
        <v>0</v>
      </c>
      <c r="R76" s="2" t="str">
        <f t="shared" si="1"/>
        <v>redmine - 1165</v>
      </c>
      <c r="S76" s="3" t="str">
        <f t="shared" si="2"/>
        <v>redmine - 65909861</v>
      </c>
    </row>
    <row r="77" hidden="1">
      <c r="A77" s="1" t="s">
        <v>85</v>
      </c>
      <c r="B77" s="1" t="s">
        <v>86</v>
      </c>
      <c r="C77" s="1" t="s">
        <v>23</v>
      </c>
      <c r="D77" s="1">
        <v>345.0</v>
      </c>
      <c r="E77" s="1">
        <v>6.4432051E7</v>
      </c>
      <c r="F77" s="1" t="s">
        <v>87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M77" s="1">
        <v>0.0</v>
      </c>
      <c r="N77" s="1">
        <v>0.0</v>
      </c>
      <c r="O77" s="1">
        <v>0.0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1"/>
        <v>amazoncorretto - 345</v>
      </c>
      <c r="S77" s="3" t="str">
        <f t="shared" si="2"/>
        <v>amazoncorretto - 64432051</v>
      </c>
    </row>
    <row r="78" hidden="1">
      <c r="A78" s="1" t="s">
        <v>136</v>
      </c>
      <c r="B78" s="1" t="s">
        <v>137</v>
      </c>
      <c r="C78" s="1" t="s">
        <v>23</v>
      </c>
      <c r="D78" s="1">
        <v>883.0</v>
      </c>
      <c r="E78" s="1">
        <v>5.7796784E7</v>
      </c>
      <c r="F78" s="1" t="s">
        <v>138</v>
      </c>
      <c r="G78" s="1">
        <v>1.0</v>
      </c>
      <c r="H78" s="1">
        <v>40.0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3.0</v>
      </c>
      <c r="Q78" s="2" t="b">
        <f>IFERROR(__xludf.DUMMYFUNCTION("IF(REGEXMATCH(B78, ""DEPRECATED""), true, false)
"),FALSE)</f>
        <v>0</v>
      </c>
      <c r="R78" s="2" t="str">
        <f t="shared" si="1"/>
        <v>phpmyadmin - 883</v>
      </c>
      <c r="S78" s="3" t="str">
        <f t="shared" si="2"/>
        <v>phpmyadmin - 57796784</v>
      </c>
    </row>
    <row r="79" hidden="1">
      <c r="A79" s="1" t="s">
        <v>109</v>
      </c>
      <c r="B79" s="1" t="s">
        <v>110</v>
      </c>
      <c r="C79" s="1" t="s">
        <v>23</v>
      </c>
      <c r="D79" s="1">
        <v>257.0</v>
      </c>
      <c r="E79" s="1">
        <v>5.7192159E7</v>
      </c>
      <c r="F79" s="1" t="s">
        <v>111</v>
      </c>
      <c r="G79" s="1">
        <v>3.0</v>
      </c>
      <c r="H79" s="1">
        <v>12.0</v>
      </c>
      <c r="I79" s="1">
        <v>2.0</v>
      </c>
      <c r="J79" s="1">
        <v>5.0</v>
      </c>
      <c r="K79" s="1">
        <v>2.0</v>
      </c>
      <c r="L79" s="1">
        <v>0.0</v>
      </c>
      <c r="M79" s="1">
        <v>0.0</v>
      </c>
      <c r="N79" s="1">
        <v>0.0</v>
      </c>
      <c r="O79" s="1">
        <v>0.0</v>
      </c>
      <c r="P79" s="1">
        <v>0.0</v>
      </c>
      <c r="Q79" s="2" t="b">
        <f>IFERROR(__xludf.DUMMYFUNCTION("IF(REGEXMATCH(B79, ""DEPRECATED""), true, false)
"),FALSE)</f>
        <v>0</v>
      </c>
      <c r="R79" s="2" t="str">
        <f t="shared" si="1"/>
        <v>kapacitor - 257</v>
      </c>
      <c r="S79" s="3" t="str">
        <f t="shared" si="2"/>
        <v>kapacitor - 57192159</v>
      </c>
    </row>
    <row r="80" hidden="1">
      <c r="A80" s="1" t="s">
        <v>500</v>
      </c>
      <c r="B80" s="1" t="s">
        <v>501</v>
      </c>
      <c r="C80" s="1" t="s">
        <v>23</v>
      </c>
      <c r="D80" s="1">
        <v>1386.0</v>
      </c>
      <c r="E80" s="1">
        <v>5.6652293E7</v>
      </c>
      <c r="F80" s="1" t="s">
        <v>502</v>
      </c>
      <c r="G80" s="1">
        <v>1.0</v>
      </c>
      <c r="H80" s="1">
        <v>0.0</v>
      </c>
      <c r="I80" s="1">
        <v>16.0</v>
      </c>
      <c r="J80" s="1">
        <v>0.0</v>
      </c>
      <c r="K80" s="1">
        <v>29.0</v>
      </c>
      <c r="L80" s="1">
        <v>0.0</v>
      </c>
      <c r="M80" s="1">
        <v>17.0</v>
      </c>
      <c r="N80" s="1">
        <v>0.0</v>
      </c>
      <c r="O80" s="1">
        <v>2.0</v>
      </c>
      <c r="P80" s="1">
        <v>0.0</v>
      </c>
      <c r="Q80" s="2" t="b">
        <f>IFERROR(__xludf.DUMMYFUNCTION("IF(REGEXMATCH(B80, ""DEPRECATED""), true, false)
"),TRUE)</f>
        <v>1</v>
      </c>
      <c r="R80" s="2" t="str">
        <f t="shared" si="1"/>
        <v>owncloud - 1386</v>
      </c>
      <c r="S80" s="3" t="str">
        <f t="shared" si="2"/>
        <v>owncloud - 56652293</v>
      </c>
    </row>
    <row r="81" hidden="1">
      <c r="A81" s="1" t="s">
        <v>206</v>
      </c>
      <c r="B81" s="1" t="s">
        <v>207</v>
      </c>
      <c r="C81" s="1" t="s">
        <v>23</v>
      </c>
      <c r="D81" s="1">
        <v>358.0</v>
      </c>
      <c r="E81" s="1">
        <v>5.2871224E7</v>
      </c>
      <c r="F81" s="1" t="s">
        <v>208</v>
      </c>
      <c r="G81" s="1">
        <v>1.0</v>
      </c>
      <c r="H81" s="1">
        <v>138.0</v>
      </c>
      <c r="I81" s="1">
        <v>0.0</v>
      </c>
      <c r="J81" s="1">
        <v>7.0</v>
      </c>
      <c r="K81" s="1">
        <v>2.0</v>
      </c>
      <c r="L81" s="1">
        <v>0.0</v>
      </c>
      <c r="M81" s="1">
        <v>1.0</v>
      </c>
      <c r="N81" s="1">
        <v>1.0</v>
      </c>
      <c r="O81" s="1">
        <v>0.0</v>
      </c>
      <c r="P81" s="1">
        <v>0.0</v>
      </c>
      <c r="Q81" s="2" t="b">
        <f>IFERROR(__xludf.DUMMYFUNCTION("IF(REGEXMATCH(B81, ""DEPRECATED""), true, false)
"),FALSE)</f>
        <v>0</v>
      </c>
      <c r="R81" s="2" t="str">
        <f t="shared" si="1"/>
        <v>erlang - 358</v>
      </c>
      <c r="S81" s="3" t="str">
        <f t="shared" si="2"/>
        <v>erlang - 52871224</v>
      </c>
    </row>
    <row r="82" hidden="1">
      <c r="A82" s="1" t="s">
        <v>154</v>
      </c>
      <c r="B82" s="1" t="s">
        <v>155</v>
      </c>
      <c r="C82" s="1" t="s">
        <v>23</v>
      </c>
      <c r="D82" s="1">
        <v>550.0</v>
      </c>
      <c r="E82" s="1">
        <v>5.1720543E7</v>
      </c>
      <c r="F82" s="1" t="s">
        <v>156</v>
      </c>
      <c r="G82" s="1">
        <v>1.0</v>
      </c>
      <c r="H82" s="1">
        <v>138.0</v>
      </c>
      <c r="I82" s="1">
        <v>0.0</v>
      </c>
      <c r="J82" s="1">
        <v>7.0</v>
      </c>
      <c r="K82" s="1">
        <v>2.0</v>
      </c>
      <c r="L82" s="1">
        <v>0.0</v>
      </c>
      <c r="M82" s="1">
        <v>1.0</v>
      </c>
      <c r="N82" s="1">
        <v>1.0</v>
      </c>
      <c r="O82" s="1">
        <v>0.0</v>
      </c>
      <c r="P82" s="1">
        <v>0.0</v>
      </c>
      <c r="Q82" s="2" t="b">
        <f>IFERROR(__xludf.DUMMYFUNCTION("IF(REGEXMATCH(B82, ""DEPRECATED""), true, false)
"),FALSE)</f>
        <v>0</v>
      </c>
      <c r="R82" s="2" t="str">
        <f t="shared" si="1"/>
        <v>elixir - 550</v>
      </c>
      <c r="S82" s="3" t="str">
        <f t="shared" si="2"/>
        <v>elixir - 51720543</v>
      </c>
    </row>
    <row r="83" hidden="1">
      <c r="A83" s="1" t="s">
        <v>269</v>
      </c>
      <c r="B83" s="1" t="s">
        <v>270</v>
      </c>
      <c r="C83" s="1" t="s">
        <v>23</v>
      </c>
      <c r="D83" s="1">
        <v>116.0</v>
      </c>
      <c r="E83" s="1">
        <v>4.9764946E7</v>
      </c>
      <c r="F83" s="1" t="s">
        <v>271</v>
      </c>
      <c r="G83" s="1">
        <v>2.0</v>
      </c>
      <c r="H83" s="1">
        <v>44.0</v>
      </c>
      <c r="I83" s="1">
        <v>2.0</v>
      </c>
      <c r="J83" s="1">
        <v>45.0</v>
      </c>
      <c r="K83" s="1">
        <v>8.0</v>
      </c>
      <c r="L83" s="1">
        <v>3.0</v>
      </c>
      <c r="M83" s="1">
        <v>0.0</v>
      </c>
      <c r="N83" s="1">
        <v>0.0</v>
      </c>
      <c r="O83" s="1">
        <v>0.0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1"/>
        <v>jruby - 116</v>
      </c>
      <c r="S83" s="3" t="str">
        <f t="shared" si="2"/>
        <v>jruby - 49764946</v>
      </c>
    </row>
    <row r="84" hidden="1">
      <c r="A84" s="1" t="s">
        <v>127</v>
      </c>
      <c r="B84" s="1" t="s">
        <v>128</v>
      </c>
      <c r="C84" s="1" t="s">
        <v>23</v>
      </c>
      <c r="D84" s="1">
        <v>515.0</v>
      </c>
      <c r="E84" s="1">
        <v>4.4305974E7</v>
      </c>
      <c r="F84" s="1" t="s">
        <v>129</v>
      </c>
      <c r="G84" s="1">
        <v>1.0</v>
      </c>
      <c r="H84" s="1">
        <v>72.0</v>
      </c>
      <c r="I84" s="1">
        <v>0.0</v>
      </c>
      <c r="J84" s="1">
        <v>5.0</v>
      </c>
      <c r="K84" s="1">
        <v>0.0</v>
      </c>
      <c r="L84" s="1">
        <v>0.0</v>
      </c>
      <c r="M84" s="1">
        <v>0.0</v>
      </c>
      <c r="N84" s="1">
        <v>1.0</v>
      </c>
      <c r="O84" s="1">
        <v>0.0</v>
      </c>
      <c r="P84" s="1">
        <v>3.0</v>
      </c>
      <c r="Q84" s="2" t="b">
        <f>IFERROR(__xludf.DUMMYFUNCTION("IF(REGEXMATCH(B84, ""DEPRECATED""), true, false)
"),FALSE)</f>
        <v>0</v>
      </c>
      <c r="R84" s="2" t="str">
        <f t="shared" si="1"/>
        <v>mediawiki - 515</v>
      </c>
      <c r="S84" s="3" t="str">
        <f t="shared" si="2"/>
        <v>mediawiki - 44305974</v>
      </c>
    </row>
    <row r="85" hidden="1">
      <c r="A85" s="1" t="s">
        <v>380</v>
      </c>
      <c r="B85" s="1" t="s">
        <v>381</v>
      </c>
      <c r="C85" s="1" t="s">
        <v>23</v>
      </c>
      <c r="D85" s="1">
        <v>512.0</v>
      </c>
      <c r="E85" s="1">
        <v>4.2192798E7</v>
      </c>
      <c r="F85" s="1" t="s">
        <v>382</v>
      </c>
      <c r="G85" s="1">
        <v>1.0</v>
      </c>
      <c r="H85" s="1">
        <v>159.0</v>
      </c>
      <c r="I85" s="1">
        <v>6.0</v>
      </c>
      <c r="J85" s="1">
        <v>0.0</v>
      </c>
      <c r="K85" s="1">
        <v>6.0</v>
      </c>
      <c r="L85" s="1">
        <v>0.0</v>
      </c>
      <c r="M85" s="1">
        <v>0.0</v>
      </c>
      <c r="N85" s="1">
        <v>1.0</v>
      </c>
      <c r="O85" s="1">
        <v>0.0</v>
      </c>
      <c r="P85" s="1">
        <v>0.0</v>
      </c>
      <c r="Q85" s="2" t="b">
        <f>IFERROR(__xludf.DUMMYFUNCTION("IF(REGEXMATCH(B85, ""DEPRECATED""), true, false)
"),FALSE)</f>
        <v>0</v>
      </c>
      <c r="R85" s="2" t="str">
        <f t="shared" si="1"/>
        <v>mono - 512</v>
      </c>
      <c r="S85" s="3" t="str">
        <f t="shared" si="2"/>
        <v>mono - 42192798</v>
      </c>
    </row>
    <row r="86" hidden="1">
      <c r="A86" s="1" t="s">
        <v>46</v>
      </c>
      <c r="B86" s="1" t="s">
        <v>47</v>
      </c>
      <c r="C86" s="1" t="s">
        <v>23</v>
      </c>
      <c r="D86" s="1">
        <v>379.0</v>
      </c>
      <c r="E86" s="1">
        <v>3.9255566E7</v>
      </c>
      <c r="F86" s="1" t="s">
        <v>48</v>
      </c>
      <c r="G86" s="1">
        <v>0.0</v>
      </c>
      <c r="H86" s="1">
        <v>131.0</v>
      </c>
      <c r="I86" s="1">
        <v>0.0</v>
      </c>
      <c r="J86" s="1">
        <v>7.0</v>
      </c>
      <c r="K86" s="1">
        <v>1.0</v>
      </c>
      <c r="L86" s="1">
        <v>0.0</v>
      </c>
      <c r="M86" s="1">
        <v>0.0</v>
      </c>
      <c r="N86" s="1">
        <v>1.0</v>
      </c>
      <c r="O86" s="1">
        <v>0.0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1"/>
        <v>pypy - 379</v>
      </c>
      <c r="S86" s="3" t="str">
        <f t="shared" si="2"/>
        <v>pypy - 39255566</v>
      </c>
    </row>
    <row r="87" hidden="1">
      <c r="A87" s="1" t="s">
        <v>79</v>
      </c>
      <c r="B87" s="1" t="s">
        <v>80</v>
      </c>
      <c r="C87" s="1" t="s">
        <v>23</v>
      </c>
      <c r="D87" s="1">
        <v>404.0</v>
      </c>
      <c r="E87" s="1">
        <v>3.8682878E7</v>
      </c>
      <c r="F87" s="1" t="s">
        <v>81</v>
      </c>
      <c r="G87" s="1">
        <v>2.0</v>
      </c>
      <c r="H87" s="1">
        <v>14.0</v>
      </c>
      <c r="I87" s="1">
        <v>0.0</v>
      </c>
      <c r="J87" s="1">
        <v>16.0</v>
      </c>
      <c r="K87" s="1">
        <v>0.0</v>
      </c>
      <c r="L87" s="1">
        <v>0.0</v>
      </c>
      <c r="M87" s="1">
        <v>0.0</v>
      </c>
      <c r="N87" s="1">
        <v>0.0</v>
      </c>
      <c r="O87" s="1">
        <v>0.0</v>
      </c>
      <c r="P87" s="1">
        <v>0.0</v>
      </c>
      <c r="Q87" s="2" t="b">
        <f>IFERROR(__xludf.DUMMYFUNCTION("IF(REGEXMATCH(B87, ""DEPRECATED""), true, false)
"),FALSE)</f>
        <v>0</v>
      </c>
      <c r="R87" s="2" t="str">
        <f t="shared" si="1"/>
        <v>jetty - 404</v>
      </c>
      <c r="S87" s="3" t="str">
        <f t="shared" si="2"/>
        <v>jetty - 38682878</v>
      </c>
    </row>
    <row r="88" hidden="1">
      <c r="A88" s="1" t="s">
        <v>386</v>
      </c>
      <c r="B88" s="1" t="s">
        <v>387</v>
      </c>
      <c r="C88" s="1" t="s">
        <v>23</v>
      </c>
      <c r="D88" s="1">
        <v>1267.0</v>
      </c>
      <c r="E88" s="1">
        <v>3.6911883E7</v>
      </c>
      <c r="F88" s="1" t="s">
        <v>388</v>
      </c>
      <c r="G88" s="1" t="s">
        <v>166</v>
      </c>
      <c r="H88" s="1" t="s">
        <v>166</v>
      </c>
      <c r="I88" s="1" t="s">
        <v>166</v>
      </c>
      <c r="J88" s="1" t="s">
        <v>166</v>
      </c>
      <c r="K88" s="1" t="s">
        <v>166</v>
      </c>
      <c r="L88" s="1" t="s">
        <v>166</v>
      </c>
      <c r="M88" s="1" t="s">
        <v>166</v>
      </c>
      <c r="N88" s="1" t="s">
        <v>166</v>
      </c>
      <c r="O88" s="1" t="s">
        <v>166</v>
      </c>
      <c r="P88" s="1" t="s">
        <v>166</v>
      </c>
      <c r="Q88" s="2" t="b">
        <f>IFERROR(__xludf.DUMMYFUNCTION("IF(REGEXMATCH(B88, ""DEPRECATED""), true, false)
"),FALSE)</f>
        <v>0</v>
      </c>
      <c r="R88" s="2" t="str">
        <f t="shared" si="1"/>
        <v>odoo - 1267</v>
      </c>
      <c r="S88" s="3" t="str">
        <f t="shared" si="2"/>
        <v>odoo - 36911883</v>
      </c>
    </row>
    <row r="89" hidden="1">
      <c r="A89" s="1" t="s">
        <v>97</v>
      </c>
      <c r="B89" s="1" t="s">
        <v>98</v>
      </c>
      <c r="C89" s="1" t="s">
        <v>23</v>
      </c>
      <c r="D89" s="1">
        <v>283.0</v>
      </c>
      <c r="E89" s="1">
        <v>3.585071E7</v>
      </c>
      <c r="F89" s="1" t="s">
        <v>99</v>
      </c>
      <c r="G89" s="1">
        <v>0.0</v>
      </c>
      <c r="H89" s="1">
        <v>0.0</v>
      </c>
      <c r="I89" s="1">
        <v>3.0</v>
      </c>
      <c r="J89" s="1">
        <v>0.0</v>
      </c>
      <c r="K89" s="1">
        <v>1.0</v>
      </c>
      <c r="L89" s="1">
        <v>0.0</v>
      </c>
      <c r="M89" s="1">
        <v>0.0</v>
      </c>
      <c r="N89" s="1">
        <v>0.0</v>
      </c>
      <c r="O89" s="1">
        <v>2.0</v>
      </c>
      <c r="P89" s="1">
        <v>0.0</v>
      </c>
      <c r="Q89" s="2" t="b">
        <f>IFERROR(__xludf.DUMMYFUNCTION("IF(REGEXMATCH(B89, ""DEPRECATED""), true, false)
"),FALSE)</f>
        <v>0</v>
      </c>
      <c r="R89" s="2" t="str">
        <f t="shared" si="1"/>
        <v>arangodb - 283</v>
      </c>
      <c r="S89" s="3" t="str">
        <f t="shared" si="2"/>
        <v>arangodb - 35850710</v>
      </c>
    </row>
    <row r="90" hidden="1">
      <c r="A90" s="1" t="s">
        <v>260</v>
      </c>
      <c r="B90" s="1" t="s">
        <v>261</v>
      </c>
      <c r="C90" s="1" t="s">
        <v>23</v>
      </c>
      <c r="D90" s="1">
        <v>353.0</v>
      </c>
      <c r="E90" s="1">
        <v>3.5296303E7</v>
      </c>
      <c r="F90" s="1" t="s">
        <v>262</v>
      </c>
      <c r="G90" s="1">
        <v>2.0</v>
      </c>
      <c r="H90" s="1">
        <v>38.0</v>
      </c>
      <c r="I90" s="1">
        <v>6.0</v>
      </c>
      <c r="J90" s="1">
        <v>1.0</v>
      </c>
      <c r="K90" s="1">
        <v>0.0</v>
      </c>
      <c r="L90" s="1">
        <v>0.0</v>
      </c>
      <c r="M90" s="1">
        <v>0.0</v>
      </c>
      <c r="N90" s="1">
        <v>1.0</v>
      </c>
      <c r="O90" s="1">
        <v>0.0</v>
      </c>
      <c r="P90" s="1">
        <v>0.0</v>
      </c>
      <c r="Q90" s="2" t="b">
        <f>IFERROR(__xludf.DUMMYFUNCTION("IF(REGEXMATCH(B90, ""DEPRECATED""), true, false)
"),FALSE)</f>
        <v>0</v>
      </c>
      <c r="R90" s="2" t="str">
        <f t="shared" si="1"/>
        <v>clojure - 353</v>
      </c>
      <c r="S90" s="3" t="str">
        <f t="shared" si="2"/>
        <v>clojure - 35296303</v>
      </c>
    </row>
    <row r="91" hidden="1">
      <c r="A91" s="1" t="s">
        <v>230</v>
      </c>
      <c r="B91" s="1" t="s">
        <v>231</v>
      </c>
      <c r="C91" s="1" t="s">
        <v>23</v>
      </c>
      <c r="D91" s="1">
        <v>1026.0</v>
      </c>
      <c r="E91" s="1">
        <v>3.3006734E7</v>
      </c>
      <c r="F91" s="1" t="s">
        <v>232</v>
      </c>
      <c r="G91" s="1" t="s">
        <v>166</v>
      </c>
      <c r="H91" s="1" t="s">
        <v>166</v>
      </c>
      <c r="I91" s="1" t="s">
        <v>166</v>
      </c>
      <c r="J91" s="1" t="s">
        <v>166</v>
      </c>
      <c r="K91" s="1" t="s">
        <v>166</v>
      </c>
      <c r="L91" s="1" t="s">
        <v>166</v>
      </c>
      <c r="M91" s="1" t="s">
        <v>166</v>
      </c>
      <c r="N91" s="1" t="s">
        <v>166</v>
      </c>
      <c r="O91" s="1" t="s">
        <v>166</v>
      </c>
      <c r="P91" s="1" t="s">
        <v>166</v>
      </c>
      <c r="Q91" s="2" t="b">
        <f>IFERROR(__xludf.DUMMYFUNCTION("IF(REGEXMATCH(B91, ""DEPRECATED""), true, false)
"),FALSE)</f>
        <v>0</v>
      </c>
      <c r="R91" s="2" t="str">
        <f t="shared" si="1"/>
        <v>oraclelinux - 1026</v>
      </c>
      <c r="S91" s="3" t="str">
        <f t="shared" si="2"/>
        <v>oraclelinux - 33006734</v>
      </c>
    </row>
    <row r="92" hidden="1">
      <c r="A92" s="1" t="s">
        <v>311</v>
      </c>
      <c r="B92" s="1" t="s">
        <v>312</v>
      </c>
      <c r="C92" s="1" t="s">
        <v>23</v>
      </c>
      <c r="D92" s="1">
        <v>288.0</v>
      </c>
      <c r="E92" s="1">
        <v>3.1712744E7</v>
      </c>
      <c r="F92" s="1" t="s">
        <v>313</v>
      </c>
      <c r="G92" s="1">
        <v>3.0</v>
      </c>
      <c r="H92" s="1">
        <v>27.0</v>
      </c>
      <c r="I92" s="1">
        <v>5.0</v>
      </c>
      <c r="J92" s="1">
        <v>13.0</v>
      </c>
      <c r="K92" s="1">
        <v>26.0</v>
      </c>
      <c r="L92" s="1">
        <v>3.0</v>
      </c>
      <c r="M92" s="1">
        <v>20.0</v>
      </c>
      <c r="N92" s="1">
        <v>0.0</v>
      </c>
      <c r="O92" s="1">
        <v>2.0</v>
      </c>
      <c r="P92" s="1">
        <v>0.0</v>
      </c>
      <c r="Q92" s="2" t="b">
        <f>IFERROR(__xludf.DUMMYFUNCTION("IF(REGEXMATCH(B92, ""DEPRECATED""), true, false)
"),FALSE)</f>
        <v>0</v>
      </c>
      <c r="R92" s="2" t="str">
        <f t="shared" si="1"/>
        <v>xwiki - 288</v>
      </c>
      <c r="S92" s="3" t="str">
        <f t="shared" si="2"/>
        <v>xwiki - 31712744</v>
      </c>
    </row>
    <row r="93" hidden="1">
      <c r="A93" s="1" t="s">
        <v>443</v>
      </c>
      <c r="B93" s="1" t="s">
        <v>444</v>
      </c>
      <c r="C93" s="1" t="s">
        <v>23</v>
      </c>
      <c r="D93" s="1">
        <v>188.0</v>
      </c>
      <c r="E93" s="1">
        <v>2.8953263E7</v>
      </c>
      <c r="F93" s="1" t="s">
        <v>445</v>
      </c>
      <c r="G93" s="1" t="s">
        <v>166</v>
      </c>
      <c r="H93" s="1" t="s">
        <v>166</v>
      </c>
      <c r="I93" s="1" t="s">
        <v>166</v>
      </c>
      <c r="J93" s="1" t="s">
        <v>166</v>
      </c>
      <c r="K93" s="1" t="s">
        <v>166</v>
      </c>
      <c r="L93" s="1" t="s">
        <v>166</v>
      </c>
      <c r="M93" s="1" t="s">
        <v>166</v>
      </c>
      <c r="N93" s="1" t="s">
        <v>166</v>
      </c>
      <c r="O93" s="1" t="s">
        <v>166</v>
      </c>
      <c r="P93" s="1" t="s">
        <v>166</v>
      </c>
      <c r="Q93" s="2" t="b">
        <f>IFERROR(__xludf.DUMMYFUNCTION("IF(REGEXMATCH(B93, ""DEPRECATED""), true, false)
"),FALSE)</f>
        <v>0</v>
      </c>
      <c r="R93" s="2" t="str">
        <f t="shared" si="1"/>
        <v>rockylinux - 188</v>
      </c>
      <c r="S93" s="3" t="str">
        <f t="shared" si="2"/>
        <v>rockylinux - 28953263</v>
      </c>
    </row>
    <row r="94" hidden="1">
      <c r="A94" s="1" t="s">
        <v>167</v>
      </c>
      <c r="B94" s="1" t="s">
        <v>168</v>
      </c>
      <c r="C94" s="1" t="s">
        <v>23</v>
      </c>
      <c r="D94" s="1">
        <v>112.0</v>
      </c>
      <c r="E94" s="1">
        <v>2.8109226E7</v>
      </c>
      <c r="F94" s="1" t="s">
        <v>169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M94" s="1">
        <v>0.0</v>
      </c>
      <c r="N94" s="1">
        <v>0.0</v>
      </c>
      <c r="O94" s="1">
        <v>1.0</v>
      </c>
      <c r="P94" s="1">
        <v>0.0</v>
      </c>
      <c r="Q94" s="2" t="b">
        <f>IFERROR(__xludf.DUMMYFUNCTION("IF(REGEXMATCH(B94, ""DEPRECATED""), true, false)
"),FALSE)</f>
        <v>0</v>
      </c>
      <c r="R94" s="2" t="str">
        <f t="shared" si="1"/>
        <v>znc - 112</v>
      </c>
      <c r="S94" s="3" t="str">
        <f t="shared" si="2"/>
        <v>znc - 28109226</v>
      </c>
    </row>
    <row r="95" hidden="1">
      <c r="A95" s="1" t="s">
        <v>350</v>
      </c>
      <c r="B95" s="1" t="s">
        <v>351</v>
      </c>
      <c r="C95" s="1" t="s">
        <v>23</v>
      </c>
      <c r="D95" s="1">
        <v>610.0</v>
      </c>
      <c r="E95" s="1">
        <v>2.5408593E7</v>
      </c>
      <c r="F95" s="1" t="s">
        <v>352</v>
      </c>
      <c r="G95" s="1">
        <v>6.0</v>
      </c>
      <c r="H95" s="1">
        <v>59.0</v>
      </c>
      <c r="I95" s="1">
        <v>6.0</v>
      </c>
      <c r="J95" s="1">
        <v>65.0</v>
      </c>
      <c r="K95" s="1">
        <v>11.0</v>
      </c>
      <c r="L95" s="1">
        <v>2.0</v>
      </c>
      <c r="M95" s="1">
        <v>0.0</v>
      </c>
      <c r="N95" s="1">
        <v>0.0</v>
      </c>
      <c r="O95" s="1">
        <v>3.0</v>
      </c>
      <c r="P95" s="1">
        <v>0.0</v>
      </c>
      <c r="Q95" s="2" t="b">
        <f>IFERROR(__xludf.DUMMYFUNCTION("IF(REGEXMATCH(B95, ""DEPRECATED""), true, false)
"),FALSE)</f>
        <v>0</v>
      </c>
      <c r="R95" s="2" t="str">
        <f t="shared" si="1"/>
        <v>ros - 610</v>
      </c>
      <c r="S95" s="3" t="str">
        <f t="shared" si="2"/>
        <v>ros - 25408593</v>
      </c>
    </row>
    <row r="96" hidden="1">
      <c r="A96" s="1" t="s">
        <v>82</v>
      </c>
      <c r="B96" s="1" t="s">
        <v>83</v>
      </c>
      <c r="C96" s="1" t="s">
        <v>23</v>
      </c>
      <c r="D96" s="1">
        <v>667.0</v>
      </c>
      <c r="E96" s="1">
        <v>2.4760756E7</v>
      </c>
      <c r="F96" s="1" t="s">
        <v>84</v>
      </c>
      <c r="G96" s="1">
        <v>3.0</v>
      </c>
      <c r="H96" s="1">
        <v>53.0</v>
      </c>
      <c r="I96" s="1">
        <v>3.0</v>
      </c>
      <c r="J96" s="1">
        <v>63.0</v>
      </c>
      <c r="K96" s="1">
        <v>9.0</v>
      </c>
      <c r="L96" s="1">
        <v>1.0</v>
      </c>
      <c r="M96" s="1">
        <v>0.0</v>
      </c>
      <c r="N96" s="1">
        <v>0.0</v>
      </c>
      <c r="O96" s="1">
        <v>0.0</v>
      </c>
      <c r="P96" s="1">
        <v>0.0</v>
      </c>
      <c r="Q96" s="2" t="b">
        <f>IFERROR(__xludf.DUMMYFUNCTION("IF(REGEXMATCH(B96, ""DEPRECATED""), true, false)
"),FALSE)</f>
        <v>0</v>
      </c>
      <c r="R96" s="2" t="str">
        <f t="shared" si="1"/>
        <v>swift - 667</v>
      </c>
      <c r="S96" s="3" t="str">
        <f t="shared" si="2"/>
        <v>swift - 24760756</v>
      </c>
    </row>
    <row r="97" hidden="1">
      <c r="A97" s="1" t="s">
        <v>194</v>
      </c>
      <c r="B97" s="1" t="s">
        <v>195</v>
      </c>
      <c r="C97" s="1" t="s">
        <v>23</v>
      </c>
      <c r="D97" s="1">
        <v>61.0</v>
      </c>
      <c r="E97" s="1">
        <v>2.4428513E7</v>
      </c>
      <c r="F97" s="1" t="s">
        <v>196</v>
      </c>
      <c r="G97" s="1">
        <v>0.0</v>
      </c>
      <c r="H97" s="1">
        <v>53.0</v>
      </c>
      <c r="I97" s="1">
        <v>0.0</v>
      </c>
      <c r="J97" s="1">
        <v>1.0</v>
      </c>
      <c r="K97" s="1">
        <v>0.0</v>
      </c>
      <c r="L97" s="1">
        <v>0.0</v>
      </c>
      <c r="M97" s="1">
        <v>0.0</v>
      </c>
      <c r="N97" s="1">
        <v>1.0</v>
      </c>
      <c r="O97" s="1">
        <v>0.0</v>
      </c>
      <c r="P97" s="1">
        <v>0.0</v>
      </c>
      <c r="Q97" s="2" t="b">
        <f>IFERROR(__xludf.DUMMYFUNCTION("IF(REGEXMATCH(B97, ""DEPRECATED""), true, false)
"),FALSE)</f>
        <v>0</v>
      </c>
      <c r="R97" s="2" t="str">
        <f t="shared" si="1"/>
        <v>haxe - 61</v>
      </c>
      <c r="S97" s="3" t="str">
        <f t="shared" si="2"/>
        <v>haxe - 24428513</v>
      </c>
    </row>
    <row r="98" hidden="1">
      <c r="A98" s="1" t="s">
        <v>40</v>
      </c>
      <c r="B98" s="1" t="s">
        <v>41</v>
      </c>
      <c r="C98" s="1" t="s">
        <v>23</v>
      </c>
      <c r="D98" s="1">
        <v>58.0</v>
      </c>
      <c r="E98" s="1">
        <v>2.4262599E7</v>
      </c>
      <c r="F98" s="1" t="s">
        <v>42</v>
      </c>
      <c r="G98" s="1">
        <v>1.0</v>
      </c>
      <c r="H98" s="1">
        <v>20.0</v>
      </c>
      <c r="I98" s="1">
        <v>0.0</v>
      </c>
      <c r="J98" s="1">
        <v>0.0</v>
      </c>
      <c r="K98" s="1">
        <v>0.0</v>
      </c>
      <c r="L98" s="1">
        <v>0.0</v>
      </c>
      <c r="M98" s="1">
        <v>0.0</v>
      </c>
      <c r="N98" s="1">
        <v>1.0</v>
      </c>
      <c r="O98" s="1">
        <v>0.0</v>
      </c>
      <c r="P98" s="1">
        <v>0.0</v>
      </c>
      <c r="Q98" s="2" t="b">
        <f>IFERROR(__xludf.DUMMYFUNCTION("IF(REGEXMATCH(B98, ""DEPRECATED""), true, false)
"),FALSE)</f>
        <v>0</v>
      </c>
      <c r="R98" s="2" t="str">
        <f t="shared" si="1"/>
        <v>hylang - 58</v>
      </c>
      <c r="S98" s="3" t="str">
        <f t="shared" si="2"/>
        <v>hylang - 24262599</v>
      </c>
    </row>
    <row r="99" hidden="1">
      <c r="A99" s="1" t="s">
        <v>308</v>
      </c>
      <c r="B99" s="1" t="s">
        <v>309</v>
      </c>
      <c r="C99" s="1" t="s">
        <v>23</v>
      </c>
      <c r="D99" s="1">
        <v>516.0</v>
      </c>
      <c r="E99" s="1">
        <v>2.394267E7</v>
      </c>
      <c r="F99" s="1" t="s">
        <v>310</v>
      </c>
      <c r="G99" s="1" t="s">
        <v>166</v>
      </c>
      <c r="H99" s="1" t="s">
        <v>166</v>
      </c>
      <c r="I99" s="1" t="s">
        <v>166</v>
      </c>
      <c r="J99" s="1" t="s">
        <v>166</v>
      </c>
      <c r="K99" s="1" t="s">
        <v>166</v>
      </c>
      <c r="L99" s="1" t="s">
        <v>166</v>
      </c>
      <c r="M99" s="1" t="s">
        <v>166</v>
      </c>
      <c r="N99" s="1" t="s">
        <v>166</v>
      </c>
      <c r="O99" s="1" t="s">
        <v>166</v>
      </c>
      <c r="P99" s="1" t="s">
        <v>166</v>
      </c>
      <c r="Q99" s="2" t="b">
        <f>IFERROR(__xludf.DUMMYFUNCTION("IF(REGEXMATCH(B99, ""DEPRECATED""), true, false)
"),FALSE)</f>
        <v>0</v>
      </c>
      <c r="R99" s="2" t="str">
        <f t="shared" si="1"/>
        <v>archlinux - 516</v>
      </c>
      <c r="S99" s="3" t="str">
        <f t="shared" si="2"/>
        <v>archlinux - 23942670</v>
      </c>
    </row>
    <row r="100" hidden="1">
      <c r="A100" s="1" t="s">
        <v>263</v>
      </c>
      <c r="B100" s="1" t="s">
        <v>264</v>
      </c>
      <c r="C100" s="1" t="s">
        <v>23</v>
      </c>
      <c r="D100" s="1">
        <v>297.0</v>
      </c>
      <c r="E100" s="1">
        <v>2.3350967E7</v>
      </c>
      <c r="F100" s="1" t="s">
        <v>265</v>
      </c>
      <c r="G100" s="1" t="s">
        <v>166</v>
      </c>
      <c r="H100" s="1" t="s">
        <v>166</v>
      </c>
      <c r="I100" s="1" t="s">
        <v>166</v>
      </c>
      <c r="J100" s="1" t="s">
        <v>166</v>
      </c>
      <c r="K100" s="1" t="s">
        <v>166</v>
      </c>
      <c r="L100" s="1" t="s">
        <v>166</v>
      </c>
      <c r="M100" s="1" t="s">
        <v>166</v>
      </c>
      <c r="N100" s="1" t="s">
        <v>166</v>
      </c>
      <c r="O100" s="1" t="s">
        <v>166</v>
      </c>
      <c r="P100" s="1" t="s">
        <v>166</v>
      </c>
      <c r="Q100" s="2" t="b">
        <f>IFERROR(__xludf.DUMMYFUNCTION("IF(REGEXMATCH(B100, ""DEPRECATED""), true, false)
"),FALSE)</f>
        <v>0</v>
      </c>
      <c r="R100" s="2" t="str">
        <f t="shared" si="1"/>
        <v>websphere-liberty - 297</v>
      </c>
      <c r="S100" s="3" t="str">
        <f t="shared" si="2"/>
        <v>websphere-liberty - 23350967</v>
      </c>
    </row>
    <row r="101" hidden="1">
      <c r="A101" s="1" t="s">
        <v>521</v>
      </c>
      <c r="B101" s="1" t="s">
        <v>510</v>
      </c>
      <c r="C101" s="1" t="s">
        <v>23</v>
      </c>
      <c r="D101" s="1">
        <v>1203.0</v>
      </c>
      <c r="E101" s="1">
        <v>2.2663834E7</v>
      </c>
      <c r="F101" s="1" t="s">
        <v>522</v>
      </c>
      <c r="G101" s="1">
        <v>0.0</v>
      </c>
      <c r="H101" s="1">
        <v>0.0</v>
      </c>
      <c r="I101" s="1">
        <v>6.0</v>
      </c>
      <c r="J101" s="1">
        <v>0.0</v>
      </c>
      <c r="K101" s="1">
        <v>5.0</v>
      </c>
      <c r="L101" s="1">
        <v>0.0</v>
      </c>
      <c r="M101" s="1">
        <v>2.0</v>
      </c>
      <c r="N101" s="1">
        <v>0.0</v>
      </c>
      <c r="O101" s="1">
        <v>0.0</v>
      </c>
      <c r="P101" s="1">
        <v>0.0</v>
      </c>
      <c r="Q101" s="2" t="b">
        <f>IFERROR(__xludf.DUMMYFUNCTION("IF(REGEXMATCH(B101, ""DEPRECATED""), true, false)
"),TRUE)</f>
        <v>1</v>
      </c>
      <c r="R101" s="2" t="str">
        <f t="shared" si="1"/>
        <v>django - 1203</v>
      </c>
      <c r="S101" s="3" t="str">
        <f t="shared" si="2"/>
        <v>django - 22663834</v>
      </c>
    </row>
    <row r="102" hidden="1">
      <c r="A102" s="1" t="s">
        <v>176</v>
      </c>
      <c r="B102" s="1" t="s">
        <v>177</v>
      </c>
      <c r="C102" s="1" t="s">
        <v>23</v>
      </c>
      <c r="D102" s="1">
        <v>820.0</v>
      </c>
      <c r="E102" s="1">
        <v>2.2592601E7</v>
      </c>
      <c r="F102" s="1" t="s">
        <v>178</v>
      </c>
      <c r="G102" s="1">
        <v>1.0</v>
      </c>
      <c r="H102" s="1">
        <v>82.0</v>
      </c>
      <c r="I102" s="1">
        <v>0.0</v>
      </c>
      <c r="J102" s="1">
        <v>7.0</v>
      </c>
      <c r="K102" s="1">
        <v>0.0</v>
      </c>
      <c r="L102" s="1">
        <v>0.0</v>
      </c>
      <c r="M102" s="1">
        <v>0.0</v>
      </c>
      <c r="N102" s="1">
        <v>1.0</v>
      </c>
      <c r="O102" s="1">
        <v>0.0</v>
      </c>
      <c r="P102" s="1">
        <v>0.0</v>
      </c>
      <c r="Q102" s="2" t="b">
        <f>IFERROR(__xludf.DUMMYFUNCTION("IF(REGEXMATCH(B102, ""DEPRECATED""), true, false)
"),FALSE)</f>
        <v>0</v>
      </c>
      <c r="R102" s="2" t="str">
        <f t="shared" si="1"/>
        <v>gcc - 820</v>
      </c>
      <c r="S102" s="3" t="str">
        <f t="shared" si="2"/>
        <v>gcc - 22592601</v>
      </c>
    </row>
    <row r="103" hidden="1">
      <c r="A103" s="1" t="s">
        <v>115</v>
      </c>
      <c r="B103" s="1" t="s">
        <v>116</v>
      </c>
      <c r="C103" s="1" t="s">
        <v>23</v>
      </c>
      <c r="D103" s="1">
        <v>113.0</v>
      </c>
      <c r="E103" s="1">
        <v>2.2540718E7</v>
      </c>
      <c r="F103" s="1" t="s">
        <v>117</v>
      </c>
      <c r="G103" s="1">
        <v>2.0</v>
      </c>
      <c r="H103" s="1">
        <v>14.0</v>
      </c>
      <c r="I103" s="1">
        <v>1.0</v>
      </c>
      <c r="J103" s="1">
        <v>16.0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2" t="b">
        <f>IFERROR(__xludf.DUMMYFUNCTION("IF(REGEXMATCH(B103, ""DEPRECATED""), true, false)
"),FALSE)</f>
        <v>0</v>
      </c>
      <c r="R103" s="2" t="str">
        <f t="shared" si="1"/>
        <v>tomee - 113</v>
      </c>
      <c r="S103" s="3" t="str">
        <f t="shared" si="2"/>
        <v>tomee - 22540718</v>
      </c>
    </row>
    <row r="104" hidden="1">
      <c r="A104" s="1" t="s">
        <v>236</v>
      </c>
      <c r="B104" s="1" t="s">
        <v>237</v>
      </c>
      <c r="C104" s="1" t="s">
        <v>23</v>
      </c>
      <c r="D104" s="1">
        <v>48.0</v>
      </c>
      <c r="E104" s="1">
        <v>2.1765289E7</v>
      </c>
      <c r="F104" s="1" t="s">
        <v>238</v>
      </c>
      <c r="G104" s="1">
        <v>3.0</v>
      </c>
      <c r="H104" s="1">
        <v>11.0</v>
      </c>
      <c r="I104" s="1">
        <v>1.0</v>
      </c>
      <c r="J104" s="1">
        <v>3.0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2" t="b">
        <f>IFERROR(__xludf.DUMMYFUNCTION("IF(REGEXMATCH(B104, ""DEPRECATED""), true, false)
"),FALSE)</f>
        <v>0</v>
      </c>
      <c r="R104" s="2" t="str">
        <f t="shared" si="1"/>
        <v>sapmachine - 48</v>
      </c>
      <c r="S104" s="3" t="str">
        <f t="shared" si="2"/>
        <v>sapmachine - 21765289</v>
      </c>
    </row>
    <row r="105" hidden="1">
      <c r="A105" s="1" t="s">
        <v>133</v>
      </c>
      <c r="B105" s="1" t="s">
        <v>134</v>
      </c>
      <c r="C105" s="1" t="s">
        <v>23</v>
      </c>
      <c r="D105" s="1">
        <v>259.0</v>
      </c>
      <c r="E105" s="1">
        <v>2.0669029E7</v>
      </c>
      <c r="F105" s="1" t="s">
        <v>135</v>
      </c>
      <c r="G105" s="1">
        <v>1.0</v>
      </c>
      <c r="H105" s="1">
        <v>39.0</v>
      </c>
      <c r="I105" s="1">
        <v>0.0</v>
      </c>
      <c r="J105" s="1">
        <v>0.0</v>
      </c>
      <c r="K105" s="1">
        <v>0.0</v>
      </c>
      <c r="L105" s="1">
        <v>0.0</v>
      </c>
      <c r="M105" s="1">
        <v>0.0</v>
      </c>
      <c r="N105" s="1">
        <v>1.0</v>
      </c>
      <c r="O105" s="1">
        <v>0.0</v>
      </c>
      <c r="P105" s="1">
        <v>3.0</v>
      </c>
      <c r="Q105" s="2" t="b">
        <f>IFERROR(__xludf.DUMMYFUNCTION("IF(REGEXMATCH(B105, ""DEPRECATED""), true, false)
"),FALSE)</f>
        <v>0</v>
      </c>
      <c r="R105" s="2" t="str">
        <f t="shared" si="1"/>
        <v>yourls - 259</v>
      </c>
      <c r="S105" s="3" t="str">
        <f t="shared" si="2"/>
        <v>yourls - 20669029</v>
      </c>
    </row>
    <row r="106" hidden="1">
      <c r="A106" s="1" t="s">
        <v>503</v>
      </c>
      <c r="B106" s="1" t="s">
        <v>504</v>
      </c>
      <c r="C106" s="1" t="s">
        <v>23</v>
      </c>
      <c r="D106" s="1">
        <v>195.0</v>
      </c>
      <c r="E106" s="1">
        <v>2.0236587E7</v>
      </c>
      <c r="F106" s="1" t="s">
        <v>505</v>
      </c>
      <c r="G106" s="1">
        <v>2.0</v>
      </c>
      <c r="H106" s="1">
        <v>0.0</v>
      </c>
      <c r="I106" s="1">
        <v>29.0</v>
      </c>
      <c r="J106" s="1">
        <v>4.0</v>
      </c>
      <c r="K106" s="1">
        <v>37.0</v>
      </c>
      <c r="L106" s="1">
        <v>0.0</v>
      </c>
      <c r="M106" s="1">
        <v>19.0</v>
      </c>
      <c r="N106" s="1">
        <v>0.0</v>
      </c>
      <c r="O106" s="1">
        <v>5.0</v>
      </c>
      <c r="P106" s="1">
        <v>0.0</v>
      </c>
      <c r="Q106" s="2" t="b">
        <f>IFERROR(__xludf.DUMMYFUNCTION("IF(REGEXMATCH(B106, ""DEPRECATED""), true, false)
"),TRUE)</f>
        <v>1</v>
      </c>
      <c r="R106" s="2" t="str">
        <f t="shared" si="1"/>
        <v>piwik - 195</v>
      </c>
      <c r="S106" s="3" t="str">
        <f t="shared" si="2"/>
        <v>piwik - 20236587</v>
      </c>
    </row>
    <row r="107" hidden="1">
      <c r="A107" s="1" t="s">
        <v>278</v>
      </c>
      <c r="B107" s="1" t="s">
        <v>279</v>
      </c>
      <c r="C107" s="1" t="s">
        <v>23</v>
      </c>
      <c r="D107" s="1">
        <v>142.0</v>
      </c>
      <c r="E107" s="1">
        <v>1.735751E7</v>
      </c>
      <c r="F107" s="1" t="s">
        <v>280</v>
      </c>
      <c r="G107" s="1" t="s">
        <v>166</v>
      </c>
      <c r="H107" s="1" t="s">
        <v>166</v>
      </c>
      <c r="I107" s="1" t="s">
        <v>166</v>
      </c>
      <c r="J107" s="1" t="s">
        <v>166</v>
      </c>
      <c r="K107" s="1" t="s">
        <v>166</v>
      </c>
      <c r="L107" s="1" t="s">
        <v>166</v>
      </c>
      <c r="M107" s="1" t="s">
        <v>166</v>
      </c>
      <c r="N107" s="1" t="s">
        <v>166</v>
      </c>
      <c r="O107" s="1" t="s">
        <v>166</v>
      </c>
      <c r="P107" s="1" t="s">
        <v>166</v>
      </c>
      <c r="Q107" s="2" t="b">
        <f>IFERROR(__xludf.DUMMYFUNCTION("IF(REGEXMATCH(B107, ""DEPRECATED""), true, false)
"),FALSE)</f>
        <v>0</v>
      </c>
      <c r="R107" s="2" t="str">
        <f t="shared" si="1"/>
        <v>aerospike - 142</v>
      </c>
      <c r="S107" s="3" t="str">
        <f t="shared" si="2"/>
        <v>aerospike - 17357510</v>
      </c>
    </row>
    <row r="108" hidden="1">
      <c r="A108" s="1" t="s">
        <v>512</v>
      </c>
      <c r="B108" s="1" t="s">
        <v>513</v>
      </c>
      <c r="C108" s="1" t="s">
        <v>23</v>
      </c>
      <c r="D108" s="1">
        <v>143.0</v>
      </c>
      <c r="E108" s="1">
        <v>1.732776E7</v>
      </c>
      <c r="F108" s="1" t="s">
        <v>514</v>
      </c>
      <c r="G108" s="1">
        <v>2.0</v>
      </c>
      <c r="H108" s="1">
        <v>1.0</v>
      </c>
      <c r="I108" s="1">
        <v>18.0</v>
      </c>
      <c r="J108" s="1">
        <v>1.0</v>
      </c>
      <c r="K108" s="1">
        <v>37.0</v>
      </c>
      <c r="L108" s="1">
        <v>0.0</v>
      </c>
      <c r="M108" s="1">
        <v>8.0</v>
      </c>
      <c r="N108" s="1">
        <v>0.0</v>
      </c>
      <c r="O108" s="1">
        <v>10.0</v>
      </c>
      <c r="P108" s="1">
        <v>0.0</v>
      </c>
      <c r="Q108" s="2" t="b">
        <f>IFERROR(__xludf.DUMMYFUNCTION("IF(REGEXMATCH(B108, ""DEPRECATED""), true, false)
"),TRUE)</f>
        <v>1</v>
      </c>
      <c r="R108" s="2" t="str">
        <f t="shared" si="1"/>
        <v>iojs - 143</v>
      </c>
      <c r="S108" s="3" t="str">
        <f t="shared" si="2"/>
        <v>iojs - 17327760</v>
      </c>
    </row>
    <row r="109" hidden="1">
      <c r="A109" s="1" t="s">
        <v>296</v>
      </c>
      <c r="B109" s="1" t="s">
        <v>297</v>
      </c>
      <c r="C109" s="1" t="s">
        <v>23</v>
      </c>
      <c r="D109" s="1">
        <v>224.0</v>
      </c>
      <c r="E109" s="1">
        <v>1.7217744E7</v>
      </c>
      <c r="F109" s="1" t="s">
        <v>298</v>
      </c>
      <c r="G109" s="1">
        <v>0.0</v>
      </c>
      <c r="H109" s="1">
        <v>0.0</v>
      </c>
      <c r="I109" s="1">
        <v>7.0</v>
      </c>
      <c r="J109" s="1">
        <v>1.0</v>
      </c>
      <c r="K109" s="1">
        <v>8.0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2" t="b">
        <f>IFERROR(__xludf.DUMMYFUNCTION("IF(REGEXMATCH(B109, ""DEPRECATED""), true, false)
"),FALSE)</f>
        <v>0</v>
      </c>
      <c r="R109" s="2" t="str">
        <f t="shared" si="1"/>
        <v>crate - 224</v>
      </c>
      <c r="S109" s="3" t="str">
        <f t="shared" si="2"/>
        <v>crate - 17217744</v>
      </c>
    </row>
    <row r="110" hidden="1">
      <c r="A110" s="1" t="s">
        <v>118</v>
      </c>
      <c r="B110" s="1" t="s">
        <v>119</v>
      </c>
      <c r="C110" s="1" t="s">
        <v>23</v>
      </c>
      <c r="D110" s="1">
        <v>188.0</v>
      </c>
      <c r="E110" s="1">
        <v>1.6589823E7</v>
      </c>
      <c r="F110" s="1" t="s">
        <v>120</v>
      </c>
      <c r="G110" s="1">
        <v>0.0</v>
      </c>
      <c r="H110" s="1">
        <v>0.0</v>
      </c>
      <c r="I110" s="1">
        <v>0.0</v>
      </c>
      <c r="J110" s="1">
        <v>0.0</v>
      </c>
      <c r="K110" s="1">
        <v>0.0</v>
      </c>
      <c r="L110" s="1">
        <v>0.0</v>
      </c>
      <c r="M110" s="1">
        <v>0.0</v>
      </c>
      <c r="N110" s="1">
        <v>0.0</v>
      </c>
      <c r="O110" s="1">
        <v>0.0</v>
      </c>
      <c r="P110" s="1">
        <v>0.0</v>
      </c>
      <c r="Q110" s="2" t="b">
        <f>IFERROR(__xludf.DUMMYFUNCTION("IF(REGEXMATCH(B110, ""DEPRECATED""), true, false)
"),FALSE)</f>
        <v>0</v>
      </c>
      <c r="R110" s="2" t="str">
        <f t="shared" si="1"/>
        <v>photon - 188</v>
      </c>
      <c r="S110" s="3" t="str">
        <f t="shared" si="2"/>
        <v>photon - 16589823</v>
      </c>
    </row>
    <row r="111" hidden="1">
      <c r="A111" s="1" t="s">
        <v>179</v>
      </c>
      <c r="B111" s="1" t="s">
        <v>180</v>
      </c>
      <c r="C111" s="1" t="s">
        <v>23</v>
      </c>
      <c r="D111" s="1">
        <v>162.0</v>
      </c>
      <c r="E111" s="1">
        <v>1.5247904E7</v>
      </c>
      <c r="F111" s="1" t="s">
        <v>181</v>
      </c>
      <c r="G111" s="1">
        <v>1.0</v>
      </c>
      <c r="H111" s="1">
        <v>28.0</v>
      </c>
      <c r="I111" s="1">
        <v>0.0</v>
      </c>
      <c r="J111" s="1">
        <v>1.0</v>
      </c>
      <c r="K111" s="1">
        <v>0.0</v>
      </c>
      <c r="L111" s="1">
        <v>0.0</v>
      </c>
      <c r="M111" s="1">
        <v>0.0</v>
      </c>
      <c r="N111" s="1">
        <v>1.0</v>
      </c>
      <c r="O111" s="1">
        <v>0.0</v>
      </c>
      <c r="P111" s="1">
        <v>0.0</v>
      </c>
      <c r="Q111" s="2" t="b">
        <f>IFERROR(__xludf.DUMMYFUNCTION("IF(REGEXMATCH(B111, ""DEPRECATED""), true, false)
"),FALSE)</f>
        <v>0</v>
      </c>
      <c r="R111" s="2" t="str">
        <f t="shared" si="1"/>
        <v>varnish - 162</v>
      </c>
      <c r="S111" s="3" t="str">
        <f t="shared" si="2"/>
        <v>varnish - 15247904</v>
      </c>
    </row>
    <row r="112" hidden="1">
      <c r="A112" s="1" t="s">
        <v>55</v>
      </c>
      <c r="B112" s="1" t="s">
        <v>56</v>
      </c>
      <c r="C112" s="1" t="s">
        <v>23</v>
      </c>
      <c r="D112" s="1">
        <v>180.0</v>
      </c>
      <c r="E112" s="1">
        <v>1.5011989E7</v>
      </c>
      <c r="F112" s="1" t="s">
        <v>57</v>
      </c>
      <c r="G112" s="1">
        <v>3.0</v>
      </c>
      <c r="H112" s="1">
        <v>11.0</v>
      </c>
      <c r="I112" s="1">
        <v>2.0</v>
      </c>
      <c r="J112" s="1">
        <v>4.0</v>
      </c>
      <c r="K112" s="1">
        <v>1.0</v>
      </c>
      <c r="L112" s="1">
        <v>0.0</v>
      </c>
      <c r="M112" s="1">
        <v>0.0</v>
      </c>
      <c r="N112" s="1">
        <v>0.0</v>
      </c>
      <c r="O112" s="1">
        <v>0.0</v>
      </c>
      <c r="P112" s="1">
        <v>0.0</v>
      </c>
      <c r="Q112" s="2" t="b">
        <f>IFERROR(__xludf.DUMMYFUNCTION("IF(REGEXMATCH(B112, ""DEPRECATED""), true, false)
"),FALSE)</f>
        <v>0</v>
      </c>
      <c r="R112" s="2" t="str">
        <f t="shared" si="1"/>
        <v>orientdb - 180</v>
      </c>
      <c r="S112" s="3" t="str">
        <f t="shared" si="2"/>
        <v>orientdb - 15011989</v>
      </c>
    </row>
    <row r="113" hidden="1">
      <c r="A113" s="1" t="s">
        <v>224</v>
      </c>
      <c r="B113" s="1" t="s">
        <v>225</v>
      </c>
      <c r="C113" s="1" t="s">
        <v>23</v>
      </c>
      <c r="D113" s="1">
        <v>329.0</v>
      </c>
      <c r="E113" s="1">
        <v>1.4362404E7</v>
      </c>
      <c r="F113" s="1" t="s">
        <v>226</v>
      </c>
      <c r="G113" s="1">
        <v>1.0</v>
      </c>
      <c r="H113" s="1">
        <v>24.0</v>
      </c>
      <c r="I113" s="1">
        <v>0.0</v>
      </c>
      <c r="J113" s="1">
        <v>0.0</v>
      </c>
      <c r="K113" s="1">
        <v>0.0</v>
      </c>
      <c r="L113" s="1">
        <v>0.0</v>
      </c>
      <c r="M113" s="1">
        <v>0.0</v>
      </c>
      <c r="N113" s="1">
        <v>1.0</v>
      </c>
      <c r="O113" s="1">
        <v>0.0</v>
      </c>
      <c r="P113" s="1">
        <v>0.0</v>
      </c>
      <c r="Q113" s="2" t="b">
        <f>IFERROR(__xludf.DUMMYFUNCTION("IF(REGEXMATCH(B113, ""DEPRECATED""), true, false)
"),FALSE)</f>
        <v>0</v>
      </c>
      <c r="R113" s="2" t="str">
        <f t="shared" si="1"/>
        <v>julia - 329</v>
      </c>
      <c r="S113" s="3" t="str">
        <f t="shared" si="2"/>
        <v>julia - 14362404</v>
      </c>
    </row>
    <row r="114" hidden="1">
      <c r="A114" s="1" t="s">
        <v>341</v>
      </c>
      <c r="B114" s="1" t="s">
        <v>342</v>
      </c>
      <c r="C114" s="1" t="s">
        <v>23</v>
      </c>
      <c r="D114" s="1">
        <v>123.0</v>
      </c>
      <c r="E114" s="1">
        <v>1.2876157E7</v>
      </c>
      <c r="F114" s="1" t="s">
        <v>343</v>
      </c>
      <c r="G114" s="1" t="s">
        <v>166</v>
      </c>
      <c r="H114" s="1" t="s">
        <v>166</v>
      </c>
      <c r="I114" s="1" t="s">
        <v>166</v>
      </c>
      <c r="J114" s="1" t="s">
        <v>166</v>
      </c>
      <c r="K114" s="1" t="s">
        <v>166</v>
      </c>
      <c r="L114" s="1" t="s">
        <v>166</v>
      </c>
      <c r="M114" s="1" t="s">
        <v>166</v>
      </c>
      <c r="N114" s="1" t="s">
        <v>166</v>
      </c>
      <c r="O114" s="1" t="s">
        <v>166</v>
      </c>
      <c r="P114" s="1" t="s">
        <v>166</v>
      </c>
      <c r="Q114" s="2" t="b">
        <f>IFERROR(__xludf.DUMMYFUNCTION("IF(REGEXMATCH(B114, ""DEPRECATED""), true, false)
"),FALSE)</f>
        <v>0</v>
      </c>
      <c r="R114" s="2" t="str">
        <f t="shared" si="1"/>
        <v>ibmjava - 123</v>
      </c>
      <c r="S114" s="3" t="str">
        <f t="shared" si="2"/>
        <v>ibmjava - 12876157</v>
      </c>
    </row>
    <row r="115" hidden="1">
      <c r="A115" s="1" t="s">
        <v>266</v>
      </c>
      <c r="B115" s="1" t="s">
        <v>267</v>
      </c>
      <c r="C115" s="1" t="s">
        <v>23</v>
      </c>
      <c r="D115" s="1">
        <v>62.0</v>
      </c>
      <c r="E115" s="1">
        <v>1.2612114E7</v>
      </c>
      <c r="F115" s="1" t="s">
        <v>268</v>
      </c>
      <c r="G115" s="1">
        <v>3.0</v>
      </c>
      <c r="H115" s="1">
        <v>11.0</v>
      </c>
      <c r="I115" s="1">
        <v>1.0</v>
      </c>
      <c r="J115" s="1">
        <v>4.0</v>
      </c>
      <c r="K115" s="1">
        <v>0.0</v>
      </c>
      <c r="L115" s="1">
        <v>0.0</v>
      </c>
      <c r="M115" s="1">
        <v>0.0</v>
      </c>
      <c r="N115" s="1">
        <v>0.0</v>
      </c>
      <c r="O115" s="1">
        <v>0.0</v>
      </c>
      <c r="P115" s="1">
        <v>0.0</v>
      </c>
      <c r="Q115" s="2" t="b">
        <f>IFERROR(__xludf.DUMMYFUNCTION("IF(REGEXMATCH(B115, ""DEPRECATED""), true, false)
"),FALSE)</f>
        <v>0</v>
      </c>
      <c r="R115" s="2" t="str">
        <f t="shared" si="1"/>
        <v>open-liberty - 62</v>
      </c>
      <c r="S115" s="3" t="str">
        <f t="shared" si="2"/>
        <v>open-liberty - 12612114</v>
      </c>
    </row>
    <row r="116" hidden="1">
      <c r="A116" s="1" t="s">
        <v>212</v>
      </c>
      <c r="B116" s="1" t="s">
        <v>213</v>
      </c>
      <c r="C116" s="1" t="s">
        <v>23</v>
      </c>
      <c r="D116" s="1">
        <v>177.0</v>
      </c>
      <c r="E116" s="1">
        <v>1.2184895E7</v>
      </c>
      <c r="F116" s="1" t="s">
        <v>214</v>
      </c>
      <c r="G116" s="1">
        <v>1.0</v>
      </c>
      <c r="H116" s="1">
        <v>0.0</v>
      </c>
      <c r="I116" s="1">
        <v>4.0</v>
      </c>
      <c r="J116" s="1">
        <v>0.0</v>
      </c>
      <c r="K116" s="1">
        <v>2.0</v>
      </c>
      <c r="L116" s="1">
        <v>0.0</v>
      </c>
      <c r="M116" s="1">
        <v>3.0</v>
      </c>
      <c r="N116" s="1">
        <v>0.0</v>
      </c>
      <c r="O116" s="1">
        <v>1.0</v>
      </c>
      <c r="P116" s="1">
        <v>0.0</v>
      </c>
      <c r="Q116" s="2" t="b">
        <f>IFERROR(__xludf.DUMMYFUNCTION("IF(REGEXMATCH(B116, ""DEPRECATED""), true, false)
"),FALSE)</f>
        <v>0</v>
      </c>
      <c r="R116" s="2" t="str">
        <f t="shared" si="1"/>
        <v>bonita - 177</v>
      </c>
      <c r="S116" s="3" t="str">
        <f t="shared" si="2"/>
        <v>bonita - 12184895</v>
      </c>
    </row>
    <row r="117" hidden="1">
      <c r="A117" s="1" t="s">
        <v>139</v>
      </c>
      <c r="B117" s="1" t="s">
        <v>140</v>
      </c>
      <c r="C117" s="1" t="s">
        <v>23</v>
      </c>
      <c r="D117" s="1">
        <v>177.0</v>
      </c>
      <c r="E117" s="1">
        <v>1.0828432E7</v>
      </c>
      <c r="F117" s="1" t="s">
        <v>141</v>
      </c>
      <c r="G117" s="1">
        <v>6.0</v>
      </c>
      <c r="H117" s="1">
        <v>84.0</v>
      </c>
      <c r="I117" s="1">
        <v>14.0</v>
      </c>
      <c r="J117" s="1">
        <v>0.0</v>
      </c>
      <c r="K117" s="1">
        <v>5.0</v>
      </c>
      <c r="L117" s="1">
        <v>0.0</v>
      </c>
      <c r="M117" s="1">
        <v>2.0</v>
      </c>
      <c r="N117" s="1">
        <v>1.0</v>
      </c>
      <c r="O117" s="1">
        <v>2.0</v>
      </c>
      <c r="P117" s="1">
        <v>3.0</v>
      </c>
      <c r="Q117" s="2" t="b">
        <f>IFERROR(__xludf.DUMMYFUNCTION("IF(REGEXMATCH(B117, ""DEPRECATED""), true, false)
"),FALSE)</f>
        <v>0</v>
      </c>
      <c r="R117" s="2" t="str">
        <f t="shared" si="1"/>
        <v>monica - 177</v>
      </c>
      <c r="S117" s="3" t="str">
        <f t="shared" si="2"/>
        <v>monica - 10828432</v>
      </c>
    </row>
    <row r="118" hidden="1">
      <c r="A118" s="1" t="s">
        <v>203</v>
      </c>
      <c r="B118" s="1" t="s">
        <v>204</v>
      </c>
      <c r="C118" s="1" t="s">
        <v>23</v>
      </c>
      <c r="D118" s="1">
        <v>183.0</v>
      </c>
      <c r="E118" s="1">
        <v>1.0690505E7</v>
      </c>
      <c r="F118" s="1" t="s">
        <v>205</v>
      </c>
      <c r="G118" s="1">
        <v>0.0</v>
      </c>
      <c r="H118" s="1">
        <v>0.0</v>
      </c>
      <c r="I118" s="1">
        <v>1.0</v>
      </c>
      <c r="J118" s="1">
        <v>0.0</v>
      </c>
      <c r="K118" s="1">
        <v>0.0</v>
      </c>
      <c r="L118" s="1">
        <v>0.0</v>
      </c>
      <c r="M118" s="1">
        <v>0.0</v>
      </c>
      <c r="N118" s="1">
        <v>0.0</v>
      </c>
      <c r="O118" s="1">
        <v>1.0</v>
      </c>
      <c r="P118" s="1">
        <v>0.0</v>
      </c>
      <c r="Q118" s="2" t="b">
        <f>IFERROR(__xludf.DUMMYFUNCTION("IF(REGEXMATCH(B118, ""DEPRECATED""), true, false)
"),FALSE)</f>
        <v>0</v>
      </c>
      <c r="R118" s="2" t="str">
        <f t="shared" si="1"/>
        <v>fluentd - 183</v>
      </c>
      <c r="S118" s="3" t="str">
        <f t="shared" si="2"/>
        <v>fluentd - 10690505</v>
      </c>
    </row>
    <row r="119" hidden="1">
      <c r="A119" s="1" t="s">
        <v>365</v>
      </c>
      <c r="B119" s="1" t="s">
        <v>366</v>
      </c>
      <c r="C119" s="1" t="s">
        <v>23</v>
      </c>
      <c r="D119" s="1">
        <v>105.0</v>
      </c>
      <c r="E119" s="1">
        <v>9809288.0</v>
      </c>
      <c r="F119" s="1" t="s">
        <v>367</v>
      </c>
      <c r="G119" s="1">
        <v>0.0</v>
      </c>
      <c r="H119" s="1">
        <v>31.0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1.0</v>
      </c>
      <c r="O119" s="1">
        <v>0.0</v>
      </c>
      <c r="P119" s="1">
        <v>0.0</v>
      </c>
      <c r="Q119" s="2" t="b">
        <f>IFERROR(__xludf.DUMMYFUNCTION("IF(REGEXMATCH(B119, ""DEPRECATED""), true, false)
"),FALSE)</f>
        <v>0</v>
      </c>
      <c r="R119" s="2" t="str">
        <f t="shared" si="1"/>
        <v>neurodebian - 105</v>
      </c>
      <c r="S119" s="3" t="str">
        <f t="shared" si="2"/>
        <v>neurodebian - 9809288</v>
      </c>
    </row>
    <row r="120" hidden="1">
      <c r="A120" s="1" t="s">
        <v>491</v>
      </c>
      <c r="B120" s="1" t="s">
        <v>492</v>
      </c>
      <c r="C120" s="1" t="s">
        <v>23</v>
      </c>
      <c r="D120" s="1">
        <v>336.0</v>
      </c>
      <c r="E120" s="1">
        <v>9409707.0</v>
      </c>
      <c r="F120" s="1" t="s">
        <v>493</v>
      </c>
      <c r="G120" s="1" t="s">
        <v>166</v>
      </c>
      <c r="H120" s="1" t="s">
        <v>166</v>
      </c>
      <c r="I120" s="1" t="s">
        <v>166</v>
      </c>
      <c r="J120" s="1" t="s">
        <v>166</v>
      </c>
      <c r="K120" s="1" t="s">
        <v>166</v>
      </c>
      <c r="L120" s="1" t="s">
        <v>166</v>
      </c>
      <c r="M120" s="1" t="s">
        <v>166</v>
      </c>
      <c r="N120" s="1" t="s">
        <v>166</v>
      </c>
      <c r="O120" s="1" t="s">
        <v>166</v>
      </c>
      <c r="P120" s="1" t="s">
        <v>166</v>
      </c>
      <c r="Q120" s="2" t="b">
        <f>IFERROR(__xludf.DUMMYFUNCTION("IF(REGEXMATCH(B120, ""DEPRECATED""), true, false)
"),TRUE)</f>
        <v>1</v>
      </c>
      <c r="R120" s="2" t="str">
        <f t="shared" si="1"/>
        <v>opensuse - 336</v>
      </c>
      <c r="S120" s="3" t="str">
        <f t="shared" si="2"/>
        <v>opensuse - 9409707</v>
      </c>
    </row>
    <row r="121" hidden="1">
      <c r="A121" s="1" t="s">
        <v>377</v>
      </c>
      <c r="B121" s="1" t="s">
        <v>378</v>
      </c>
      <c r="C121" s="1" t="s">
        <v>23</v>
      </c>
      <c r="D121" s="1">
        <v>520.0</v>
      </c>
      <c r="E121" s="1">
        <v>9233866.0</v>
      </c>
      <c r="F121" s="1" t="s">
        <v>379</v>
      </c>
      <c r="G121" s="1">
        <v>5.0</v>
      </c>
      <c r="H121" s="1">
        <v>31.0</v>
      </c>
      <c r="I121" s="1">
        <v>0.0</v>
      </c>
      <c r="J121" s="1">
        <v>3.0</v>
      </c>
      <c r="K121" s="1">
        <v>1.0</v>
      </c>
      <c r="L121" s="1">
        <v>3.0</v>
      </c>
      <c r="M121" s="1">
        <v>0.0</v>
      </c>
      <c r="N121" s="1">
        <v>1.0</v>
      </c>
      <c r="O121" s="1">
        <v>1.0</v>
      </c>
      <c r="P121" s="1">
        <v>0.0</v>
      </c>
      <c r="Q121" s="2" t="b">
        <f>IFERROR(__xludf.DUMMYFUNCTION("IF(REGEXMATCH(B121, ""DEPRECATED""), true, false)
"),FALSE)</f>
        <v>0</v>
      </c>
      <c r="R121" s="2" t="str">
        <f t="shared" si="1"/>
        <v>r-base - 520</v>
      </c>
      <c r="S121" s="3" t="str">
        <f t="shared" si="2"/>
        <v>r-base - 9233866</v>
      </c>
    </row>
    <row r="122" hidden="1">
      <c r="A122" s="1" t="s">
        <v>518</v>
      </c>
      <c r="B122" s="1" t="s">
        <v>519</v>
      </c>
      <c r="C122" s="1" t="s">
        <v>23</v>
      </c>
      <c r="D122" s="1">
        <v>908.0</v>
      </c>
      <c r="E122" s="1">
        <v>8901139.0</v>
      </c>
      <c r="F122" s="1" t="s">
        <v>520</v>
      </c>
      <c r="G122" s="1">
        <v>7.0</v>
      </c>
      <c r="H122" s="1">
        <v>1.0</v>
      </c>
      <c r="I122" s="1">
        <v>40.0</v>
      </c>
      <c r="J122" s="1">
        <v>0.0</v>
      </c>
      <c r="K122" s="1">
        <v>69.0</v>
      </c>
      <c r="L122" s="1">
        <v>0.0</v>
      </c>
      <c r="M122" s="1">
        <v>16.0</v>
      </c>
      <c r="N122" s="1">
        <v>0.0</v>
      </c>
      <c r="O122" s="1">
        <v>13.0</v>
      </c>
      <c r="P122" s="1">
        <v>0.0</v>
      </c>
      <c r="Q122" s="2" t="b">
        <f>IFERROR(__xludf.DUMMYFUNCTION("IF(REGEXMATCH(B122, ""DEPRECATED""), true, false)
"),TRUE)</f>
        <v>1</v>
      </c>
      <c r="R122" s="2" t="str">
        <f t="shared" si="1"/>
        <v>rails - 908</v>
      </c>
      <c r="S122" s="3" t="str">
        <f t="shared" si="2"/>
        <v>rails - 8901139</v>
      </c>
    </row>
    <row r="123" hidden="1">
      <c r="A123" s="1" t="s">
        <v>532</v>
      </c>
      <c r="B123" s="1" t="s">
        <v>533</v>
      </c>
      <c r="C123" s="1" t="s">
        <v>23</v>
      </c>
      <c r="D123" s="1">
        <v>52.0</v>
      </c>
      <c r="E123" s="1">
        <v>8877716.0</v>
      </c>
      <c r="F123" s="1" t="s">
        <v>534</v>
      </c>
      <c r="G123" s="1">
        <v>80.0</v>
      </c>
      <c r="H123" s="1">
        <v>43.0</v>
      </c>
      <c r="I123" s="1">
        <v>66.0</v>
      </c>
      <c r="J123" s="1">
        <v>7.0</v>
      </c>
      <c r="K123" s="1">
        <v>5.0</v>
      </c>
      <c r="L123" s="1">
        <v>0.0</v>
      </c>
      <c r="M123" s="1">
        <v>0.0</v>
      </c>
      <c r="N123" s="1">
        <v>0.0</v>
      </c>
      <c r="O123" s="1">
        <v>0.0</v>
      </c>
      <c r="P123" s="1">
        <v>0.0</v>
      </c>
      <c r="Q123" s="2" t="b">
        <f>IFERROR(__xludf.DUMMYFUNCTION("IF(REGEXMATCH(B123, ""DEPRECATED""), true, false)
"),TRUE)</f>
        <v>1</v>
      </c>
      <c r="R123" s="2" t="str">
        <f t="shared" si="1"/>
        <v>ubuntu-debootstrap - 52</v>
      </c>
      <c r="S123" s="3" t="str">
        <f t="shared" si="2"/>
        <v>ubuntu-debootstrap - 8877716</v>
      </c>
    </row>
    <row r="124" hidden="1">
      <c r="A124" s="1" t="s">
        <v>338</v>
      </c>
      <c r="B124" s="1" t="s">
        <v>339</v>
      </c>
      <c r="C124" s="1" t="s">
        <v>23</v>
      </c>
      <c r="D124" s="1">
        <v>195.0</v>
      </c>
      <c r="E124" s="1">
        <v>8717360.0</v>
      </c>
      <c r="F124" s="1" t="s">
        <v>340</v>
      </c>
      <c r="G124" s="1">
        <v>9.0</v>
      </c>
      <c r="H124" s="1">
        <v>12.0</v>
      </c>
      <c r="I124" s="1">
        <v>37.0</v>
      </c>
      <c r="J124" s="1">
        <v>9.0</v>
      </c>
      <c r="K124" s="1">
        <v>60.0</v>
      </c>
      <c r="L124" s="1">
        <v>3.0</v>
      </c>
      <c r="M124" s="1">
        <v>32.0</v>
      </c>
      <c r="N124" s="1">
        <v>1.0</v>
      </c>
      <c r="O124" s="1">
        <v>2.0</v>
      </c>
      <c r="P124" s="1">
        <v>0.0</v>
      </c>
      <c r="Q124" s="2" t="b">
        <f>IFERROR(__xludf.DUMMYFUNCTION("IF(REGEXMATCH(B124, ""DEPRECATED""), true, false)
"),FALSE)</f>
        <v>0</v>
      </c>
      <c r="R124" s="2" t="str">
        <f t="shared" si="1"/>
        <v>storm - 195</v>
      </c>
      <c r="S124" s="3" t="str">
        <f t="shared" si="2"/>
        <v>storm - 8717360</v>
      </c>
    </row>
    <row r="125" hidden="1">
      <c r="A125" s="1" t="s">
        <v>200</v>
      </c>
      <c r="B125" s="1" t="s">
        <v>201</v>
      </c>
      <c r="C125" s="1" t="s">
        <v>23</v>
      </c>
      <c r="D125" s="1">
        <v>169.0</v>
      </c>
      <c r="E125" s="1">
        <v>8046497.0</v>
      </c>
      <c r="F125" s="1" t="s">
        <v>202</v>
      </c>
      <c r="G125" s="1">
        <v>1.0</v>
      </c>
      <c r="H125" s="1">
        <v>21.0</v>
      </c>
      <c r="I125" s="1">
        <v>0.0</v>
      </c>
      <c r="J125" s="1">
        <v>1.0</v>
      </c>
      <c r="K125" s="1">
        <v>0.0</v>
      </c>
      <c r="L125" s="1">
        <v>0.0</v>
      </c>
      <c r="M125" s="1">
        <v>0.0</v>
      </c>
      <c r="N125" s="1">
        <v>1.0</v>
      </c>
      <c r="O125" s="1">
        <v>0.0</v>
      </c>
      <c r="P125" s="1">
        <v>0.0</v>
      </c>
      <c r="Q125" s="2" t="b">
        <f>IFERROR(__xludf.DUMMYFUNCTION("IF(REGEXMATCH(B125, ""DEPRECATED""), true, false)
"),FALSE)</f>
        <v>0</v>
      </c>
      <c r="R125" s="2" t="str">
        <f t="shared" si="1"/>
        <v>irssi - 169</v>
      </c>
      <c r="S125" s="3" t="str">
        <f t="shared" si="2"/>
        <v>irssi - 8046497</v>
      </c>
    </row>
    <row r="126" hidden="1">
      <c r="A126" s="1" t="s">
        <v>284</v>
      </c>
      <c r="B126" s="1" t="s">
        <v>285</v>
      </c>
      <c r="C126" s="1" t="s">
        <v>23</v>
      </c>
      <c r="D126" s="1">
        <v>467.0</v>
      </c>
      <c r="E126" s="1">
        <v>7766179.0</v>
      </c>
      <c r="F126" s="1" t="s">
        <v>286</v>
      </c>
      <c r="G126" s="1">
        <v>3.0</v>
      </c>
      <c r="H126" s="1">
        <v>216.0</v>
      </c>
      <c r="I126" s="1">
        <v>4.0</v>
      </c>
      <c r="J126" s="1">
        <v>4.0</v>
      </c>
      <c r="K126" s="1">
        <v>1.0</v>
      </c>
      <c r="L126" s="1">
        <v>1.0</v>
      </c>
      <c r="M126" s="1">
        <v>1.0</v>
      </c>
      <c r="N126" s="1">
        <v>1.0</v>
      </c>
      <c r="O126" s="1">
        <v>0.0</v>
      </c>
      <c r="P126" s="1">
        <v>0.0</v>
      </c>
      <c r="Q126" s="2" t="b">
        <f>IFERROR(__xludf.DUMMYFUNCTION("IF(REGEXMATCH(B126, ""DEPRECATED""), true, false)
"),FALSE)</f>
        <v>0</v>
      </c>
      <c r="R126" s="2" t="str">
        <f t="shared" si="1"/>
        <v>haskell - 467</v>
      </c>
      <c r="S126" s="3" t="str">
        <f t="shared" si="2"/>
        <v>haskell - 7766179</v>
      </c>
    </row>
    <row r="127" hidden="1">
      <c r="A127" s="1" t="s">
        <v>305</v>
      </c>
      <c r="B127" s="1" t="s">
        <v>306</v>
      </c>
      <c r="C127" s="1" t="s">
        <v>23</v>
      </c>
      <c r="D127" s="1">
        <v>112.0</v>
      </c>
      <c r="E127" s="1">
        <v>6897385.0</v>
      </c>
      <c r="F127" s="1" t="s">
        <v>307</v>
      </c>
      <c r="G127" s="1">
        <v>1.0</v>
      </c>
      <c r="H127" s="1">
        <v>40.0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0.0</v>
      </c>
      <c r="P127" s="1">
        <v>3.0</v>
      </c>
      <c r="Q127" s="2" t="b">
        <f>IFERROR(__xludf.DUMMYFUNCTION("IF(REGEXMATCH(B127, ""DEPRECATED""), true, false)
"),FALSE)</f>
        <v>0</v>
      </c>
      <c r="R127" s="2" t="str">
        <f t="shared" si="1"/>
        <v>backdrop - 112</v>
      </c>
      <c r="S127" s="3" t="str">
        <f t="shared" si="2"/>
        <v>backdrop - 6897385</v>
      </c>
    </row>
    <row r="128" hidden="1">
      <c r="A128" s="1" t="s">
        <v>299</v>
      </c>
      <c r="B128" s="1" t="s">
        <v>300</v>
      </c>
      <c r="C128" s="1" t="s">
        <v>23</v>
      </c>
      <c r="D128" s="1">
        <v>167.0</v>
      </c>
      <c r="E128" s="1">
        <v>6802296.0</v>
      </c>
      <c r="F128" s="1" t="s">
        <v>301</v>
      </c>
      <c r="G128" s="1" t="s">
        <v>166</v>
      </c>
      <c r="H128" s="1" t="s">
        <v>166</v>
      </c>
      <c r="I128" s="1" t="s">
        <v>166</v>
      </c>
      <c r="J128" s="1" t="s">
        <v>166</v>
      </c>
      <c r="K128" s="1" t="s">
        <v>166</v>
      </c>
      <c r="L128" s="1" t="s">
        <v>166</v>
      </c>
      <c r="M128" s="1" t="s">
        <v>166</v>
      </c>
      <c r="N128" s="1" t="s">
        <v>166</v>
      </c>
      <c r="O128" s="1" t="s">
        <v>166</v>
      </c>
      <c r="P128" s="1" t="s">
        <v>166</v>
      </c>
      <c r="Q128" s="2" t="b">
        <f>IFERROR(__xludf.DUMMYFUNCTION("IF(REGEXMATCH(B128, ""DEPRECATED""), true, false)
"),FALSE)</f>
        <v>0</v>
      </c>
      <c r="R128" s="2" t="str">
        <f t="shared" si="1"/>
        <v>clearlinux - 167</v>
      </c>
      <c r="S128" s="3" t="str">
        <f t="shared" si="2"/>
        <v>clearlinux - 6802296</v>
      </c>
    </row>
    <row r="129" hidden="1">
      <c r="A129" s="1" t="s">
        <v>248</v>
      </c>
      <c r="B129" s="1" t="s">
        <v>249</v>
      </c>
      <c r="C129" s="1" t="s">
        <v>23</v>
      </c>
      <c r="D129" s="1">
        <v>93.0</v>
      </c>
      <c r="E129" s="1">
        <v>6506724.0</v>
      </c>
      <c r="F129" s="1" t="s">
        <v>250</v>
      </c>
      <c r="G129" s="1">
        <v>15.0</v>
      </c>
      <c r="H129" s="1">
        <v>41.0</v>
      </c>
      <c r="I129" s="1">
        <v>119.0</v>
      </c>
      <c r="J129" s="1">
        <v>4.0</v>
      </c>
      <c r="K129" s="1">
        <v>71.0</v>
      </c>
      <c r="L129" s="1">
        <v>0.0</v>
      </c>
      <c r="M129" s="1">
        <v>39.0</v>
      </c>
      <c r="N129" s="1">
        <v>0.0</v>
      </c>
      <c r="O129" s="1">
        <v>10.0</v>
      </c>
      <c r="P129" s="1">
        <v>0.0</v>
      </c>
      <c r="Q129" s="2" t="b">
        <f>IFERROR(__xludf.DUMMYFUNCTION("IF(REGEXMATCH(B129, ""DEPRECATED""), true, false)
"),FALSE)</f>
        <v>0</v>
      </c>
      <c r="R129" s="2" t="str">
        <f t="shared" si="1"/>
        <v>plone - 93</v>
      </c>
      <c r="S129" s="3" t="str">
        <f t="shared" si="2"/>
        <v>plone - 6506724</v>
      </c>
    </row>
    <row r="130" hidden="1">
      <c r="A130" s="1" t="s">
        <v>440</v>
      </c>
      <c r="B130" s="1" t="s">
        <v>441</v>
      </c>
      <c r="C130" s="1" t="s">
        <v>23</v>
      </c>
      <c r="D130" s="1">
        <v>78.0</v>
      </c>
      <c r="E130" s="1">
        <v>6503552.0</v>
      </c>
      <c r="F130" s="1" t="s">
        <v>442</v>
      </c>
      <c r="G130" s="1">
        <v>0.0</v>
      </c>
      <c r="H130" s="1">
        <v>0.0</v>
      </c>
      <c r="I130" s="1">
        <v>0.0</v>
      </c>
      <c r="J130" s="1">
        <v>0.0</v>
      </c>
      <c r="K130" s="1">
        <v>0.0</v>
      </c>
      <c r="L130" s="1">
        <v>0.0</v>
      </c>
      <c r="M130" s="1">
        <v>0.0</v>
      </c>
      <c r="N130" s="1">
        <v>0.0</v>
      </c>
      <c r="O130" s="1">
        <v>0.0</v>
      </c>
      <c r="P130" s="1">
        <v>0.0</v>
      </c>
      <c r="Q130" s="2" t="b">
        <f>IFERROR(__xludf.DUMMYFUNCTION("IF(REGEXMATCH(B130, ""DEPRECATED""), true, false)
"),FALSE)</f>
        <v>0</v>
      </c>
      <c r="R130" s="2" t="str">
        <f t="shared" si="1"/>
        <v>cirros - 78</v>
      </c>
      <c r="S130" s="3" t="str">
        <f t="shared" si="2"/>
        <v>cirros - 6503552</v>
      </c>
    </row>
    <row r="131" hidden="1">
      <c r="A131" s="1" t="s">
        <v>287</v>
      </c>
      <c r="B131" s="1" t="s">
        <v>288</v>
      </c>
      <c r="C131" s="1" t="s">
        <v>23</v>
      </c>
      <c r="D131" s="1">
        <v>68.0</v>
      </c>
      <c r="E131" s="1">
        <v>6456441.0</v>
      </c>
      <c r="F131" s="1" t="s">
        <v>289</v>
      </c>
      <c r="G131" s="1" t="s">
        <v>166</v>
      </c>
      <c r="H131" s="1" t="s">
        <v>166</v>
      </c>
      <c r="I131" s="1" t="s">
        <v>166</v>
      </c>
      <c r="J131" s="1" t="s">
        <v>166</v>
      </c>
      <c r="K131" s="1" t="s">
        <v>166</v>
      </c>
      <c r="L131" s="1" t="s">
        <v>166</v>
      </c>
      <c r="M131" s="1" t="s">
        <v>166</v>
      </c>
      <c r="N131" s="1" t="s">
        <v>166</v>
      </c>
      <c r="O131" s="1" t="s">
        <v>166</v>
      </c>
      <c r="P131" s="1" t="s">
        <v>166</v>
      </c>
      <c r="Q131" s="2" t="b">
        <f>IFERROR(__xludf.DUMMYFUNCTION("IF(REGEXMATCH(B131, ""DEPRECATED""), true, false)
"),FALSE)</f>
        <v>0</v>
      </c>
      <c r="R131" s="2" t="str">
        <f t="shared" si="1"/>
        <v>notary - 68</v>
      </c>
      <c r="S131" s="3" t="str">
        <f t="shared" si="2"/>
        <v>notary - 6456441</v>
      </c>
    </row>
    <row r="132" hidden="1">
      <c r="A132" s="1" t="s">
        <v>329</v>
      </c>
      <c r="B132" s="1" t="s">
        <v>330</v>
      </c>
      <c r="C132" s="1" t="s">
        <v>23</v>
      </c>
      <c r="D132" s="1">
        <v>86.0</v>
      </c>
      <c r="E132" s="1">
        <v>5540722.0</v>
      </c>
      <c r="F132" s="1" t="s">
        <v>331</v>
      </c>
      <c r="G132" s="1">
        <v>3.0</v>
      </c>
      <c r="H132" s="1">
        <v>17.0</v>
      </c>
      <c r="I132" s="1">
        <v>2.0</v>
      </c>
      <c r="J132" s="1">
        <v>16.0</v>
      </c>
      <c r="K132" s="1">
        <v>0.0</v>
      </c>
      <c r="L132" s="1">
        <v>0.0</v>
      </c>
      <c r="M132" s="1">
        <v>0.0</v>
      </c>
      <c r="N132" s="1">
        <v>0.0</v>
      </c>
      <c r="O132" s="1">
        <v>0.0</v>
      </c>
      <c r="P132" s="1">
        <v>0.0</v>
      </c>
      <c r="Q132" s="2" t="b">
        <f>IFERROR(__xludf.DUMMYFUNCTION("IF(REGEXMATCH(B132, ""DEPRECATED""), true, false)
"),FALSE)</f>
        <v>0</v>
      </c>
      <c r="R132" s="2" t="str">
        <f t="shared" si="1"/>
        <v>lightstreamer - 86</v>
      </c>
      <c r="S132" s="3" t="str">
        <f t="shared" si="2"/>
        <v>lightstreamer - 5540722</v>
      </c>
    </row>
    <row r="133" hidden="1">
      <c r="A133" s="1" t="s">
        <v>64</v>
      </c>
      <c r="B133" s="1" t="s">
        <v>65</v>
      </c>
      <c r="C133" s="1" t="s">
        <v>23</v>
      </c>
      <c r="D133" s="1">
        <v>81.0</v>
      </c>
      <c r="E133" s="1">
        <v>5130724.0</v>
      </c>
      <c r="F133" s="1" t="s">
        <v>66</v>
      </c>
      <c r="G133" s="1">
        <v>8.0</v>
      </c>
      <c r="H133" s="1">
        <v>10.0</v>
      </c>
      <c r="I133" s="1">
        <v>30.0</v>
      </c>
      <c r="J133" s="1">
        <v>5.0</v>
      </c>
      <c r="K133" s="1">
        <v>30.0</v>
      </c>
      <c r="L133" s="1">
        <v>0.0</v>
      </c>
      <c r="M133" s="1">
        <v>2.0</v>
      </c>
      <c r="N133" s="1">
        <v>0.0</v>
      </c>
      <c r="O133" s="1">
        <v>4.0</v>
      </c>
      <c r="P133" s="1">
        <v>0.0</v>
      </c>
      <c r="Q133" s="2" t="b">
        <f>IFERROR(__xludf.DUMMYFUNCTION("IF(REGEXMATCH(B133, ""DEPRECATED""), true, false)
"),FALSE)</f>
        <v>0</v>
      </c>
      <c r="R133" s="2" t="str">
        <f t="shared" si="1"/>
        <v>geonetwork - 81</v>
      </c>
      <c r="S133" s="3" t="str">
        <f t="shared" si="2"/>
        <v>geonetwork - 5130724</v>
      </c>
    </row>
    <row r="134" hidden="1">
      <c r="A134" s="1" t="s">
        <v>468</v>
      </c>
      <c r="B134" s="1" t="s">
        <v>469</v>
      </c>
      <c r="C134" s="1" t="s">
        <v>23</v>
      </c>
      <c r="D134" s="1">
        <v>95.0</v>
      </c>
      <c r="E134" s="1">
        <v>4998408.0</v>
      </c>
      <c r="F134" s="1" t="s">
        <v>470</v>
      </c>
      <c r="G134" s="1" t="s">
        <v>166</v>
      </c>
      <c r="H134" s="1" t="s">
        <v>166</v>
      </c>
      <c r="I134" s="1" t="s">
        <v>166</v>
      </c>
      <c r="J134" s="1" t="s">
        <v>166</v>
      </c>
      <c r="K134" s="1" t="s">
        <v>166</v>
      </c>
      <c r="L134" s="1" t="s">
        <v>166</v>
      </c>
      <c r="M134" s="1" t="s">
        <v>166</v>
      </c>
      <c r="N134" s="1" t="s">
        <v>166</v>
      </c>
      <c r="O134" s="1" t="s">
        <v>166</v>
      </c>
      <c r="P134" s="1" t="s">
        <v>166</v>
      </c>
      <c r="Q134" s="2" t="b">
        <f>IFERROR(__xludf.DUMMYFUNCTION("IF(REGEXMATCH(B134, ""DEPRECATED""), true, false)
"),TRUE)</f>
        <v>1</v>
      </c>
      <c r="R134" s="2" t="str">
        <f t="shared" si="1"/>
        <v>nuxeo - 95</v>
      </c>
      <c r="S134" s="3" t="str">
        <f t="shared" si="2"/>
        <v>nuxeo - 4998408</v>
      </c>
    </row>
    <row r="135" hidden="1">
      <c r="A135" s="1" t="s">
        <v>130</v>
      </c>
      <c r="B135" s="1" t="s">
        <v>131</v>
      </c>
      <c r="C135" s="1" t="s">
        <v>23</v>
      </c>
      <c r="D135" s="1">
        <v>181.0</v>
      </c>
      <c r="E135" s="1">
        <v>4956147.0</v>
      </c>
      <c r="F135" s="1" t="s">
        <v>132</v>
      </c>
      <c r="G135" s="1">
        <v>1.0</v>
      </c>
      <c r="H135" s="1">
        <v>39.0</v>
      </c>
      <c r="I135" s="1">
        <v>4.0</v>
      </c>
      <c r="J135" s="1">
        <v>0.0</v>
      </c>
      <c r="K135" s="1">
        <v>3.0</v>
      </c>
      <c r="L135" s="1">
        <v>0.0</v>
      </c>
      <c r="M135" s="1">
        <v>1.0</v>
      </c>
      <c r="N135" s="1">
        <v>1.0</v>
      </c>
      <c r="O135" s="1">
        <v>1.0</v>
      </c>
      <c r="P135" s="1">
        <v>3.0</v>
      </c>
      <c r="Q135" s="2" t="b">
        <f>IFERROR(__xludf.DUMMYFUNCTION("IF(REGEXMATCH(B135, ""DEPRECATED""), true, false)
"),FALSE)</f>
        <v>0</v>
      </c>
      <c r="R135" s="2" t="str">
        <f t="shared" si="1"/>
        <v>postfixadmin - 181</v>
      </c>
      <c r="S135" s="3" t="str">
        <f t="shared" si="2"/>
        <v>postfixadmin - 4956147</v>
      </c>
    </row>
    <row r="136" hidden="1">
      <c r="A136" s="1" t="s">
        <v>434</v>
      </c>
      <c r="B136" s="1" t="s">
        <v>435</v>
      </c>
      <c r="C136" s="1" t="s">
        <v>23</v>
      </c>
      <c r="D136" s="1">
        <v>130.0</v>
      </c>
      <c r="E136" s="1">
        <v>4583250.0</v>
      </c>
      <c r="F136" s="1" t="s">
        <v>436</v>
      </c>
      <c r="G136" s="1">
        <v>0.0</v>
      </c>
      <c r="H136" s="1">
        <v>0.0</v>
      </c>
      <c r="I136" s="1">
        <v>7.0</v>
      </c>
      <c r="J136" s="1">
        <v>0.0</v>
      </c>
      <c r="K136" s="1">
        <v>8.0</v>
      </c>
      <c r="L136" s="1">
        <v>0.0</v>
      </c>
      <c r="M136" s="1">
        <v>0.0</v>
      </c>
      <c r="N136" s="1">
        <v>0.0</v>
      </c>
      <c r="O136" s="1">
        <v>0.0</v>
      </c>
      <c r="P136" s="1">
        <v>0.0</v>
      </c>
      <c r="Q136" s="2" t="b">
        <f>IFERROR(__xludf.DUMMYFUNCTION("IF(REGEXMATCH(B136, ""DEPRECATED""), true, false)
"),FALSE)</f>
        <v>0</v>
      </c>
      <c r="R136" s="2" t="str">
        <f t="shared" si="1"/>
        <v>almalinux - 130</v>
      </c>
      <c r="S136" s="3" t="str">
        <f t="shared" si="2"/>
        <v>almalinux - 4583250</v>
      </c>
    </row>
    <row r="137" hidden="1">
      <c r="A137" s="1" t="s">
        <v>151</v>
      </c>
      <c r="B137" s="1" t="s">
        <v>152</v>
      </c>
      <c r="C137" s="1" t="s">
        <v>23</v>
      </c>
      <c r="D137" s="1">
        <v>56.0</v>
      </c>
      <c r="E137" s="1">
        <v>4420232.0</v>
      </c>
      <c r="F137" s="1" t="s">
        <v>153</v>
      </c>
      <c r="G137" s="1">
        <v>2.0</v>
      </c>
      <c r="H137" s="1">
        <v>116.0</v>
      </c>
      <c r="I137" s="1">
        <v>21.0</v>
      </c>
      <c r="J137" s="1">
        <v>4.0</v>
      </c>
      <c r="K137" s="1">
        <v>37.0</v>
      </c>
      <c r="L137" s="1">
        <v>0.0</v>
      </c>
      <c r="M137" s="1">
        <v>5.0</v>
      </c>
      <c r="N137" s="1">
        <v>1.0</v>
      </c>
      <c r="O137" s="1">
        <v>4.0</v>
      </c>
      <c r="P137" s="1">
        <v>3.0</v>
      </c>
      <c r="Q137" s="2" t="b">
        <f>IFERROR(__xludf.DUMMYFUNCTION("IF(REGEXMATCH(B137, ""DEPRECATED""), true, false)
"),FALSE)</f>
        <v>0</v>
      </c>
      <c r="R137" s="2" t="str">
        <f t="shared" si="1"/>
        <v>friendica - 56</v>
      </c>
      <c r="S137" s="3" t="str">
        <f t="shared" si="2"/>
        <v>friendica - 4420232</v>
      </c>
    </row>
    <row r="138" hidden="1">
      <c r="A138" s="1" t="s">
        <v>362</v>
      </c>
      <c r="B138" s="1" t="s">
        <v>363</v>
      </c>
      <c r="C138" s="1" t="s">
        <v>23</v>
      </c>
      <c r="D138" s="1">
        <v>138.0</v>
      </c>
      <c r="E138" s="1">
        <v>4419453.0</v>
      </c>
      <c r="F138" s="1" t="s">
        <v>364</v>
      </c>
      <c r="G138" s="1" t="s">
        <v>166</v>
      </c>
      <c r="H138" s="1" t="s">
        <v>166</v>
      </c>
      <c r="I138" s="1" t="s">
        <v>166</v>
      </c>
      <c r="J138" s="1" t="s">
        <v>166</v>
      </c>
      <c r="K138" s="1" t="s">
        <v>166</v>
      </c>
      <c r="L138" s="1" t="s">
        <v>166</v>
      </c>
      <c r="M138" s="1" t="s">
        <v>166</v>
      </c>
      <c r="N138" s="1" t="s">
        <v>166</v>
      </c>
      <c r="O138" s="1" t="s">
        <v>166</v>
      </c>
      <c r="P138" s="1" t="s">
        <v>166</v>
      </c>
      <c r="Q138" s="2" t="b">
        <f>IFERROR(__xludf.DUMMYFUNCTION("IF(REGEXMATCH(B138, ""DEPRECATED""), true, false)
"),FALSE)</f>
        <v>0</v>
      </c>
      <c r="R138" s="2" t="str">
        <f t="shared" si="1"/>
        <v>gazebo - 138</v>
      </c>
      <c r="S138" s="3" t="str">
        <f t="shared" si="2"/>
        <v>gazebo - 4419453</v>
      </c>
    </row>
    <row r="139" hidden="1">
      <c r="A139" s="1" t="s">
        <v>497</v>
      </c>
      <c r="B139" s="1" t="s">
        <v>498</v>
      </c>
      <c r="C139" s="1" t="s">
        <v>23</v>
      </c>
      <c r="D139" s="1">
        <v>14.0</v>
      </c>
      <c r="E139" s="1">
        <v>4226609.0</v>
      </c>
      <c r="F139" s="1" t="s">
        <v>499</v>
      </c>
      <c r="G139" s="1">
        <v>0.0</v>
      </c>
      <c r="H139" s="1">
        <v>0.0</v>
      </c>
      <c r="I139" s="1">
        <v>0.0</v>
      </c>
      <c r="J139" s="1">
        <v>0.0</v>
      </c>
      <c r="K139" s="1">
        <v>0.0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2" t="b">
        <f>IFERROR(__xludf.DUMMYFUNCTION("IF(REGEXMATCH(B139, ""DEPRECATED""), true, false)
"),FALSE)</f>
        <v>0</v>
      </c>
      <c r="R139" s="2" t="str">
        <f t="shared" si="1"/>
        <v>hello-seattle - 14</v>
      </c>
      <c r="S139" s="3" t="str">
        <f t="shared" si="2"/>
        <v>hello-seattle - 4226609</v>
      </c>
    </row>
    <row r="140" hidden="1">
      <c r="A140" s="1" t="s">
        <v>437</v>
      </c>
      <c r="B140" s="1" t="s">
        <v>438</v>
      </c>
      <c r="C140" s="1" t="s">
        <v>23</v>
      </c>
      <c r="D140" s="1">
        <v>212.0</v>
      </c>
      <c r="E140" s="1">
        <v>4207570.0</v>
      </c>
      <c r="F140" s="1" t="s">
        <v>439</v>
      </c>
      <c r="G140" s="1" t="s">
        <v>166</v>
      </c>
      <c r="H140" s="1" t="s">
        <v>166</v>
      </c>
      <c r="I140" s="1" t="s">
        <v>166</v>
      </c>
      <c r="J140" s="1" t="s">
        <v>166</v>
      </c>
      <c r="K140" s="1" t="s">
        <v>166</v>
      </c>
      <c r="L140" s="1" t="s">
        <v>166</v>
      </c>
      <c r="M140" s="1" t="s">
        <v>166</v>
      </c>
      <c r="N140" s="1" t="s">
        <v>166</v>
      </c>
      <c r="O140" s="1" t="s">
        <v>166</v>
      </c>
      <c r="P140" s="1" t="s">
        <v>166</v>
      </c>
      <c r="Q140" s="2" t="b">
        <f>IFERROR(__xludf.DUMMYFUNCTION("IF(REGEXMATCH(B140, ""DEPRECATED""), true, false)
"),FALSE)</f>
        <v>0</v>
      </c>
      <c r="R140" s="2" t="str">
        <f t="shared" si="1"/>
        <v>php-zendserver - 212</v>
      </c>
      <c r="S140" s="3" t="str">
        <f t="shared" si="2"/>
        <v>php-zendserver - 4207570</v>
      </c>
    </row>
    <row r="141" hidden="1">
      <c r="A141" s="1" t="s">
        <v>314</v>
      </c>
      <c r="B141" s="1" t="s">
        <v>315</v>
      </c>
      <c r="C141" s="1" t="s">
        <v>23</v>
      </c>
      <c r="D141" s="1">
        <v>51.0</v>
      </c>
      <c r="E141" s="1">
        <v>4173371.0</v>
      </c>
      <c r="F141" s="1" t="s">
        <v>316</v>
      </c>
      <c r="G141" s="1">
        <v>3.0</v>
      </c>
      <c r="H141" s="1">
        <v>13.0</v>
      </c>
      <c r="I141" s="1">
        <v>1.0</v>
      </c>
      <c r="J141" s="1">
        <v>15.0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2" t="b">
        <f>IFERROR(__xludf.DUMMYFUNCTION("IF(REGEXMATCH(B141, ""DEPRECATED""), true, false)
"),FALSE)</f>
        <v>0</v>
      </c>
      <c r="R141" s="2" t="str">
        <f t="shared" si="1"/>
        <v>convertigo - 51</v>
      </c>
      <c r="S141" s="3" t="str">
        <f t="shared" si="2"/>
        <v>convertigo - 4173371</v>
      </c>
    </row>
    <row r="142" hidden="1">
      <c r="A142" s="1" t="s">
        <v>509</v>
      </c>
      <c r="B142" s="1" t="s">
        <v>510</v>
      </c>
      <c r="C142" s="1" t="s">
        <v>23</v>
      </c>
      <c r="D142" s="1">
        <v>315.0</v>
      </c>
      <c r="E142" s="1">
        <v>3422846.0</v>
      </c>
      <c r="F142" s="1" t="s">
        <v>511</v>
      </c>
      <c r="G142" s="1">
        <v>1.0</v>
      </c>
      <c r="H142" s="1">
        <v>0.0</v>
      </c>
      <c r="I142" s="1">
        <v>2.0</v>
      </c>
      <c r="J142" s="1">
        <v>0.0</v>
      </c>
      <c r="K142" s="1">
        <v>4.0</v>
      </c>
      <c r="L142" s="1">
        <v>1.0</v>
      </c>
      <c r="M142" s="1">
        <v>0.0</v>
      </c>
      <c r="N142" s="1">
        <v>0.0</v>
      </c>
      <c r="O142" s="1">
        <v>0.0</v>
      </c>
      <c r="P142" s="1">
        <v>0.0</v>
      </c>
      <c r="Q142" s="2" t="b">
        <f>IFERROR(__xludf.DUMMYFUNCTION("IF(REGEXMATCH(B142, ""DEPRECATED""), true, false)
"),TRUE)</f>
        <v>1</v>
      </c>
      <c r="R142" s="2" t="str">
        <f t="shared" si="1"/>
        <v>celery - 315</v>
      </c>
      <c r="S142" s="3" t="str">
        <f t="shared" si="2"/>
        <v>celery - 3422846</v>
      </c>
    </row>
    <row r="143" hidden="1">
      <c r="A143" s="1" t="s">
        <v>335</v>
      </c>
      <c r="B143" s="1" t="s">
        <v>336</v>
      </c>
      <c r="C143" s="1" t="s">
        <v>23</v>
      </c>
      <c r="D143" s="1">
        <v>37.0</v>
      </c>
      <c r="E143" s="1">
        <v>3194183.0</v>
      </c>
      <c r="F143" s="1" t="s">
        <v>337</v>
      </c>
      <c r="G143" s="1" t="s">
        <v>166</v>
      </c>
      <c r="H143" s="1" t="s">
        <v>166</v>
      </c>
      <c r="I143" s="1" t="s">
        <v>166</v>
      </c>
      <c r="J143" s="1" t="s">
        <v>166</v>
      </c>
      <c r="K143" s="1" t="s">
        <v>166</v>
      </c>
      <c r="L143" s="1" t="s">
        <v>166</v>
      </c>
      <c r="M143" s="1" t="s">
        <v>166</v>
      </c>
      <c r="N143" s="1" t="s">
        <v>166</v>
      </c>
      <c r="O143" s="1" t="s">
        <v>166</v>
      </c>
      <c r="P143" s="1" t="s">
        <v>166</v>
      </c>
      <c r="Q143" s="2" t="b">
        <f>IFERROR(__xludf.DUMMYFUNCTION("IF(REGEXMATCH(B143, ""DEPRECATED""), true, false)
"),FALSE)</f>
        <v>0</v>
      </c>
      <c r="R143" s="2" t="str">
        <f t="shared" si="1"/>
        <v>ibm-semeru-runtimes - 37</v>
      </c>
      <c r="S143" s="3" t="str">
        <f t="shared" si="2"/>
        <v>ibm-semeru-runtimes - 3194183</v>
      </c>
    </row>
    <row r="144" hidden="1">
      <c r="A144" s="1" t="s">
        <v>173</v>
      </c>
      <c r="B144" s="1" t="s">
        <v>174</v>
      </c>
      <c r="C144" s="1" t="s">
        <v>23</v>
      </c>
      <c r="D144" s="1">
        <v>61.0</v>
      </c>
      <c r="E144" s="1">
        <v>3088276.0</v>
      </c>
      <c r="F144" s="1" t="s">
        <v>175</v>
      </c>
      <c r="G144" s="1">
        <v>1.0</v>
      </c>
      <c r="H144" s="1">
        <v>19.0</v>
      </c>
      <c r="I144" s="1">
        <v>0.0</v>
      </c>
      <c r="J144" s="1">
        <v>0.0</v>
      </c>
      <c r="K144" s="1">
        <v>0.0</v>
      </c>
      <c r="L144" s="1">
        <v>0.0</v>
      </c>
      <c r="M144" s="1">
        <v>0.0</v>
      </c>
      <c r="N144" s="1">
        <v>1.0</v>
      </c>
      <c r="O144" s="1">
        <v>0.0</v>
      </c>
      <c r="P144" s="1">
        <v>0.0</v>
      </c>
      <c r="Q144" s="2" t="b">
        <f>IFERROR(__xludf.DUMMYFUNCTION("IF(REGEXMATCH(B144, ""DEPRECATED""), true, false)
"),FALSE)</f>
        <v>0</v>
      </c>
      <c r="R144" s="2" t="str">
        <f t="shared" si="1"/>
        <v>spiped - 61</v>
      </c>
      <c r="S144" s="3" t="str">
        <f t="shared" si="2"/>
        <v>spiped - 3088276</v>
      </c>
    </row>
    <row r="145" hidden="1">
      <c r="A145" s="1" t="s">
        <v>281</v>
      </c>
      <c r="B145" s="1" t="s">
        <v>282</v>
      </c>
      <c r="C145" s="1" t="s">
        <v>23</v>
      </c>
      <c r="D145" s="1">
        <v>64.0</v>
      </c>
      <c r="E145" s="1">
        <v>3032030.0</v>
      </c>
      <c r="F145" s="1" t="s">
        <v>283</v>
      </c>
      <c r="G145" s="1">
        <v>0.0</v>
      </c>
      <c r="H145" s="1">
        <v>80.0</v>
      </c>
      <c r="I145" s="1">
        <v>0.0</v>
      </c>
      <c r="J145" s="1">
        <v>1.0</v>
      </c>
      <c r="K145" s="1">
        <v>0.0</v>
      </c>
      <c r="L145" s="1">
        <v>0.0</v>
      </c>
      <c r="M145" s="1">
        <v>0.0</v>
      </c>
      <c r="N145" s="1">
        <v>1.0</v>
      </c>
      <c r="O145" s="1">
        <v>0.0</v>
      </c>
      <c r="P145" s="1">
        <v>0.0</v>
      </c>
      <c r="Q145" s="2" t="b">
        <f>IFERROR(__xludf.DUMMYFUNCTION("IF(REGEXMATCH(B145, ""DEPRECATED""), true, false)
"),FALSE)</f>
        <v>0</v>
      </c>
      <c r="R145" s="2" t="str">
        <f t="shared" si="1"/>
        <v>swipl - 64</v>
      </c>
      <c r="S145" s="3" t="str">
        <f t="shared" si="2"/>
        <v>swipl - 3032030</v>
      </c>
    </row>
    <row r="146" hidden="1">
      <c r="A146" s="1" t="s">
        <v>461</v>
      </c>
      <c r="B146" s="1" t="s">
        <v>462</v>
      </c>
      <c r="C146" s="1" t="s">
        <v>23</v>
      </c>
      <c r="D146" s="1">
        <v>123.0</v>
      </c>
      <c r="E146" s="1">
        <v>2978015.0</v>
      </c>
      <c r="F146" s="1" t="s">
        <v>463</v>
      </c>
      <c r="G146" s="1" t="s">
        <v>166</v>
      </c>
      <c r="H146" s="1" t="s">
        <v>166</v>
      </c>
      <c r="I146" s="1" t="s">
        <v>166</v>
      </c>
      <c r="J146" s="1" t="s">
        <v>166</v>
      </c>
      <c r="K146" s="1" t="s">
        <v>166</v>
      </c>
      <c r="L146" s="1" t="s">
        <v>166</v>
      </c>
      <c r="M146" s="1" t="s">
        <v>166</v>
      </c>
      <c r="N146" s="1" t="s">
        <v>166</v>
      </c>
      <c r="O146" s="1" t="s">
        <v>166</v>
      </c>
      <c r="P146" s="1" t="s">
        <v>166</v>
      </c>
      <c r="Q146" s="2" t="b">
        <f>IFERROR(__xludf.DUMMYFUNCTION("IF(REGEXMATCH(B146, ""DEPRECATED""), true, false)
"),TRUE)</f>
        <v>1</v>
      </c>
      <c r="R146" s="2" t="str">
        <f t="shared" si="1"/>
        <v>thrift - 123</v>
      </c>
      <c r="S146" s="3" t="str">
        <f t="shared" si="2"/>
        <v>thrift - 2978015</v>
      </c>
    </row>
    <row r="147" hidden="1">
      <c r="A147" s="1" t="s">
        <v>471</v>
      </c>
      <c r="B147" s="1" t="s">
        <v>472</v>
      </c>
      <c r="C147" s="1" t="s">
        <v>23</v>
      </c>
      <c r="D147" s="1">
        <v>85.0</v>
      </c>
      <c r="E147" s="1">
        <v>2888315.0</v>
      </c>
      <c r="F147" s="1" t="s">
        <v>473</v>
      </c>
      <c r="G147" s="1">
        <v>7.0</v>
      </c>
      <c r="H147" s="1">
        <v>129.0</v>
      </c>
      <c r="I147" s="1">
        <v>78.0</v>
      </c>
      <c r="J147" s="1">
        <v>0.0</v>
      </c>
      <c r="K147" s="1">
        <v>42.0</v>
      </c>
      <c r="L147" s="1">
        <v>0.0</v>
      </c>
      <c r="M147" s="1">
        <v>21.0</v>
      </c>
      <c r="N147" s="1">
        <v>0.0</v>
      </c>
      <c r="O147" s="1">
        <v>0.0</v>
      </c>
      <c r="P147" s="1">
        <v>0.0</v>
      </c>
      <c r="Q147" s="2" t="b">
        <f>IFERROR(__xludf.DUMMYFUNCTION("IF(REGEXMATCH(B147, ""DEPRECATED""), true, false)
"),TRUE)</f>
        <v>1</v>
      </c>
      <c r="R147" s="2" t="str">
        <f t="shared" si="1"/>
        <v>fsharp - 85</v>
      </c>
      <c r="S147" s="3" t="str">
        <f t="shared" si="2"/>
        <v>fsharp - 2888315</v>
      </c>
    </row>
    <row r="148" hidden="1">
      <c r="A148" s="1" t="s">
        <v>209</v>
      </c>
      <c r="B148" s="1" t="s">
        <v>210</v>
      </c>
      <c r="C148" s="1" t="s">
        <v>23</v>
      </c>
      <c r="D148" s="1">
        <v>77.0</v>
      </c>
      <c r="E148" s="1">
        <v>2778233.0</v>
      </c>
      <c r="F148" s="1" t="s">
        <v>211</v>
      </c>
      <c r="G148" s="1">
        <v>0.0</v>
      </c>
      <c r="H148" s="1">
        <v>0.0</v>
      </c>
      <c r="I148" s="1">
        <v>0.0</v>
      </c>
      <c r="J148" s="1">
        <v>0.0</v>
      </c>
      <c r="K148" s="1">
        <v>0.0</v>
      </c>
      <c r="L148" s="1">
        <v>0.0</v>
      </c>
      <c r="M148" s="1">
        <v>0.0</v>
      </c>
      <c r="N148" s="1">
        <v>0.0</v>
      </c>
      <c r="O148" s="1">
        <v>0.0</v>
      </c>
      <c r="P148" s="1">
        <v>0.0</v>
      </c>
      <c r="Q148" s="2" t="b">
        <f>IFERROR(__xludf.DUMMYFUNCTION("IF(REGEXMATCH(B148, ""DEPRECATED""), true, false)
"),FALSE)</f>
        <v>0</v>
      </c>
      <c r="R148" s="2" t="str">
        <f t="shared" si="1"/>
        <v>eggdrop - 77</v>
      </c>
      <c r="S148" s="3" t="str">
        <f t="shared" si="2"/>
        <v>eggdrop - 2778233</v>
      </c>
    </row>
    <row r="149" hidden="1">
      <c r="A149" s="1" t="s">
        <v>464</v>
      </c>
      <c r="B149" s="1" t="s">
        <v>462</v>
      </c>
      <c r="C149" s="1" t="s">
        <v>23</v>
      </c>
      <c r="D149" s="1">
        <v>27.0</v>
      </c>
      <c r="E149" s="1">
        <v>2693662.0</v>
      </c>
      <c r="F149" s="1" t="s">
        <v>465</v>
      </c>
      <c r="G149" s="1">
        <v>12.0</v>
      </c>
      <c r="H149" s="1">
        <v>15.0</v>
      </c>
      <c r="I149" s="1">
        <v>37.0</v>
      </c>
      <c r="J149" s="1">
        <v>0.0</v>
      </c>
      <c r="K149" s="1">
        <v>61.0</v>
      </c>
      <c r="L149" s="1">
        <v>1.0</v>
      </c>
      <c r="M149" s="1">
        <v>38.0</v>
      </c>
      <c r="N149" s="1">
        <v>0.0</v>
      </c>
      <c r="O149" s="1">
        <v>5.0</v>
      </c>
      <c r="P149" s="1">
        <v>0.0</v>
      </c>
      <c r="Q149" s="2" t="b">
        <f>IFERROR(__xludf.DUMMYFUNCTION("IF(REGEXMATCH(B149, ""DEPRECATED""), true, false)
"),TRUE)</f>
        <v>1</v>
      </c>
      <c r="R149" s="2" t="str">
        <f t="shared" si="1"/>
        <v>rapidoid - 27</v>
      </c>
      <c r="S149" s="3" t="str">
        <f t="shared" si="2"/>
        <v>rapidoid - 2693662</v>
      </c>
    </row>
    <row r="150" hidden="1">
      <c r="A150" s="1" t="s">
        <v>535</v>
      </c>
      <c r="B150" s="1" t="s">
        <v>536</v>
      </c>
      <c r="C150" s="1" t="s">
        <v>23</v>
      </c>
      <c r="D150" s="1">
        <v>103.0</v>
      </c>
      <c r="E150" s="1">
        <v>2573604.0</v>
      </c>
      <c r="F150" s="1" t="s">
        <v>537</v>
      </c>
      <c r="G150" s="1" t="s">
        <v>166</v>
      </c>
      <c r="H150" s="1" t="s">
        <v>166</v>
      </c>
      <c r="I150" s="1" t="s">
        <v>166</v>
      </c>
      <c r="J150" s="1" t="s">
        <v>166</v>
      </c>
      <c r="K150" s="1" t="s">
        <v>166</v>
      </c>
      <c r="L150" s="1" t="s">
        <v>166</v>
      </c>
      <c r="M150" s="1" t="s">
        <v>166</v>
      </c>
      <c r="N150" s="1" t="s">
        <v>166</v>
      </c>
      <c r="O150" s="1" t="s">
        <v>166</v>
      </c>
      <c r="P150" s="1" t="s">
        <v>166</v>
      </c>
      <c r="Q150" s="2" t="b">
        <f>IFERROR(__xludf.DUMMYFUNCTION("IF(REGEXMATCH(B150, ""DEPRECATED""), true, false)
"),TRUE)</f>
        <v>1</v>
      </c>
      <c r="R150" s="2" t="str">
        <f t="shared" si="1"/>
        <v>docker-dev - 103</v>
      </c>
      <c r="S150" s="3" t="str">
        <f t="shared" si="2"/>
        <v>docker-dev - 2573604</v>
      </c>
    </row>
    <row r="151" hidden="1">
      <c r="A151" s="1" t="s">
        <v>188</v>
      </c>
      <c r="B151" s="1" t="s">
        <v>189</v>
      </c>
      <c r="C151" s="1" t="s">
        <v>23</v>
      </c>
      <c r="D151" s="1">
        <v>60.0</v>
      </c>
      <c r="E151" s="1">
        <v>2461881.0</v>
      </c>
      <c r="F151" s="1" t="s">
        <v>190</v>
      </c>
      <c r="G151" s="1">
        <v>1.0</v>
      </c>
      <c r="H151" s="1">
        <v>34.0</v>
      </c>
      <c r="I151" s="1">
        <v>0.0</v>
      </c>
      <c r="J151" s="1">
        <v>1.0</v>
      </c>
      <c r="K151" s="1">
        <v>0.0</v>
      </c>
      <c r="L151" s="1">
        <v>0.0</v>
      </c>
      <c r="M151" s="1">
        <v>0.0</v>
      </c>
      <c r="N151" s="1">
        <v>1.0</v>
      </c>
      <c r="O151" s="1">
        <v>0.0</v>
      </c>
      <c r="P151" s="1">
        <v>0.0</v>
      </c>
      <c r="Q151" s="2" t="b">
        <f>IFERROR(__xludf.DUMMYFUNCTION("IF(REGEXMATCH(B151, ""DEPRECATED""), true, false)
"),FALSE)</f>
        <v>0</v>
      </c>
      <c r="R151" s="2" t="str">
        <f t="shared" si="1"/>
        <v>rakudo-star - 60</v>
      </c>
      <c r="S151" s="3" t="str">
        <f t="shared" si="2"/>
        <v>rakudo-star - 2461881</v>
      </c>
    </row>
    <row r="152" hidden="1">
      <c r="A152" s="1" t="s">
        <v>449</v>
      </c>
      <c r="B152" s="1" t="s">
        <v>450</v>
      </c>
      <c r="C152" s="1" t="s">
        <v>23</v>
      </c>
      <c r="D152" s="1">
        <v>74.0</v>
      </c>
      <c r="E152" s="1">
        <v>2371296.0</v>
      </c>
      <c r="F152" s="1" t="s">
        <v>451</v>
      </c>
      <c r="G152" s="1">
        <v>0.0</v>
      </c>
      <c r="H152" s="1">
        <v>0.0</v>
      </c>
      <c r="I152" s="1">
        <v>18.0</v>
      </c>
      <c r="J152" s="1">
        <v>1.0</v>
      </c>
      <c r="K152" s="1">
        <v>11.0</v>
      </c>
      <c r="L152" s="1">
        <v>0.0</v>
      </c>
      <c r="M152" s="1">
        <v>4.0</v>
      </c>
      <c r="N152" s="1">
        <v>0.0</v>
      </c>
      <c r="O152" s="1">
        <v>0.0</v>
      </c>
      <c r="P152" s="1">
        <v>0.0</v>
      </c>
      <c r="Q152" s="2" t="b">
        <f>IFERROR(__xludf.DUMMYFUNCTION("IF(REGEXMATCH(B152, ""DEPRECATED""), true, false)
"),TRUE)</f>
        <v>1</v>
      </c>
      <c r="R152" s="2" t="str">
        <f t="shared" si="1"/>
        <v>express-gateway - 74</v>
      </c>
      <c r="S152" s="3" t="str">
        <f t="shared" si="2"/>
        <v>express-gateway - 2371296</v>
      </c>
    </row>
    <row r="153" hidden="1">
      <c r="A153" s="1" t="s">
        <v>466</v>
      </c>
      <c r="B153" s="1" t="s">
        <v>462</v>
      </c>
      <c r="C153" s="1" t="s">
        <v>23</v>
      </c>
      <c r="D153" s="1">
        <v>65.0</v>
      </c>
      <c r="E153" s="1">
        <v>2019728.0</v>
      </c>
      <c r="F153" s="1" t="s">
        <v>467</v>
      </c>
      <c r="G153" s="1">
        <v>13.0</v>
      </c>
      <c r="H153" s="1">
        <v>16.0</v>
      </c>
      <c r="I153" s="1">
        <v>32.0</v>
      </c>
      <c r="J153" s="1">
        <v>5.0</v>
      </c>
      <c r="K153" s="1">
        <v>34.0</v>
      </c>
      <c r="L153" s="1">
        <v>5.0</v>
      </c>
      <c r="M153" s="1">
        <v>26.0</v>
      </c>
      <c r="N153" s="1">
        <v>4.0</v>
      </c>
      <c r="O153" s="1">
        <v>1.0</v>
      </c>
      <c r="P153" s="1">
        <v>0.0</v>
      </c>
      <c r="Q153" s="2" t="b">
        <f>IFERROR(__xludf.DUMMYFUNCTION("IF(REGEXMATCH(B153, ""DEPRECATED""), true, false)
"),TRUE)</f>
        <v>1</v>
      </c>
      <c r="R153" s="2" t="str">
        <f t="shared" si="1"/>
        <v>kaazing-gateway - 65</v>
      </c>
      <c r="S153" s="3" t="str">
        <f t="shared" si="2"/>
        <v>kaazing-gateway - 2019728</v>
      </c>
    </row>
    <row r="154" hidden="1">
      <c r="A154" s="1" t="s">
        <v>353</v>
      </c>
      <c r="B154" s="1" t="s">
        <v>354</v>
      </c>
      <c r="C154" s="1" t="s">
        <v>23</v>
      </c>
      <c r="D154" s="1">
        <v>41.0</v>
      </c>
      <c r="E154" s="1">
        <v>1843656.0</v>
      </c>
      <c r="F154" s="1" t="s">
        <v>355</v>
      </c>
      <c r="G154" s="1" t="s">
        <v>166</v>
      </c>
      <c r="H154" s="1" t="s">
        <v>166</v>
      </c>
      <c r="I154" s="1" t="s">
        <v>166</v>
      </c>
      <c r="J154" s="1" t="s">
        <v>166</v>
      </c>
      <c r="K154" s="1" t="s">
        <v>166</v>
      </c>
      <c r="L154" s="1" t="s">
        <v>166</v>
      </c>
      <c r="M154" s="1" t="s">
        <v>166</v>
      </c>
      <c r="N154" s="1" t="s">
        <v>166</v>
      </c>
      <c r="O154" s="1" t="s">
        <v>166</v>
      </c>
      <c r="P154" s="1" t="s">
        <v>166</v>
      </c>
      <c r="Q154" s="2" t="b">
        <f>IFERROR(__xludf.DUMMYFUNCTION("IF(REGEXMATCH(B154, ""DEPRECATED""), true, false)
"),FALSE)</f>
        <v>0</v>
      </c>
      <c r="R154" s="2" t="str">
        <f t="shared" si="1"/>
        <v>silverpeas - 41</v>
      </c>
      <c r="S154" s="3" t="str">
        <f t="shared" si="2"/>
        <v>silverpeas - 1843656</v>
      </c>
    </row>
    <row r="155" hidden="1">
      <c r="A155" s="1" t="s">
        <v>529</v>
      </c>
      <c r="B155" s="1" t="s">
        <v>530</v>
      </c>
      <c r="C155" s="1" t="s">
        <v>23</v>
      </c>
      <c r="D155" s="1">
        <v>115.0</v>
      </c>
      <c r="E155" s="1">
        <v>1754812.0</v>
      </c>
      <c r="F155" s="1" t="s">
        <v>531</v>
      </c>
      <c r="G155" s="1">
        <v>204.0</v>
      </c>
      <c r="H155" s="1">
        <v>60.0</v>
      </c>
      <c r="I155" s="1">
        <v>226.0</v>
      </c>
      <c r="J155" s="1">
        <v>18.0</v>
      </c>
      <c r="K155" s="1">
        <v>17.0</v>
      </c>
      <c r="L155" s="1">
        <v>0.0</v>
      </c>
      <c r="M155" s="1">
        <v>0.0</v>
      </c>
      <c r="N155" s="1">
        <v>0.0</v>
      </c>
      <c r="O155" s="1">
        <v>0.0</v>
      </c>
      <c r="P155" s="1">
        <v>0.0</v>
      </c>
      <c r="Q155" s="2" t="b">
        <f>IFERROR(__xludf.DUMMYFUNCTION("IF(REGEXMATCH(B155, ""DEPRECATED""), true, false)
"),TRUE)</f>
        <v>1</v>
      </c>
      <c r="R155" s="2" t="str">
        <f t="shared" si="1"/>
        <v>ubuntu-upstart - 115</v>
      </c>
      <c r="S155" s="3" t="str">
        <f t="shared" si="2"/>
        <v>ubuntu-upstart - 1754812</v>
      </c>
    </row>
    <row r="156" hidden="1">
      <c r="A156" s="1" t="s">
        <v>58</v>
      </c>
      <c r="B156" s="1" t="s">
        <v>59</v>
      </c>
      <c r="C156" s="1" t="s">
        <v>23</v>
      </c>
      <c r="D156" s="1">
        <v>124.0</v>
      </c>
      <c r="E156" s="1">
        <v>1664359.0</v>
      </c>
      <c r="F156" s="1" t="s">
        <v>60</v>
      </c>
      <c r="G156" s="1">
        <v>1.0</v>
      </c>
      <c r="H156" s="1">
        <v>33.0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1.0</v>
      </c>
      <c r="O156" s="1">
        <v>0.0</v>
      </c>
      <c r="P156" s="1">
        <v>0.0</v>
      </c>
      <c r="Q156" s="2" t="b">
        <f>IFERROR(__xludf.DUMMYFUNCTION("IF(REGEXMATCH(B156, ""DEPRECATED""), true, false)
"),FALSE)</f>
        <v>0</v>
      </c>
      <c r="R156" s="2" t="str">
        <f t="shared" si="1"/>
        <v>dart - 124</v>
      </c>
      <c r="S156" s="3" t="str">
        <f t="shared" si="2"/>
        <v>dart - 1664359</v>
      </c>
    </row>
    <row r="157" hidden="1">
      <c r="A157" s="1" t="s">
        <v>476</v>
      </c>
      <c r="B157" s="1" t="s">
        <v>477</v>
      </c>
      <c r="C157" s="1" t="s">
        <v>23</v>
      </c>
      <c r="D157" s="1">
        <v>44.0</v>
      </c>
      <c r="E157" s="1">
        <v>1606033.0</v>
      </c>
      <c r="F157" s="1" t="s">
        <v>478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2" t="b">
        <f>IFERROR(__xludf.DUMMYFUNCTION("IF(REGEXMATCH(B157, ""DEPRECATED""), true, false)
"),FALSE)</f>
        <v>0</v>
      </c>
      <c r="R157" s="2" t="str">
        <f t="shared" si="1"/>
        <v>mageia - 44</v>
      </c>
      <c r="S157" s="3" t="str">
        <f t="shared" si="2"/>
        <v>mageia - 1606033</v>
      </c>
    </row>
    <row r="158" hidden="1">
      <c r="A158" s="1" t="s">
        <v>494</v>
      </c>
      <c r="B158" s="1" t="s">
        <v>495</v>
      </c>
      <c r="C158" s="1" t="s">
        <v>23</v>
      </c>
      <c r="D158" s="1">
        <v>11.0</v>
      </c>
      <c r="E158" s="1">
        <v>1453884.0</v>
      </c>
      <c r="F158" s="1" t="s">
        <v>496</v>
      </c>
      <c r="G158" s="1">
        <v>0.0</v>
      </c>
      <c r="H158" s="1">
        <v>0.0</v>
      </c>
      <c r="I158" s="1">
        <v>0.0</v>
      </c>
      <c r="J158" s="1">
        <v>0.0</v>
      </c>
      <c r="K158" s="1">
        <v>0.0</v>
      </c>
      <c r="L158" s="1">
        <v>0.0</v>
      </c>
      <c r="M158" s="1">
        <v>0.0</v>
      </c>
      <c r="N158" s="1">
        <v>0.0</v>
      </c>
      <c r="O158" s="1">
        <v>0.0</v>
      </c>
      <c r="P158" s="1">
        <v>0.0</v>
      </c>
      <c r="Q158" s="2" t="b">
        <f>IFERROR(__xludf.DUMMYFUNCTION("IF(REGEXMATCH(B158, ""DEPRECATED""), true, false)
"),FALSE)</f>
        <v>0</v>
      </c>
      <c r="R158" s="2" t="str">
        <f t="shared" si="1"/>
        <v>hola-mundo - 11</v>
      </c>
      <c r="S158" s="3" t="str">
        <f t="shared" si="2"/>
        <v>hola-mundo - 1453884</v>
      </c>
    </row>
    <row r="159" hidden="1">
      <c r="A159" s="1" t="s">
        <v>489</v>
      </c>
      <c r="B159" s="1" t="s">
        <v>462</v>
      </c>
      <c r="C159" s="1" t="s">
        <v>23</v>
      </c>
      <c r="D159" s="1">
        <v>47.0</v>
      </c>
      <c r="E159" s="1">
        <v>1292421.0</v>
      </c>
      <c r="F159" s="1" t="s">
        <v>490</v>
      </c>
      <c r="G159" s="1">
        <v>0.0</v>
      </c>
      <c r="H159" s="1">
        <v>0.0</v>
      </c>
      <c r="I159" s="1">
        <v>1.0</v>
      </c>
      <c r="J159" s="1">
        <v>0.0</v>
      </c>
      <c r="K159" s="1">
        <v>4.0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2" t="b">
        <f>IFERROR(__xludf.DUMMYFUNCTION("IF(REGEXMATCH(B159, ""DEPRECATED""), true, false)
"),TRUE)</f>
        <v>1</v>
      </c>
      <c r="R159" s="2" t="str">
        <f t="shared" si="1"/>
        <v>known - 47</v>
      </c>
      <c r="S159" s="3" t="str">
        <f t="shared" si="2"/>
        <v>known - 1292421</v>
      </c>
    </row>
    <row r="160" hidden="1">
      <c r="A160" s="1" t="s">
        <v>523</v>
      </c>
      <c r="B160" s="1" t="s">
        <v>524</v>
      </c>
      <c r="C160" s="1" t="s">
        <v>23</v>
      </c>
      <c r="D160" s="1">
        <v>159.0</v>
      </c>
      <c r="E160" s="1">
        <v>1255501.0</v>
      </c>
      <c r="F160" s="1" t="s">
        <v>525</v>
      </c>
      <c r="G160" s="1">
        <v>2.0</v>
      </c>
      <c r="H160" s="1">
        <v>1.0</v>
      </c>
      <c r="I160" s="1">
        <v>13.0</v>
      </c>
      <c r="J160" s="1">
        <v>0.0</v>
      </c>
      <c r="K160" s="1">
        <v>43.0</v>
      </c>
      <c r="L160" s="1">
        <v>1.0</v>
      </c>
      <c r="M160" s="1">
        <v>26.0</v>
      </c>
      <c r="N160" s="1">
        <v>0.0</v>
      </c>
      <c r="O160" s="1">
        <v>1.0</v>
      </c>
      <c r="P160" s="1">
        <v>0.0</v>
      </c>
      <c r="Q160" s="2" t="b">
        <f>IFERROR(__xludf.DUMMYFUNCTION("IF(REGEXMATCH(B160, ""DEPRECATED""), true, false)
"),TRUE)</f>
        <v>1</v>
      </c>
      <c r="R160" s="2" t="str">
        <f t="shared" si="1"/>
        <v>glassfish - 159</v>
      </c>
      <c r="S160" s="3" t="str">
        <f t="shared" si="2"/>
        <v>glassfish - 1255501</v>
      </c>
    </row>
    <row r="161" hidden="1">
      <c r="A161" s="1" t="s">
        <v>484</v>
      </c>
      <c r="B161" s="1" t="s">
        <v>462</v>
      </c>
      <c r="C161" s="1" t="s">
        <v>23</v>
      </c>
      <c r="D161" s="1">
        <v>40.0</v>
      </c>
      <c r="E161" s="1">
        <v>867447.0</v>
      </c>
      <c r="F161" s="1" t="s">
        <v>485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2" t="b">
        <f>IFERROR(__xludf.DUMMYFUNCTION("IF(REGEXMATCH(B161, ""DEPRECATED""), true, false)
"),TRUE)</f>
        <v>1</v>
      </c>
      <c r="R161" s="2" t="str">
        <f t="shared" si="1"/>
        <v>crux - 40</v>
      </c>
      <c r="S161" s="3" t="str">
        <f t="shared" si="2"/>
        <v>crux - 867447</v>
      </c>
    </row>
    <row r="162" hidden="1">
      <c r="A162" s="1" t="s">
        <v>392</v>
      </c>
      <c r="B162" s="1" t="s">
        <v>393</v>
      </c>
      <c r="C162" s="1" t="s">
        <v>23</v>
      </c>
      <c r="D162" s="1">
        <v>64.0</v>
      </c>
      <c r="E162" s="1">
        <v>772835.0</v>
      </c>
      <c r="F162" s="1" t="s">
        <v>394</v>
      </c>
      <c r="G162" s="1">
        <v>0.0</v>
      </c>
      <c r="H162" s="1">
        <v>25.0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1.0</v>
      </c>
      <c r="O162" s="1">
        <v>0.0</v>
      </c>
      <c r="P162" s="1">
        <v>0.0</v>
      </c>
      <c r="Q162" s="2" t="b">
        <f>IFERROR(__xludf.DUMMYFUNCTION("IF(REGEXMATCH(B162, ""DEPRECATED""), true, false)
"),FALSE)</f>
        <v>0</v>
      </c>
      <c r="R162" s="2" t="str">
        <f t="shared" si="1"/>
        <v>emqx - 64</v>
      </c>
      <c r="S162" s="3" t="str">
        <f t="shared" si="2"/>
        <v>emqx - 772835</v>
      </c>
    </row>
    <row r="163" hidden="1">
      <c r="A163" s="1" t="s">
        <v>482</v>
      </c>
      <c r="B163" s="1" t="s">
        <v>462</v>
      </c>
      <c r="C163" s="1" t="s">
        <v>23</v>
      </c>
      <c r="D163" s="1">
        <v>33.0</v>
      </c>
      <c r="E163" s="1">
        <v>705379.0</v>
      </c>
      <c r="F163" s="1" t="s">
        <v>483</v>
      </c>
      <c r="G163" s="1">
        <v>0.0</v>
      </c>
      <c r="H163" s="1">
        <v>0.0</v>
      </c>
      <c r="I163" s="1">
        <v>0.0</v>
      </c>
      <c r="J163" s="1">
        <v>0.0</v>
      </c>
      <c r="K163" s="1">
        <v>0.0</v>
      </c>
      <c r="L163" s="1">
        <v>0.0</v>
      </c>
      <c r="M163" s="1">
        <v>0.0</v>
      </c>
      <c r="N163" s="1">
        <v>0.0</v>
      </c>
      <c r="O163" s="1">
        <v>0.0</v>
      </c>
      <c r="P163" s="1">
        <v>0.0</v>
      </c>
      <c r="Q163" s="2" t="b">
        <f>IFERROR(__xludf.DUMMYFUNCTION("IF(REGEXMATCH(B163, ""DEPRECATED""), true, false)
"),TRUE)</f>
        <v>1</v>
      </c>
      <c r="R163" s="2" t="str">
        <f t="shared" si="1"/>
        <v>euleros - 33</v>
      </c>
      <c r="S163" s="3" t="str">
        <f t="shared" si="2"/>
        <v>euleros - 705379</v>
      </c>
    </row>
    <row r="164" hidden="1">
      <c r="A164" s="1" t="s">
        <v>452</v>
      </c>
      <c r="B164" s="1" t="s">
        <v>453</v>
      </c>
      <c r="C164" s="1" t="s">
        <v>23</v>
      </c>
      <c r="D164" s="1">
        <v>23.0</v>
      </c>
      <c r="E164" s="1">
        <v>696463.0</v>
      </c>
      <c r="F164" s="1" t="s">
        <v>454</v>
      </c>
      <c r="G164" s="1" t="s">
        <v>166</v>
      </c>
      <c r="H164" s="1" t="s">
        <v>166</v>
      </c>
      <c r="I164" s="1" t="s">
        <v>166</v>
      </c>
      <c r="J164" s="1" t="s">
        <v>166</v>
      </c>
      <c r="K164" s="1" t="s">
        <v>166</v>
      </c>
      <c r="L164" s="1" t="s">
        <v>166</v>
      </c>
      <c r="M164" s="1" t="s">
        <v>166</v>
      </c>
      <c r="N164" s="1" t="s">
        <v>166</v>
      </c>
      <c r="O164" s="1" t="s">
        <v>166</v>
      </c>
      <c r="P164" s="1" t="s">
        <v>166</v>
      </c>
      <c r="Q164" s="2" t="b">
        <f>IFERROR(__xludf.DUMMYFUNCTION("IF(REGEXMATCH(B164, ""DEPRECATED""), true, false)
"),FALSE)</f>
        <v>0</v>
      </c>
      <c r="R164" s="2" t="str">
        <f t="shared" si="1"/>
        <v>clefos - 23</v>
      </c>
      <c r="S164" s="3" t="str">
        <f t="shared" si="2"/>
        <v>clefos - 696463</v>
      </c>
    </row>
    <row r="165" hidden="1">
      <c r="A165" s="1" t="s">
        <v>455</v>
      </c>
      <c r="B165" s="1" t="s">
        <v>456</v>
      </c>
      <c r="C165" s="1" t="s">
        <v>23</v>
      </c>
      <c r="D165" s="1">
        <v>48.0</v>
      </c>
      <c r="E165" s="1">
        <v>672998.0</v>
      </c>
      <c r="F165" s="1" t="s">
        <v>457</v>
      </c>
      <c r="G165" s="1" t="s">
        <v>166</v>
      </c>
      <c r="H165" s="1" t="s">
        <v>166</v>
      </c>
      <c r="I165" s="1" t="s">
        <v>166</v>
      </c>
      <c r="J165" s="1" t="s">
        <v>166</v>
      </c>
      <c r="K165" s="1" t="s">
        <v>166</v>
      </c>
      <c r="L165" s="1" t="s">
        <v>166</v>
      </c>
      <c r="M165" s="1" t="s">
        <v>166</v>
      </c>
      <c r="N165" s="1" t="s">
        <v>166</v>
      </c>
      <c r="O165" s="1" t="s">
        <v>166</v>
      </c>
      <c r="P165" s="1" t="s">
        <v>166</v>
      </c>
      <c r="Q165" s="2" t="b">
        <f>IFERROR(__xludf.DUMMYFUNCTION("IF(REGEXMATCH(B165, ""DEPRECATED""), true, false)
"),TRUE)</f>
        <v>1</v>
      </c>
      <c r="R165" s="2" t="str">
        <f t="shared" si="1"/>
        <v>jobber - 48</v>
      </c>
      <c r="S165" s="3" t="str">
        <f t="shared" si="2"/>
        <v>jobber - 672998</v>
      </c>
    </row>
    <row r="166" hidden="1">
      <c r="A166" s="1" t="s">
        <v>416</v>
      </c>
      <c r="B166" s="1" t="s">
        <v>417</v>
      </c>
      <c r="C166" s="1" t="s">
        <v>23</v>
      </c>
      <c r="D166" s="1">
        <v>58.0</v>
      </c>
      <c r="E166" s="1">
        <v>664281.0</v>
      </c>
      <c r="F166" s="1" t="s">
        <v>418</v>
      </c>
      <c r="G166" s="1">
        <v>0.0</v>
      </c>
      <c r="H166" s="1">
        <v>0.0</v>
      </c>
      <c r="I166" s="1">
        <v>0.0</v>
      </c>
      <c r="J166" s="1">
        <v>0.0</v>
      </c>
      <c r="K166" s="1">
        <v>0.0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2" t="b">
        <f>IFERROR(__xludf.DUMMYFUNCTION("IF(REGEXMATCH(B166, ""DEPRECATED""), true, false)
"),FALSE)</f>
        <v>0</v>
      </c>
      <c r="R166" s="2" t="str">
        <f t="shared" si="1"/>
        <v>alt - 58</v>
      </c>
      <c r="S166" s="3" t="str">
        <f t="shared" si="2"/>
        <v>alt - 664281</v>
      </c>
    </row>
    <row r="167" hidden="1">
      <c r="A167" s="1" t="s">
        <v>474</v>
      </c>
      <c r="B167" s="1" t="s">
        <v>462</v>
      </c>
      <c r="C167" s="1" t="s">
        <v>23</v>
      </c>
      <c r="D167" s="1">
        <v>47.0</v>
      </c>
      <c r="E167" s="1">
        <v>647268.0</v>
      </c>
      <c r="F167" s="1" t="s">
        <v>475</v>
      </c>
      <c r="G167" s="1" t="s">
        <v>166</v>
      </c>
      <c r="H167" s="1" t="s">
        <v>166</v>
      </c>
      <c r="I167" s="1" t="s">
        <v>166</v>
      </c>
      <c r="J167" s="1" t="s">
        <v>166</v>
      </c>
      <c r="K167" s="1" t="s">
        <v>166</v>
      </c>
      <c r="L167" s="1" t="s">
        <v>166</v>
      </c>
      <c r="M167" s="1" t="s">
        <v>166</v>
      </c>
      <c r="N167" s="1" t="s">
        <v>166</v>
      </c>
      <c r="O167" s="1" t="s">
        <v>166</v>
      </c>
      <c r="P167" s="1" t="s">
        <v>166</v>
      </c>
      <c r="Q167" s="2" t="b">
        <f>IFERROR(__xludf.DUMMYFUNCTION("IF(REGEXMATCH(B167, ""DEPRECATED""), true, false)
"),TRUE)</f>
        <v>1</v>
      </c>
      <c r="R167" s="2" t="str">
        <f t="shared" si="1"/>
        <v>sourcemage - 47</v>
      </c>
      <c r="S167" s="3" t="str">
        <f t="shared" si="2"/>
        <v>sourcemage - 647268</v>
      </c>
    </row>
    <row r="168" hidden="1">
      <c r="A168" s="1" t="s">
        <v>407</v>
      </c>
      <c r="B168" s="1" t="s">
        <v>408</v>
      </c>
      <c r="C168" s="1" t="s">
        <v>23</v>
      </c>
      <c r="D168" s="1">
        <v>51.0</v>
      </c>
      <c r="E168" s="1">
        <v>591025.0</v>
      </c>
      <c r="F168" s="1" t="s">
        <v>409</v>
      </c>
      <c r="G168" s="1" t="s">
        <v>166</v>
      </c>
      <c r="H168" s="1" t="s">
        <v>166</v>
      </c>
      <c r="I168" s="1" t="s">
        <v>166</v>
      </c>
      <c r="J168" s="1" t="s">
        <v>166</v>
      </c>
      <c r="K168" s="1" t="s">
        <v>166</v>
      </c>
      <c r="L168" s="1" t="s">
        <v>166</v>
      </c>
      <c r="M168" s="1" t="s">
        <v>166</v>
      </c>
      <c r="N168" s="1" t="s">
        <v>166</v>
      </c>
      <c r="O168" s="1" t="s">
        <v>166</v>
      </c>
      <c r="P168" s="1" t="s">
        <v>166</v>
      </c>
      <c r="Q168" s="2" t="b">
        <f>IFERROR(__xludf.DUMMYFUNCTION("IF(REGEXMATCH(B168, ""DEPRECATED""), true, false)
"),FALSE)</f>
        <v>0</v>
      </c>
      <c r="R168" s="2" t="str">
        <f t="shared" si="1"/>
        <v>sl - 51</v>
      </c>
      <c r="S168" s="3" t="str">
        <f t="shared" si="2"/>
        <v>sl - 591025</v>
      </c>
    </row>
    <row r="169" hidden="1">
      <c r="A169" s="1" t="s">
        <v>526</v>
      </c>
      <c r="B169" s="1" t="s">
        <v>527</v>
      </c>
      <c r="C169" s="1" t="s">
        <v>23</v>
      </c>
      <c r="D169" s="1">
        <v>85.0</v>
      </c>
      <c r="E169" s="1">
        <v>433214.0</v>
      </c>
      <c r="F169" s="1" t="s">
        <v>528</v>
      </c>
      <c r="G169" s="1">
        <v>254.0</v>
      </c>
      <c r="H169" s="1">
        <v>206.0</v>
      </c>
      <c r="I169" s="1">
        <v>432.0</v>
      </c>
      <c r="J169" s="1">
        <v>34.0</v>
      </c>
      <c r="K169" s="1">
        <v>73.0</v>
      </c>
      <c r="L169" s="1">
        <v>17.0</v>
      </c>
      <c r="M169" s="1">
        <v>2.0</v>
      </c>
      <c r="N169" s="1">
        <v>0.0</v>
      </c>
      <c r="O169" s="1">
        <v>4.0</v>
      </c>
      <c r="P169" s="1">
        <v>0.0</v>
      </c>
      <c r="Q169" s="2" t="b">
        <f>IFERROR(__xludf.DUMMYFUNCTION("IF(REGEXMATCH(B169, ""DEPRECATED""), true, false)
"),TRUE)</f>
        <v>1</v>
      </c>
      <c r="R169" s="2" t="str">
        <f t="shared" si="1"/>
        <v>hipache - 85</v>
      </c>
      <c r="S169" s="3" t="str">
        <f t="shared" si="2"/>
        <v>hipache - 433214</v>
      </c>
    </row>
    <row r="170" hidden="1">
      <c r="A170" s="1" t="s">
        <v>389</v>
      </c>
      <c r="B170" s="1" t="s">
        <v>390</v>
      </c>
      <c r="C170" s="1" t="s">
        <v>23</v>
      </c>
      <c r="D170" s="1">
        <v>19.0</v>
      </c>
      <c r="E170" s="1">
        <v>391051.0</v>
      </c>
      <c r="F170" s="1" t="s">
        <v>391</v>
      </c>
      <c r="G170" s="1">
        <v>0.0</v>
      </c>
      <c r="H170" s="1">
        <v>25.0</v>
      </c>
      <c r="I170" s="1">
        <v>0.0</v>
      </c>
      <c r="J170" s="1">
        <v>0.0</v>
      </c>
      <c r="K170" s="1">
        <v>0.0</v>
      </c>
      <c r="L170" s="1">
        <v>0.0</v>
      </c>
      <c r="M170" s="1">
        <v>0.0</v>
      </c>
      <c r="N170" s="1">
        <v>1.0</v>
      </c>
      <c r="O170" s="1">
        <v>0.0</v>
      </c>
      <c r="P170" s="1">
        <v>0.0</v>
      </c>
      <c r="Q170" s="2" t="b">
        <f>IFERROR(__xludf.DUMMYFUNCTION("IF(REGEXMATCH(B170, ""DEPRECATED""), true, false)
"),FALSE)</f>
        <v>0</v>
      </c>
      <c r="R170" s="2" t="str">
        <f t="shared" si="1"/>
        <v>hitch - 19</v>
      </c>
      <c r="S170" s="3" t="str">
        <f t="shared" si="2"/>
        <v>hitch - 391051</v>
      </c>
    </row>
    <row r="171" hidden="1">
      <c r="A171" s="1" t="s">
        <v>538</v>
      </c>
      <c r="B171" s="1" t="s">
        <v>539</v>
      </c>
      <c r="C171" s="1" t="s">
        <v>23</v>
      </c>
      <c r="D171" s="1">
        <v>948.0</v>
      </c>
      <c r="E171" s="1">
        <v>268577.0</v>
      </c>
      <c r="F171" s="1" t="s">
        <v>540</v>
      </c>
      <c r="G171" s="1" t="s">
        <v>166</v>
      </c>
      <c r="H171" s="1" t="s">
        <v>166</v>
      </c>
      <c r="I171" s="1" t="s">
        <v>166</v>
      </c>
      <c r="J171" s="1" t="s">
        <v>166</v>
      </c>
      <c r="K171" s="1" t="s">
        <v>166</v>
      </c>
      <c r="L171" s="1" t="s">
        <v>166</v>
      </c>
      <c r="M171" s="1" t="s">
        <v>166</v>
      </c>
      <c r="N171" s="1" t="s">
        <v>166</v>
      </c>
      <c r="O171" s="1" t="s">
        <v>166</v>
      </c>
      <c r="P171" s="1" t="s">
        <v>166</v>
      </c>
      <c r="Q171" s="2" t="b">
        <f>IFERROR(__xludf.DUMMYFUNCTION("IF(REGEXMATCH(B171, ""DEPRECATED""), true, false)
"),FALSE)</f>
        <v>0</v>
      </c>
      <c r="R171" s="2" t="str">
        <f t="shared" si="1"/>
        <v>scratch - 948</v>
      </c>
      <c r="S171" s="3" t="str">
        <f t="shared" si="2"/>
        <v>scratch - 268577</v>
      </c>
    </row>
    <row r="172" hidden="1">
      <c r="A172" s="1" t="s">
        <v>251</v>
      </c>
      <c r="B172" s="1" t="s">
        <v>252</v>
      </c>
      <c r="C172" s="1" t="s">
        <v>23</v>
      </c>
      <c r="D172" s="1">
        <v>8.0</v>
      </c>
      <c r="E172" s="1">
        <v>216960.0</v>
      </c>
      <c r="F172" s="1" t="s">
        <v>253</v>
      </c>
      <c r="G172" s="1">
        <v>0.0</v>
      </c>
      <c r="H172" s="1">
        <v>29.0</v>
      </c>
      <c r="I172" s="1">
        <v>1.0</v>
      </c>
      <c r="J172" s="1">
        <v>0.0</v>
      </c>
      <c r="K172" s="1">
        <v>0.0</v>
      </c>
      <c r="L172" s="1">
        <v>0.0</v>
      </c>
      <c r="M172" s="1">
        <v>0.0</v>
      </c>
      <c r="N172" s="1">
        <v>1.0</v>
      </c>
      <c r="O172" s="1">
        <v>0.0</v>
      </c>
      <c r="P172" s="1">
        <v>1.0</v>
      </c>
      <c r="Q172" s="2" t="b">
        <f>IFERROR(__xludf.DUMMYFUNCTION("IF(REGEXMATCH(B172, ""DEPRECATED""), true, false)
"),FALSE)</f>
        <v>0</v>
      </c>
      <c r="R172" s="2" t="str">
        <f t="shared" si="1"/>
        <v>satosa - 8</v>
      </c>
      <c r="S172" s="3" t="str">
        <f t="shared" si="2"/>
        <v>satosa - 216960</v>
      </c>
    </row>
    <row r="173" hidden="1">
      <c r="A173" s="1" t="s">
        <v>67</v>
      </c>
      <c r="B173" s="1" t="s">
        <v>68</v>
      </c>
      <c r="C173" s="1" t="s">
        <v>23</v>
      </c>
      <c r="D173" s="1">
        <v>15.0</v>
      </c>
      <c r="E173" s="1">
        <v>108231.0</v>
      </c>
      <c r="F173" s="1" t="s">
        <v>69</v>
      </c>
      <c r="G173" s="1">
        <v>0.0</v>
      </c>
      <c r="H173" s="1">
        <v>33.0</v>
      </c>
      <c r="I173" s="1">
        <v>0.0</v>
      </c>
      <c r="J173" s="1">
        <v>0.0</v>
      </c>
      <c r="K173" s="1">
        <v>0.0</v>
      </c>
      <c r="L173" s="1">
        <v>0.0</v>
      </c>
      <c r="M173" s="1">
        <v>0.0</v>
      </c>
      <c r="N173" s="1">
        <v>1.0</v>
      </c>
      <c r="O173" s="1">
        <v>0.0</v>
      </c>
      <c r="P173" s="1">
        <v>0.0</v>
      </c>
      <c r="Q173" s="2" t="b">
        <f>IFERROR(__xludf.DUMMYFUNCTION("IF(REGEXMATCH(B173, ""DEPRECATED""), true, false)
"),FALSE)</f>
        <v>0</v>
      </c>
      <c r="R173" s="2" t="str">
        <f t="shared" si="1"/>
        <v>unit - 15</v>
      </c>
      <c r="S173" s="3" t="str">
        <f t="shared" si="2"/>
        <v>unit - 108231</v>
      </c>
    </row>
    <row r="174" hidden="1">
      <c r="A174" s="1" t="s">
        <v>320</v>
      </c>
      <c r="B174" s="1" t="s">
        <v>321</v>
      </c>
      <c r="C174" s="1" t="s">
        <v>23</v>
      </c>
      <c r="D174" s="1">
        <v>16.0</v>
      </c>
      <c r="E174" s="1">
        <v>30981.0</v>
      </c>
      <c r="F174" s="1" t="s">
        <v>322</v>
      </c>
      <c r="G174" s="1">
        <v>5.0</v>
      </c>
      <c r="H174" s="1">
        <v>50.0</v>
      </c>
      <c r="I174" s="1">
        <v>15.0</v>
      </c>
      <c r="J174" s="1">
        <v>62.0</v>
      </c>
      <c r="K174" s="1">
        <v>28.0</v>
      </c>
      <c r="L174" s="1">
        <v>3.0</v>
      </c>
      <c r="M174" s="1">
        <v>1.0</v>
      </c>
      <c r="N174" s="1">
        <v>0.0</v>
      </c>
      <c r="O174" s="1">
        <v>1.0</v>
      </c>
      <c r="P174" s="1">
        <v>0.0</v>
      </c>
      <c r="Q174" s="2" t="b">
        <f>IFERROR(__xludf.DUMMYFUNCTION("IF(REGEXMATCH(B174, ""DEPRECATED""), true, false)
"),FALSE)</f>
        <v>0</v>
      </c>
      <c r="R174" s="2" t="str">
        <f t="shared" si="1"/>
        <v>spark - 16</v>
      </c>
      <c r="S174" s="3" t="str">
        <f t="shared" si="2"/>
        <v>spark - 30981</v>
      </c>
    </row>
    <row r="175" hidden="1">
      <c r="A175" s="1" t="s">
        <v>221</v>
      </c>
      <c r="B175" s="1" t="s">
        <v>222</v>
      </c>
      <c r="C175" s="1" t="s">
        <v>23</v>
      </c>
      <c r="D175" s="1">
        <v>37.0</v>
      </c>
      <c r="E175" s="1">
        <v>22626.0</v>
      </c>
      <c r="F175" s="1" t="s">
        <v>223</v>
      </c>
      <c r="G175" s="1">
        <v>0.0</v>
      </c>
      <c r="H175" s="1">
        <v>0.0</v>
      </c>
      <c r="I175" s="1">
        <v>1.0</v>
      </c>
      <c r="J175" s="1">
        <v>0.0</v>
      </c>
      <c r="K175" s="1">
        <v>0.0</v>
      </c>
      <c r="L175" s="1">
        <v>0.0</v>
      </c>
      <c r="M175" s="1">
        <v>0.0</v>
      </c>
      <c r="N175" s="1">
        <v>0.0</v>
      </c>
      <c r="O175" s="1">
        <v>2.0</v>
      </c>
      <c r="P175" s="1">
        <v>0.0</v>
      </c>
      <c r="Q175" s="2" t="b">
        <f>IFERROR(__xludf.DUMMYFUNCTION("IF(REGEXMATCH(B175, ""DEPRECATED""), true, false)
"),FALSE)</f>
        <v>0</v>
      </c>
      <c r="R175" s="2" t="str">
        <f t="shared" si="1"/>
        <v>api-firewall - 37</v>
      </c>
      <c r="S175" s="3" t="str">
        <f t="shared" si="2"/>
        <v>api-firewall - 22626</v>
      </c>
    </row>
    <row r="176" hidden="1">
      <c r="A176" s="1" t="s">
        <v>94</v>
      </c>
      <c r="B176" s="1" t="s">
        <v>95</v>
      </c>
      <c r="C176" s="1" t="s">
        <v>23</v>
      </c>
      <c r="D176" s="1">
        <v>553.0</v>
      </c>
      <c r="E176" s="1">
        <v>1.0</v>
      </c>
      <c r="F176" s="1" t="s">
        <v>96</v>
      </c>
      <c r="G176" s="1">
        <v>4.0</v>
      </c>
      <c r="H176" s="1">
        <v>20.0</v>
      </c>
      <c r="I176" s="1">
        <v>14.0</v>
      </c>
      <c r="J176" s="1">
        <v>16.0</v>
      </c>
      <c r="K176" s="1">
        <v>29.0</v>
      </c>
      <c r="L176" s="1">
        <v>0.0</v>
      </c>
      <c r="M176" s="1">
        <v>2.0</v>
      </c>
      <c r="N176" s="1">
        <v>0.0</v>
      </c>
      <c r="O176" s="1">
        <v>1.0</v>
      </c>
      <c r="P176" s="1">
        <v>0.0</v>
      </c>
      <c r="Q176" s="2" t="b">
        <f>IFERROR(__xludf.DUMMYFUNCTION("IF(REGEXMATCH(B176, ""DEPRECATED""), true, false)
"),FALSE)</f>
        <v>0</v>
      </c>
      <c r="R176" s="2" t="str">
        <f t="shared" si="1"/>
        <v>gradle - 553</v>
      </c>
      <c r="S176" s="3" t="str">
        <f t="shared" si="2"/>
        <v>gradle - 1</v>
      </c>
    </row>
    <row r="177">
      <c r="AH177" s="1" t="s">
        <v>548</v>
      </c>
      <c r="AI177" s="2">
        <f t="shared" ref="AI177:AR177" si="9">SUM(AI4:AI47)</f>
        <v>85</v>
      </c>
      <c r="AJ177" s="2">
        <f t="shared" si="9"/>
        <v>1158</v>
      </c>
      <c r="AK177" s="2">
        <f t="shared" si="9"/>
        <v>303</v>
      </c>
      <c r="AL177" s="2">
        <f t="shared" si="9"/>
        <v>205</v>
      </c>
      <c r="AM177" s="2">
        <f t="shared" si="9"/>
        <v>285</v>
      </c>
      <c r="AN177" s="2">
        <f t="shared" si="9"/>
        <v>9</v>
      </c>
      <c r="AO177" s="2">
        <f t="shared" si="9"/>
        <v>19</v>
      </c>
      <c r="AP177" s="2">
        <f t="shared" si="9"/>
        <v>21</v>
      </c>
      <c r="AQ177" s="2">
        <f t="shared" si="9"/>
        <v>24</v>
      </c>
      <c r="AR177" s="2">
        <f t="shared" si="9"/>
        <v>7</v>
      </c>
    </row>
    <row r="181">
      <c r="AM181" s="1" t="s">
        <v>546</v>
      </c>
      <c r="AP181" s="1" t="s">
        <v>547</v>
      </c>
    </row>
    <row r="182">
      <c r="AM182" s="1" t="s">
        <v>6</v>
      </c>
      <c r="AN182" s="2">
        <f>27</f>
        <v>27</v>
      </c>
      <c r="AP182" s="1" t="s">
        <v>6</v>
      </c>
      <c r="AQ182" s="1">
        <v>85.0</v>
      </c>
    </row>
    <row r="183">
      <c r="AM183" s="1" t="s">
        <v>7</v>
      </c>
      <c r="AN183" s="1">
        <v>32.0</v>
      </c>
      <c r="AP183" s="1" t="s">
        <v>7</v>
      </c>
      <c r="AQ183" s="1">
        <v>1158.0</v>
      </c>
    </row>
    <row r="184">
      <c r="AM184" s="1" t="s">
        <v>8</v>
      </c>
      <c r="AN184" s="2">
        <f>21</f>
        <v>21</v>
      </c>
      <c r="AP184" s="1" t="s">
        <v>8</v>
      </c>
      <c r="AQ184" s="1">
        <v>303.0</v>
      </c>
    </row>
    <row r="185">
      <c r="AM185" s="1" t="s">
        <v>9</v>
      </c>
      <c r="AN185" s="1">
        <v>23.0</v>
      </c>
      <c r="AP185" s="1" t="s">
        <v>9</v>
      </c>
      <c r="AQ185" s="1">
        <v>205.0</v>
      </c>
    </row>
    <row r="186">
      <c r="AM186" s="1" t="s">
        <v>10</v>
      </c>
      <c r="AN186" s="1">
        <v>17.0</v>
      </c>
      <c r="AP186" s="1" t="s">
        <v>10</v>
      </c>
      <c r="AQ186" s="1">
        <v>285.0</v>
      </c>
      <c r="AS186" s="1"/>
      <c r="AT186" s="1"/>
      <c r="AU186" s="1"/>
      <c r="AV186" s="1"/>
    </row>
    <row r="187">
      <c r="AM187" s="1" t="s">
        <v>11</v>
      </c>
      <c r="AN187" s="1">
        <v>4.0</v>
      </c>
      <c r="AP187" s="1" t="s">
        <v>11</v>
      </c>
      <c r="AQ187" s="1">
        <v>9.0</v>
      </c>
    </row>
    <row r="188">
      <c r="AM188" s="1" t="s">
        <v>12</v>
      </c>
      <c r="AN188" s="1">
        <v>8.0</v>
      </c>
      <c r="AP188" s="1" t="s">
        <v>12</v>
      </c>
      <c r="AQ188" s="1">
        <v>19.0</v>
      </c>
    </row>
    <row r="189">
      <c r="AM189" s="1" t="s">
        <v>13</v>
      </c>
      <c r="AN189" s="1">
        <v>21.0</v>
      </c>
      <c r="AP189" s="1" t="s">
        <v>13</v>
      </c>
      <c r="AQ189" s="1">
        <v>21.0</v>
      </c>
    </row>
    <row r="190">
      <c r="AM190" s="1" t="s">
        <v>14</v>
      </c>
      <c r="AN190" s="1">
        <v>15.0</v>
      </c>
      <c r="AP190" s="1" t="s">
        <v>14</v>
      </c>
      <c r="AQ190" s="1">
        <v>24.0</v>
      </c>
    </row>
    <row r="191">
      <c r="AM191" s="1" t="s">
        <v>15</v>
      </c>
      <c r="AN191" s="1">
        <v>3.0</v>
      </c>
      <c r="AP191" s="1" t="s">
        <v>15</v>
      </c>
      <c r="AQ191" s="1">
        <v>7.0</v>
      </c>
    </row>
  </sheetData>
  <autoFilter ref="$A$1:$Z$176">
    <filterColumn colId="4">
      <customFilters>
        <customFilter operator="greaterThanOrEqual" val="200000000"/>
      </customFilters>
    </filterColumn>
    <filterColumn colId="19">
      <filters blank="1">
        <filter val="FALSE"/>
      </filters>
    </filterColumn>
    <sortState ref="A1:Z176">
      <sortCondition descending="1" ref="E1:E176"/>
      <sortCondition descending="1" ref="F1:F176"/>
    </sortState>
  </autoFilter>
  <mergeCells count="2">
    <mergeCell ref="AM181:AN181"/>
    <mergeCell ref="AP181:AQ18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544</v>
      </c>
    </row>
    <row r="2">
      <c r="A2" s="1" t="s">
        <v>21</v>
      </c>
      <c r="B2" s="1" t="s">
        <v>22</v>
      </c>
      <c r="C2" s="1" t="s">
        <v>23</v>
      </c>
      <c r="D2" s="1">
        <v>462.0</v>
      </c>
      <c r="E2" s="1">
        <v>1.85507204E8</v>
      </c>
      <c r="F2" s="1" t="s">
        <v>24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2" t="b">
        <f>IFERROR(__xludf.DUMMYFUNCTION("IF(REGEXMATCH(B2, ""DEPRECATED""), true, false)
"),FALSE)</f>
        <v>0</v>
      </c>
      <c r="R2" s="2" t="str">
        <f t="shared" ref="R2:R176" si="1">CONCAT(A2, CONCAT(" - ", D2))</f>
        <v>nats - 462</v>
      </c>
      <c r="S2" s="3" t="str">
        <f t="shared" ref="S2:S176" si="2">CONCAT(A2, CONCAT(" - ", E2))</f>
        <v>nats - 185507204</v>
      </c>
      <c r="T2" s="2" t="b">
        <f t="shared" ref="T2:T176" si="3">if(eq(G2,"undefined"),true,false)</f>
        <v>0</v>
      </c>
    </row>
    <row r="3">
      <c r="A3" s="1" t="s">
        <v>25</v>
      </c>
      <c r="B3" s="1" t="s">
        <v>26</v>
      </c>
      <c r="C3" s="1" t="s">
        <v>23</v>
      </c>
      <c r="D3" s="1">
        <v>2450.0</v>
      </c>
      <c r="E3" s="1">
        <v>2.616536732E9</v>
      </c>
      <c r="F3" s="1" t="s">
        <v>27</v>
      </c>
      <c r="G3" s="1">
        <v>0.0</v>
      </c>
      <c r="H3" s="1">
        <v>0.0</v>
      </c>
      <c r="I3" s="1">
        <v>7.0</v>
      </c>
      <c r="J3" s="1">
        <v>0.0</v>
      </c>
      <c r="K3" s="1">
        <v>2.0</v>
      </c>
      <c r="L3" s="1">
        <v>0.0</v>
      </c>
      <c r="M3" s="1">
        <v>0.0</v>
      </c>
      <c r="N3" s="1">
        <v>0.0</v>
      </c>
      <c r="O3" s="1">
        <v>3.0</v>
      </c>
      <c r="P3" s="1">
        <v>0.0</v>
      </c>
      <c r="Q3" s="2" t="b">
        <f>IFERROR(__xludf.DUMMYFUNCTION("IF(REGEXMATCH(B3, ""DEPRECATED""), true, false)
"),FALSE)</f>
        <v>0</v>
      </c>
      <c r="R3" s="2" t="str">
        <f t="shared" si="1"/>
        <v>docker - 2450</v>
      </c>
      <c r="S3" s="3" t="str">
        <f t="shared" si="2"/>
        <v>docker - 2616536732</v>
      </c>
      <c r="T3" s="2" t="b">
        <f t="shared" si="3"/>
        <v>0</v>
      </c>
    </row>
    <row r="4">
      <c r="A4" s="1" t="s">
        <v>28</v>
      </c>
      <c r="B4" s="1" t="s">
        <v>29</v>
      </c>
      <c r="C4" s="1" t="s">
        <v>23</v>
      </c>
      <c r="D4" s="1">
        <v>4912.0</v>
      </c>
      <c r="E4" s="1">
        <v>2.644473077E9</v>
      </c>
      <c r="F4" s="1" t="s">
        <v>30</v>
      </c>
      <c r="G4" s="1">
        <v>3.0</v>
      </c>
      <c r="H4" s="1">
        <v>9.0</v>
      </c>
      <c r="I4" s="1">
        <v>1.0</v>
      </c>
      <c r="J4" s="1">
        <v>3.0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si="1"/>
        <v>rabbitmq - 4912</v>
      </c>
      <c r="S4" s="3" t="str">
        <f t="shared" si="2"/>
        <v>rabbitmq - 2644473077</v>
      </c>
      <c r="T4" s="2" t="b">
        <f t="shared" si="3"/>
        <v>0</v>
      </c>
    </row>
    <row r="5">
      <c r="A5" s="1" t="s">
        <v>31</v>
      </c>
      <c r="B5" s="1" t="s">
        <v>32</v>
      </c>
      <c r="C5" s="1" t="s">
        <v>23</v>
      </c>
      <c r="D5" s="1">
        <v>3906.0</v>
      </c>
      <c r="E5" s="1">
        <v>9.16243366E8</v>
      </c>
      <c r="F5" s="1" t="s">
        <v>33</v>
      </c>
      <c r="G5" s="1">
        <v>1.0</v>
      </c>
      <c r="H5" s="1">
        <v>75.0</v>
      </c>
      <c r="I5" s="1">
        <v>0.0</v>
      </c>
      <c r="J5" s="1">
        <v>7.0</v>
      </c>
      <c r="K5" s="1">
        <v>0.0</v>
      </c>
      <c r="L5" s="1">
        <v>0.0</v>
      </c>
      <c r="M5" s="1">
        <v>0.0</v>
      </c>
      <c r="N5" s="1">
        <v>1.0</v>
      </c>
      <c r="O5" s="1">
        <v>0.0</v>
      </c>
      <c r="P5" s="1">
        <v>3.0</v>
      </c>
      <c r="Q5" s="2" t="b">
        <f>IFERROR(__xludf.DUMMYFUNCTION("IF(REGEXMATCH(B5, ""DEPRECATED""), true, false)
"),FALSE)</f>
        <v>0</v>
      </c>
      <c r="R5" s="2" t="str">
        <f t="shared" si="1"/>
        <v>nextcloud - 3906</v>
      </c>
      <c r="S5" s="3" t="str">
        <f t="shared" si="2"/>
        <v>nextcloud - 916243366</v>
      </c>
      <c r="T5" s="2" t="b">
        <f t="shared" si="3"/>
        <v>0</v>
      </c>
    </row>
    <row r="6">
      <c r="A6" s="1" t="s">
        <v>34</v>
      </c>
      <c r="B6" s="1" t="s">
        <v>35</v>
      </c>
      <c r="C6" s="1" t="s">
        <v>23</v>
      </c>
      <c r="D6" s="1">
        <v>14552.0</v>
      </c>
      <c r="E6" s="1">
        <v>3.864873871E9</v>
      </c>
      <c r="F6" s="1" t="s">
        <v>36</v>
      </c>
      <c r="G6" s="1">
        <v>5.0</v>
      </c>
      <c r="H6" s="1">
        <v>0.0</v>
      </c>
      <c r="I6" s="1">
        <v>28.0</v>
      </c>
      <c r="J6" s="1">
        <v>0.0</v>
      </c>
      <c r="K6" s="1">
        <v>50.0</v>
      </c>
      <c r="L6" s="1">
        <v>0.0</v>
      </c>
      <c r="M6" s="1">
        <v>2.0</v>
      </c>
      <c r="N6" s="1">
        <v>0.0</v>
      </c>
      <c r="O6" s="1">
        <v>4.0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1"/>
        <v>mysql - 14552</v>
      </c>
      <c r="S6" s="3" t="str">
        <f t="shared" si="2"/>
        <v>mysql - 3864873871</v>
      </c>
      <c r="T6" s="2" t="b">
        <f t="shared" si="3"/>
        <v>0</v>
      </c>
    </row>
    <row r="7">
      <c r="A7" s="1" t="s">
        <v>37</v>
      </c>
      <c r="B7" s="1" t="s">
        <v>38</v>
      </c>
      <c r="C7" s="1" t="s">
        <v>23</v>
      </c>
      <c r="D7" s="1">
        <v>9906.0</v>
      </c>
      <c r="E7" s="1">
        <v>3.928672726E9</v>
      </c>
      <c r="F7" s="1" t="s">
        <v>39</v>
      </c>
      <c r="G7" s="1">
        <v>5.0</v>
      </c>
      <c r="H7" s="1">
        <v>11.0</v>
      </c>
      <c r="I7" s="1">
        <v>12.0</v>
      </c>
      <c r="J7" s="1">
        <v>3.0</v>
      </c>
      <c r="K7" s="1">
        <v>28.0</v>
      </c>
      <c r="L7" s="1">
        <v>0.0</v>
      </c>
      <c r="M7" s="1">
        <v>2.0</v>
      </c>
      <c r="N7" s="1">
        <v>0.0</v>
      </c>
      <c r="O7" s="1">
        <v>1.0</v>
      </c>
      <c r="P7" s="1">
        <v>0.0</v>
      </c>
      <c r="Q7" s="2" t="b">
        <f>IFERROR(__xludf.DUMMYFUNCTION("IF(REGEXMATCH(B7, ""DEPRECATED""), true, false)
"),FALSE)</f>
        <v>0</v>
      </c>
      <c r="R7" s="2" t="str">
        <f t="shared" si="1"/>
        <v>mongo - 9906</v>
      </c>
      <c r="S7" s="3" t="str">
        <f t="shared" si="2"/>
        <v>mongo - 3928672726</v>
      </c>
      <c r="T7" s="2" t="b">
        <f t="shared" si="3"/>
        <v>0</v>
      </c>
    </row>
    <row r="8">
      <c r="A8" s="1" t="s">
        <v>40</v>
      </c>
      <c r="B8" s="1" t="s">
        <v>41</v>
      </c>
      <c r="C8" s="1" t="s">
        <v>23</v>
      </c>
      <c r="D8" s="1">
        <v>58.0</v>
      </c>
      <c r="E8" s="1">
        <v>2.4262599E7</v>
      </c>
      <c r="F8" s="1" t="s">
        <v>42</v>
      </c>
      <c r="G8" s="1">
        <v>1.0</v>
      </c>
      <c r="H8" s="1">
        <v>20.0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1.0</v>
      </c>
      <c r="O8" s="1">
        <v>0.0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1"/>
        <v>hylang - 58</v>
      </c>
      <c r="S8" s="3" t="str">
        <f t="shared" si="2"/>
        <v>hylang - 24262599</v>
      </c>
      <c r="T8" s="2" t="b">
        <f t="shared" si="3"/>
        <v>0</v>
      </c>
    </row>
    <row r="9">
      <c r="A9" s="1" t="s">
        <v>43</v>
      </c>
      <c r="B9" s="1" t="s">
        <v>44</v>
      </c>
      <c r="C9" s="1" t="s">
        <v>23</v>
      </c>
      <c r="D9" s="1">
        <v>5382.0</v>
      </c>
      <c r="E9" s="1">
        <v>1.230555325E9</v>
      </c>
      <c r="F9" s="1" t="s">
        <v>45</v>
      </c>
      <c r="G9" s="1">
        <v>0.0</v>
      </c>
      <c r="H9" s="1">
        <v>123.0</v>
      </c>
      <c r="I9" s="1">
        <v>0.0</v>
      </c>
      <c r="J9" s="1">
        <v>5.0</v>
      </c>
      <c r="K9" s="1">
        <v>0.0</v>
      </c>
      <c r="L9" s="1">
        <v>0.0</v>
      </c>
      <c r="M9" s="1">
        <v>0.0</v>
      </c>
      <c r="N9" s="1">
        <v>1.0</v>
      </c>
      <c r="O9" s="1">
        <v>0.0</v>
      </c>
      <c r="P9" s="1">
        <v>3.0</v>
      </c>
      <c r="Q9" s="2" t="b">
        <f>IFERROR(__xludf.DUMMYFUNCTION("IF(REGEXMATCH(B9, ""DEPRECATED""), true, false)
"),FALSE)</f>
        <v>0</v>
      </c>
      <c r="R9" s="2" t="str">
        <f t="shared" si="1"/>
        <v>wordpress - 5382</v>
      </c>
      <c r="S9" s="3" t="str">
        <f t="shared" si="2"/>
        <v>wordpress - 1230555325</v>
      </c>
      <c r="T9" s="2" t="b">
        <f t="shared" si="3"/>
        <v>0</v>
      </c>
    </row>
    <row r="10">
      <c r="A10" s="1" t="s">
        <v>46</v>
      </c>
      <c r="B10" s="1" t="s">
        <v>47</v>
      </c>
      <c r="C10" s="1" t="s">
        <v>23</v>
      </c>
      <c r="D10" s="1">
        <v>379.0</v>
      </c>
      <c r="E10" s="1">
        <v>3.9255566E7</v>
      </c>
      <c r="F10" s="1" t="s">
        <v>48</v>
      </c>
      <c r="G10" s="1">
        <v>0.0</v>
      </c>
      <c r="H10" s="1">
        <v>131.0</v>
      </c>
      <c r="I10" s="1">
        <v>0.0</v>
      </c>
      <c r="J10" s="1">
        <v>7.0</v>
      </c>
      <c r="K10" s="1">
        <v>1.0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pypy - 379</v>
      </c>
      <c r="S10" s="3" t="str">
        <f t="shared" si="2"/>
        <v>pypy - 39255566</v>
      </c>
      <c r="T10" s="2" t="b">
        <f t="shared" si="3"/>
        <v>0</v>
      </c>
    </row>
    <row r="11">
      <c r="A11" s="1" t="s">
        <v>49</v>
      </c>
      <c r="B11" s="1" t="s">
        <v>50</v>
      </c>
      <c r="C11" s="1" t="s">
        <v>23</v>
      </c>
      <c r="D11" s="1">
        <v>597.0</v>
      </c>
      <c r="E11" s="1">
        <v>3.82041761E8</v>
      </c>
      <c r="F11" s="1" t="s">
        <v>51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1.0</v>
      </c>
      <c r="P11" s="1">
        <v>0.0</v>
      </c>
      <c r="Q11" s="2" t="b">
        <f>IFERROR(__xludf.DUMMYFUNCTION("IF(REGEXMATCH(B11, ""DEPRECATED""), true, false)
"),FALSE)</f>
        <v>0</v>
      </c>
      <c r="R11" s="2" t="str">
        <f t="shared" si="1"/>
        <v>bash - 597</v>
      </c>
      <c r="S11" s="3" t="str">
        <f t="shared" si="2"/>
        <v>bash - 382041761</v>
      </c>
      <c r="T11" s="2" t="b">
        <f t="shared" si="3"/>
        <v>0</v>
      </c>
    </row>
    <row r="12">
      <c r="A12" s="1" t="s">
        <v>52</v>
      </c>
      <c r="B12" s="1" t="s">
        <v>53</v>
      </c>
      <c r="C12" s="1" t="s">
        <v>23</v>
      </c>
      <c r="D12" s="1">
        <v>1665.0</v>
      </c>
      <c r="E12" s="1">
        <v>3.53990789E8</v>
      </c>
      <c r="F12" s="1" t="s">
        <v>54</v>
      </c>
      <c r="G12" s="1">
        <v>4.0</v>
      </c>
      <c r="H12" s="1">
        <v>25.0</v>
      </c>
      <c r="I12" s="1">
        <v>24.0</v>
      </c>
      <c r="J12" s="1">
        <v>3.0</v>
      </c>
      <c r="K12" s="1">
        <v>39.0</v>
      </c>
      <c r="L12" s="1">
        <v>3.0</v>
      </c>
      <c r="M12" s="1">
        <v>4.0</v>
      </c>
      <c r="N12" s="1">
        <v>1.0</v>
      </c>
      <c r="O12" s="1">
        <v>4.0</v>
      </c>
      <c r="P12" s="1">
        <v>1.0</v>
      </c>
      <c r="Q12" s="2" t="b">
        <f>IFERROR(__xludf.DUMMYFUNCTION("IF(REGEXMATCH(B12, ""DEPRECATED""), true, false)
"),FALSE)</f>
        <v>0</v>
      </c>
      <c r="R12" s="2" t="str">
        <f t="shared" si="1"/>
        <v>ghost - 1665</v>
      </c>
      <c r="S12" s="3" t="str">
        <f t="shared" si="2"/>
        <v>ghost - 353990789</v>
      </c>
      <c r="T12" s="2" t="b">
        <f t="shared" si="3"/>
        <v>0</v>
      </c>
    </row>
    <row r="13">
      <c r="A13" s="1" t="s">
        <v>55</v>
      </c>
      <c r="B13" s="1" t="s">
        <v>56</v>
      </c>
      <c r="C13" s="1" t="s">
        <v>23</v>
      </c>
      <c r="D13" s="1">
        <v>180.0</v>
      </c>
      <c r="E13" s="1">
        <v>1.5011989E7</v>
      </c>
      <c r="F13" s="1" t="s">
        <v>57</v>
      </c>
      <c r="G13" s="1">
        <v>3.0</v>
      </c>
      <c r="H13" s="1">
        <v>11.0</v>
      </c>
      <c r="I13" s="1">
        <v>2.0</v>
      </c>
      <c r="J13" s="1">
        <v>4.0</v>
      </c>
      <c r="K13" s="1">
        <v>1.0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2" t="b">
        <f>IFERROR(__xludf.DUMMYFUNCTION("IF(REGEXMATCH(B13, ""DEPRECATED""), true, false)
"),FALSE)</f>
        <v>0</v>
      </c>
      <c r="R13" s="2" t="str">
        <f t="shared" si="1"/>
        <v>orientdb - 180</v>
      </c>
      <c r="S13" s="3" t="str">
        <f t="shared" si="2"/>
        <v>orientdb - 15011989</v>
      </c>
      <c r="T13" s="2" t="b">
        <f t="shared" si="3"/>
        <v>0</v>
      </c>
    </row>
    <row r="14">
      <c r="A14" s="1" t="s">
        <v>58</v>
      </c>
      <c r="B14" s="1" t="s">
        <v>59</v>
      </c>
      <c r="C14" s="1" t="s">
        <v>23</v>
      </c>
      <c r="D14" s="1">
        <v>124.0</v>
      </c>
      <c r="E14" s="1">
        <v>1664359.0</v>
      </c>
      <c r="F14" s="1" t="s">
        <v>60</v>
      </c>
      <c r="G14" s="1">
        <v>1.0</v>
      </c>
      <c r="H14" s="1">
        <v>33.0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1.0</v>
      </c>
      <c r="O14" s="1">
        <v>0.0</v>
      </c>
      <c r="P14" s="1">
        <v>0.0</v>
      </c>
      <c r="Q14" s="2" t="b">
        <f>IFERROR(__xludf.DUMMYFUNCTION("IF(REGEXMATCH(B14, ""DEPRECATED""), true, false)
"),FALSE)</f>
        <v>0</v>
      </c>
      <c r="R14" s="2" t="str">
        <f t="shared" si="1"/>
        <v>dart - 124</v>
      </c>
      <c r="S14" s="3" t="str">
        <f t="shared" si="2"/>
        <v>dart - 1664359</v>
      </c>
      <c r="T14" s="2" t="b">
        <f t="shared" si="3"/>
        <v>0</v>
      </c>
    </row>
    <row r="15">
      <c r="A15" s="1" t="s">
        <v>61</v>
      </c>
      <c r="B15" s="1" t="s">
        <v>62</v>
      </c>
      <c r="C15" s="1" t="s">
        <v>23</v>
      </c>
      <c r="D15" s="1">
        <v>13004.0</v>
      </c>
      <c r="E15" s="1">
        <v>4.665428867E9</v>
      </c>
      <c r="F15" s="1" t="s">
        <v>63</v>
      </c>
      <c r="G15" s="1">
        <v>1.0</v>
      </c>
      <c r="H15" s="1">
        <v>82.0</v>
      </c>
      <c r="I15" s="1">
        <v>0.0</v>
      </c>
      <c r="J15" s="1">
        <v>7.0</v>
      </c>
      <c r="K15" s="1">
        <v>0.0</v>
      </c>
      <c r="L15" s="1">
        <v>0.0</v>
      </c>
      <c r="M15" s="1">
        <v>0.0</v>
      </c>
      <c r="N15" s="1">
        <v>1.0</v>
      </c>
      <c r="O15" s="1">
        <v>0.0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1"/>
        <v>node - 13004</v>
      </c>
      <c r="S15" s="3" t="str">
        <f t="shared" si="2"/>
        <v>node - 4665428867</v>
      </c>
      <c r="T15" s="2" t="b">
        <f t="shared" si="3"/>
        <v>0</v>
      </c>
    </row>
    <row r="16">
      <c r="A16" s="1" t="s">
        <v>64</v>
      </c>
      <c r="B16" s="1" t="s">
        <v>65</v>
      </c>
      <c r="C16" s="1" t="s">
        <v>23</v>
      </c>
      <c r="D16" s="1">
        <v>81.0</v>
      </c>
      <c r="E16" s="1">
        <v>5130724.0</v>
      </c>
      <c r="F16" s="1" t="s">
        <v>66</v>
      </c>
      <c r="G16" s="1">
        <v>8.0</v>
      </c>
      <c r="H16" s="1">
        <v>10.0</v>
      </c>
      <c r="I16" s="1">
        <v>30.0</v>
      </c>
      <c r="J16" s="1">
        <v>5.0</v>
      </c>
      <c r="K16" s="1">
        <v>30.0</v>
      </c>
      <c r="L16" s="1">
        <v>0.0</v>
      </c>
      <c r="M16" s="1">
        <v>2.0</v>
      </c>
      <c r="N16" s="1">
        <v>0.0</v>
      </c>
      <c r="O16" s="1">
        <v>4.0</v>
      </c>
      <c r="P16" s="1">
        <v>0.0</v>
      </c>
      <c r="Q16" s="2" t="b">
        <f>IFERROR(__xludf.DUMMYFUNCTION("IF(REGEXMATCH(B16, ""DEPRECATED""), true, false)
"),FALSE)</f>
        <v>0</v>
      </c>
      <c r="R16" s="2" t="str">
        <f t="shared" si="1"/>
        <v>geonetwork - 81</v>
      </c>
      <c r="S16" s="3" t="str">
        <f t="shared" si="2"/>
        <v>geonetwork - 5130724</v>
      </c>
      <c r="T16" s="2" t="b">
        <f t="shared" si="3"/>
        <v>0</v>
      </c>
    </row>
    <row r="17">
      <c r="A17" s="1" t="s">
        <v>67</v>
      </c>
      <c r="B17" s="1" t="s">
        <v>68</v>
      </c>
      <c r="C17" s="1" t="s">
        <v>23</v>
      </c>
      <c r="D17" s="1">
        <v>15.0</v>
      </c>
      <c r="E17" s="1">
        <v>108231.0</v>
      </c>
      <c r="F17" s="1" t="s">
        <v>69</v>
      </c>
      <c r="G17" s="1">
        <v>0.0</v>
      </c>
      <c r="H17" s="1">
        <v>33.0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1.0</v>
      </c>
      <c r="O17" s="1">
        <v>0.0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unit - 15</v>
      </c>
      <c r="S17" s="3" t="str">
        <f t="shared" si="2"/>
        <v>unit - 108231</v>
      </c>
      <c r="T17" s="2" t="b">
        <f t="shared" si="3"/>
        <v>0</v>
      </c>
    </row>
    <row r="18">
      <c r="A18" s="1" t="s">
        <v>70</v>
      </c>
      <c r="B18" s="1" t="s">
        <v>71</v>
      </c>
      <c r="C18" s="1" t="s">
        <v>23</v>
      </c>
      <c r="D18" s="1">
        <v>1371.0</v>
      </c>
      <c r="E18" s="1">
        <v>2.21653592E8</v>
      </c>
      <c r="F18" s="1" t="s">
        <v>72</v>
      </c>
      <c r="G18" s="1">
        <v>0.0</v>
      </c>
      <c r="H18" s="1">
        <v>0.0</v>
      </c>
      <c r="I18" s="1">
        <v>1.0</v>
      </c>
      <c r="J18" s="1">
        <v>1.0</v>
      </c>
      <c r="K18" s="1">
        <v>2.0</v>
      </c>
      <c r="L18" s="1">
        <v>1.0</v>
      </c>
      <c r="M18" s="1">
        <v>2.0</v>
      </c>
      <c r="N18" s="1">
        <v>0.0</v>
      </c>
      <c r="O18" s="1">
        <v>1.0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mongo-express - 1371</v>
      </c>
      <c r="S18" s="3" t="str">
        <f t="shared" si="2"/>
        <v>mongo-express - 221653592</v>
      </c>
      <c r="T18" s="2" t="b">
        <f t="shared" si="3"/>
        <v>0</v>
      </c>
    </row>
    <row r="19">
      <c r="A19" s="1" t="s">
        <v>73</v>
      </c>
      <c r="B19" s="1" t="s">
        <v>74</v>
      </c>
      <c r="C19" s="1" t="s">
        <v>23</v>
      </c>
      <c r="D19" s="1">
        <v>3596.0</v>
      </c>
      <c r="E19" s="1">
        <v>7.06297294E8</v>
      </c>
      <c r="F19" s="1" t="s">
        <v>75</v>
      </c>
      <c r="G19" s="1">
        <v>3.0</v>
      </c>
      <c r="H19" s="1">
        <v>16.0</v>
      </c>
      <c r="I19" s="1">
        <v>1.0</v>
      </c>
      <c r="J19" s="1">
        <v>15.0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1"/>
        <v>tomcat - 3596</v>
      </c>
      <c r="S19" s="3" t="str">
        <f t="shared" si="2"/>
        <v>tomcat - 706297294</v>
      </c>
      <c r="T19" s="2" t="b">
        <f t="shared" si="3"/>
        <v>0</v>
      </c>
    </row>
    <row r="20">
      <c r="A20" s="1" t="s">
        <v>76</v>
      </c>
      <c r="B20" s="1" t="s">
        <v>77</v>
      </c>
      <c r="C20" s="1" t="s">
        <v>23</v>
      </c>
      <c r="D20" s="1">
        <v>1527.0</v>
      </c>
      <c r="E20" s="1">
        <v>6.20129893E8</v>
      </c>
      <c r="F20" s="1" t="s">
        <v>78</v>
      </c>
      <c r="G20" s="1">
        <v>3.0</v>
      </c>
      <c r="H20" s="1">
        <v>17.0</v>
      </c>
      <c r="I20" s="1">
        <v>1.0</v>
      </c>
      <c r="J20" s="1">
        <v>15.0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1"/>
        <v>maven - 1527</v>
      </c>
      <c r="S20" s="3" t="str">
        <f t="shared" si="2"/>
        <v>maven - 620129893</v>
      </c>
      <c r="T20" s="2" t="b">
        <f t="shared" si="3"/>
        <v>0</v>
      </c>
    </row>
    <row r="21">
      <c r="A21" s="1" t="s">
        <v>79</v>
      </c>
      <c r="B21" s="1" t="s">
        <v>80</v>
      </c>
      <c r="C21" s="1" t="s">
        <v>23</v>
      </c>
      <c r="D21" s="1">
        <v>404.0</v>
      </c>
      <c r="E21" s="1">
        <v>3.8682878E7</v>
      </c>
      <c r="F21" s="1" t="s">
        <v>81</v>
      </c>
      <c r="G21" s="1">
        <v>2.0</v>
      </c>
      <c r="H21" s="1">
        <v>14.0</v>
      </c>
      <c r="I21" s="1">
        <v>0.0</v>
      </c>
      <c r="J21" s="1">
        <v>16.0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2" t="b">
        <f>IFERROR(__xludf.DUMMYFUNCTION("IF(REGEXMATCH(B21, ""DEPRECATED""), true, false)
"),FALSE)</f>
        <v>0</v>
      </c>
      <c r="R21" s="2" t="str">
        <f t="shared" si="1"/>
        <v>jetty - 404</v>
      </c>
      <c r="S21" s="3" t="str">
        <f t="shared" si="2"/>
        <v>jetty - 38682878</v>
      </c>
      <c r="T21" s="2" t="b">
        <f t="shared" si="3"/>
        <v>0</v>
      </c>
    </row>
    <row r="22">
      <c r="A22" s="1" t="s">
        <v>82</v>
      </c>
      <c r="B22" s="1" t="s">
        <v>83</v>
      </c>
      <c r="C22" s="1" t="s">
        <v>23</v>
      </c>
      <c r="D22" s="1">
        <v>667.0</v>
      </c>
      <c r="E22" s="1">
        <v>2.4760756E7</v>
      </c>
      <c r="F22" s="1" t="s">
        <v>84</v>
      </c>
      <c r="G22" s="1">
        <v>3.0</v>
      </c>
      <c r="H22" s="1">
        <v>53.0</v>
      </c>
      <c r="I22" s="1">
        <v>3.0</v>
      </c>
      <c r="J22" s="1">
        <v>63.0</v>
      </c>
      <c r="K22" s="1">
        <v>9.0</v>
      </c>
      <c r="L22" s="1">
        <v>1.0</v>
      </c>
      <c r="M22" s="1">
        <v>0.0</v>
      </c>
      <c r="N22" s="1">
        <v>0.0</v>
      </c>
      <c r="O22" s="1">
        <v>0.0</v>
      </c>
      <c r="P22" s="1">
        <v>0.0</v>
      </c>
      <c r="Q22" s="2" t="b">
        <f>IFERROR(__xludf.DUMMYFUNCTION("IF(REGEXMATCH(B22, ""DEPRECATED""), true, false)
"),FALSE)</f>
        <v>0</v>
      </c>
      <c r="R22" s="2" t="str">
        <f t="shared" si="1"/>
        <v>swift - 667</v>
      </c>
      <c r="S22" s="3" t="str">
        <f t="shared" si="2"/>
        <v>swift - 24760756</v>
      </c>
      <c r="T22" s="2" t="b">
        <f t="shared" si="3"/>
        <v>0</v>
      </c>
    </row>
    <row r="23">
      <c r="A23" s="1" t="s">
        <v>85</v>
      </c>
      <c r="B23" s="1" t="s">
        <v>86</v>
      </c>
      <c r="C23" s="1" t="s">
        <v>23</v>
      </c>
      <c r="D23" s="1">
        <v>345.0</v>
      </c>
      <c r="E23" s="1">
        <v>6.4432051E7</v>
      </c>
      <c r="F23" s="1" t="s">
        <v>87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2" t="b">
        <f>IFERROR(__xludf.DUMMYFUNCTION("IF(REGEXMATCH(B23, ""DEPRECATED""), true, false)
"),FALSE)</f>
        <v>0</v>
      </c>
      <c r="R23" s="2" t="str">
        <f t="shared" si="1"/>
        <v>amazoncorretto - 345</v>
      </c>
      <c r="S23" s="3" t="str">
        <f t="shared" si="2"/>
        <v>amazoncorretto - 64432051</v>
      </c>
      <c r="T23" s="2" t="b">
        <f t="shared" si="3"/>
        <v>0</v>
      </c>
    </row>
    <row r="24">
      <c r="A24" s="1" t="s">
        <v>88</v>
      </c>
      <c r="B24" s="1" t="s">
        <v>89</v>
      </c>
      <c r="C24" s="1" t="s">
        <v>23</v>
      </c>
      <c r="D24" s="1">
        <v>19159.0</v>
      </c>
      <c r="E24" s="1">
        <v>8.573723816E9</v>
      </c>
      <c r="F24" s="1" t="s">
        <v>90</v>
      </c>
      <c r="G24" s="1">
        <v>0.0</v>
      </c>
      <c r="H24" s="1">
        <v>34.0</v>
      </c>
      <c r="I24" s="1">
        <v>0.0</v>
      </c>
      <c r="J24" s="1">
        <v>3.0</v>
      </c>
      <c r="K24" s="1">
        <v>0.0</v>
      </c>
      <c r="L24" s="1">
        <v>0.0</v>
      </c>
      <c r="M24" s="1">
        <v>0.0</v>
      </c>
      <c r="N24" s="1">
        <v>1.0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1"/>
        <v>nginx - 19159</v>
      </c>
      <c r="S24" s="3" t="str">
        <f t="shared" si="2"/>
        <v>nginx - 8573723816</v>
      </c>
      <c r="T24" s="2" t="b">
        <f t="shared" si="3"/>
        <v>0</v>
      </c>
    </row>
    <row r="25">
      <c r="A25" s="1" t="s">
        <v>91</v>
      </c>
      <c r="B25" s="1" t="s">
        <v>92</v>
      </c>
      <c r="C25" s="1" t="s">
        <v>23</v>
      </c>
      <c r="D25" s="1">
        <v>1347.0</v>
      </c>
      <c r="E25" s="1">
        <v>8.21791277E8</v>
      </c>
      <c r="F25" s="1" t="s">
        <v>93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2" t="b">
        <f>IFERROR(__xludf.DUMMYFUNCTION("IF(REGEXMATCH(B25, ""DEPRECATED""), true, false)
"),FALSE)</f>
        <v>0</v>
      </c>
      <c r="R25" s="2" t="str">
        <f t="shared" si="1"/>
        <v>amazonlinux - 1347</v>
      </c>
      <c r="S25" s="3" t="str">
        <f t="shared" si="2"/>
        <v>amazonlinux - 821791277</v>
      </c>
      <c r="T25" s="2" t="b">
        <f t="shared" si="3"/>
        <v>0</v>
      </c>
    </row>
    <row r="26">
      <c r="A26" s="1" t="s">
        <v>94</v>
      </c>
      <c r="B26" s="1" t="s">
        <v>95</v>
      </c>
      <c r="C26" s="1" t="s">
        <v>23</v>
      </c>
      <c r="D26" s="1">
        <v>553.0</v>
      </c>
      <c r="E26" s="1">
        <v>2.18588385E8</v>
      </c>
      <c r="F26" s="1" t="s">
        <v>96</v>
      </c>
      <c r="G26" s="1">
        <v>4.0</v>
      </c>
      <c r="H26" s="1">
        <v>20.0</v>
      </c>
      <c r="I26" s="1">
        <v>14.0</v>
      </c>
      <c r="J26" s="1">
        <v>16.0</v>
      </c>
      <c r="K26" s="1">
        <v>29.0</v>
      </c>
      <c r="L26" s="1">
        <v>0.0</v>
      </c>
      <c r="M26" s="1">
        <v>2.0</v>
      </c>
      <c r="N26" s="1">
        <v>0.0</v>
      </c>
      <c r="O26" s="1">
        <v>1.0</v>
      </c>
      <c r="P26" s="1">
        <v>0.0</v>
      </c>
      <c r="Q26" s="2" t="b">
        <f>IFERROR(__xludf.DUMMYFUNCTION("IF(REGEXMATCH(B26, ""DEPRECATED""), true, false)
"),FALSE)</f>
        <v>0</v>
      </c>
      <c r="R26" s="2" t="str">
        <f t="shared" si="1"/>
        <v>gradle - 553</v>
      </c>
      <c r="S26" s="3" t="str">
        <f t="shared" si="2"/>
        <v>gradle - 218588385</v>
      </c>
      <c r="T26" s="2" t="b">
        <f t="shared" si="3"/>
        <v>0</v>
      </c>
    </row>
    <row r="27">
      <c r="A27" s="1" t="s">
        <v>97</v>
      </c>
      <c r="B27" s="1" t="s">
        <v>98</v>
      </c>
      <c r="C27" s="1" t="s">
        <v>23</v>
      </c>
      <c r="D27" s="1">
        <v>283.0</v>
      </c>
      <c r="E27" s="1">
        <v>3.585071E7</v>
      </c>
      <c r="F27" s="1" t="s">
        <v>99</v>
      </c>
      <c r="G27" s="1">
        <v>0.0</v>
      </c>
      <c r="H27" s="1">
        <v>0.0</v>
      </c>
      <c r="I27" s="1">
        <v>3.0</v>
      </c>
      <c r="J27" s="1">
        <v>0.0</v>
      </c>
      <c r="K27" s="1">
        <v>1.0</v>
      </c>
      <c r="L27" s="1">
        <v>0.0</v>
      </c>
      <c r="M27" s="1">
        <v>0.0</v>
      </c>
      <c r="N27" s="1">
        <v>0.0</v>
      </c>
      <c r="O27" s="1">
        <v>2.0</v>
      </c>
      <c r="P27" s="1">
        <v>0.0</v>
      </c>
      <c r="Q27" s="2" t="b">
        <f>IFERROR(__xludf.DUMMYFUNCTION("IF(REGEXMATCH(B27, ""DEPRECATED""), true, false)
"),FALSE)</f>
        <v>0</v>
      </c>
      <c r="R27" s="2" t="str">
        <f t="shared" si="1"/>
        <v>arangodb - 283</v>
      </c>
      <c r="S27" s="3" t="str">
        <f t="shared" si="2"/>
        <v>arangodb - 35850710</v>
      </c>
      <c r="T27" s="2" t="b">
        <f t="shared" si="3"/>
        <v>0</v>
      </c>
    </row>
    <row r="28">
      <c r="A28" s="1" t="s">
        <v>100</v>
      </c>
      <c r="B28" s="1" t="s">
        <v>101</v>
      </c>
      <c r="C28" s="1" t="s">
        <v>23</v>
      </c>
      <c r="D28" s="1">
        <v>1878.0</v>
      </c>
      <c r="E28" s="1">
        <v>8.60210756E8</v>
      </c>
      <c r="F28" s="1" t="s">
        <v>102</v>
      </c>
      <c r="G28" s="1">
        <v>0.0</v>
      </c>
      <c r="H28" s="1">
        <v>25.0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1.0</v>
      </c>
      <c r="O28" s="1">
        <v>0.0</v>
      </c>
      <c r="P28" s="1">
        <v>0.0</v>
      </c>
      <c r="Q28" s="2" t="b">
        <f>IFERROR(__xludf.DUMMYFUNCTION("IF(REGEXMATCH(B28, ""DEPRECATED""), true, false)
"),FALSE)</f>
        <v>0</v>
      </c>
      <c r="R28" s="2" t="str">
        <f t="shared" si="1"/>
        <v>haproxy - 1878</v>
      </c>
      <c r="S28" s="3" t="str">
        <f t="shared" si="2"/>
        <v>haproxy - 860210756</v>
      </c>
      <c r="T28" s="2" t="b">
        <f t="shared" si="3"/>
        <v>0</v>
      </c>
    </row>
    <row r="29">
      <c r="A29" s="1" t="s">
        <v>103</v>
      </c>
      <c r="B29" s="1" t="s">
        <v>104</v>
      </c>
      <c r="C29" s="1" t="s">
        <v>23</v>
      </c>
      <c r="D29" s="1">
        <v>352.0</v>
      </c>
      <c r="E29" s="1">
        <v>1.53000017E8</v>
      </c>
      <c r="F29" s="1" t="s">
        <v>105</v>
      </c>
      <c r="G29" s="1">
        <v>1.0</v>
      </c>
      <c r="H29" s="1">
        <v>25.0</v>
      </c>
      <c r="I29" s="1">
        <v>0.0</v>
      </c>
      <c r="J29" s="1">
        <v>0.0</v>
      </c>
      <c r="K29" s="1">
        <v>1.0</v>
      </c>
      <c r="L29" s="1">
        <v>0.0</v>
      </c>
      <c r="M29" s="1">
        <v>1.0</v>
      </c>
      <c r="N29" s="1">
        <v>1.0</v>
      </c>
      <c r="O29" s="1">
        <v>0.0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1"/>
        <v>chronograf - 352</v>
      </c>
      <c r="S29" s="3" t="str">
        <f t="shared" si="2"/>
        <v>chronograf - 153000017</v>
      </c>
      <c r="T29" s="2" t="b">
        <f t="shared" si="3"/>
        <v>0</v>
      </c>
    </row>
    <row r="30">
      <c r="A30" s="1" t="s">
        <v>106</v>
      </c>
      <c r="B30" s="1" t="s">
        <v>107</v>
      </c>
      <c r="C30" s="1" t="s">
        <v>23</v>
      </c>
      <c r="D30" s="1">
        <v>637.0</v>
      </c>
      <c r="E30" s="1">
        <v>5.77118697E8</v>
      </c>
      <c r="F30" s="1" t="s">
        <v>108</v>
      </c>
      <c r="G30" s="1">
        <v>1.0</v>
      </c>
      <c r="H30" s="1">
        <v>25.0</v>
      </c>
      <c r="I30" s="1">
        <v>1.0</v>
      </c>
      <c r="J30" s="1">
        <v>0.0</v>
      </c>
      <c r="K30" s="1">
        <v>1.0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1"/>
        <v>telegraf - 637</v>
      </c>
      <c r="S30" s="3" t="str">
        <f t="shared" si="2"/>
        <v>telegraf - 577118697</v>
      </c>
      <c r="T30" s="2" t="b">
        <f t="shared" si="3"/>
        <v>0</v>
      </c>
    </row>
    <row r="31">
      <c r="A31" s="1" t="s">
        <v>109</v>
      </c>
      <c r="B31" s="1" t="s">
        <v>110</v>
      </c>
      <c r="C31" s="1" t="s">
        <v>23</v>
      </c>
      <c r="D31" s="1">
        <v>257.0</v>
      </c>
      <c r="E31" s="1">
        <v>5.7192159E7</v>
      </c>
      <c r="F31" s="1" t="s">
        <v>111</v>
      </c>
      <c r="G31" s="1">
        <v>3.0</v>
      </c>
      <c r="H31" s="1">
        <v>12.0</v>
      </c>
      <c r="I31" s="1">
        <v>2.0</v>
      </c>
      <c r="J31" s="1">
        <v>5.0</v>
      </c>
      <c r="K31" s="1">
        <v>2.0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2" t="b">
        <f>IFERROR(__xludf.DUMMYFUNCTION("IF(REGEXMATCH(B31, ""DEPRECATED""), true, false)
"),FALSE)</f>
        <v>0</v>
      </c>
      <c r="R31" s="2" t="str">
        <f t="shared" si="1"/>
        <v>kapacitor - 257</v>
      </c>
      <c r="S31" s="3" t="str">
        <f t="shared" si="2"/>
        <v>kapacitor - 57192159</v>
      </c>
      <c r="T31" s="2" t="b">
        <f t="shared" si="3"/>
        <v>0</v>
      </c>
    </row>
    <row r="32">
      <c r="A32" s="1" t="s">
        <v>112</v>
      </c>
      <c r="B32" s="1" t="s">
        <v>113</v>
      </c>
      <c r="C32" s="1" t="s">
        <v>23</v>
      </c>
      <c r="D32" s="1">
        <v>1170.0</v>
      </c>
      <c r="E32" s="1">
        <v>2.39584364E8</v>
      </c>
      <c r="F32" s="1" t="s">
        <v>114</v>
      </c>
      <c r="G32" s="1">
        <v>0.0</v>
      </c>
      <c r="H32" s="1">
        <v>25.0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1.0</v>
      </c>
      <c r="O32" s="1">
        <v>0.0</v>
      </c>
      <c r="P32" s="1">
        <v>0.0</v>
      </c>
      <c r="Q32" s="2" t="b">
        <f>IFERROR(__xludf.DUMMYFUNCTION("IF(REGEXMATCH(B32, ""DEPRECATED""), true, false)
"),FALSE)</f>
        <v>0</v>
      </c>
      <c r="R32" s="2" t="str">
        <f t="shared" si="1"/>
        <v>neo4j - 1170</v>
      </c>
      <c r="S32" s="3" t="str">
        <f t="shared" si="2"/>
        <v>neo4j - 239584364</v>
      </c>
      <c r="T32" s="2" t="b">
        <f t="shared" si="3"/>
        <v>0</v>
      </c>
    </row>
    <row r="33">
      <c r="A33" s="1" t="s">
        <v>115</v>
      </c>
      <c r="B33" s="1" t="s">
        <v>116</v>
      </c>
      <c r="C33" s="1" t="s">
        <v>23</v>
      </c>
      <c r="D33" s="1">
        <v>113.0</v>
      </c>
      <c r="E33" s="1">
        <v>2.2540718E7</v>
      </c>
      <c r="F33" s="1" t="s">
        <v>117</v>
      </c>
      <c r="G33" s="1">
        <v>2.0</v>
      </c>
      <c r="H33" s="1">
        <v>14.0</v>
      </c>
      <c r="I33" s="1">
        <v>1.0</v>
      </c>
      <c r="J33" s="1">
        <v>16.0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2" t="b">
        <f>IFERROR(__xludf.DUMMYFUNCTION("IF(REGEXMATCH(B33, ""DEPRECATED""), true, false)
"),FALSE)</f>
        <v>0</v>
      </c>
      <c r="R33" s="2" t="str">
        <f t="shared" si="1"/>
        <v>tomee - 113</v>
      </c>
      <c r="S33" s="3" t="str">
        <f t="shared" si="2"/>
        <v>tomee - 22540718</v>
      </c>
      <c r="T33" s="2" t="b">
        <f t="shared" si="3"/>
        <v>0</v>
      </c>
    </row>
    <row r="34">
      <c r="A34" s="1" t="s">
        <v>118</v>
      </c>
      <c r="B34" s="1" t="s">
        <v>119</v>
      </c>
      <c r="C34" s="1" t="s">
        <v>23</v>
      </c>
      <c r="D34" s="1">
        <v>188.0</v>
      </c>
      <c r="E34" s="1">
        <v>1.6589823E7</v>
      </c>
      <c r="F34" s="1" t="s">
        <v>120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2" t="b">
        <f>IFERROR(__xludf.DUMMYFUNCTION("IF(REGEXMATCH(B34, ""DEPRECATED""), true, false)
"),FALSE)</f>
        <v>0</v>
      </c>
      <c r="R34" s="2" t="str">
        <f t="shared" si="1"/>
        <v>photon - 188</v>
      </c>
      <c r="S34" s="3" t="str">
        <f t="shared" si="2"/>
        <v>photon - 16589823</v>
      </c>
      <c r="T34" s="2" t="b">
        <f t="shared" si="3"/>
        <v>0</v>
      </c>
    </row>
    <row r="35">
      <c r="A35" s="1" t="s">
        <v>121</v>
      </c>
      <c r="B35" s="1" t="s">
        <v>122</v>
      </c>
      <c r="C35" s="1" t="s">
        <v>23</v>
      </c>
      <c r="D35" s="1">
        <v>1165.0</v>
      </c>
      <c r="E35" s="1">
        <v>6.5909861E7</v>
      </c>
      <c r="F35" s="1" t="s">
        <v>123</v>
      </c>
      <c r="G35" s="1">
        <v>1.0</v>
      </c>
      <c r="H35" s="1">
        <v>68.0</v>
      </c>
      <c r="I35" s="1">
        <v>7.0</v>
      </c>
      <c r="J35" s="1">
        <v>5.0</v>
      </c>
      <c r="K35" s="1">
        <v>3.0</v>
      </c>
      <c r="L35" s="1">
        <v>0.0</v>
      </c>
      <c r="M35" s="1">
        <v>1.0</v>
      </c>
      <c r="N35" s="1">
        <v>1.0</v>
      </c>
      <c r="O35" s="1">
        <v>1.0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1"/>
        <v>redmine - 1165</v>
      </c>
      <c r="S35" s="3" t="str">
        <f t="shared" si="2"/>
        <v>redmine - 65909861</v>
      </c>
      <c r="T35" s="2" t="b">
        <f t="shared" si="3"/>
        <v>0</v>
      </c>
    </row>
    <row r="36">
      <c r="A36" s="1" t="s">
        <v>124</v>
      </c>
      <c r="B36" s="1" t="s">
        <v>125</v>
      </c>
      <c r="C36" s="1" t="s">
        <v>23</v>
      </c>
      <c r="D36" s="1">
        <v>1014.0</v>
      </c>
      <c r="E36" s="1">
        <v>1.28914007E8</v>
      </c>
      <c r="F36" s="1" t="s">
        <v>126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1.0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1"/>
        <v>composer - 1014</v>
      </c>
      <c r="S36" s="3" t="str">
        <f t="shared" si="2"/>
        <v>composer - 128914007</v>
      </c>
      <c r="T36" s="2" t="b">
        <f t="shared" si="3"/>
        <v>0</v>
      </c>
    </row>
    <row r="37">
      <c r="A37" s="1" t="s">
        <v>127</v>
      </c>
      <c r="B37" s="1" t="s">
        <v>128</v>
      </c>
      <c r="C37" s="1" t="s">
        <v>23</v>
      </c>
      <c r="D37" s="1">
        <v>515.0</v>
      </c>
      <c r="E37" s="1">
        <v>4.4305974E7</v>
      </c>
      <c r="F37" s="1" t="s">
        <v>129</v>
      </c>
      <c r="G37" s="1">
        <v>1.0</v>
      </c>
      <c r="H37" s="1">
        <v>72.0</v>
      </c>
      <c r="I37" s="1">
        <v>0.0</v>
      </c>
      <c r="J37" s="1">
        <v>5.0</v>
      </c>
      <c r="K37" s="1">
        <v>0.0</v>
      </c>
      <c r="L37" s="1">
        <v>0.0</v>
      </c>
      <c r="M37" s="1">
        <v>0.0</v>
      </c>
      <c r="N37" s="1">
        <v>1.0</v>
      </c>
      <c r="O37" s="1">
        <v>0.0</v>
      </c>
      <c r="P37" s="1">
        <v>3.0</v>
      </c>
      <c r="Q37" s="2" t="b">
        <f>IFERROR(__xludf.DUMMYFUNCTION("IF(REGEXMATCH(B37, ""DEPRECATED""), true, false)
"),FALSE)</f>
        <v>0</v>
      </c>
      <c r="R37" s="2" t="str">
        <f t="shared" si="1"/>
        <v>mediawiki - 515</v>
      </c>
      <c r="S37" s="3" t="str">
        <f t="shared" si="2"/>
        <v>mediawiki - 44305974</v>
      </c>
      <c r="T37" s="2" t="b">
        <f t="shared" si="3"/>
        <v>0</v>
      </c>
    </row>
    <row r="38">
      <c r="A38" s="1" t="s">
        <v>130</v>
      </c>
      <c r="B38" s="1" t="s">
        <v>131</v>
      </c>
      <c r="C38" s="1" t="s">
        <v>23</v>
      </c>
      <c r="D38" s="1">
        <v>181.0</v>
      </c>
      <c r="E38" s="1">
        <v>4956147.0</v>
      </c>
      <c r="F38" s="1" t="s">
        <v>132</v>
      </c>
      <c r="G38" s="1">
        <v>1.0</v>
      </c>
      <c r="H38" s="1">
        <v>39.0</v>
      </c>
      <c r="I38" s="1">
        <v>4.0</v>
      </c>
      <c r="J38" s="1">
        <v>0.0</v>
      </c>
      <c r="K38" s="1">
        <v>3.0</v>
      </c>
      <c r="L38" s="1">
        <v>0.0</v>
      </c>
      <c r="M38" s="1">
        <v>1.0</v>
      </c>
      <c r="N38" s="1">
        <v>1.0</v>
      </c>
      <c r="O38" s="1">
        <v>1.0</v>
      </c>
      <c r="P38" s="1">
        <v>3.0</v>
      </c>
      <c r="Q38" s="2" t="b">
        <f>IFERROR(__xludf.DUMMYFUNCTION("IF(REGEXMATCH(B38, ""DEPRECATED""), true, false)
"),FALSE)</f>
        <v>0</v>
      </c>
      <c r="R38" s="2" t="str">
        <f t="shared" si="1"/>
        <v>postfixadmin - 181</v>
      </c>
      <c r="S38" s="3" t="str">
        <f t="shared" si="2"/>
        <v>postfixadmin - 4956147</v>
      </c>
      <c r="T38" s="2" t="b">
        <f t="shared" si="3"/>
        <v>0</v>
      </c>
    </row>
    <row r="39">
      <c r="A39" s="1" t="s">
        <v>133</v>
      </c>
      <c r="B39" s="1" t="s">
        <v>134</v>
      </c>
      <c r="C39" s="1" t="s">
        <v>23</v>
      </c>
      <c r="D39" s="1">
        <v>259.0</v>
      </c>
      <c r="E39" s="1">
        <v>2.0669029E7</v>
      </c>
      <c r="F39" s="1" t="s">
        <v>135</v>
      </c>
      <c r="G39" s="1">
        <v>1.0</v>
      </c>
      <c r="H39" s="1">
        <v>39.0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1.0</v>
      </c>
      <c r="O39" s="1">
        <v>0.0</v>
      </c>
      <c r="P39" s="1">
        <v>3.0</v>
      </c>
      <c r="Q39" s="2" t="b">
        <f>IFERROR(__xludf.DUMMYFUNCTION("IF(REGEXMATCH(B39, ""DEPRECATED""), true, false)
"),FALSE)</f>
        <v>0</v>
      </c>
      <c r="R39" s="2" t="str">
        <f t="shared" si="1"/>
        <v>yourls - 259</v>
      </c>
      <c r="S39" s="3" t="str">
        <f t="shared" si="2"/>
        <v>yourls - 20669029</v>
      </c>
      <c r="T39" s="2" t="b">
        <f t="shared" si="3"/>
        <v>0</v>
      </c>
    </row>
    <row r="40">
      <c r="A40" s="1" t="s">
        <v>136</v>
      </c>
      <c r="B40" s="1" t="s">
        <v>137</v>
      </c>
      <c r="C40" s="1" t="s">
        <v>23</v>
      </c>
      <c r="D40" s="1">
        <v>883.0</v>
      </c>
      <c r="E40" s="1">
        <v>5.7796784E7</v>
      </c>
      <c r="F40" s="1" t="s">
        <v>138</v>
      </c>
      <c r="G40" s="1">
        <v>1.0</v>
      </c>
      <c r="H40" s="1">
        <v>40.0</v>
      </c>
      <c r="I40" s="1">
        <v>1.0</v>
      </c>
      <c r="J40" s="1">
        <v>0.0</v>
      </c>
      <c r="K40" s="1">
        <v>0.0</v>
      </c>
      <c r="L40" s="1">
        <v>0.0</v>
      </c>
      <c r="M40" s="1">
        <v>0.0</v>
      </c>
      <c r="N40" s="1">
        <v>1.0</v>
      </c>
      <c r="O40" s="1">
        <v>0.0</v>
      </c>
      <c r="P40" s="1">
        <v>3.0</v>
      </c>
      <c r="Q40" s="2" t="b">
        <f>IFERROR(__xludf.DUMMYFUNCTION("IF(REGEXMATCH(B40, ""DEPRECATED""), true, false)
"),FALSE)</f>
        <v>0</v>
      </c>
      <c r="R40" s="2" t="str">
        <f t="shared" si="1"/>
        <v>phpmyadmin - 883</v>
      </c>
      <c r="S40" s="3" t="str">
        <f t="shared" si="2"/>
        <v>phpmyadmin - 57796784</v>
      </c>
      <c r="T40" s="2" t="b">
        <f t="shared" si="3"/>
        <v>0</v>
      </c>
    </row>
    <row r="41">
      <c r="A41" s="1" t="s">
        <v>139</v>
      </c>
      <c r="B41" s="1" t="s">
        <v>140</v>
      </c>
      <c r="C41" s="1" t="s">
        <v>23</v>
      </c>
      <c r="D41" s="1">
        <v>177.0</v>
      </c>
      <c r="E41" s="1">
        <v>1.0828432E7</v>
      </c>
      <c r="F41" s="1" t="s">
        <v>141</v>
      </c>
      <c r="G41" s="1">
        <v>6.0</v>
      </c>
      <c r="H41" s="1">
        <v>84.0</v>
      </c>
      <c r="I41" s="1">
        <v>14.0</v>
      </c>
      <c r="J41" s="1">
        <v>0.0</v>
      </c>
      <c r="K41" s="1">
        <v>5.0</v>
      </c>
      <c r="L41" s="1">
        <v>0.0</v>
      </c>
      <c r="M41" s="1">
        <v>2.0</v>
      </c>
      <c r="N41" s="1">
        <v>1.0</v>
      </c>
      <c r="O41" s="1">
        <v>2.0</v>
      </c>
      <c r="P41" s="1">
        <v>3.0</v>
      </c>
      <c r="Q41" s="2" t="b">
        <f>IFERROR(__xludf.DUMMYFUNCTION("IF(REGEXMATCH(B41, ""DEPRECATED""), true, false)
"),FALSE)</f>
        <v>0</v>
      </c>
      <c r="R41" s="2" t="str">
        <f t="shared" si="1"/>
        <v>monica - 177</v>
      </c>
      <c r="S41" s="3" t="str">
        <f t="shared" si="2"/>
        <v>monica - 10828432</v>
      </c>
      <c r="T41" s="2" t="b">
        <f t="shared" si="3"/>
        <v>0</v>
      </c>
    </row>
    <row r="42">
      <c r="A42" s="1" t="s">
        <v>142</v>
      </c>
      <c r="B42" s="1" t="s">
        <v>143</v>
      </c>
      <c r="C42" s="1" t="s">
        <v>23</v>
      </c>
      <c r="D42" s="1">
        <v>424.0</v>
      </c>
      <c r="E42" s="1">
        <v>8.1826557E7</v>
      </c>
      <c r="F42" s="1" t="s">
        <v>144</v>
      </c>
      <c r="G42" s="1">
        <v>1.0</v>
      </c>
      <c r="H42" s="1">
        <v>63.0</v>
      </c>
      <c r="I42" s="1">
        <v>1.0</v>
      </c>
      <c r="J42" s="1">
        <v>3.0</v>
      </c>
      <c r="K42" s="1">
        <v>1.0</v>
      </c>
      <c r="L42" s="1">
        <v>0.0</v>
      </c>
      <c r="M42" s="1">
        <v>0.0</v>
      </c>
      <c r="N42" s="1">
        <v>1.0</v>
      </c>
      <c r="O42" s="1">
        <v>0.0</v>
      </c>
      <c r="P42" s="1">
        <v>3.0</v>
      </c>
      <c r="Q42" s="2" t="b">
        <f>IFERROR(__xludf.DUMMYFUNCTION("IF(REGEXMATCH(B42, ""DEPRECATED""), true, false)
"),FALSE)</f>
        <v>0</v>
      </c>
      <c r="R42" s="2" t="str">
        <f t="shared" si="1"/>
        <v>joomla - 424</v>
      </c>
      <c r="S42" s="3" t="str">
        <f t="shared" si="2"/>
        <v>joomla - 81826557</v>
      </c>
      <c r="T42" s="2" t="b">
        <f t="shared" si="3"/>
        <v>0</v>
      </c>
    </row>
    <row r="43">
      <c r="A43" s="1" t="s">
        <v>145</v>
      </c>
      <c r="B43" s="1" t="s">
        <v>146</v>
      </c>
      <c r="C43" s="1" t="s">
        <v>23</v>
      </c>
      <c r="D43" s="1">
        <v>314.0</v>
      </c>
      <c r="E43" s="1">
        <v>1.17763937E8</v>
      </c>
      <c r="F43" s="1" t="s">
        <v>147</v>
      </c>
      <c r="G43" s="1">
        <v>1.0</v>
      </c>
      <c r="H43" s="1">
        <v>40.0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1.0</v>
      </c>
      <c r="O43" s="1">
        <v>0.0</v>
      </c>
      <c r="P43" s="1">
        <v>3.0</v>
      </c>
      <c r="Q43" s="2" t="b">
        <f>IFERROR(__xludf.DUMMYFUNCTION("IF(REGEXMATCH(B43, ""DEPRECATED""), true, false)
"),FALSE)</f>
        <v>0</v>
      </c>
      <c r="R43" s="2" t="str">
        <f t="shared" si="1"/>
        <v>matomo - 314</v>
      </c>
      <c r="S43" s="3" t="str">
        <f t="shared" si="2"/>
        <v>matomo - 117763937</v>
      </c>
      <c r="T43" s="2" t="b">
        <f t="shared" si="3"/>
        <v>0</v>
      </c>
    </row>
    <row r="44">
      <c r="A44" s="1" t="s">
        <v>148</v>
      </c>
      <c r="B44" s="1" t="s">
        <v>149</v>
      </c>
      <c r="C44" s="1" t="s">
        <v>23</v>
      </c>
      <c r="D44" s="1">
        <v>1006.0</v>
      </c>
      <c r="E44" s="1">
        <v>1.52991286E8</v>
      </c>
      <c r="F44" s="1" t="s">
        <v>150</v>
      </c>
      <c r="G44" s="1">
        <v>1.0</v>
      </c>
      <c r="H44" s="1">
        <v>40.0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1.0</v>
      </c>
      <c r="O44" s="1">
        <v>0.0</v>
      </c>
      <c r="P44" s="1">
        <v>3.0</v>
      </c>
      <c r="Q44" s="2" t="b">
        <f>IFERROR(__xludf.DUMMYFUNCTION("IF(REGEXMATCH(B44, ""DEPRECATED""), true, false)
"),FALSE)</f>
        <v>0</v>
      </c>
      <c r="R44" s="2" t="str">
        <f t="shared" si="1"/>
        <v>drupal - 1006</v>
      </c>
      <c r="S44" s="3" t="str">
        <f t="shared" si="2"/>
        <v>drupal - 152991286</v>
      </c>
      <c r="T44" s="2" t="b">
        <f t="shared" si="3"/>
        <v>0</v>
      </c>
    </row>
    <row r="45">
      <c r="A45" s="1" t="s">
        <v>151</v>
      </c>
      <c r="B45" s="1" t="s">
        <v>152</v>
      </c>
      <c r="C45" s="1" t="s">
        <v>23</v>
      </c>
      <c r="D45" s="1">
        <v>56.0</v>
      </c>
      <c r="E45" s="1">
        <v>4420232.0</v>
      </c>
      <c r="F45" s="1" t="s">
        <v>153</v>
      </c>
      <c r="G45" s="1">
        <v>2.0</v>
      </c>
      <c r="H45" s="1">
        <v>116.0</v>
      </c>
      <c r="I45" s="1">
        <v>21.0</v>
      </c>
      <c r="J45" s="1">
        <v>4.0</v>
      </c>
      <c r="K45" s="1">
        <v>37.0</v>
      </c>
      <c r="L45" s="1">
        <v>0.0</v>
      </c>
      <c r="M45" s="1">
        <v>5.0</v>
      </c>
      <c r="N45" s="1">
        <v>1.0</v>
      </c>
      <c r="O45" s="1">
        <v>4.0</v>
      </c>
      <c r="P45" s="1">
        <v>3.0</v>
      </c>
      <c r="Q45" s="2" t="b">
        <f>IFERROR(__xludf.DUMMYFUNCTION("IF(REGEXMATCH(B45, ""DEPRECATED""), true, false)
"),FALSE)</f>
        <v>0</v>
      </c>
      <c r="R45" s="2" t="str">
        <f t="shared" si="1"/>
        <v>friendica - 56</v>
      </c>
      <c r="S45" s="3" t="str">
        <f t="shared" si="2"/>
        <v>friendica - 4420232</v>
      </c>
      <c r="T45" s="2" t="b">
        <f t="shared" si="3"/>
        <v>0</v>
      </c>
    </row>
    <row r="46">
      <c r="A46" s="1" t="s">
        <v>154</v>
      </c>
      <c r="B46" s="1" t="s">
        <v>155</v>
      </c>
      <c r="C46" s="1" t="s">
        <v>23</v>
      </c>
      <c r="D46" s="1">
        <v>550.0</v>
      </c>
      <c r="E46" s="1">
        <v>5.1720543E7</v>
      </c>
      <c r="F46" s="1" t="s">
        <v>156</v>
      </c>
      <c r="G46" s="1">
        <v>1.0</v>
      </c>
      <c r="H46" s="1">
        <v>138.0</v>
      </c>
      <c r="I46" s="1">
        <v>0.0</v>
      </c>
      <c r="J46" s="1">
        <v>7.0</v>
      </c>
      <c r="K46" s="1">
        <v>2.0</v>
      </c>
      <c r="L46" s="1">
        <v>0.0</v>
      </c>
      <c r="M46" s="1">
        <v>1.0</v>
      </c>
      <c r="N46" s="1">
        <v>1.0</v>
      </c>
      <c r="O46" s="1">
        <v>0.0</v>
      </c>
      <c r="P46" s="1">
        <v>0.0</v>
      </c>
      <c r="Q46" s="2" t="b">
        <f>IFERROR(__xludf.DUMMYFUNCTION("IF(REGEXMATCH(B46, ""DEPRECATED""), true, false)
"),FALSE)</f>
        <v>0</v>
      </c>
      <c r="R46" s="2" t="str">
        <f t="shared" si="1"/>
        <v>elixir - 550</v>
      </c>
      <c r="S46" s="3" t="str">
        <f t="shared" si="2"/>
        <v>elixir - 51720543</v>
      </c>
      <c r="T46" s="2" t="b">
        <f t="shared" si="3"/>
        <v>0</v>
      </c>
    </row>
    <row r="47">
      <c r="A47" s="1" t="s">
        <v>157</v>
      </c>
      <c r="B47" s="1" t="s">
        <v>158</v>
      </c>
      <c r="C47" s="1" t="s">
        <v>23</v>
      </c>
      <c r="D47" s="1">
        <v>7290.0</v>
      </c>
      <c r="E47" s="1">
        <v>1.088627465E9</v>
      </c>
      <c r="F47" s="1" t="s">
        <v>159</v>
      </c>
      <c r="G47" s="1">
        <v>1.0</v>
      </c>
      <c r="H47" s="1">
        <v>39.0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1.0</v>
      </c>
      <c r="O47" s="1">
        <v>0.0</v>
      </c>
      <c r="P47" s="1">
        <v>0.0</v>
      </c>
      <c r="Q47" s="2" t="b">
        <f>IFERROR(__xludf.DUMMYFUNCTION("IF(REGEXMATCH(B47, ""DEPRECATED""), true, false)
"),FALSE)</f>
        <v>0</v>
      </c>
      <c r="R47" s="2" t="str">
        <f t="shared" si="1"/>
        <v>php - 7290</v>
      </c>
      <c r="S47" s="3" t="str">
        <f t="shared" si="2"/>
        <v>php - 1088627465</v>
      </c>
      <c r="T47" s="2" t="b">
        <f t="shared" si="3"/>
        <v>0</v>
      </c>
    </row>
    <row r="48">
      <c r="A48" s="1" t="s">
        <v>160</v>
      </c>
      <c r="B48" s="1" t="s">
        <v>161</v>
      </c>
      <c r="C48" s="1" t="s">
        <v>23</v>
      </c>
      <c r="D48" s="1">
        <v>3761.0</v>
      </c>
      <c r="E48" s="1">
        <v>2.108317531E9</v>
      </c>
      <c r="F48" s="1" t="s">
        <v>162</v>
      </c>
      <c r="G48" s="1">
        <v>5.0</v>
      </c>
      <c r="H48" s="1">
        <v>0.0</v>
      </c>
      <c r="I48" s="1">
        <v>32.0</v>
      </c>
      <c r="J48" s="1">
        <v>0.0</v>
      </c>
      <c r="K48" s="1">
        <v>20.0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1"/>
        <v>openjdk - 3761</v>
      </c>
      <c r="S48" s="3" t="str">
        <f t="shared" si="2"/>
        <v>openjdk - 2108317531</v>
      </c>
      <c r="T48" s="2" t="b">
        <f t="shared" si="3"/>
        <v>0</v>
      </c>
    </row>
    <row r="49" hidden="1">
      <c r="A49" s="1" t="s">
        <v>163</v>
      </c>
      <c r="B49" s="1" t="s">
        <v>164</v>
      </c>
      <c r="C49" s="1" t="s">
        <v>23</v>
      </c>
      <c r="D49" s="1">
        <v>500.0</v>
      </c>
      <c r="E49" s="1">
        <v>1.33720928E8</v>
      </c>
      <c r="F49" s="1" t="s">
        <v>165</v>
      </c>
      <c r="G49" s="1" t="s">
        <v>166</v>
      </c>
      <c r="H49" s="1" t="s">
        <v>166</v>
      </c>
      <c r="I49" s="1" t="s">
        <v>166</v>
      </c>
      <c r="J49" s="1" t="s">
        <v>166</v>
      </c>
      <c r="K49" s="1" t="s">
        <v>166</v>
      </c>
      <c r="L49" s="1" t="s">
        <v>166</v>
      </c>
      <c r="M49" s="1" t="s">
        <v>166</v>
      </c>
      <c r="N49" s="1" t="s">
        <v>166</v>
      </c>
      <c r="O49" s="1" t="s">
        <v>166</v>
      </c>
      <c r="P49" s="1" t="s">
        <v>166</v>
      </c>
      <c r="Q49" s="2" t="b">
        <f>IFERROR(__xludf.DUMMYFUNCTION("IF(REGEXMATCH(B49, ""DEPRECATED""), true, false)
"),FALSE)</f>
        <v>0</v>
      </c>
      <c r="R49" s="2" t="str">
        <f t="shared" si="1"/>
        <v>teamspeak - 500</v>
      </c>
      <c r="S49" s="3" t="str">
        <f t="shared" si="2"/>
        <v>teamspeak - 133720928</v>
      </c>
      <c r="T49" s="2" t="b">
        <f t="shared" si="3"/>
        <v>1</v>
      </c>
    </row>
    <row r="50">
      <c r="A50" s="1" t="s">
        <v>167</v>
      </c>
      <c r="B50" s="1" t="s">
        <v>168</v>
      </c>
      <c r="C50" s="1" t="s">
        <v>23</v>
      </c>
      <c r="D50" s="1">
        <v>112.0</v>
      </c>
      <c r="E50" s="1">
        <v>2.8109226E7</v>
      </c>
      <c r="F50" s="1" t="s">
        <v>169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0.0</v>
      </c>
      <c r="Q50" s="2" t="b">
        <f>IFERROR(__xludf.DUMMYFUNCTION("IF(REGEXMATCH(B50, ""DEPRECATED""), true, false)
"),FALSE)</f>
        <v>0</v>
      </c>
      <c r="R50" s="2" t="str">
        <f t="shared" si="1"/>
        <v>znc - 112</v>
      </c>
      <c r="S50" s="3" t="str">
        <f t="shared" si="2"/>
        <v>znc - 28109226</v>
      </c>
      <c r="T50" s="2" t="b">
        <f t="shared" si="3"/>
        <v>0</v>
      </c>
    </row>
    <row r="51">
      <c r="A51" s="1" t="s">
        <v>170</v>
      </c>
      <c r="B51" s="1" t="s">
        <v>171</v>
      </c>
      <c r="C51" s="1" t="s">
        <v>23</v>
      </c>
      <c r="D51" s="1">
        <v>875.0</v>
      </c>
      <c r="E51" s="1">
        <v>7.2986675E7</v>
      </c>
      <c r="F51" s="1" t="s">
        <v>172</v>
      </c>
      <c r="G51" s="1">
        <v>1.0</v>
      </c>
      <c r="H51" s="1">
        <v>82.0</v>
      </c>
      <c r="I51" s="1">
        <v>0.0</v>
      </c>
      <c r="J51" s="1">
        <v>7.0</v>
      </c>
      <c r="K51" s="1">
        <v>0.0</v>
      </c>
      <c r="L51" s="1">
        <v>0.0</v>
      </c>
      <c r="M51" s="1">
        <v>0.0</v>
      </c>
      <c r="N51" s="1">
        <v>1.0</v>
      </c>
      <c r="O51" s="1">
        <v>0.0</v>
      </c>
      <c r="P51" s="1">
        <v>0.0</v>
      </c>
      <c r="Q51" s="2" t="b">
        <f>IFERROR(__xludf.DUMMYFUNCTION("IF(REGEXMATCH(B51, ""DEPRECATED""), true, false)
"),FALSE)</f>
        <v>0</v>
      </c>
      <c r="R51" s="2" t="str">
        <f t="shared" si="1"/>
        <v>rust - 875</v>
      </c>
      <c r="S51" s="3" t="str">
        <f t="shared" si="2"/>
        <v>rust - 72986675</v>
      </c>
      <c r="T51" s="2" t="b">
        <f t="shared" si="3"/>
        <v>0</v>
      </c>
    </row>
    <row r="52">
      <c r="A52" s="1" t="s">
        <v>173</v>
      </c>
      <c r="B52" s="1" t="s">
        <v>174</v>
      </c>
      <c r="C52" s="1" t="s">
        <v>23</v>
      </c>
      <c r="D52" s="1">
        <v>61.0</v>
      </c>
      <c r="E52" s="1">
        <v>3088276.0</v>
      </c>
      <c r="F52" s="1" t="s">
        <v>175</v>
      </c>
      <c r="G52" s="1">
        <v>1.0</v>
      </c>
      <c r="H52" s="1">
        <v>19.0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1.0</v>
      </c>
      <c r="O52" s="1">
        <v>0.0</v>
      </c>
      <c r="P52" s="1">
        <v>0.0</v>
      </c>
      <c r="Q52" s="2" t="b">
        <f>IFERROR(__xludf.DUMMYFUNCTION("IF(REGEXMATCH(B52, ""DEPRECATED""), true, false)
"),FALSE)</f>
        <v>0</v>
      </c>
      <c r="R52" s="2" t="str">
        <f t="shared" si="1"/>
        <v>spiped - 61</v>
      </c>
      <c r="S52" s="3" t="str">
        <f t="shared" si="2"/>
        <v>spiped - 3088276</v>
      </c>
      <c r="T52" s="2" t="b">
        <f t="shared" si="3"/>
        <v>0</v>
      </c>
    </row>
    <row r="53">
      <c r="A53" s="1" t="s">
        <v>176</v>
      </c>
      <c r="B53" s="1" t="s">
        <v>177</v>
      </c>
      <c r="C53" s="1" t="s">
        <v>23</v>
      </c>
      <c r="D53" s="1">
        <v>820.0</v>
      </c>
      <c r="E53" s="1">
        <v>2.2592601E7</v>
      </c>
      <c r="F53" s="1" t="s">
        <v>178</v>
      </c>
      <c r="G53" s="1">
        <v>1.0</v>
      </c>
      <c r="H53" s="1">
        <v>82.0</v>
      </c>
      <c r="I53" s="1">
        <v>0.0</v>
      </c>
      <c r="J53" s="1">
        <v>7.0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  <c r="P53" s="1">
        <v>0.0</v>
      </c>
      <c r="Q53" s="2" t="b">
        <f>IFERROR(__xludf.DUMMYFUNCTION("IF(REGEXMATCH(B53, ""DEPRECATED""), true, false)
"),FALSE)</f>
        <v>0</v>
      </c>
      <c r="R53" s="2" t="str">
        <f t="shared" si="1"/>
        <v>gcc - 820</v>
      </c>
      <c r="S53" s="3" t="str">
        <f t="shared" si="2"/>
        <v>gcc - 22592601</v>
      </c>
      <c r="T53" s="2" t="b">
        <f t="shared" si="3"/>
        <v>0</v>
      </c>
    </row>
    <row r="54">
      <c r="A54" s="1" t="s">
        <v>179</v>
      </c>
      <c r="B54" s="1" t="s">
        <v>180</v>
      </c>
      <c r="C54" s="1" t="s">
        <v>23</v>
      </c>
      <c r="D54" s="1">
        <v>162.0</v>
      </c>
      <c r="E54" s="1">
        <v>1.5247904E7</v>
      </c>
      <c r="F54" s="1" t="s">
        <v>181</v>
      </c>
      <c r="G54" s="1">
        <v>1.0</v>
      </c>
      <c r="H54" s="1">
        <v>28.0</v>
      </c>
      <c r="I54" s="1">
        <v>0.0</v>
      </c>
      <c r="J54" s="1">
        <v>1.0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2" t="b">
        <f>IFERROR(__xludf.DUMMYFUNCTION("IF(REGEXMATCH(B54, ""DEPRECATED""), true, false)
"),FALSE)</f>
        <v>0</v>
      </c>
      <c r="R54" s="2" t="str">
        <f t="shared" si="1"/>
        <v>varnish - 162</v>
      </c>
      <c r="S54" s="3" t="str">
        <f t="shared" si="2"/>
        <v>varnish - 15247904</v>
      </c>
      <c r="T54" s="2" t="b">
        <f t="shared" si="3"/>
        <v>0</v>
      </c>
    </row>
    <row r="55">
      <c r="A55" s="1" t="s">
        <v>182</v>
      </c>
      <c r="B55" s="1" t="s">
        <v>183</v>
      </c>
      <c r="C55" s="1" t="s">
        <v>23</v>
      </c>
      <c r="D55" s="1">
        <v>2283.0</v>
      </c>
      <c r="E55" s="1">
        <v>8.65448039E8</v>
      </c>
      <c r="F55" s="1" t="s">
        <v>184</v>
      </c>
      <c r="G55" s="1">
        <v>1.0</v>
      </c>
      <c r="H55" s="1">
        <v>82.0</v>
      </c>
      <c r="I55" s="1">
        <v>1.0</v>
      </c>
      <c r="J55" s="1">
        <v>7.0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2" t="b">
        <f>IFERROR(__xludf.DUMMYFUNCTION("IF(REGEXMATCH(B55, ""DEPRECATED""), true, false)
"),FALSE)</f>
        <v>0</v>
      </c>
      <c r="R55" s="2" t="str">
        <f t="shared" si="1"/>
        <v>ruby - 2283</v>
      </c>
      <c r="S55" s="3" t="str">
        <f t="shared" si="2"/>
        <v>ruby - 865448039</v>
      </c>
      <c r="T55" s="2" t="b">
        <f t="shared" si="3"/>
        <v>0</v>
      </c>
    </row>
    <row r="56">
      <c r="A56" s="1" t="s">
        <v>185</v>
      </c>
      <c r="B56" s="1" t="s">
        <v>186</v>
      </c>
      <c r="C56" s="1" t="s">
        <v>23</v>
      </c>
      <c r="D56" s="1">
        <v>3903.0</v>
      </c>
      <c r="E56" s="1">
        <v>1.616002589E9</v>
      </c>
      <c r="F56" s="1" t="s">
        <v>187</v>
      </c>
      <c r="G56" s="1">
        <v>0.0</v>
      </c>
      <c r="H56" s="1">
        <v>0.0</v>
      </c>
      <c r="I56" s="1">
        <v>0.0</v>
      </c>
      <c r="J56" s="1">
        <v>0.0</v>
      </c>
      <c r="K56" s="1">
        <v>1.0</v>
      </c>
      <c r="L56" s="1">
        <v>0.0</v>
      </c>
      <c r="M56" s="1">
        <v>0.0</v>
      </c>
      <c r="N56" s="1">
        <v>0.0</v>
      </c>
      <c r="O56" s="1">
        <v>2.0</v>
      </c>
      <c r="P56" s="1">
        <v>0.0</v>
      </c>
      <c r="Q56" s="2" t="b">
        <f>IFERROR(__xludf.DUMMYFUNCTION("IF(REGEXMATCH(B56, ""DEPRECATED""), true, false)
"),FALSE)</f>
        <v>0</v>
      </c>
      <c r="R56" s="2" t="str">
        <f t="shared" si="1"/>
        <v>registry - 3903</v>
      </c>
      <c r="S56" s="3" t="str">
        <f t="shared" si="2"/>
        <v>registry - 1616002589</v>
      </c>
      <c r="T56" s="2" t="b">
        <f t="shared" si="3"/>
        <v>0</v>
      </c>
    </row>
    <row r="57">
      <c r="A57" s="1" t="s">
        <v>188</v>
      </c>
      <c r="B57" s="1" t="s">
        <v>189</v>
      </c>
      <c r="C57" s="1" t="s">
        <v>23</v>
      </c>
      <c r="D57" s="1">
        <v>60.0</v>
      </c>
      <c r="E57" s="1">
        <v>2461881.0</v>
      </c>
      <c r="F57" s="1" t="s">
        <v>190</v>
      </c>
      <c r="G57" s="1">
        <v>1.0</v>
      </c>
      <c r="H57" s="1">
        <v>34.0</v>
      </c>
      <c r="I57" s="1">
        <v>0.0</v>
      </c>
      <c r="J57" s="1">
        <v>1.0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2" t="b">
        <f>IFERROR(__xludf.DUMMYFUNCTION("IF(REGEXMATCH(B57, ""DEPRECATED""), true, false)
"),FALSE)</f>
        <v>0</v>
      </c>
      <c r="R57" s="2" t="str">
        <f t="shared" si="1"/>
        <v>rakudo-star - 60</v>
      </c>
      <c r="S57" s="3" t="str">
        <f t="shared" si="2"/>
        <v>rakudo-star - 2461881</v>
      </c>
      <c r="T57" s="2" t="b">
        <f t="shared" si="3"/>
        <v>0</v>
      </c>
    </row>
    <row r="58">
      <c r="A58" s="1" t="s">
        <v>191</v>
      </c>
      <c r="B58" s="1" t="s">
        <v>192</v>
      </c>
      <c r="C58" s="1" t="s">
        <v>23</v>
      </c>
      <c r="D58" s="1">
        <v>164.0</v>
      </c>
      <c r="E58" s="1">
        <v>9.49231E7</v>
      </c>
      <c r="F58" s="1" t="s">
        <v>193</v>
      </c>
      <c r="G58" s="1">
        <v>0.0</v>
      </c>
      <c r="H58" s="1">
        <v>0.0</v>
      </c>
      <c r="I58" s="1">
        <v>4.0</v>
      </c>
      <c r="J58" s="1">
        <v>0.0</v>
      </c>
      <c r="K58" s="1">
        <v>2.0</v>
      </c>
      <c r="L58" s="1">
        <v>0.0</v>
      </c>
      <c r="M58" s="1">
        <v>0.0</v>
      </c>
      <c r="N58" s="1">
        <v>0.0</v>
      </c>
      <c r="O58" s="1">
        <v>1.0</v>
      </c>
      <c r="P58" s="1">
        <v>0.0</v>
      </c>
      <c r="Q58" s="2" t="b">
        <f>IFERROR(__xludf.DUMMYFUNCTION("IF(REGEXMATCH(B58, ""DEPRECATED""), true, false)
"),TRUE)</f>
        <v>1</v>
      </c>
      <c r="R58" s="2" t="str">
        <f t="shared" si="1"/>
        <v>nats-streaming - 164</v>
      </c>
      <c r="S58" s="3" t="str">
        <f t="shared" si="2"/>
        <v>nats-streaming - 94923100</v>
      </c>
      <c r="T58" s="2" t="b">
        <f t="shared" si="3"/>
        <v>0</v>
      </c>
    </row>
    <row r="59">
      <c r="A59" s="1" t="s">
        <v>194</v>
      </c>
      <c r="B59" s="1" t="s">
        <v>195</v>
      </c>
      <c r="C59" s="1" t="s">
        <v>23</v>
      </c>
      <c r="D59" s="1">
        <v>61.0</v>
      </c>
      <c r="E59" s="1">
        <v>2.4428513E7</v>
      </c>
      <c r="F59" s="1" t="s">
        <v>196</v>
      </c>
      <c r="G59" s="1">
        <v>0.0</v>
      </c>
      <c r="H59" s="1">
        <v>53.0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0.0</v>
      </c>
      <c r="P59" s="1">
        <v>0.0</v>
      </c>
      <c r="Q59" s="2" t="b">
        <f>IFERROR(__xludf.DUMMYFUNCTION("IF(REGEXMATCH(B59, ""DEPRECATED""), true, false)
"),FALSE)</f>
        <v>0</v>
      </c>
      <c r="R59" s="2" t="str">
        <f t="shared" si="1"/>
        <v>haxe - 61</v>
      </c>
      <c r="S59" s="3" t="str">
        <f t="shared" si="2"/>
        <v>haxe - 24428513</v>
      </c>
      <c r="T59" s="2" t="b">
        <f t="shared" si="3"/>
        <v>0</v>
      </c>
    </row>
    <row r="60">
      <c r="A60" s="1" t="s">
        <v>197</v>
      </c>
      <c r="B60" s="1" t="s">
        <v>198</v>
      </c>
      <c r="C60" s="1" t="s">
        <v>23</v>
      </c>
      <c r="D60" s="1">
        <v>755.0</v>
      </c>
      <c r="E60" s="1">
        <v>3.16767707E8</v>
      </c>
      <c r="F60" s="1" t="s">
        <v>199</v>
      </c>
      <c r="G60" s="1">
        <v>3.0</v>
      </c>
      <c r="H60" s="1">
        <v>37.0</v>
      </c>
      <c r="I60" s="1">
        <v>3.0</v>
      </c>
      <c r="J60" s="1">
        <v>51.0</v>
      </c>
      <c r="K60" s="1">
        <v>9.0</v>
      </c>
      <c r="L60" s="1">
        <v>1.0</v>
      </c>
      <c r="M60" s="1">
        <v>0.0</v>
      </c>
      <c r="N60" s="1">
        <v>0.0</v>
      </c>
      <c r="O60" s="1">
        <v>0.0</v>
      </c>
      <c r="P60" s="1">
        <v>0.0</v>
      </c>
      <c r="Q60" s="2" t="b">
        <f>IFERROR(__xludf.DUMMYFUNCTION("IF(REGEXMATCH(B60, ""DEPRECATED""), true, false)
"),FALSE)</f>
        <v>0</v>
      </c>
      <c r="R60" s="2" t="str">
        <f t="shared" si="1"/>
        <v>kong - 755</v>
      </c>
      <c r="S60" s="3" t="str">
        <f t="shared" si="2"/>
        <v>kong - 316767707</v>
      </c>
      <c r="T60" s="2" t="b">
        <f t="shared" si="3"/>
        <v>0</v>
      </c>
    </row>
    <row r="61">
      <c r="A61" s="1" t="s">
        <v>200</v>
      </c>
      <c r="B61" s="1" t="s">
        <v>201</v>
      </c>
      <c r="C61" s="1" t="s">
        <v>23</v>
      </c>
      <c r="D61" s="1">
        <v>169.0</v>
      </c>
      <c r="E61" s="1">
        <v>8046497.0</v>
      </c>
      <c r="F61" s="1" t="s">
        <v>202</v>
      </c>
      <c r="G61" s="1">
        <v>1.0</v>
      </c>
      <c r="H61" s="1">
        <v>21.0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0.0</v>
      </c>
      <c r="P61" s="1">
        <v>0.0</v>
      </c>
      <c r="Q61" s="2" t="b">
        <f>IFERROR(__xludf.DUMMYFUNCTION("IF(REGEXMATCH(B61, ""DEPRECATED""), true, false)
"),FALSE)</f>
        <v>0</v>
      </c>
      <c r="R61" s="2" t="str">
        <f t="shared" si="1"/>
        <v>irssi - 169</v>
      </c>
      <c r="S61" s="3" t="str">
        <f t="shared" si="2"/>
        <v>irssi - 8046497</v>
      </c>
      <c r="T61" s="2" t="b">
        <f t="shared" si="3"/>
        <v>0</v>
      </c>
    </row>
    <row r="62">
      <c r="A62" s="1" t="s">
        <v>203</v>
      </c>
      <c r="B62" s="1" t="s">
        <v>204</v>
      </c>
      <c r="C62" s="1" t="s">
        <v>23</v>
      </c>
      <c r="D62" s="1">
        <v>183.0</v>
      </c>
      <c r="E62" s="1">
        <v>1.0690505E7</v>
      </c>
      <c r="F62" s="1" t="s">
        <v>205</v>
      </c>
      <c r="G62" s="1">
        <v>0.0</v>
      </c>
      <c r="H62" s="1">
        <v>0.0</v>
      </c>
      <c r="I62" s="1">
        <v>1.0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1.0</v>
      </c>
      <c r="P62" s="1">
        <v>0.0</v>
      </c>
      <c r="Q62" s="2" t="b">
        <f>IFERROR(__xludf.DUMMYFUNCTION("IF(REGEXMATCH(B62, ""DEPRECATED""), true, false)
"),FALSE)</f>
        <v>0</v>
      </c>
      <c r="R62" s="2" t="str">
        <f t="shared" si="1"/>
        <v>fluentd - 183</v>
      </c>
      <c r="S62" s="3" t="str">
        <f t="shared" si="2"/>
        <v>fluentd - 10690505</v>
      </c>
      <c r="T62" s="2" t="b">
        <f t="shared" si="3"/>
        <v>0</v>
      </c>
    </row>
    <row r="63">
      <c r="A63" s="1" t="s">
        <v>206</v>
      </c>
      <c r="B63" s="1" t="s">
        <v>207</v>
      </c>
      <c r="C63" s="1" t="s">
        <v>23</v>
      </c>
      <c r="D63" s="1">
        <v>358.0</v>
      </c>
      <c r="E63" s="1">
        <v>5.2871224E7</v>
      </c>
      <c r="F63" s="1" t="s">
        <v>208</v>
      </c>
      <c r="G63" s="1">
        <v>1.0</v>
      </c>
      <c r="H63" s="1">
        <v>138.0</v>
      </c>
      <c r="I63" s="1">
        <v>0.0</v>
      </c>
      <c r="J63" s="1">
        <v>7.0</v>
      </c>
      <c r="K63" s="1">
        <v>2.0</v>
      </c>
      <c r="L63" s="1">
        <v>0.0</v>
      </c>
      <c r="M63" s="1">
        <v>1.0</v>
      </c>
      <c r="N63" s="1">
        <v>1.0</v>
      </c>
      <c r="O63" s="1">
        <v>0.0</v>
      </c>
      <c r="P63" s="1">
        <v>0.0</v>
      </c>
      <c r="Q63" s="2" t="b">
        <f>IFERROR(__xludf.DUMMYFUNCTION("IF(REGEXMATCH(B63, ""DEPRECATED""), true, false)
"),FALSE)</f>
        <v>0</v>
      </c>
      <c r="R63" s="2" t="str">
        <f t="shared" si="1"/>
        <v>erlang - 358</v>
      </c>
      <c r="S63" s="3" t="str">
        <f t="shared" si="2"/>
        <v>erlang - 52871224</v>
      </c>
      <c r="T63" s="2" t="b">
        <f t="shared" si="3"/>
        <v>0</v>
      </c>
    </row>
    <row r="64">
      <c r="A64" s="1" t="s">
        <v>209</v>
      </c>
      <c r="B64" s="1" t="s">
        <v>210</v>
      </c>
      <c r="C64" s="1" t="s">
        <v>23</v>
      </c>
      <c r="D64" s="1">
        <v>77.0</v>
      </c>
      <c r="E64" s="1">
        <v>2778233.0</v>
      </c>
      <c r="F64" s="1" t="s">
        <v>211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2" t="b">
        <f>IFERROR(__xludf.DUMMYFUNCTION("IF(REGEXMATCH(B64, ""DEPRECATED""), true, false)
"),FALSE)</f>
        <v>0</v>
      </c>
      <c r="R64" s="2" t="str">
        <f t="shared" si="1"/>
        <v>eggdrop - 77</v>
      </c>
      <c r="S64" s="3" t="str">
        <f t="shared" si="2"/>
        <v>eggdrop - 2778233</v>
      </c>
      <c r="T64" s="2" t="b">
        <f t="shared" si="3"/>
        <v>0</v>
      </c>
    </row>
    <row r="65">
      <c r="A65" s="1" t="s">
        <v>212</v>
      </c>
      <c r="B65" s="1" t="s">
        <v>213</v>
      </c>
      <c r="C65" s="1" t="s">
        <v>23</v>
      </c>
      <c r="D65" s="1">
        <v>177.0</v>
      </c>
      <c r="E65" s="1">
        <v>1.2184895E7</v>
      </c>
      <c r="F65" s="1" t="s">
        <v>214</v>
      </c>
      <c r="G65" s="1">
        <v>1.0</v>
      </c>
      <c r="H65" s="1">
        <v>0.0</v>
      </c>
      <c r="I65" s="1">
        <v>4.0</v>
      </c>
      <c r="J65" s="1">
        <v>0.0</v>
      </c>
      <c r="K65" s="1">
        <v>2.0</v>
      </c>
      <c r="L65" s="1">
        <v>0.0</v>
      </c>
      <c r="M65" s="1">
        <v>3.0</v>
      </c>
      <c r="N65" s="1">
        <v>0.0</v>
      </c>
      <c r="O65" s="1">
        <v>1.0</v>
      </c>
      <c r="P65" s="1">
        <v>0.0</v>
      </c>
      <c r="Q65" s="2" t="b">
        <f>IFERROR(__xludf.DUMMYFUNCTION("IF(REGEXMATCH(B65, ""DEPRECATED""), true, false)
"),FALSE)</f>
        <v>0</v>
      </c>
      <c r="R65" s="2" t="str">
        <f t="shared" si="1"/>
        <v>bonita - 177</v>
      </c>
      <c r="S65" s="3" t="str">
        <f t="shared" si="2"/>
        <v>bonita - 12184895</v>
      </c>
      <c r="T65" s="2" t="b">
        <f t="shared" si="3"/>
        <v>0</v>
      </c>
    </row>
    <row r="66">
      <c r="A66" s="1" t="s">
        <v>215</v>
      </c>
      <c r="B66" s="1" t="s">
        <v>216</v>
      </c>
      <c r="C66" s="1" t="s">
        <v>23</v>
      </c>
      <c r="D66" s="1">
        <v>1175.0</v>
      </c>
      <c r="E66" s="1">
        <v>6.00200966E8</v>
      </c>
      <c r="F66" s="1" t="s">
        <v>217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0.0</v>
      </c>
      <c r="Q66" s="2" t="b">
        <f>IFERROR(__xludf.DUMMYFUNCTION("IF(REGEXMATCH(B66, ""DEPRECATED""), true, false)
"),FALSE)</f>
        <v>0</v>
      </c>
      <c r="R66" s="2" t="str">
        <f t="shared" si="1"/>
        <v>eclipse-mosquitto - 1175</v>
      </c>
      <c r="S66" s="3" t="str">
        <f t="shared" si="2"/>
        <v>eclipse-mosquitto - 600200966</v>
      </c>
      <c r="T66" s="2" t="b">
        <f t="shared" si="3"/>
        <v>0</v>
      </c>
    </row>
    <row r="67">
      <c r="A67" s="1" t="s">
        <v>218</v>
      </c>
      <c r="B67" s="1" t="s">
        <v>219</v>
      </c>
      <c r="C67" s="1" t="s">
        <v>23</v>
      </c>
      <c r="D67" s="1">
        <v>638.0</v>
      </c>
      <c r="E67" s="1">
        <v>5.40742282E8</v>
      </c>
      <c r="F67" s="1" t="s">
        <v>220</v>
      </c>
      <c r="G67" s="1">
        <v>0.0</v>
      </c>
      <c r="H67" s="1">
        <v>0.0</v>
      </c>
      <c r="I67" s="1">
        <v>0.0</v>
      </c>
      <c r="J67" s="1">
        <v>0.0</v>
      </c>
      <c r="K67" s="1">
        <v>2.0</v>
      </c>
      <c r="L67" s="1">
        <v>0.0</v>
      </c>
      <c r="M67" s="1">
        <v>0.0</v>
      </c>
      <c r="N67" s="1">
        <v>0.0</v>
      </c>
      <c r="O67" s="1">
        <v>1.0</v>
      </c>
      <c r="P67" s="1">
        <v>0.0</v>
      </c>
      <c r="Q67" s="2" t="b">
        <f>IFERROR(__xludf.DUMMYFUNCTION("IF(REGEXMATCH(B67, ""DEPRECATED""), true, false)
"),FALSE)</f>
        <v>0</v>
      </c>
      <c r="R67" s="2" t="str">
        <f t="shared" si="1"/>
        <v>caddy - 638</v>
      </c>
      <c r="S67" s="3" t="str">
        <f t="shared" si="2"/>
        <v>caddy - 540742282</v>
      </c>
      <c r="T67" s="2" t="b">
        <f t="shared" si="3"/>
        <v>0</v>
      </c>
    </row>
    <row r="68">
      <c r="A68" s="1" t="s">
        <v>221</v>
      </c>
      <c r="B68" s="1" t="s">
        <v>222</v>
      </c>
      <c r="C68" s="1" t="s">
        <v>23</v>
      </c>
      <c r="D68" s="1">
        <v>37.0</v>
      </c>
      <c r="E68" s="1">
        <v>22626.0</v>
      </c>
      <c r="F68" s="1" t="s">
        <v>223</v>
      </c>
      <c r="G68" s="1">
        <v>0.0</v>
      </c>
      <c r="H68" s="1">
        <v>0.0</v>
      </c>
      <c r="I68" s="1">
        <v>1.0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2.0</v>
      </c>
      <c r="P68" s="1">
        <v>0.0</v>
      </c>
      <c r="Q68" s="2" t="b">
        <f>IFERROR(__xludf.DUMMYFUNCTION("IF(REGEXMATCH(B68, ""DEPRECATED""), true, false)
"),FALSE)</f>
        <v>0</v>
      </c>
      <c r="R68" s="2" t="str">
        <f t="shared" si="1"/>
        <v>api-firewall - 37</v>
      </c>
      <c r="S68" s="3" t="str">
        <f t="shared" si="2"/>
        <v>api-firewall - 22626</v>
      </c>
      <c r="T68" s="2" t="b">
        <f t="shared" si="3"/>
        <v>0</v>
      </c>
    </row>
    <row r="69">
      <c r="A69" s="1" t="s">
        <v>224</v>
      </c>
      <c r="B69" s="1" t="s">
        <v>225</v>
      </c>
      <c r="C69" s="1" t="s">
        <v>23</v>
      </c>
      <c r="D69" s="1">
        <v>329.0</v>
      </c>
      <c r="E69" s="1">
        <v>1.4362404E7</v>
      </c>
      <c r="F69" s="1" t="s">
        <v>226</v>
      </c>
      <c r="G69" s="1">
        <v>1.0</v>
      </c>
      <c r="H69" s="1">
        <v>24.0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2" t="b">
        <f>IFERROR(__xludf.DUMMYFUNCTION("IF(REGEXMATCH(B69, ""DEPRECATED""), true, false)
"),FALSE)</f>
        <v>0</v>
      </c>
      <c r="R69" s="2" t="str">
        <f t="shared" si="1"/>
        <v>julia - 329</v>
      </c>
      <c r="S69" s="3" t="str">
        <f t="shared" si="2"/>
        <v>julia - 14362404</v>
      </c>
      <c r="T69" s="2" t="b">
        <f t="shared" si="3"/>
        <v>0</v>
      </c>
    </row>
    <row r="70" hidden="1">
      <c r="A70" s="1" t="s">
        <v>227</v>
      </c>
      <c r="B70" s="1" t="s">
        <v>228</v>
      </c>
      <c r="C70" s="1" t="s">
        <v>23</v>
      </c>
      <c r="D70" s="1">
        <v>620.0</v>
      </c>
      <c r="E70" s="1">
        <v>1.65021189E8</v>
      </c>
      <c r="F70" s="1" t="s">
        <v>229</v>
      </c>
      <c r="G70" s="1" t="s">
        <v>166</v>
      </c>
      <c r="H70" s="1" t="s">
        <v>166</v>
      </c>
      <c r="I70" s="1" t="s">
        <v>166</v>
      </c>
      <c r="J70" s="1" t="s">
        <v>166</v>
      </c>
      <c r="K70" s="1" t="s">
        <v>166</v>
      </c>
      <c r="L70" s="1" t="s">
        <v>166</v>
      </c>
      <c r="M70" s="1" t="s">
        <v>166</v>
      </c>
      <c r="N70" s="1" t="s">
        <v>166</v>
      </c>
      <c r="O70" s="1" t="s">
        <v>166</v>
      </c>
      <c r="P70" s="1" t="s">
        <v>166</v>
      </c>
      <c r="Q70" s="2" t="b">
        <f>IFERROR(__xludf.DUMMYFUNCTION("IF(REGEXMATCH(B70, ""DEPRECATED""), true, false)
"),FALSE)</f>
        <v>0</v>
      </c>
      <c r="R70" s="2" t="str">
        <f t="shared" si="1"/>
        <v>percona - 620</v>
      </c>
      <c r="S70" s="3" t="str">
        <f t="shared" si="2"/>
        <v>percona - 165021189</v>
      </c>
      <c r="T70" s="2" t="b">
        <f t="shared" si="3"/>
        <v>1</v>
      </c>
    </row>
    <row r="71" hidden="1">
      <c r="A71" s="1" t="s">
        <v>230</v>
      </c>
      <c r="B71" s="1" t="s">
        <v>231</v>
      </c>
      <c r="C71" s="1" t="s">
        <v>23</v>
      </c>
      <c r="D71" s="1">
        <v>1026.0</v>
      </c>
      <c r="E71" s="1">
        <v>3.3006734E7</v>
      </c>
      <c r="F71" s="1" t="s">
        <v>232</v>
      </c>
      <c r="G71" s="1" t="s">
        <v>166</v>
      </c>
      <c r="H71" s="1" t="s">
        <v>166</v>
      </c>
      <c r="I71" s="1" t="s">
        <v>166</v>
      </c>
      <c r="J71" s="1" t="s">
        <v>166</v>
      </c>
      <c r="K71" s="1" t="s">
        <v>166</v>
      </c>
      <c r="L71" s="1" t="s">
        <v>166</v>
      </c>
      <c r="M71" s="1" t="s">
        <v>166</v>
      </c>
      <c r="N71" s="1" t="s">
        <v>166</v>
      </c>
      <c r="O71" s="1" t="s">
        <v>166</v>
      </c>
      <c r="P71" s="1" t="s">
        <v>166</v>
      </c>
      <c r="Q71" s="2" t="b">
        <f>IFERROR(__xludf.DUMMYFUNCTION("IF(REGEXMATCH(B71, ""DEPRECATED""), true, false)
"),FALSE)</f>
        <v>0</v>
      </c>
      <c r="R71" s="2" t="str">
        <f t="shared" si="1"/>
        <v>oraclelinux - 1026</v>
      </c>
      <c r="S71" s="3" t="str">
        <f t="shared" si="2"/>
        <v>oraclelinux - 33006734</v>
      </c>
      <c r="T71" s="2" t="b">
        <f t="shared" si="3"/>
        <v>1</v>
      </c>
    </row>
    <row r="72">
      <c r="A72" s="1" t="s">
        <v>233</v>
      </c>
      <c r="B72" s="1" t="s">
        <v>234</v>
      </c>
      <c r="C72" s="1" t="s">
        <v>23</v>
      </c>
      <c r="D72" s="1">
        <v>448.0</v>
      </c>
      <c r="E72" s="1">
        <v>7.8640247E7</v>
      </c>
      <c r="F72" s="1" t="s">
        <v>235</v>
      </c>
      <c r="G72" s="1">
        <v>3.0</v>
      </c>
      <c r="H72" s="1">
        <v>16.0</v>
      </c>
      <c r="I72" s="1">
        <v>1.0</v>
      </c>
      <c r="J72" s="1">
        <v>15.0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2" t="b">
        <f>IFERROR(__xludf.DUMMYFUNCTION("IF(REGEXMATCH(B72, ""DEPRECATED""), true, false)
"),FALSE)</f>
        <v>0</v>
      </c>
      <c r="R72" s="2" t="str">
        <f t="shared" si="1"/>
        <v>eclipse-temurin - 448</v>
      </c>
      <c r="S72" s="3" t="str">
        <f t="shared" si="2"/>
        <v>eclipse-temurin - 78640247</v>
      </c>
      <c r="T72" s="2" t="b">
        <f t="shared" si="3"/>
        <v>0</v>
      </c>
    </row>
    <row r="73">
      <c r="A73" s="1" t="s">
        <v>236</v>
      </c>
      <c r="B73" s="1" t="s">
        <v>237</v>
      </c>
      <c r="C73" s="1" t="s">
        <v>23</v>
      </c>
      <c r="D73" s="1">
        <v>48.0</v>
      </c>
      <c r="E73" s="1">
        <v>2.1765289E7</v>
      </c>
      <c r="F73" s="1" t="s">
        <v>238</v>
      </c>
      <c r="G73" s="1">
        <v>3.0</v>
      </c>
      <c r="H73" s="1">
        <v>11.0</v>
      </c>
      <c r="I73" s="1">
        <v>1.0</v>
      </c>
      <c r="J73" s="1">
        <v>3.0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2" t="b">
        <f>IFERROR(__xludf.DUMMYFUNCTION("IF(REGEXMATCH(B73, ""DEPRECATED""), true, false)
"),FALSE)</f>
        <v>0</v>
      </c>
      <c r="R73" s="2" t="str">
        <f t="shared" si="1"/>
        <v>sapmachine - 48</v>
      </c>
      <c r="S73" s="3" t="str">
        <f t="shared" si="2"/>
        <v>sapmachine - 21765289</v>
      </c>
      <c r="T73" s="2" t="b">
        <f t="shared" si="3"/>
        <v>0</v>
      </c>
    </row>
    <row r="74" hidden="1">
      <c r="A74" s="1" t="s">
        <v>239</v>
      </c>
      <c r="B74" s="1" t="s">
        <v>240</v>
      </c>
      <c r="C74" s="1" t="s">
        <v>23</v>
      </c>
      <c r="D74" s="1">
        <v>786.0</v>
      </c>
      <c r="E74" s="1">
        <v>7.3103813E7</v>
      </c>
      <c r="F74" s="1" t="s">
        <v>241</v>
      </c>
      <c r="G74" s="1" t="s">
        <v>166</v>
      </c>
      <c r="H74" s="1" t="s">
        <v>166</v>
      </c>
      <c r="I74" s="1" t="s">
        <v>166</v>
      </c>
      <c r="J74" s="1" t="s">
        <v>166</v>
      </c>
      <c r="K74" s="1" t="s">
        <v>166</v>
      </c>
      <c r="L74" s="1" t="s">
        <v>166</v>
      </c>
      <c r="M74" s="1" t="s">
        <v>166</v>
      </c>
      <c r="N74" s="1" t="s">
        <v>166</v>
      </c>
      <c r="O74" s="1" t="s">
        <v>166</v>
      </c>
      <c r="P74" s="1" t="s">
        <v>166</v>
      </c>
      <c r="Q74" s="2" t="b">
        <f>IFERROR(__xludf.DUMMYFUNCTION("IF(REGEXMATCH(B74, ""DEPRECATED""), true, false)
"),FALSE)</f>
        <v>0</v>
      </c>
      <c r="R74" s="2" t="str">
        <f t="shared" si="1"/>
        <v>rocket.chat - 786</v>
      </c>
      <c r="S74" s="3" t="str">
        <f t="shared" si="2"/>
        <v>rocket.chat - 73103813</v>
      </c>
      <c r="T74" s="2" t="b">
        <f t="shared" si="3"/>
        <v>1</v>
      </c>
    </row>
    <row r="75">
      <c r="A75" s="1" t="s">
        <v>242</v>
      </c>
      <c r="B75" s="1" t="s">
        <v>243</v>
      </c>
      <c r="C75" s="1" t="s">
        <v>23</v>
      </c>
      <c r="D75" s="1">
        <v>4579.0</v>
      </c>
      <c r="E75" s="1">
        <v>4.357117408E9</v>
      </c>
      <c r="F75" s="1" t="s">
        <v>244</v>
      </c>
      <c r="G75" s="1">
        <v>1.0</v>
      </c>
      <c r="H75" s="1">
        <v>28.0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1.0</v>
      </c>
      <c r="O75" s="1">
        <v>0.0</v>
      </c>
      <c r="P75" s="1">
        <v>0.0</v>
      </c>
      <c r="Q75" s="2" t="b">
        <f>IFERROR(__xludf.DUMMYFUNCTION("IF(REGEXMATCH(B75, ""DEPRECATED""), true, false)
"),FALSE)</f>
        <v>0</v>
      </c>
      <c r="R75" s="2" t="str">
        <f t="shared" si="1"/>
        <v>httpd - 4579</v>
      </c>
      <c r="S75" s="3" t="str">
        <f t="shared" si="2"/>
        <v>httpd - 4357117408</v>
      </c>
      <c r="T75" s="2" t="b">
        <f t="shared" si="3"/>
        <v>0</v>
      </c>
    </row>
    <row r="76">
      <c r="A76" s="1" t="s">
        <v>245</v>
      </c>
      <c r="B76" s="1" t="s">
        <v>246</v>
      </c>
      <c r="C76" s="1" t="s">
        <v>23</v>
      </c>
      <c r="D76" s="1">
        <v>12437.0</v>
      </c>
      <c r="E76" s="1">
        <v>5.994034865E9</v>
      </c>
      <c r="F76" s="1" t="s">
        <v>247</v>
      </c>
      <c r="G76" s="1">
        <v>3.0</v>
      </c>
      <c r="H76" s="1">
        <v>19.0</v>
      </c>
      <c r="I76" s="1">
        <v>11.0</v>
      </c>
      <c r="J76" s="1">
        <v>0.0</v>
      </c>
      <c r="K76" s="1">
        <v>28.0</v>
      </c>
      <c r="L76" s="1">
        <v>0.0</v>
      </c>
      <c r="M76" s="1">
        <v>2.0</v>
      </c>
      <c r="N76" s="1">
        <v>1.0</v>
      </c>
      <c r="O76" s="1">
        <v>1.0</v>
      </c>
      <c r="P76" s="1">
        <v>0.0</v>
      </c>
      <c r="Q76" s="2" t="b">
        <f>IFERROR(__xludf.DUMMYFUNCTION("IF(REGEXMATCH(B76, ""DEPRECATED""), true, false)
"),FALSE)</f>
        <v>0</v>
      </c>
      <c r="R76" s="2" t="str">
        <f t="shared" si="1"/>
        <v>redis - 12437</v>
      </c>
      <c r="S76" s="3" t="str">
        <f t="shared" si="2"/>
        <v>redis - 5994034865</v>
      </c>
      <c r="T76" s="2" t="b">
        <f t="shared" si="3"/>
        <v>0</v>
      </c>
    </row>
    <row r="77">
      <c r="A77" s="1" t="s">
        <v>248</v>
      </c>
      <c r="B77" s="1" t="s">
        <v>249</v>
      </c>
      <c r="C77" s="1" t="s">
        <v>23</v>
      </c>
      <c r="D77" s="1">
        <v>93.0</v>
      </c>
      <c r="E77" s="1">
        <v>6506724.0</v>
      </c>
      <c r="F77" s="1" t="s">
        <v>250</v>
      </c>
      <c r="G77" s="1">
        <v>15.0</v>
      </c>
      <c r="H77" s="1">
        <v>41.0</v>
      </c>
      <c r="I77" s="1">
        <v>119.0</v>
      </c>
      <c r="J77" s="1">
        <v>4.0</v>
      </c>
      <c r="K77" s="1">
        <v>71.0</v>
      </c>
      <c r="L77" s="1">
        <v>0.0</v>
      </c>
      <c r="M77" s="1">
        <v>39.0</v>
      </c>
      <c r="N77" s="1">
        <v>0.0</v>
      </c>
      <c r="O77" s="1">
        <v>10.0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1"/>
        <v>plone - 93</v>
      </c>
      <c r="S77" s="3" t="str">
        <f t="shared" si="2"/>
        <v>plone - 6506724</v>
      </c>
      <c r="T77" s="2" t="b">
        <f t="shared" si="3"/>
        <v>0</v>
      </c>
    </row>
    <row r="78">
      <c r="A78" s="1" t="s">
        <v>251</v>
      </c>
      <c r="B78" s="1" t="s">
        <v>252</v>
      </c>
      <c r="C78" s="1" t="s">
        <v>23</v>
      </c>
      <c r="D78" s="1">
        <v>8.0</v>
      </c>
      <c r="E78" s="1">
        <v>216960.0</v>
      </c>
      <c r="F78" s="1" t="s">
        <v>253</v>
      </c>
      <c r="G78" s="1">
        <v>0.0</v>
      </c>
      <c r="H78" s="1">
        <v>29.0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1.0</v>
      </c>
      <c r="Q78" s="2" t="b">
        <f>IFERROR(__xludf.DUMMYFUNCTION("IF(REGEXMATCH(B78, ""DEPRECATED""), true, false)
"),FALSE)</f>
        <v>0</v>
      </c>
      <c r="R78" s="2" t="str">
        <f t="shared" si="1"/>
        <v>satosa - 8</v>
      </c>
      <c r="S78" s="3" t="str">
        <f t="shared" si="2"/>
        <v>satosa - 216960</v>
      </c>
      <c r="T78" s="2" t="b">
        <f t="shared" si="3"/>
        <v>0</v>
      </c>
    </row>
    <row r="79">
      <c r="A79" s="1" t="s">
        <v>254</v>
      </c>
      <c r="B79" s="1" t="s">
        <v>255</v>
      </c>
      <c r="C79" s="1" t="s">
        <v>23</v>
      </c>
      <c r="D79" s="1">
        <v>9131.0</v>
      </c>
      <c r="E79" s="1">
        <v>7.040684374E9</v>
      </c>
      <c r="F79" s="1" t="s">
        <v>256</v>
      </c>
      <c r="G79" s="1">
        <v>1.0</v>
      </c>
      <c r="H79" s="1">
        <v>92.0</v>
      </c>
      <c r="I79" s="1">
        <v>0.0</v>
      </c>
      <c r="J79" s="1">
        <v>7.0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2" t="b">
        <f>IFERROR(__xludf.DUMMYFUNCTION("IF(REGEXMATCH(B79, ""DEPRECATED""), true, false)
"),FALSE)</f>
        <v>0</v>
      </c>
      <c r="R79" s="2" t="str">
        <f t="shared" si="1"/>
        <v>python - 9131</v>
      </c>
      <c r="S79" s="3" t="str">
        <f t="shared" si="2"/>
        <v>python - 7040684374</v>
      </c>
      <c r="T79" s="2" t="b">
        <f t="shared" si="3"/>
        <v>0</v>
      </c>
    </row>
    <row r="80">
      <c r="A80" s="1" t="s">
        <v>257</v>
      </c>
      <c r="B80" s="1" t="s">
        <v>258</v>
      </c>
      <c r="C80" s="1" t="s">
        <v>23</v>
      </c>
      <c r="D80" s="1">
        <v>144.0</v>
      </c>
      <c r="E80" s="1">
        <v>7.5980321E7</v>
      </c>
      <c r="F80" s="1" t="s">
        <v>259</v>
      </c>
      <c r="G80" s="1">
        <v>3.0</v>
      </c>
      <c r="H80" s="1">
        <v>17.0</v>
      </c>
      <c r="I80" s="1">
        <v>1.0</v>
      </c>
      <c r="J80" s="1">
        <v>15.0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2" t="b">
        <f>IFERROR(__xludf.DUMMYFUNCTION("IF(REGEXMATCH(B80, ""DEPRECATED""), true, false)
"),FALSE)</f>
        <v>0</v>
      </c>
      <c r="R80" s="2" t="str">
        <f t="shared" si="1"/>
        <v>groovy - 144</v>
      </c>
      <c r="S80" s="3" t="str">
        <f t="shared" si="2"/>
        <v>groovy - 75980321</v>
      </c>
      <c r="T80" s="2" t="b">
        <f t="shared" si="3"/>
        <v>0</v>
      </c>
    </row>
    <row r="81">
      <c r="A81" s="1" t="s">
        <v>260</v>
      </c>
      <c r="B81" s="1" t="s">
        <v>261</v>
      </c>
      <c r="C81" s="1" t="s">
        <v>23</v>
      </c>
      <c r="D81" s="1">
        <v>353.0</v>
      </c>
      <c r="E81" s="1">
        <v>3.5296303E7</v>
      </c>
      <c r="F81" s="1" t="s">
        <v>262</v>
      </c>
      <c r="G81" s="1">
        <v>2.0</v>
      </c>
      <c r="H81" s="1">
        <v>38.0</v>
      </c>
      <c r="I81" s="1">
        <v>6.0</v>
      </c>
      <c r="J81" s="1">
        <v>1.0</v>
      </c>
      <c r="K81" s="1">
        <v>0.0</v>
      </c>
      <c r="L81" s="1">
        <v>0.0</v>
      </c>
      <c r="M81" s="1">
        <v>0.0</v>
      </c>
      <c r="N81" s="1">
        <v>1.0</v>
      </c>
      <c r="O81" s="1">
        <v>0.0</v>
      </c>
      <c r="P81" s="1">
        <v>0.0</v>
      </c>
      <c r="Q81" s="2" t="b">
        <f>IFERROR(__xludf.DUMMYFUNCTION("IF(REGEXMATCH(B81, ""DEPRECATED""), true, false)
"),FALSE)</f>
        <v>0</v>
      </c>
      <c r="R81" s="2" t="str">
        <f t="shared" si="1"/>
        <v>clojure - 353</v>
      </c>
      <c r="S81" s="3" t="str">
        <f t="shared" si="2"/>
        <v>clojure - 35296303</v>
      </c>
      <c r="T81" s="2" t="b">
        <f t="shared" si="3"/>
        <v>0</v>
      </c>
    </row>
    <row r="82" hidden="1">
      <c r="A82" s="1" t="s">
        <v>263</v>
      </c>
      <c r="B82" s="1" t="s">
        <v>264</v>
      </c>
      <c r="C82" s="1" t="s">
        <v>23</v>
      </c>
      <c r="D82" s="1">
        <v>297.0</v>
      </c>
      <c r="E82" s="1">
        <v>2.3350967E7</v>
      </c>
      <c r="F82" s="1" t="s">
        <v>265</v>
      </c>
      <c r="G82" s="1" t="s">
        <v>166</v>
      </c>
      <c r="H82" s="1" t="s">
        <v>166</v>
      </c>
      <c r="I82" s="1" t="s">
        <v>166</v>
      </c>
      <c r="J82" s="1" t="s">
        <v>166</v>
      </c>
      <c r="K82" s="1" t="s">
        <v>166</v>
      </c>
      <c r="L82" s="1" t="s">
        <v>166</v>
      </c>
      <c r="M82" s="1" t="s">
        <v>166</v>
      </c>
      <c r="N82" s="1" t="s">
        <v>166</v>
      </c>
      <c r="O82" s="1" t="s">
        <v>166</v>
      </c>
      <c r="P82" s="1" t="s">
        <v>166</v>
      </c>
      <c r="Q82" s="2" t="b">
        <f>IFERROR(__xludf.DUMMYFUNCTION("IF(REGEXMATCH(B82, ""DEPRECATED""), true, false)
"),FALSE)</f>
        <v>0</v>
      </c>
      <c r="R82" s="2" t="str">
        <f t="shared" si="1"/>
        <v>websphere-liberty - 297</v>
      </c>
      <c r="S82" s="3" t="str">
        <f t="shared" si="2"/>
        <v>websphere-liberty - 23350967</v>
      </c>
      <c r="T82" s="2" t="b">
        <f t="shared" si="3"/>
        <v>1</v>
      </c>
    </row>
    <row r="83">
      <c r="A83" s="1" t="s">
        <v>266</v>
      </c>
      <c r="B83" s="1" t="s">
        <v>267</v>
      </c>
      <c r="C83" s="1" t="s">
        <v>23</v>
      </c>
      <c r="D83" s="1">
        <v>62.0</v>
      </c>
      <c r="E83" s="1">
        <v>1.2612114E7</v>
      </c>
      <c r="F83" s="1" t="s">
        <v>268</v>
      </c>
      <c r="G83" s="1">
        <v>3.0</v>
      </c>
      <c r="H83" s="1">
        <v>11.0</v>
      </c>
      <c r="I83" s="1">
        <v>1.0</v>
      </c>
      <c r="J83" s="1">
        <v>4.0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1"/>
        <v>open-liberty - 62</v>
      </c>
      <c r="S83" s="3" t="str">
        <f t="shared" si="2"/>
        <v>open-liberty - 12612114</v>
      </c>
      <c r="T83" s="2" t="b">
        <f t="shared" si="3"/>
        <v>0</v>
      </c>
    </row>
    <row r="84">
      <c r="A84" s="1" t="s">
        <v>269</v>
      </c>
      <c r="B84" s="1" t="s">
        <v>270</v>
      </c>
      <c r="C84" s="1" t="s">
        <v>23</v>
      </c>
      <c r="D84" s="1">
        <v>116.0</v>
      </c>
      <c r="E84" s="1">
        <v>4.9764946E7</v>
      </c>
      <c r="F84" s="1" t="s">
        <v>271</v>
      </c>
      <c r="G84" s="1">
        <v>2.0</v>
      </c>
      <c r="H84" s="1">
        <v>44.0</v>
      </c>
      <c r="I84" s="1">
        <v>2.0</v>
      </c>
      <c r="J84" s="1">
        <v>45.0</v>
      </c>
      <c r="K84" s="1">
        <v>8.0</v>
      </c>
      <c r="L84" s="1">
        <v>3.0</v>
      </c>
      <c r="M84" s="1">
        <v>0.0</v>
      </c>
      <c r="N84" s="1">
        <v>0.0</v>
      </c>
      <c r="O84" s="1">
        <v>0.0</v>
      </c>
      <c r="P84" s="1">
        <v>0.0</v>
      </c>
      <c r="Q84" s="2" t="b">
        <f>IFERROR(__xludf.DUMMYFUNCTION("IF(REGEXMATCH(B84, ""DEPRECATED""), true, false)
"),FALSE)</f>
        <v>0</v>
      </c>
      <c r="R84" s="2" t="str">
        <f t="shared" si="1"/>
        <v>jruby - 116</v>
      </c>
      <c r="S84" s="3" t="str">
        <f t="shared" si="2"/>
        <v>jruby - 49764946</v>
      </c>
      <c r="T84" s="2" t="b">
        <f t="shared" si="3"/>
        <v>0</v>
      </c>
    </row>
    <row r="85">
      <c r="A85" s="1" t="s">
        <v>272</v>
      </c>
      <c r="B85" s="1" t="s">
        <v>273</v>
      </c>
      <c r="C85" s="1" t="s">
        <v>23</v>
      </c>
      <c r="D85" s="1">
        <v>1808.0</v>
      </c>
      <c r="E85" s="1">
        <v>1.017648772E9</v>
      </c>
      <c r="F85" s="1" t="s">
        <v>274</v>
      </c>
      <c r="G85" s="1">
        <v>1.0</v>
      </c>
      <c r="H85" s="1">
        <v>26.0</v>
      </c>
      <c r="I85" s="1">
        <v>4.0</v>
      </c>
      <c r="J85" s="1">
        <v>1.0</v>
      </c>
      <c r="K85" s="1">
        <v>9.0</v>
      </c>
      <c r="L85" s="1">
        <v>0.0</v>
      </c>
      <c r="M85" s="1">
        <v>2.0</v>
      </c>
      <c r="N85" s="1">
        <v>1.0</v>
      </c>
      <c r="O85" s="1">
        <v>1.0</v>
      </c>
      <c r="P85" s="1">
        <v>0.0</v>
      </c>
      <c r="Q85" s="2" t="b">
        <f>IFERROR(__xludf.DUMMYFUNCTION("IF(REGEXMATCH(B85, ""DEPRECATED""), true, false)
"),FALSE)</f>
        <v>0</v>
      </c>
      <c r="R85" s="2" t="str">
        <f t="shared" si="1"/>
        <v>influxdb - 1808</v>
      </c>
      <c r="S85" s="3" t="str">
        <f t="shared" si="2"/>
        <v>influxdb - 1017648772</v>
      </c>
      <c r="T85" s="2" t="b">
        <f t="shared" si="3"/>
        <v>0</v>
      </c>
    </row>
    <row r="86">
      <c r="A86" s="1" t="s">
        <v>275</v>
      </c>
      <c r="B86" s="1" t="s">
        <v>276</v>
      </c>
      <c r="C86" s="1" t="s">
        <v>23</v>
      </c>
      <c r="D86" s="1">
        <v>2098.0</v>
      </c>
      <c r="E86" s="1">
        <v>4.402857683E9</v>
      </c>
      <c r="F86" s="1" t="s">
        <v>277</v>
      </c>
      <c r="G86" s="1">
        <v>1.0</v>
      </c>
      <c r="H86" s="1">
        <v>19.0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1.0</v>
      </c>
      <c r="O86" s="1">
        <v>0.0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1"/>
        <v>memcached - 2098</v>
      </c>
      <c r="S86" s="3" t="str">
        <f t="shared" si="2"/>
        <v>memcached - 4402857683</v>
      </c>
      <c r="T86" s="2" t="b">
        <f t="shared" si="3"/>
        <v>0</v>
      </c>
    </row>
    <row r="87" hidden="1">
      <c r="A87" s="1" t="s">
        <v>278</v>
      </c>
      <c r="B87" s="1" t="s">
        <v>279</v>
      </c>
      <c r="C87" s="1" t="s">
        <v>23</v>
      </c>
      <c r="D87" s="1">
        <v>142.0</v>
      </c>
      <c r="E87" s="1">
        <v>1.735751E7</v>
      </c>
      <c r="F87" s="1" t="s">
        <v>280</v>
      </c>
      <c r="G87" s="1" t="s">
        <v>166</v>
      </c>
      <c r="H87" s="1" t="s">
        <v>166</v>
      </c>
      <c r="I87" s="1" t="s">
        <v>166</v>
      </c>
      <c r="J87" s="1" t="s">
        <v>166</v>
      </c>
      <c r="K87" s="1" t="s">
        <v>166</v>
      </c>
      <c r="L87" s="1" t="s">
        <v>166</v>
      </c>
      <c r="M87" s="1" t="s">
        <v>166</v>
      </c>
      <c r="N87" s="1" t="s">
        <v>166</v>
      </c>
      <c r="O87" s="1" t="s">
        <v>166</v>
      </c>
      <c r="P87" s="1" t="s">
        <v>166</v>
      </c>
      <c r="Q87" s="2" t="b">
        <f>IFERROR(__xludf.DUMMYFUNCTION("IF(REGEXMATCH(B87, ""DEPRECATED""), true, false)
"),FALSE)</f>
        <v>0</v>
      </c>
      <c r="R87" s="2" t="str">
        <f t="shared" si="1"/>
        <v>aerospike - 142</v>
      </c>
      <c r="S87" s="3" t="str">
        <f t="shared" si="2"/>
        <v>aerospike - 17357510</v>
      </c>
      <c r="T87" s="2" t="b">
        <f t="shared" si="3"/>
        <v>1</v>
      </c>
    </row>
    <row r="88">
      <c r="A88" s="1" t="s">
        <v>281</v>
      </c>
      <c r="B88" s="1" t="s">
        <v>282</v>
      </c>
      <c r="C88" s="1" t="s">
        <v>23</v>
      </c>
      <c r="D88" s="1">
        <v>64.0</v>
      </c>
      <c r="E88" s="1">
        <v>3032030.0</v>
      </c>
      <c r="F88" s="1" t="s">
        <v>283</v>
      </c>
      <c r="G88" s="1">
        <v>0.0</v>
      </c>
      <c r="H88" s="1">
        <v>80.0</v>
      </c>
      <c r="I88" s="1">
        <v>0.0</v>
      </c>
      <c r="J88" s="1">
        <v>1.0</v>
      </c>
      <c r="K88" s="1">
        <v>0.0</v>
      </c>
      <c r="L88" s="1">
        <v>0.0</v>
      </c>
      <c r="M88" s="1">
        <v>0.0</v>
      </c>
      <c r="N88" s="1">
        <v>1.0</v>
      </c>
      <c r="O88" s="1">
        <v>0.0</v>
      </c>
      <c r="P88" s="1">
        <v>0.0</v>
      </c>
      <c r="Q88" s="2" t="b">
        <f>IFERROR(__xludf.DUMMYFUNCTION("IF(REGEXMATCH(B88, ""DEPRECATED""), true, false)
"),FALSE)</f>
        <v>0</v>
      </c>
      <c r="R88" s="2" t="str">
        <f t="shared" si="1"/>
        <v>swipl - 64</v>
      </c>
      <c r="S88" s="3" t="str">
        <f t="shared" si="2"/>
        <v>swipl - 3032030</v>
      </c>
      <c r="T88" s="2" t="b">
        <f t="shared" si="3"/>
        <v>0</v>
      </c>
    </row>
    <row r="89">
      <c r="A89" s="1" t="s">
        <v>284</v>
      </c>
      <c r="B89" s="1" t="s">
        <v>285</v>
      </c>
      <c r="C89" s="1" t="s">
        <v>23</v>
      </c>
      <c r="D89" s="1">
        <v>467.0</v>
      </c>
      <c r="E89" s="1">
        <v>7766179.0</v>
      </c>
      <c r="F89" s="1" t="s">
        <v>286</v>
      </c>
      <c r="G89" s="1">
        <v>3.0</v>
      </c>
      <c r="H89" s="1">
        <v>216.0</v>
      </c>
      <c r="I89" s="1">
        <v>4.0</v>
      </c>
      <c r="J89" s="1">
        <v>4.0</v>
      </c>
      <c r="K89" s="1">
        <v>1.0</v>
      </c>
      <c r="L89" s="1">
        <v>1.0</v>
      </c>
      <c r="M89" s="1">
        <v>1.0</v>
      </c>
      <c r="N89" s="1">
        <v>1.0</v>
      </c>
      <c r="O89" s="1">
        <v>0.0</v>
      </c>
      <c r="P89" s="1">
        <v>0.0</v>
      </c>
      <c r="Q89" s="2" t="b">
        <f>IFERROR(__xludf.DUMMYFUNCTION("IF(REGEXMATCH(B89, ""DEPRECATED""), true, false)
"),FALSE)</f>
        <v>0</v>
      </c>
      <c r="R89" s="2" t="str">
        <f t="shared" si="1"/>
        <v>haskell - 467</v>
      </c>
      <c r="S89" s="3" t="str">
        <f t="shared" si="2"/>
        <v>haskell - 7766179</v>
      </c>
      <c r="T89" s="2" t="b">
        <f t="shared" si="3"/>
        <v>0</v>
      </c>
    </row>
    <row r="90" hidden="1">
      <c r="A90" s="1" t="s">
        <v>287</v>
      </c>
      <c r="B90" s="1" t="s">
        <v>288</v>
      </c>
      <c r="C90" s="1" t="s">
        <v>23</v>
      </c>
      <c r="D90" s="1">
        <v>68.0</v>
      </c>
      <c r="E90" s="1">
        <v>6456441.0</v>
      </c>
      <c r="F90" s="1" t="s">
        <v>289</v>
      </c>
      <c r="G90" s="1" t="s">
        <v>166</v>
      </c>
      <c r="H90" s="1" t="s">
        <v>166</v>
      </c>
      <c r="I90" s="1" t="s">
        <v>166</v>
      </c>
      <c r="J90" s="1" t="s">
        <v>166</v>
      </c>
      <c r="K90" s="1" t="s">
        <v>166</v>
      </c>
      <c r="L90" s="1" t="s">
        <v>166</v>
      </c>
      <c r="M90" s="1" t="s">
        <v>166</v>
      </c>
      <c r="N90" s="1" t="s">
        <v>166</v>
      </c>
      <c r="O90" s="1" t="s">
        <v>166</v>
      </c>
      <c r="P90" s="1" t="s">
        <v>166</v>
      </c>
      <c r="Q90" s="2" t="b">
        <f>IFERROR(__xludf.DUMMYFUNCTION("IF(REGEXMATCH(B90, ""DEPRECATED""), true, false)
"),FALSE)</f>
        <v>0</v>
      </c>
      <c r="R90" s="2" t="str">
        <f t="shared" si="1"/>
        <v>notary - 68</v>
      </c>
      <c r="S90" s="3" t="str">
        <f t="shared" si="2"/>
        <v>notary - 6456441</v>
      </c>
      <c r="T90" s="2" t="b">
        <f t="shared" si="3"/>
        <v>1</v>
      </c>
    </row>
    <row r="91">
      <c r="A91" s="1" t="s">
        <v>290</v>
      </c>
      <c r="B91" s="1" t="s">
        <v>291</v>
      </c>
      <c r="C91" s="1" t="s">
        <v>23</v>
      </c>
      <c r="D91" s="1">
        <v>12734.0</v>
      </c>
      <c r="E91" s="1">
        <v>5.925679194E9</v>
      </c>
      <c r="F91" s="1" t="s">
        <v>292</v>
      </c>
      <c r="G91" s="1">
        <v>3.0</v>
      </c>
      <c r="H91" s="1">
        <v>32.0</v>
      </c>
      <c r="I91" s="1">
        <v>11.0</v>
      </c>
      <c r="J91" s="1">
        <v>0.0</v>
      </c>
      <c r="K91" s="1">
        <v>28.0</v>
      </c>
      <c r="L91" s="1">
        <v>0.0</v>
      </c>
      <c r="M91" s="1">
        <v>2.0</v>
      </c>
      <c r="N91" s="1">
        <v>1.0</v>
      </c>
      <c r="O91" s="1">
        <v>1.0</v>
      </c>
      <c r="P91" s="1">
        <v>0.0</v>
      </c>
      <c r="Q91" s="2" t="b">
        <f>IFERROR(__xludf.DUMMYFUNCTION("IF(REGEXMATCH(B91, ""DEPRECATED""), true, false)
"),FALSE)</f>
        <v>0</v>
      </c>
      <c r="R91" s="2" t="str">
        <f t="shared" si="1"/>
        <v>postgres - 12734</v>
      </c>
      <c r="S91" s="3" t="str">
        <f t="shared" si="2"/>
        <v>postgres - 5925679194</v>
      </c>
      <c r="T91" s="2" t="b">
        <f t="shared" si="3"/>
        <v>0</v>
      </c>
    </row>
    <row r="92">
      <c r="A92" s="1" t="s">
        <v>293</v>
      </c>
      <c r="B92" s="1" t="s">
        <v>294</v>
      </c>
      <c r="C92" s="1" t="s">
        <v>23</v>
      </c>
      <c r="D92" s="1">
        <v>967.0</v>
      </c>
      <c r="E92" s="1">
        <v>1.44318402E8</v>
      </c>
      <c r="F92" s="1" t="s">
        <v>295</v>
      </c>
      <c r="G92" s="1">
        <v>5.0</v>
      </c>
      <c r="H92" s="1">
        <v>16.0</v>
      </c>
      <c r="I92" s="1">
        <v>9.0</v>
      </c>
      <c r="J92" s="1">
        <v>16.0</v>
      </c>
      <c r="K92" s="1">
        <v>7.0</v>
      </c>
      <c r="L92" s="1">
        <v>0.0</v>
      </c>
      <c r="M92" s="1">
        <v>1.0</v>
      </c>
      <c r="N92" s="1">
        <v>0.0</v>
      </c>
      <c r="O92" s="1">
        <v>1.0</v>
      </c>
      <c r="P92" s="1">
        <v>0.0</v>
      </c>
      <c r="Q92" s="2" t="b">
        <f>IFERROR(__xludf.DUMMYFUNCTION("IF(REGEXMATCH(B92, ""DEPRECATED""), true, false)
"),FALSE)</f>
        <v>0</v>
      </c>
      <c r="R92" s="2" t="str">
        <f t="shared" si="1"/>
        <v>solr - 967</v>
      </c>
      <c r="S92" s="3" t="str">
        <f t="shared" si="2"/>
        <v>solr - 144318402</v>
      </c>
      <c r="T92" s="2" t="b">
        <f t="shared" si="3"/>
        <v>0</v>
      </c>
    </row>
    <row r="93">
      <c r="A93" s="1" t="s">
        <v>296</v>
      </c>
      <c r="B93" s="1" t="s">
        <v>297</v>
      </c>
      <c r="C93" s="1" t="s">
        <v>23</v>
      </c>
      <c r="D93" s="1">
        <v>224.0</v>
      </c>
      <c r="E93" s="1">
        <v>1.7217744E7</v>
      </c>
      <c r="F93" s="1" t="s">
        <v>298</v>
      </c>
      <c r="G93" s="1">
        <v>0.0</v>
      </c>
      <c r="H93" s="1">
        <v>0.0</v>
      </c>
      <c r="I93" s="1">
        <v>7.0</v>
      </c>
      <c r="J93" s="1">
        <v>1.0</v>
      </c>
      <c r="K93" s="1">
        <v>8.0</v>
      </c>
      <c r="L93" s="1">
        <v>0.0</v>
      </c>
      <c r="M93" s="1">
        <v>0.0</v>
      </c>
      <c r="N93" s="1">
        <v>0.0</v>
      </c>
      <c r="O93" s="1">
        <v>0.0</v>
      </c>
      <c r="P93" s="1">
        <v>0.0</v>
      </c>
      <c r="Q93" s="2" t="b">
        <f>IFERROR(__xludf.DUMMYFUNCTION("IF(REGEXMATCH(B93, ""DEPRECATED""), true, false)
"),FALSE)</f>
        <v>0</v>
      </c>
      <c r="R93" s="2" t="str">
        <f t="shared" si="1"/>
        <v>crate - 224</v>
      </c>
      <c r="S93" s="3" t="str">
        <f t="shared" si="2"/>
        <v>crate - 17217744</v>
      </c>
      <c r="T93" s="2" t="b">
        <f t="shared" si="3"/>
        <v>0</v>
      </c>
    </row>
    <row r="94" hidden="1">
      <c r="A94" s="1" t="s">
        <v>299</v>
      </c>
      <c r="B94" s="1" t="s">
        <v>300</v>
      </c>
      <c r="C94" s="1" t="s">
        <v>23</v>
      </c>
      <c r="D94" s="1">
        <v>167.0</v>
      </c>
      <c r="E94" s="1">
        <v>6802296.0</v>
      </c>
      <c r="F94" s="1" t="s">
        <v>301</v>
      </c>
      <c r="G94" s="1" t="s">
        <v>166</v>
      </c>
      <c r="H94" s="1" t="s">
        <v>166</v>
      </c>
      <c r="I94" s="1" t="s">
        <v>166</v>
      </c>
      <c r="J94" s="1" t="s">
        <v>166</v>
      </c>
      <c r="K94" s="1" t="s">
        <v>166</v>
      </c>
      <c r="L94" s="1" t="s">
        <v>166</v>
      </c>
      <c r="M94" s="1" t="s">
        <v>166</v>
      </c>
      <c r="N94" s="1" t="s">
        <v>166</v>
      </c>
      <c r="O94" s="1" t="s">
        <v>166</v>
      </c>
      <c r="P94" s="1" t="s">
        <v>166</v>
      </c>
      <c r="Q94" s="2" t="b">
        <f>IFERROR(__xludf.DUMMYFUNCTION("IF(REGEXMATCH(B94, ""DEPRECATED""), true, false)
"),FALSE)</f>
        <v>0</v>
      </c>
      <c r="R94" s="2" t="str">
        <f t="shared" si="1"/>
        <v>clearlinux - 167</v>
      </c>
      <c r="S94" s="3" t="str">
        <f t="shared" si="2"/>
        <v>clearlinux - 6802296</v>
      </c>
      <c r="T94" s="2" t="b">
        <f t="shared" si="3"/>
        <v>1</v>
      </c>
    </row>
    <row r="95">
      <c r="A95" s="1" t="s">
        <v>302</v>
      </c>
      <c r="B95" s="1" t="s">
        <v>303</v>
      </c>
      <c r="C95" s="1" t="s">
        <v>23</v>
      </c>
      <c r="D95" s="1">
        <v>1390.0</v>
      </c>
      <c r="E95" s="1">
        <v>2.53211556E8</v>
      </c>
      <c r="F95" s="1" t="s">
        <v>304</v>
      </c>
      <c r="G95" s="1">
        <v>3.0</v>
      </c>
      <c r="H95" s="1">
        <v>17.0</v>
      </c>
      <c r="I95" s="1">
        <v>1.0</v>
      </c>
      <c r="J95" s="1">
        <v>16.0</v>
      </c>
      <c r="K95" s="1">
        <v>0.0</v>
      </c>
      <c r="L95" s="1">
        <v>0.0</v>
      </c>
      <c r="M95" s="1">
        <v>0.0</v>
      </c>
      <c r="N95" s="1">
        <v>0.0</v>
      </c>
      <c r="O95" s="1">
        <v>0.0</v>
      </c>
      <c r="P95" s="1">
        <v>0.0</v>
      </c>
      <c r="Q95" s="2" t="b">
        <f>IFERROR(__xludf.DUMMYFUNCTION("IF(REGEXMATCH(B95, ""DEPRECATED""), true, false)
"),FALSE)</f>
        <v>0</v>
      </c>
      <c r="R95" s="2" t="str">
        <f t="shared" si="1"/>
        <v>zookeeper - 1390</v>
      </c>
      <c r="S95" s="3" t="str">
        <f t="shared" si="2"/>
        <v>zookeeper - 253211556</v>
      </c>
      <c r="T95" s="2" t="b">
        <f t="shared" si="3"/>
        <v>0</v>
      </c>
    </row>
    <row r="96">
      <c r="A96" s="1" t="s">
        <v>305</v>
      </c>
      <c r="B96" s="1" t="s">
        <v>306</v>
      </c>
      <c r="C96" s="1" t="s">
        <v>23</v>
      </c>
      <c r="D96" s="1">
        <v>112.0</v>
      </c>
      <c r="E96" s="1">
        <v>6897385.0</v>
      </c>
      <c r="F96" s="1" t="s">
        <v>307</v>
      </c>
      <c r="G96" s="1">
        <v>1.0</v>
      </c>
      <c r="H96" s="1">
        <v>40.0</v>
      </c>
      <c r="I96" s="1">
        <v>0.0</v>
      </c>
      <c r="J96" s="1">
        <v>0.0</v>
      </c>
      <c r="K96" s="1">
        <v>0.0</v>
      </c>
      <c r="L96" s="1">
        <v>0.0</v>
      </c>
      <c r="M96" s="1">
        <v>0.0</v>
      </c>
      <c r="N96" s="1">
        <v>1.0</v>
      </c>
      <c r="O96" s="1">
        <v>0.0</v>
      </c>
      <c r="P96" s="1">
        <v>3.0</v>
      </c>
      <c r="Q96" s="2" t="b">
        <f>IFERROR(__xludf.DUMMYFUNCTION("IF(REGEXMATCH(B96, ""DEPRECATED""), true, false)
"),FALSE)</f>
        <v>0</v>
      </c>
      <c r="R96" s="2" t="str">
        <f t="shared" si="1"/>
        <v>backdrop - 112</v>
      </c>
      <c r="S96" s="3" t="str">
        <f t="shared" si="2"/>
        <v>backdrop - 6897385</v>
      </c>
      <c r="T96" s="2" t="b">
        <f t="shared" si="3"/>
        <v>0</v>
      </c>
    </row>
    <row r="97" hidden="1">
      <c r="A97" s="1" t="s">
        <v>308</v>
      </c>
      <c r="B97" s="1" t="s">
        <v>309</v>
      </c>
      <c r="C97" s="1" t="s">
        <v>23</v>
      </c>
      <c r="D97" s="1">
        <v>516.0</v>
      </c>
      <c r="E97" s="1">
        <v>2.394267E7</v>
      </c>
      <c r="F97" s="1" t="s">
        <v>310</v>
      </c>
      <c r="G97" s="1" t="s">
        <v>166</v>
      </c>
      <c r="H97" s="1" t="s">
        <v>166</v>
      </c>
      <c r="I97" s="1" t="s">
        <v>166</v>
      </c>
      <c r="J97" s="1" t="s">
        <v>166</v>
      </c>
      <c r="K97" s="1" t="s">
        <v>166</v>
      </c>
      <c r="L97" s="1" t="s">
        <v>166</v>
      </c>
      <c r="M97" s="1" t="s">
        <v>166</v>
      </c>
      <c r="N97" s="1" t="s">
        <v>166</v>
      </c>
      <c r="O97" s="1" t="s">
        <v>166</v>
      </c>
      <c r="P97" s="1" t="s">
        <v>166</v>
      </c>
      <c r="Q97" s="2" t="b">
        <f>IFERROR(__xludf.DUMMYFUNCTION("IF(REGEXMATCH(B97, ""DEPRECATED""), true, false)
"),FALSE)</f>
        <v>0</v>
      </c>
      <c r="R97" s="2" t="str">
        <f t="shared" si="1"/>
        <v>archlinux - 516</v>
      </c>
      <c r="S97" s="3" t="str">
        <f t="shared" si="2"/>
        <v>archlinux - 23942670</v>
      </c>
      <c r="T97" s="2" t="b">
        <f t="shared" si="3"/>
        <v>1</v>
      </c>
    </row>
    <row r="98">
      <c r="A98" s="1" t="s">
        <v>311</v>
      </c>
      <c r="B98" s="1" t="s">
        <v>312</v>
      </c>
      <c r="C98" s="1" t="s">
        <v>23</v>
      </c>
      <c r="D98" s="1">
        <v>288.0</v>
      </c>
      <c r="E98" s="1">
        <v>3.1712744E7</v>
      </c>
      <c r="F98" s="1" t="s">
        <v>313</v>
      </c>
      <c r="G98" s="1">
        <v>3.0</v>
      </c>
      <c r="H98" s="1">
        <v>27.0</v>
      </c>
      <c r="I98" s="1">
        <v>5.0</v>
      </c>
      <c r="J98" s="1">
        <v>13.0</v>
      </c>
      <c r="K98" s="1">
        <v>26.0</v>
      </c>
      <c r="L98" s="1">
        <v>3.0</v>
      </c>
      <c r="M98" s="1">
        <v>20.0</v>
      </c>
      <c r="N98" s="1">
        <v>0.0</v>
      </c>
      <c r="O98" s="1">
        <v>2.0</v>
      </c>
      <c r="P98" s="1">
        <v>0.0</v>
      </c>
      <c r="Q98" s="2" t="b">
        <f>IFERROR(__xludf.DUMMYFUNCTION("IF(REGEXMATCH(B98, ""DEPRECATED""), true, false)
"),FALSE)</f>
        <v>0</v>
      </c>
      <c r="R98" s="2" t="str">
        <f t="shared" si="1"/>
        <v>xwiki - 288</v>
      </c>
      <c r="S98" s="3" t="str">
        <f t="shared" si="2"/>
        <v>xwiki - 31712744</v>
      </c>
      <c r="T98" s="2" t="b">
        <f t="shared" si="3"/>
        <v>0</v>
      </c>
    </row>
    <row r="99">
      <c r="A99" s="1" t="s">
        <v>314</v>
      </c>
      <c r="B99" s="1" t="s">
        <v>315</v>
      </c>
      <c r="C99" s="1" t="s">
        <v>23</v>
      </c>
      <c r="D99" s="1">
        <v>51.0</v>
      </c>
      <c r="E99" s="1">
        <v>4173371.0</v>
      </c>
      <c r="F99" s="1" t="s">
        <v>316</v>
      </c>
      <c r="G99" s="1">
        <v>3.0</v>
      </c>
      <c r="H99" s="1">
        <v>13.0</v>
      </c>
      <c r="I99" s="1">
        <v>1.0</v>
      </c>
      <c r="J99" s="1">
        <v>15.0</v>
      </c>
      <c r="K99" s="1">
        <v>0.0</v>
      </c>
      <c r="L99" s="1">
        <v>0.0</v>
      </c>
      <c r="M99" s="1">
        <v>0.0</v>
      </c>
      <c r="N99" s="1">
        <v>0.0</v>
      </c>
      <c r="O99" s="1">
        <v>0.0</v>
      </c>
      <c r="P99" s="1">
        <v>0.0</v>
      </c>
      <c r="Q99" s="2" t="b">
        <f>IFERROR(__xludf.DUMMYFUNCTION("IF(REGEXMATCH(B99, ""DEPRECATED""), true, false)
"),FALSE)</f>
        <v>0</v>
      </c>
      <c r="R99" s="2" t="str">
        <f t="shared" si="1"/>
        <v>convertigo - 51</v>
      </c>
      <c r="S99" s="3" t="str">
        <f t="shared" si="2"/>
        <v>convertigo - 4173371</v>
      </c>
      <c r="T99" s="2" t="b">
        <f t="shared" si="3"/>
        <v>0</v>
      </c>
    </row>
    <row r="100">
      <c r="A100" s="1" t="s">
        <v>317</v>
      </c>
      <c r="B100" s="1" t="s">
        <v>318</v>
      </c>
      <c r="C100" s="1" t="s">
        <v>23</v>
      </c>
      <c r="D100" s="1">
        <v>4671.0</v>
      </c>
      <c r="E100" s="1">
        <v>1.975444587E9</v>
      </c>
      <c r="F100" s="1" t="s">
        <v>319</v>
      </c>
      <c r="G100" s="1">
        <v>1.0</v>
      </c>
      <c r="H100" s="1">
        <v>41.0</v>
      </c>
      <c r="I100" s="1">
        <v>0.0</v>
      </c>
      <c r="J100" s="1">
        <v>1.0</v>
      </c>
      <c r="K100" s="1">
        <v>0.0</v>
      </c>
      <c r="L100" s="1">
        <v>0.0</v>
      </c>
      <c r="M100" s="1">
        <v>0.0</v>
      </c>
      <c r="N100" s="1">
        <v>1.0</v>
      </c>
      <c r="O100" s="1">
        <v>0.0</v>
      </c>
      <c r="P100" s="1">
        <v>0.0</v>
      </c>
      <c r="Q100" s="2" t="b">
        <f>IFERROR(__xludf.DUMMYFUNCTION("IF(REGEXMATCH(B100, ""DEPRECATED""), true, false)
"),FALSE)</f>
        <v>0</v>
      </c>
      <c r="R100" s="2" t="str">
        <f t="shared" si="1"/>
        <v>golang - 4671</v>
      </c>
      <c r="S100" s="3" t="str">
        <f t="shared" si="2"/>
        <v>golang - 1975444587</v>
      </c>
      <c r="T100" s="2" t="b">
        <f t="shared" si="3"/>
        <v>0</v>
      </c>
    </row>
    <row r="101">
      <c r="A101" s="1" t="s">
        <v>320</v>
      </c>
      <c r="B101" s="1" t="s">
        <v>321</v>
      </c>
      <c r="C101" s="1" t="s">
        <v>23</v>
      </c>
      <c r="D101" s="1">
        <v>16.0</v>
      </c>
      <c r="E101" s="1">
        <v>30981.0</v>
      </c>
      <c r="F101" s="1" t="s">
        <v>322</v>
      </c>
      <c r="G101" s="1">
        <v>5.0</v>
      </c>
      <c r="H101" s="1">
        <v>50.0</v>
      </c>
      <c r="I101" s="1">
        <v>15.0</v>
      </c>
      <c r="J101" s="1">
        <v>62.0</v>
      </c>
      <c r="K101" s="1">
        <v>28.0</v>
      </c>
      <c r="L101" s="1">
        <v>3.0</v>
      </c>
      <c r="M101" s="1">
        <v>1.0</v>
      </c>
      <c r="N101" s="1">
        <v>0.0</v>
      </c>
      <c r="O101" s="1">
        <v>1.0</v>
      </c>
      <c r="P101" s="1">
        <v>0.0</v>
      </c>
      <c r="Q101" s="2" t="b">
        <f>IFERROR(__xludf.DUMMYFUNCTION("IF(REGEXMATCH(B101, ""DEPRECATED""), true, false)
"),FALSE)</f>
        <v>0</v>
      </c>
      <c r="R101" s="2" t="str">
        <f t="shared" si="1"/>
        <v>spark - 16</v>
      </c>
      <c r="S101" s="3" t="str">
        <f t="shared" si="2"/>
        <v>spark - 30981</v>
      </c>
      <c r="T101" s="2" t="b">
        <f t="shared" si="3"/>
        <v>0</v>
      </c>
    </row>
    <row r="102">
      <c r="A102" s="1" t="s">
        <v>323</v>
      </c>
      <c r="B102" s="1" t="s">
        <v>324</v>
      </c>
      <c r="C102" s="1" t="s">
        <v>23</v>
      </c>
      <c r="D102" s="1">
        <v>1500.0</v>
      </c>
      <c r="E102" s="1">
        <v>1.92702338E8</v>
      </c>
      <c r="F102" s="1" t="s">
        <v>325</v>
      </c>
      <c r="G102" s="1">
        <v>5.0</v>
      </c>
      <c r="H102" s="1">
        <v>10.0</v>
      </c>
      <c r="I102" s="1">
        <v>19.0</v>
      </c>
      <c r="J102" s="1">
        <v>4.0</v>
      </c>
      <c r="K102" s="1">
        <v>34.0</v>
      </c>
      <c r="L102" s="1">
        <v>0.0</v>
      </c>
      <c r="M102" s="1">
        <v>2.0</v>
      </c>
      <c r="N102" s="1">
        <v>0.0</v>
      </c>
      <c r="O102" s="1">
        <v>1.0</v>
      </c>
      <c r="P102" s="1">
        <v>0.0</v>
      </c>
      <c r="Q102" s="2" t="b">
        <f>IFERROR(__xludf.DUMMYFUNCTION("IF(REGEXMATCH(B102, ""DEPRECATED""), true, false)
"),FALSE)</f>
        <v>0</v>
      </c>
      <c r="R102" s="2" t="str">
        <f t="shared" si="1"/>
        <v>cassandra - 1500</v>
      </c>
      <c r="S102" s="3" t="str">
        <f t="shared" si="2"/>
        <v>cassandra - 192702338</v>
      </c>
      <c r="T102" s="2" t="b">
        <f t="shared" si="3"/>
        <v>0</v>
      </c>
    </row>
    <row r="103">
      <c r="A103" s="1" t="s">
        <v>326</v>
      </c>
      <c r="B103" s="1" t="s">
        <v>327</v>
      </c>
      <c r="C103" s="1" t="s">
        <v>23</v>
      </c>
      <c r="D103" s="1">
        <v>404.0</v>
      </c>
      <c r="E103" s="1">
        <v>8.6368409E7</v>
      </c>
      <c r="F103" s="1" t="s">
        <v>328</v>
      </c>
      <c r="G103" s="1">
        <v>3.0</v>
      </c>
      <c r="H103" s="1">
        <v>12.0</v>
      </c>
      <c r="I103" s="1">
        <v>1.0</v>
      </c>
      <c r="J103" s="1">
        <v>4.0</v>
      </c>
      <c r="K103" s="1">
        <v>0.0</v>
      </c>
      <c r="L103" s="1">
        <v>0.0</v>
      </c>
      <c r="M103" s="1">
        <v>0.0</v>
      </c>
      <c r="N103" s="1">
        <v>0.0</v>
      </c>
      <c r="O103" s="1">
        <v>0.0</v>
      </c>
      <c r="P103" s="1">
        <v>0.0</v>
      </c>
      <c r="Q103" s="2" t="b">
        <f>IFERROR(__xludf.DUMMYFUNCTION("IF(REGEXMATCH(B103, ""DEPRECATED""), true, false)
"),FALSE)</f>
        <v>0</v>
      </c>
      <c r="R103" s="2" t="str">
        <f t="shared" si="1"/>
        <v>flink - 404</v>
      </c>
      <c r="S103" s="3" t="str">
        <f t="shared" si="2"/>
        <v>flink - 86368409</v>
      </c>
      <c r="T103" s="2" t="b">
        <f t="shared" si="3"/>
        <v>0</v>
      </c>
    </row>
    <row r="104">
      <c r="A104" s="1" t="s">
        <v>329</v>
      </c>
      <c r="B104" s="1" t="s">
        <v>330</v>
      </c>
      <c r="C104" s="1" t="s">
        <v>23</v>
      </c>
      <c r="D104" s="1">
        <v>86.0</v>
      </c>
      <c r="E104" s="1">
        <v>5540722.0</v>
      </c>
      <c r="F104" s="1" t="s">
        <v>331</v>
      </c>
      <c r="G104" s="1">
        <v>3.0</v>
      </c>
      <c r="H104" s="1">
        <v>17.0</v>
      </c>
      <c r="I104" s="1">
        <v>2.0</v>
      </c>
      <c r="J104" s="1">
        <v>16.0</v>
      </c>
      <c r="K104" s="1">
        <v>0.0</v>
      </c>
      <c r="L104" s="1">
        <v>0.0</v>
      </c>
      <c r="M104" s="1">
        <v>0.0</v>
      </c>
      <c r="N104" s="1">
        <v>0.0</v>
      </c>
      <c r="O104" s="1">
        <v>0.0</v>
      </c>
      <c r="P104" s="1">
        <v>0.0</v>
      </c>
      <c r="Q104" s="2" t="b">
        <f>IFERROR(__xludf.DUMMYFUNCTION("IF(REGEXMATCH(B104, ""DEPRECATED""), true, false)
"),FALSE)</f>
        <v>0</v>
      </c>
      <c r="R104" s="2" t="str">
        <f t="shared" si="1"/>
        <v>lightstreamer - 86</v>
      </c>
      <c r="S104" s="3" t="str">
        <f t="shared" si="2"/>
        <v>lightstreamer - 5540722</v>
      </c>
      <c r="T104" s="2" t="b">
        <f t="shared" si="3"/>
        <v>0</v>
      </c>
    </row>
    <row r="105">
      <c r="A105" s="1" t="s">
        <v>332</v>
      </c>
      <c r="B105" s="1" t="s">
        <v>333</v>
      </c>
      <c r="C105" s="1" t="s">
        <v>23</v>
      </c>
      <c r="D105" s="1">
        <v>5558.0</v>
      </c>
      <c r="E105" s="1">
        <v>2.628305413E9</v>
      </c>
      <c r="F105" s="1" t="s">
        <v>334</v>
      </c>
      <c r="G105" s="1">
        <v>5.0</v>
      </c>
      <c r="H105" s="1">
        <v>10.0</v>
      </c>
      <c r="I105" s="1">
        <v>15.0</v>
      </c>
      <c r="J105" s="1">
        <v>3.0</v>
      </c>
      <c r="K105" s="1">
        <v>36.0</v>
      </c>
      <c r="L105" s="1">
        <v>0.0</v>
      </c>
      <c r="M105" s="1">
        <v>3.0</v>
      </c>
      <c r="N105" s="1">
        <v>0.0</v>
      </c>
      <c r="O105" s="1">
        <v>1.0</v>
      </c>
      <c r="P105" s="1">
        <v>0.0</v>
      </c>
      <c r="Q105" s="2" t="b">
        <f>IFERROR(__xludf.DUMMYFUNCTION("IF(REGEXMATCH(B105, ""DEPRECATED""), true, false)
"),FALSE)</f>
        <v>0</v>
      </c>
      <c r="R105" s="2" t="str">
        <f t="shared" si="1"/>
        <v>mariadb - 5558</v>
      </c>
      <c r="S105" s="3" t="str">
        <f t="shared" si="2"/>
        <v>mariadb - 2628305413</v>
      </c>
      <c r="T105" s="2" t="b">
        <f t="shared" si="3"/>
        <v>0</v>
      </c>
    </row>
    <row r="106" hidden="1">
      <c r="A106" s="1" t="s">
        <v>335</v>
      </c>
      <c r="B106" s="1" t="s">
        <v>336</v>
      </c>
      <c r="C106" s="1" t="s">
        <v>23</v>
      </c>
      <c r="D106" s="1">
        <v>37.0</v>
      </c>
      <c r="E106" s="1">
        <v>3194183.0</v>
      </c>
      <c r="F106" s="1" t="s">
        <v>337</v>
      </c>
      <c r="G106" s="1" t="s">
        <v>166</v>
      </c>
      <c r="H106" s="1" t="s">
        <v>166</v>
      </c>
      <c r="I106" s="1" t="s">
        <v>166</v>
      </c>
      <c r="J106" s="1" t="s">
        <v>166</v>
      </c>
      <c r="K106" s="1" t="s">
        <v>166</v>
      </c>
      <c r="L106" s="1" t="s">
        <v>166</v>
      </c>
      <c r="M106" s="1" t="s">
        <v>166</v>
      </c>
      <c r="N106" s="1" t="s">
        <v>166</v>
      </c>
      <c r="O106" s="1" t="s">
        <v>166</v>
      </c>
      <c r="P106" s="1" t="s">
        <v>166</v>
      </c>
      <c r="Q106" s="2" t="b">
        <f>IFERROR(__xludf.DUMMYFUNCTION("IF(REGEXMATCH(B106, ""DEPRECATED""), true, false)
"),FALSE)</f>
        <v>0</v>
      </c>
      <c r="R106" s="2" t="str">
        <f t="shared" si="1"/>
        <v>ibm-semeru-runtimes - 37</v>
      </c>
      <c r="S106" s="3" t="str">
        <f t="shared" si="2"/>
        <v>ibm-semeru-runtimes - 3194183</v>
      </c>
      <c r="T106" s="2" t="b">
        <f t="shared" si="3"/>
        <v>1</v>
      </c>
    </row>
    <row r="107">
      <c r="A107" s="1" t="s">
        <v>338</v>
      </c>
      <c r="B107" s="1" t="s">
        <v>339</v>
      </c>
      <c r="C107" s="1" t="s">
        <v>23</v>
      </c>
      <c r="D107" s="1">
        <v>195.0</v>
      </c>
      <c r="E107" s="1">
        <v>8717360.0</v>
      </c>
      <c r="F107" s="1" t="s">
        <v>340</v>
      </c>
      <c r="G107" s="1">
        <v>9.0</v>
      </c>
      <c r="H107" s="1">
        <v>12.0</v>
      </c>
      <c r="I107" s="1">
        <v>37.0</v>
      </c>
      <c r="J107" s="1">
        <v>9.0</v>
      </c>
      <c r="K107" s="1">
        <v>60.0</v>
      </c>
      <c r="L107" s="1">
        <v>3.0</v>
      </c>
      <c r="M107" s="1">
        <v>32.0</v>
      </c>
      <c r="N107" s="1">
        <v>1.0</v>
      </c>
      <c r="O107" s="1">
        <v>2.0</v>
      </c>
      <c r="P107" s="1">
        <v>0.0</v>
      </c>
      <c r="Q107" s="2" t="b">
        <f>IFERROR(__xludf.DUMMYFUNCTION("IF(REGEXMATCH(B107, ""DEPRECATED""), true, false)
"),FALSE)</f>
        <v>0</v>
      </c>
      <c r="R107" s="2" t="str">
        <f t="shared" si="1"/>
        <v>storm - 195</v>
      </c>
      <c r="S107" s="3" t="str">
        <f t="shared" si="2"/>
        <v>storm - 8717360</v>
      </c>
      <c r="T107" s="2" t="b">
        <f t="shared" si="3"/>
        <v>0</v>
      </c>
    </row>
    <row r="108" hidden="1">
      <c r="A108" s="1" t="s">
        <v>341</v>
      </c>
      <c r="B108" s="1" t="s">
        <v>342</v>
      </c>
      <c r="C108" s="1" t="s">
        <v>23</v>
      </c>
      <c r="D108" s="1">
        <v>123.0</v>
      </c>
      <c r="E108" s="1">
        <v>1.2876157E7</v>
      </c>
      <c r="F108" s="1" t="s">
        <v>343</v>
      </c>
      <c r="G108" s="1" t="s">
        <v>166</v>
      </c>
      <c r="H108" s="1" t="s">
        <v>166</v>
      </c>
      <c r="I108" s="1" t="s">
        <v>166</v>
      </c>
      <c r="J108" s="1" t="s">
        <v>166</v>
      </c>
      <c r="K108" s="1" t="s">
        <v>166</v>
      </c>
      <c r="L108" s="1" t="s">
        <v>166</v>
      </c>
      <c r="M108" s="1" t="s">
        <v>166</v>
      </c>
      <c r="N108" s="1" t="s">
        <v>166</v>
      </c>
      <c r="O108" s="1" t="s">
        <v>166</v>
      </c>
      <c r="P108" s="1" t="s">
        <v>166</v>
      </c>
      <c r="Q108" s="2" t="b">
        <f>IFERROR(__xludf.DUMMYFUNCTION("IF(REGEXMATCH(B108, ""DEPRECATED""), true, false)
"),FALSE)</f>
        <v>0</v>
      </c>
      <c r="R108" s="2" t="str">
        <f t="shared" si="1"/>
        <v>ibmjava - 123</v>
      </c>
      <c r="S108" s="3" t="str">
        <f t="shared" si="2"/>
        <v>ibmjava - 12876157</v>
      </c>
      <c r="T108" s="2" t="b">
        <f t="shared" si="3"/>
        <v>1</v>
      </c>
    </row>
    <row r="109">
      <c r="A109" s="1" t="s">
        <v>344</v>
      </c>
      <c r="B109" s="1" t="s">
        <v>345</v>
      </c>
      <c r="C109" s="1" t="s">
        <v>23</v>
      </c>
      <c r="D109" s="1">
        <v>2330.0</v>
      </c>
      <c r="E109" s="1">
        <v>8.90226334E8</v>
      </c>
      <c r="F109" s="1" t="s">
        <v>346</v>
      </c>
      <c r="G109" s="1">
        <v>5.0</v>
      </c>
      <c r="H109" s="1">
        <v>17.0</v>
      </c>
      <c r="I109" s="1">
        <v>7.0</v>
      </c>
      <c r="J109" s="1">
        <v>16.0</v>
      </c>
      <c r="K109" s="1">
        <v>7.0</v>
      </c>
      <c r="L109" s="1">
        <v>0.0</v>
      </c>
      <c r="M109" s="1">
        <v>0.0</v>
      </c>
      <c r="N109" s="1">
        <v>0.0</v>
      </c>
      <c r="O109" s="1">
        <v>0.0</v>
      </c>
      <c r="P109" s="1">
        <v>0.0</v>
      </c>
      <c r="Q109" s="2" t="b">
        <f>IFERROR(__xludf.DUMMYFUNCTION("IF(REGEXMATCH(B109, ""DEPRECATED""), true, false)
"),FALSE)</f>
        <v>0</v>
      </c>
      <c r="R109" s="2" t="str">
        <f t="shared" si="1"/>
        <v>sonarqube - 2330</v>
      </c>
      <c r="S109" s="3" t="str">
        <f t="shared" si="2"/>
        <v>sonarqube - 890226334</v>
      </c>
      <c r="T109" s="2" t="b">
        <f t="shared" si="3"/>
        <v>0</v>
      </c>
    </row>
    <row r="110">
      <c r="A110" s="1" t="s">
        <v>347</v>
      </c>
      <c r="B110" s="1" t="s">
        <v>348</v>
      </c>
      <c r="C110" s="1" t="s">
        <v>23</v>
      </c>
      <c r="D110" s="1">
        <v>660.0</v>
      </c>
      <c r="E110" s="1">
        <v>2.23169767E8</v>
      </c>
      <c r="F110" s="1" t="s">
        <v>349</v>
      </c>
      <c r="G110" s="1">
        <v>1.0</v>
      </c>
      <c r="H110" s="1">
        <v>82.0</v>
      </c>
      <c r="I110" s="1">
        <v>0.0</v>
      </c>
      <c r="J110" s="1">
        <v>7.0</v>
      </c>
      <c r="K110" s="1">
        <v>0.0</v>
      </c>
      <c r="L110" s="1">
        <v>0.0</v>
      </c>
      <c r="M110" s="1">
        <v>0.0</v>
      </c>
      <c r="N110" s="1">
        <v>1.0</v>
      </c>
      <c r="O110" s="1">
        <v>0.0</v>
      </c>
      <c r="P110" s="1">
        <v>0.0</v>
      </c>
      <c r="Q110" s="2" t="b">
        <f>IFERROR(__xludf.DUMMYFUNCTION("IF(REGEXMATCH(B110, ""DEPRECATED""), true, false)
"),FALSE)</f>
        <v>0</v>
      </c>
      <c r="R110" s="2" t="str">
        <f t="shared" si="1"/>
        <v>buildpack-deps - 660</v>
      </c>
      <c r="S110" s="3" t="str">
        <f t="shared" si="2"/>
        <v>buildpack-deps - 223169767</v>
      </c>
      <c r="T110" s="2" t="b">
        <f t="shared" si="3"/>
        <v>0</v>
      </c>
    </row>
    <row r="111">
      <c r="A111" s="1" t="s">
        <v>350</v>
      </c>
      <c r="B111" s="1" t="s">
        <v>351</v>
      </c>
      <c r="C111" s="1" t="s">
        <v>23</v>
      </c>
      <c r="D111" s="1">
        <v>610.0</v>
      </c>
      <c r="E111" s="1">
        <v>2.5408593E7</v>
      </c>
      <c r="F111" s="1" t="s">
        <v>352</v>
      </c>
      <c r="G111" s="1">
        <v>6.0</v>
      </c>
      <c r="H111" s="1">
        <v>59.0</v>
      </c>
      <c r="I111" s="1">
        <v>6.0</v>
      </c>
      <c r="J111" s="1">
        <v>65.0</v>
      </c>
      <c r="K111" s="1">
        <v>11.0</v>
      </c>
      <c r="L111" s="1">
        <v>2.0</v>
      </c>
      <c r="M111" s="1">
        <v>0.0</v>
      </c>
      <c r="N111" s="1">
        <v>0.0</v>
      </c>
      <c r="O111" s="1">
        <v>3.0</v>
      </c>
      <c r="P111" s="1">
        <v>0.0</v>
      </c>
      <c r="Q111" s="2" t="b">
        <f>IFERROR(__xludf.DUMMYFUNCTION("IF(REGEXMATCH(B111, ""DEPRECATED""), true, false)
"),FALSE)</f>
        <v>0</v>
      </c>
      <c r="R111" s="2" t="str">
        <f t="shared" si="1"/>
        <v>ros - 610</v>
      </c>
      <c r="S111" s="3" t="str">
        <f t="shared" si="2"/>
        <v>ros - 25408593</v>
      </c>
      <c r="T111" s="2" t="b">
        <f t="shared" si="3"/>
        <v>0</v>
      </c>
    </row>
    <row r="112" hidden="1">
      <c r="A112" s="1" t="s">
        <v>353</v>
      </c>
      <c r="B112" s="1" t="s">
        <v>354</v>
      </c>
      <c r="C112" s="1" t="s">
        <v>23</v>
      </c>
      <c r="D112" s="1">
        <v>41.0</v>
      </c>
      <c r="E112" s="1">
        <v>1843656.0</v>
      </c>
      <c r="F112" s="1" t="s">
        <v>355</v>
      </c>
      <c r="G112" s="1" t="s">
        <v>166</v>
      </c>
      <c r="H112" s="1" t="s">
        <v>166</v>
      </c>
      <c r="I112" s="1" t="s">
        <v>166</v>
      </c>
      <c r="J112" s="1" t="s">
        <v>166</v>
      </c>
      <c r="K112" s="1" t="s">
        <v>166</v>
      </c>
      <c r="L112" s="1" t="s">
        <v>166</v>
      </c>
      <c r="M112" s="1" t="s">
        <v>166</v>
      </c>
      <c r="N112" s="1" t="s">
        <v>166</v>
      </c>
      <c r="O112" s="1" t="s">
        <v>166</v>
      </c>
      <c r="P112" s="1" t="s">
        <v>166</v>
      </c>
      <c r="Q112" s="2" t="b">
        <f>IFERROR(__xludf.DUMMYFUNCTION("IF(REGEXMATCH(B112, ""DEPRECATED""), true, false)
"),FALSE)</f>
        <v>0</v>
      </c>
      <c r="R112" s="2" t="str">
        <f t="shared" si="1"/>
        <v>silverpeas - 41</v>
      </c>
      <c r="S112" s="3" t="str">
        <f t="shared" si="2"/>
        <v>silverpeas - 1843656</v>
      </c>
      <c r="T112" s="2" t="b">
        <f t="shared" si="3"/>
        <v>1</v>
      </c>
    </row>
    <row r="113">
      <c r="A113" s="1" t="s">
        <v>356</v>
      </c>
      <c r="B113" s="1" t="s">
        <v>357</v>
      </c>
      <c r="C113" s="1" t="s">
        <v>23</v>
      </c>
      <c r="D113" s="1">
        <v>3052.0</v>
      </c>
      <c r="E113" s="1">
        <v>3.21639236E9</v>
      </c>
      <c r="F113" s="1" t="s">
        <v>358</v>
      </c>
      <c r="G113" s="1">
        <v>0.0</v>
      </c>
      <c r="H113" s="1">
        <v>1.0</v>
      </c>
      <c r="I113" s="1">
        <v>5.0</v>
      </c>
      <c r="J113" s="1">
        <v>1.0</v>
      </c>
      <c r="K113" s="1">
        <v>2.0</v>
      </c>
      <c r="L113" s="1">
        <v>0.0</v>
      </c>
      <c r="M113" s="1">
        <v>0.0</v>
      </c>
      <c r="N113" s="1">
        <v>0.0</v>
      </c>
      <c r="O113" s="1">
        <v>1.0</v>
      </c>
      <c r="P113" s="1">
        <v>0.0</v>
      </c>
      <c r="Q113" s="2" t="b">
        <f>IFERROR(__xludf.DUMMYFUNCTION("IF(REGEXMATCH(B113, ""DEPRECATED""), true, false)
"),FALSE)</f>
        <v>0</v>
      </c>
      <c r="R113" s="2" t="str">
        <f t="shared" si="1"/>
        <v>traefik - 3052</v>
      </c>
      <c r="S113" s="3" t="str">
        <f t="shared" si="2"/>
        <v>traefik - 3216392360</v>
      </c>
      <c r="T113" s="2" t="b">
        <f t="shared" si="3"/>
        <v>0</v>
      </c>
    </row>
    <row r="114">
      <c r="A114" s="1" t="s">
        <v>359</v>
      </c>
      <c r="B114" s="1" t="s">
        <v>360</v>
      </c>
      <c r="C114" s="1" t="s">
        <v>23</v>
      </c>
      <c r="D114" s="1">
        <v>16519.0</v>
      </c>
      <c r="E114" s="1">
        <v>8.136854258E9</v>
      </c>
      <c r="F114" s="1" t="s">
        <v>361</v>
      </c>
      <c r="G114" s="1">
        <v>3.0</v>
      </c>
      <c r="H114" s="1">
        <v>9.0</v>
      </c>
      <c r="I114" s="1">
        <v>1.0</v>
      </c>
      <c r="J114" s="1">
        <v>3.0</v>
      </c>
      <c r="K114" s="1">
        <v>0.0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2" t="b">
        <f>IFERROR(__xludf.DUMMYFUNCTION("IF(REGEXMATCH(B114, ""DEPRECATED""), true, false)
"),FALSE)</f>
        <v>0</v>
      </c>
      <c r="R114" s="2" t="str">
        <f t="shared" si="1"/>
        <v>ubuntu - 16519</v>
      </c>
      <c r="S114" s="3" t="str">
        <f t="shared" si="2"/>
        <v>ubuntu - 8136854258</v>
      </c>
      <c r="T114" s="2" t="b">
        <f t="shared" si="3"/>
        <v>0</v>
      </c>
    </row>
    <row r="115" hidden="1">
      <c r="A115" s="1" t="s">
        <v>362</v>
      </c>
      <c r="B115" s="1" t="s">
        <v>363</v>
      </c>
      <c r="C115" s="1" t="s">
        <v>23</v>
      </c>
      <c r="D115" s="1">
        <v>138.0</v>
      </c>
      <c r="E115" s="1">
        <v>4419453.0</v>
      </c>
      <c r="F115" s="1" t="s">
        <v>364</v>
      </c>
      <c r="G115" s="1" t="s">
        <v>166</v>
      </c>
      <c r="H115" s="1" t="s">
        <v>166</v>
      </c>
      <c r="I115" s="1" t="s">
        <v>166</v>
      </c>
      <c r="J115" s="1" t="s">
        <v>166</v>
      </c>
      <c r="K115" s="1" t="s">
        <v>166</v>
      </c>
      <c r="L115" s="1" t="s">
        <v>166</v>
      </c>
      <c r="M115" s="1" t="s">
        <v>166</v>
      </c>
      <c r="N115" s="1" t="s">
        <v>166</v>
      </c>
      <c r="O115" s="1" t="s">
        <v>166</v>
      </c>
      <c r="P115" s="1" t="s">
        <v>166</v>
      </c>
      <c r="Q115" s="2" t="b">
        <f>IFERROR(__xludf.DUMMYFUNCTION("IF(REGEXMATCH(B115, ""DEPRECATED""), true, false)
"),FALSE)</f>
        <v>0</v>
      </c>
      <c r="R115" s="2" t="str">
        <f t="shared" si="1"/>
        <v>gazebo - 138</v>
      </c>
      <c r="S115" s="3" t="str">
        <f t="shared" si="2"/>
        <v>gazebo - 4419453</v>
      </c>
      <c r="T115" s="2" t="b">
        <f t="shared" si="3"/>
        <v>1</v>
      </c>
    </row>
    <row r="116">
      <c r="A116" s="1" t="s">
        <v>365</v>
      </c>
      <c r="B116" s="1" t="s">
        <v>366</v>
      </c>
      <c r="C116" s="1" t="s">
        <v>23</v>
      </c>
      <c r="D116" s="1">
        <v>105.0</v>
      </c>
      <c r="E116" s="1">
        <v>9809288.0</v>
      </c>
      <c r="F116" s="1" t="s">
        <v>367</v>
      </c>
      <c r="G116" s="1">
        <v>0.0</v>
      </c>
      <c r="H116" s="1">
        <v>31.0</v>
      </c>
      <c r="I116" s="1">
        <v>0.0</v>
      </c>
      <c r="J116" s="1">
        <v>0.0</v>
      </c>
      <c r="K116" s="1">
        <v>0.0</v>
      </c>
      <c r="L116" s="1">
        <v>0.0</v>
      </c>
      <c r="M116" s="1">
        <v>0.0</v>
      </c>
      <c r="N116" s="1">
        <v>1.0</v>
      </c>
      <c r="O116" s="1">
        <v>0.0</v>
      </c>
      <c r="P116" s="1">
        <v>0.0</v>
      </c>
      <c r="Q116" s="2" t="b">
        <f>IFERROR(__xludf.DUMMYFUNCTION("IF(REGEXMATCH(B116, ""DEPRECATED""), true, false)
"),FALSE)</f>
        <v>0</v>
      </c>
      <c r="R116" s="2" t="str">
        <f t="shared" si="1"/>
        <v>neurodebian - 105</v>
      </c>
      <c r="S116" s="3" t="str">
        <f t="shared" si="2"/>
        <v>neurodebian - 9809288</v>
      </c>
      <c r="T116" s="2" t="b">
        <f t="shared" si="3"/>
        <v>0</v>
      </c>
    </row>
    <row r="117">
      <c r="A117" s="1" t="s">
        <v>368</v>
      </c>
      <c r="B117" s="1" t="s">
        <v>369</v>
      </c>
      <c r="C117" s="1" t="s">
        <v>23</v>
      </c>
      <c r="D117" s="1">
        <v>910.0</v>
      </c>
      <c r="E117" s="1">
        <v>8.4731087E7</v>
      </c>
      <c r="F117" s="1" t="s">
        <v>370</v>
      </c>
      <c r="G117" s="1">
        <v>9.0</v>
      </c>
      <c r="H117" s="1">
        <v>9.0</v>
      </c>
      <c r="I117" s="1">
        <v>24.0</v>
      </c>
      <c r="J117" s="1">
        <v>5.0</v>
      </c>
      <c r="K117" s="1">
        <v>13.0</v>
      </c>
      <c r="L117" s="1">
        <v>0.0</v>
      </c>
      <c r="M117" s="1">
        <v>0.0</v>
      </c>
      <c r="N117" s="1">
        <v>0.0</v>
      </c>
      <c r="O117" s="1">
        <v>8.0</v>
      </c>
      <c r="P117" s="1">
        <v>0.0</v>
      </c>
      <c r="Q117" s="2" t="b">
        <f>IFERROR(__xludf.DUMMYFUNCTION("IF(REGEXMATCH(B117, ""DEPRECATED""), true, false)
"),FALSE)</f>
        <v>0</v>
      </c>
      <c r="R117" s="2" t="str">
        <f t="shared" si="1"/>
        <v>couchbase - 910</v>
      </c>
      <c r="S117" s="3" t="str">
        <f t="shared" si="2"/>
        <v>couchbase - 84731087</v>
      </c>
      <c r="T117" s="2" t="b">
        <f t="shared" si="3"/>
        <v>0</v>
      </c>
    </row>
    <row r="118">
      <c r="A118" s="1" t="s">
        <v>371</v>
      </c>
      <c r="B118" s="1" t="s">
        <v>372</v>
      </c>
      <c r="C118" s="1" t="s">
        <v>23</v>
      </c>
      <c r="D118" s="1">
        <v>450.0</v>
      </c>
      <c r="E118" s="1">
        <v>2.32737118E8</v>
      </c>
      <c r="F118" s="1" t="s">
        <v>373</v>
      </c>
      <c r="G118" s="1">
        <v>1.0</v>
      </c>
      <c r="H118" s="1">
        <v>82.0</v>
      </c>
      <c r="I118" s="1">
        <v>0.0</v>
      </c>
      <c r="J118" s="1">
        <v>7.0</v>
      </c>
      <c r="K118" s="1">
        <v>0.0</v>
      </c>
      <c r="L118" s="1">
        <v>0.0</v>
      </c>
      <c r="M118" s="1">
        <v>0.0</v>
      </c>
      <c r="N118" s="1">
        <v>1.0</v>
      </c>
      <c r="O118" s="1">
        <v>0.0</v>
      </c>
      <c r="P118" s="1">
        <v>0.0</v>
      </c>
      <c r="Q118" s="2" t="b">
        <f>IFERROR(__xludf.DUMMYFUNCTION("IF(REGEXMATCH(B118, ""DEPRECATED""), true, false)
"),FALSE)</f>
        <v>0</v>
      </c>
      <c r="R118" s="2" t="str">
        <f t="shared" si="1"/>
        <v>perl - 450</v>
      </c>
      <c r="S118" s="3" t="str">
        <f t="shared" si="2"/>
        <v>perl - 232737118</v>
      </c>
      <c r="T118" s="2" t="b">
        <f t="shared" si="3"/>
        <v>0</v>
      </c>
    </row>
    <row r="119">
      <c r="A119" s="1" t="s">
        <v>374</v>
      </c>
      <c r="B119" s="1" t="s">
        <v>375</v>
      </c>
      <c r="C119" s="1" t="s">
        <v>23</v>
      </c>
      <c r="D119" s="1">
        <v>616.0</v>
      </c>
      <c r="E119" s="1">
        <v>7.4787021E7</v>
      </c>
      <c r="F119" s="1" t="s">
        <v>376</v>
      </c>
      <c r="G119" s="1">
        <v>0.0</v>
      </c>
      <c r="H119" s="1">
        <v>36.0</v>
      </c>
      <c r="I119" s="1">
        <v>0.0</v>
      </c>
      <c r="J119" s="1">
        <v>0.0</v>
      </c>
      <c r="K119" s="1">
        <v>0.0</v>
      </c>
      <c r="L119" s="1">
        <v>0.0</v>
      </c>
      <c r="M119" s="1">
        <v>0.0</v>
      </c>
      <c r="N119" s="1">
        <v>1.0</v>
      </c>
      <c r="O119" s="1">
        <v>0.0</v>
      </c>
      <c r="P119" s="1">
        <v>0.0</v>
      </c>
      <c r="Q119" s="2" t="b">
        <f>IFERROR(__xludf.DUMMYFUNCTION("IF(REGEXMATCH(B119, ""DEPRECATED""), true, false)
"),FALSE)</f>
        <v>0</v>
      </c>
      <c r="R119" s="2" t="str">
        <f t="shared" si="1"/>
        <v>rethinkdb - 616</v>
      </c>
      <c r="S119" s="3" t="str">
        <f t="shared" si="2"/>
        <v>rethinkdb - 74787021</v>
      </c>
      <c r="T119" s="2" t="b">
        <f t="shared" si="3"/>
        <v>0</v>
      </c>
    </row>
    <row r="120">
      <c r="A120" s="1" t="s">
        <v>377</v>
      </c>
      <c r="B120" s="1" t="s">
        <v>378</v>
      </c>
      <c r="C120" s="1" t="s">
        <v>23</v>
      </c>
      <c r="D120" s="1">
        <v>520.0</v>
      </c>
      <c r="E120" s="1">
        <v>9233866.0</v>
      </c>
      <c r="F120" s="1" t="s">
        <v>379</v>
      </c>
      <c r="G120" s="1">
        <v>5.0</v>
      </c>
      <c r="H120" s="1">
        <v>31.0</v>
      </c>
      <c r="I120" s="1">
        <v>0.0</v>
      </c>
      <c r="J120" s="1">
        <v>3.0</v>
      </c>
      <c r="K120" s="1">
        <v>1.0</v>
      </c>
      <c r="L120" s="1">
        <v>3.0</v>
      </c>
      <c r="M120" s="1">
        <v>0.0</v>
      </c>
      <c r="N120" s="1">
        <v>1.0</v>
      </c>
      <c r="O120" s="1">
        <v>1.0</v>
      </c>
      <c r="P120" s="1">
        <v>0.0</v>
      </c>
      <c r="Q120" s="2" t="b">
        <f>IFERROR(__xludf.DUMMYFUNCTION("IF(REGEXMATCH(B120, ""DEPRECATED""), true, false)
"),FALSE)</f>
        <v>0</v>
      </c>
      <c r="R120" s="2" t="str">
        <f t="shared" si="1"/>
        <v>r-base - 520</v>
      </c>
      <c r="S120" s="3" t="str">
        <f t="shared" si="2"/>
        <v>r-base - 9233866</v>
      </c>
      <c r="T120" s="2" t="b">
        <f t="shared" si="3"/>
        <v>0</v>
      </c>
    </row>
    <row r="121">
      <c r="A121" s="1" t="s">
        <v>380</v>
      </c>
      <c r="B121" s="1" t="s">
        <v>381</v>
      </c>
      <c r="C121" s="1" t="s">
        <v>23</v>
      </c>
      <c r="D121" s="1">
        <v>512.0</v>
      </c>
      <c r="E121" s="1">
        <v>4.2192798E7</v>
      </c>
      <c r="F121" s="1" t="s">
        <v>382</v>
      </c>
      <c r="G121" s="1">
        <v>1.0</v>
      </c>
      <c r="H121" s="1">
        <v>159.0</v>
      </c>
      <c r="I121" s="1">
        <v>6.0</v>
      </c>
      <c r="J121" s="1">
        <v>0.0</v>
      </c>
      <c r="K121" s="1">
        <v>6.0</v>
      </c>
      <c r="L121" s="1">
        <v>0.0</v>
      </c>
      <c r="M121" s="1">
        <v>0.0</v>
      </c>
      <c r="N121" s="1">
        <v>1.0</v>
      </c>
      <c r="O121" s="1">
        <v>0.0</v>
      </c>
      <c r="P121" s="1">
        <v>0.0</v>
      </c>
      <c r="Q121" s="2" t="b">
        <f>IFERROR(__xludf.DUMMYFUNCTION("IF(REGEXMATCH(B121, ""DEPRECATED""), true, false)
"),FALSE)</f>
        <v>0</v>
      </c>
      <c r="R121" s="2" t="str">
        <f t="shared" si="1"/>
        <v>mono - 512</v>
      </c>
      <c r="S121" s="3" t="str">
        <f t="shared" si="2"/>
        <v>mono - 42192798</v>
      </c>
      <c r="T121" s="2" t="b">
        <f t="shared" si="3"/>
        <v>0</v>
      </c>
    </row>
    <row r="122">
      <c r="A122" s="1" t="s">
        <v>383</v>
      </c>
      <c r="B122" s="1" t="s">
        <v>384</v>
      </c>
      <c r="C122" s="1" t="s">
        <v>23</v>
      </c>
      <c r="D122" s="1">
        <v>875.0</v>
      </c>
      <c r="E122" s="1">
        <v>3.64233352E8</v>
      </c>
      <c r="F122" s="1" t="s">
        <v>385</v>
      </c>
      <c r="G122" s="1">
        <v>0.0</v>
      </c>
      <c r="H122" s="1">
        <v>32.0</v>
      </c>
      <c r="I122" s="1">
        <v>0.0</v>
      </c>
      <c r="J122" s="1">
        <v>0.0</v>
      </c>
      <c r="K122" s="1">
        <v>0.0</v>
      </c>
      <c r="L122" s="1">
        <v>0.0</v>
      </c>
      <c r="M122" s="1">
        <v>0.0</v>
      </c>
      <c r="N122" s="1">
        <v>1.0</v>
      </c>
      <c r="O122" s="1">
        <v>0.0</v>
      </c>
      <c r="P122" s="1">
        <v>0.0</v>
      </c>
      <c r="Q122" s="2" t="b">
        <f>IFERROR(__xludf.DUMMYFUNCTION("IF(REGEXMATCH(B122, ""DEPRECATED""), true, false)
"),FALSE)</f>
        <v>0</v>
      </c>
      <c r="R122" s="2" t="str">
        <f t="shared" si="1"/>
        <v>adminer - 875</v>
      </c>
      <c r="S122" s="3" t="str">
        <f t="shared" si="2"/>
        <v>adminer - 364233352</v>
      </c>
      <c r="T122" s="2" t="b">
        <f t="shared" si="3"/>
        <v>0</v>
      </c>
    </row>
    <row r="123" hidden="1">
      <c r="A123" s="1" t="s">
        <v>386</v>
      </c>
      <c r="B123" s="1" t="s">
        <v>387</v>
      </c>
      <c r="C123" s="1" t="s">
        <v>23</v>
      </c>
      <c r="D123" s="1">
        <v>1267.0</v>
      </c>
      <c r="E123" s="1">
        <v>3.6911883E7</v>
      </c>
      <c r="F123" s="1" t="s">
        <v>388</v>
      </c>
      <c r="G123" s="1" t="s">
        <v>166</v>
      </c>
      <c r="H123" s="1" t="s">
        <v>166</v>
      </c>
      <c r="I123" s="1" t="s">
        <v>166</v>
      </c>
      <c r="J123" s="1" t="s">
        <v>166</v>
      </c>
      <c r="K123" s="1" t="s">
        <v>166</v>
      </c>
      <c r="L123" s="1" t="s">
        <v>166</v>
      </c>
      <c r="M123" s="1" t="s">
        <v>166</v>
      </c>
      <c r="N123" s="1" t="s">
        <v>166</v>
      </c>
      <c r="O123" s="1" t="s">
        <v>166</v>
      </c>
      <c r="P123" s="1" t="s">
        <v>166</v>
      </c>
      <c r="Q123" s="2" t="b">
        <f>IFERROR(__xludf.DUMMYFUNCTION("IF(REGEXMATCH(B123, ""DEPRECATED""), true, false)
"),FALSE)</f>
        <v>0</v>
      </c>
      <c r="R123" s="2" t="str">
        <f t="shared" si="1"/>
        <v>odoo - 1267</v>
      </c>
      <c r="S123" s="3" t="str">
        <f t="shared" si="2"/>
        <v>odoo - 36911883</v>
      </c>
      <c r="T123" s="2" t="b">
        <f t="shared" si="3"/>
        <v>1</v>
      </c>
    </row>
    <row r="124">
      <c r="A124" s="1" t="s">
        <v>389</v>
      </c>
      <c r="B124" s="1" t="s">
        <v>390</v>
      </c>
      <c r="C124" s="1" t="s">
        <v>23</v>
      </c>
      <c r="D124" s="1">
        <v>19.0</v>
      </c>
      <c r="E124" s="1">
        <v>391051.0</v>
      </c>
      <c r="F124" s="1" t="s">
        <v>391</v>
      </c>
      <c r="G124" s="1">
        <v>0.0</v>
      </c>
      <c r="H124" s="1">
        <v>25.0</v>
      </c>
      <c r="I124" s="1">
        <v>0.0</v>
      </c>
      <c r="J124" s="1">
        <v>0.0</v>
      </c>
      <c r="K124" s="1">
        <v>0.0</v>
      </c>
      <c r="L124" s="1">
        <v>0.0</v>
      </c>
      <c r="M124" s="1">
        <v>0.0</v>
      </c>
      <c r="N124" s="1">
        <v>1.0</v>
      </c>
      <c r="O124" s="1">
        <v>0.0</v>
      </c>
      <c r="P124" s="1">
        <v>0.0</v>
      </c>
      <c r="Q124" s="2" t="b">
        <f>IFERROR(__xludf.DUMMYFUNCTION("IF(REGEXMATCH(B124, ""DEPRECATED""), true, false)
"),FALSE)</f>
        <v>0</v>
      </c>
      <c r="R124" s="2" t="str">
        <f t="shared" si="1"/>
        <v>hitch - 19</v>
      </c>
      <c r="S124" s="3" t="str">
        <f t="shared" si="2"/>
        <v>hitch - 391051</v>
      </c>
      <c r="T124" s="2" t="b">
        <f t="shared" si="3"/>
        <v>0</v>
      </c>
    </row>
    <row r="125">
      <c r="A125" s="1" t="s">
        <v>392</v>
      </c>
      <c r="B125" s="1" t="s">
        <v>393</v>
      </c>
      <c r="C125" s="1" t="s">
        <v>23</v>
      </c>
      <c r="D125" s="1">
        <v>64.0</v>
      </c>
      <c r="E125" s="1">
        <v>772835.0</v>
      </c>
      <c r="F125" s="1" t="s">
        <v>394</v>
      </c>
      <c r="G125" s="1">
        <v>0.0</v>
      </c>
      <c r="H125" s="1">
        <v>25.0</v>
      </c>
      <c r="I125" s="1">
        <v>0.0</v>
      </c>
      <c r="J125" s="1">
        <v>0.0</v>
      </c>
      <c r="K125" s="1">
        <v>0.0</v>
      </c>
      <c r="L125" s="1">
        <v>0.0</v>
      </c>
      <c r="M125" s="1">
        <v>0.0</v>
      </c>
      <c r="N125" s="1">
        <v>1.0</v>
      </c>
      <c r="O125" s="1">
        <v>0.0</v>
      </c>
      <c r="P125" s="1">
        <v>0.0</v>
      </c>
      <c r="Q125" s="2" t="b">
        <f>IFERROR(__xludf.DUMMYFUNCTION("IF(REGEXMATCH(B125, ""DEPRECATED""), true, false)
"),FALSE)</f>
        <v>0</v>
      </c>
      <c r="R125" s="2" t="str">
        <f t="shared" si="1"/>
        <v>emqx - 64</v>
      </c>
      <c r="S125" s="3" t="str">
        <f t="shared" si="2"/>
        <v>emqx - 772835</v>
      </c>
      <c r="T125" s="2" t="b">
        <f t="shared" si="3"/>
        <v>0</v>
      </c>
    </row>
    <row r="126">
      <c r="A126" s="1" t="s">
        <v>395</v>
      </c>
      <c r="B126" s="1" t="s">
        <v>396</v>
      </c>
      <c r="C126" s="1" t="s">
        <v>23</v>
      </c>
      <c r="D126" s="1">
        <v>542.0</v>
      </c>
      <c r="E126" s="1">
        <v>1.83749073E8</v>
      </c>
      <c r="F126" s="1" t="s">
        <v>397</v>
      </c>
      <c r="G126" s="1">
        <v>0.0</v>
      </c>
      <c r="H126" s="1">
        <v>35.0</v>
      </c>
      <c r="I126" s="1">
        <v>0.0</v>
      </c>
      <c r="J126" s="1">
        <v>0.0</v>
      </c>
      <c r="K126" s="1">
        <v>0.0</v>
      </c>
      <c r="L126" s="1">
        <v>0.0</v>
      </c>
      <c r="M126" s="1">
        <v>0.0</v>
      </c>
      <c r="N126" s="1">
        <v>1.0</v>
      </c>
      <c r="O126" s="1">
        <v>0.0</v>
      </c>
      <c r="P126" s="1">
        <v>0.0</v>
      </c>
      <c r="Q126" s="2" t="b">
        <f>IFERROR(__xludf.DUMMYFUNCTION("IF(REGEXMATCH(B126, ""DEPRECATED""), true, false)
"),FALSE)</f>
        <v>0</v>
      </c>
      <c r="R126" s="2" t="str">
        <f t="shared" si="1"/>
        <v>couchdb - 542</v>
      </c>
      <c r="S126" s="3" t="str">
        <f t="shared" si="2"/>
        <v>couchdb - 183749073</v>
      </c>
      <c r="T126" s="2" t="b">
        <f t="shared" si="3"/>
        <v>0</v>
      </c>
    </row>
    <row r="127">
      <c r="A127" s="1" t="s">
        <v>398</v>
      </c>
      <c r="B127" s="1" t="s">
        <v>399</v>
      </c>
      <c r="C127" s="1" t="s">
        <v>23</v>
      </c>
      <c r="D127" s="1">
        <v>4822.0</v>
      </c>
      <c r="E127" s="1">
        <v>1.130823288E9</v>
      </c>
      <c r="F127" s="1" t="s">
        <v>400</v>
      </c>
      <c r="G127" s="1">
        <v>0.0</v>
      </c>
      <c r="H127" s="1">
        <v>16.0</v>
      </c>
      <c r="I127" s="1">
        <v>0.0</v>
      </c>
      <c r="J127" s="1">
        <v>0.0</v>
      </c>
      <c r="K127" s="1">
        <v>0.0</v>
      </c>
      <c r="L127" s="1">
        <v>0.0</v>
      </c>
      <c r="M127" s="1">
        <v>0.0</v>
      </c>
      <c r="N127" s="1">
        <v>1.0</v>
      </c>
      <c r="O127" s="1">
        <v>0.0</v>
      </c>
      <c r="P127" s="1">
        <v>0.0</v>
      </c>
      <c r="Q127" s="2" t="b">
        <f>IFERROR(__xludf.DUMMYFUNCTION("IF(REGEXMATCH(B127, ""DEPRECATED""), true, false)
"),FALSE)</f>
        <v>0</v>
      </c>
      <c r="R127" s="2" t="str">
        <f t="shared" si="1"/>
        <v>debian - 4822</v>
      </c>
      <c r="S127" s="3" t="str">
        <f t="shared" si="2"/>
        <v>debian - 1130823288</v>
      </c>
      <c r="T127" s="2" t="b">
        <f t="shared" si="3"/>
        <v>0</v>
      </c>
    </row>
    <row r="128">
      <c r="A128" s="1" t="s">
        <v>401</v>
      </c>
      <c r="B128" s="1" t="s">
        <v>402</v>
      </c>
      <c r="C128" s="1" t="s">
        <v>23</v>
      </c>
      <c r="D128" s="1">
        <v>2122.0</v>
      </c>
      <c r="E128" s="1">
        <v>2.284422182E9</v>
      </c>
      <c r="F128" s="1" t="s">
        <v>403</v>
      </c>
      <c r="G128" s="1">
        <v>0.0</v>
      </c>
      <c r="H128" s="1">
        <v>0.0</v>
      </c>
      <c r="I128" s="1">
        <v>0.0</v>
      </c>
      <c r="J128" s="1">
        <v>0.0</v>
      </c>
      <c r="K128" s="1">
        <v>0.0</v>
      </c>
      <c r="L128" s="1">
        <v>0.0</v>
      </c>
      <c r="M128" s="1">
        <v>0.0</v>
      </c>
      <c r="N128" s="1">
        <v>0.0</v>
      </c>
      <c r="O128" s="1">
        <v>0.0</v>
      </c>
      <c r="P128" s="1">
        <v>0.0</v>
      </c>
      <c r="Q128" s="2" t="b">
        <f>IFERROR(__xludf.DUMMYFUNCTION("IF(REGEXMATCH(B128, ""DEPRECATED""), true, false)
"),FALSE)</f>
        <v>0</v>
      </c>
      <c r="R128" s="2" t="str">
        <f t="shared" si="1"/>
        <v>hello-world - 2122</v>
      </c>
      <c r="S128" s="3" t="str">
        <f t="shared" si="2"/>
        <v>hello-world - 2284422182</v>
      </c>
      <c r="T128" s="2" t="b">
        <f t="shared" si="3"/>
        <v>0</v>
      </c>
    </row>
    <row r="129">
      <c r="A129" s="1" t="s">
        <v>404</v>
      </c>
      <c r="B129" s="1" t="s">
        <v>405</v>
      </c>
      <c r="C129" s="1" t="s">
        <v>23</v>
      </c>
      <c r="D129" s="1">
        <v>1174.0</v>
      </c>
      <c r="E129" s="1">
        <v>1.14530317E8</v>
      </c>
      <c r="F129" s="1" t="s">
        <v>406</v>
      </c>
      <c r="G129" s="1">
        <v>0.0</v>
      </c>
      <c r="H129" s="1">
        <v>0.0</v>
      </c>
      <c r="I129" s="1">
        <v>0.0</v>
      </c>
      <c r="J129" s="1">
        <v>0.0</v>
      </c>
      <c r="K129" s="1">
        <v>0.0</v>
      </c>
      <c r="L129" s="1">
        <v>0.0</v>
      </c>
      <c r="M129" s="1">
        <v>0.0</v>
      </c>
      <c r="N129" s="1">
        <v>0.0</v>
      </c>
      <c r="O129" s="1">
        <v>0.0</v>
      </c>
      <c r="P129" s="1">
        <v>0.0</v>
      </c>
      <c r="Q129" s="2" t="b">
        <f>IFERROR(__xludf.DUMMYFUNCTION("IF(REGEXMATCH(B129, ""DEPRECATED""), true, false)
"),FALSE)</f>
        <v>0</v>
      </c>
      <c r="R129" s="2" t="str">
        <f t="shared" si="1"/>
        <v>fedora - 1174</v>
      </c>
      <c r="S129" s="3" t="str">
        <f t="shared" si="2"/>
        <v>fedora - 114530317</v>
      </c>
      <c r="T129" s="2" t="b">
        <f t="shared" si="3"/>
        <v>0</v>
      </c>
    </row>
    <row r="130" hidden="1">
      <c r="A130" s="1" t="s">
        <v>407</v>
      </c>
      <c r="B130" s="1" t="s">
        <v>408</v>
      </c>
      <c r="C130" s="1" t="s">
        <v>23</v>
      </c>
      <c r="D130" s="1">
        <v>51.0</v>
      </c>
      <c r="E130" s="1">
        <v>591025.0</v>
      </c>
      <c r="F130" s="1" t="s">
        <v>409</v>
      </c>
      <c r="G130" s="1" t="s">
        <v>166</v>
      </c>
      <c r="H130" s="1" t="s">
        <v>166</v>
      </c>
      <c r="I130" s="1" t="s">
        <v>166</v>
      </c>
      <c r="J130" s="1" t="s">
        <v>166</v>
      </c>
      <c r="K130" s="1" t="s">
        <v>166</v>
      </c>
      <c r="L130" s="1" t="s">
        <v>166</v>
      </c>
      <c r="M130" s="1" t="s">
        <v>166</v>
      </c>
      <c r="N130" s="1" t="s">
        <v>166</v>
      </c>
      <c r="O130" s="1" t="s">
        <v>166</v>
      </c>
      <c r="P130" s="1" t="s">
        <v>166</v>
      </c>
      <c r="Q130" s="2" t="b">
        <f>IFERROR(__xludf.DUMMYFUNCTION("IF(REGEXMATCH(B130, ""DEPRECATED""), true, false)
"),FALSE)</f>
        <v>0</v>
      </c>
      <c r="R130" s="2" t="str">
        <f t="shared" si="1"/>
        <v>sl - 51</v>
      </c>
      <c r="S130" s="3" t="str">
        <f t="shared" si="2"/>
        <v>sl - 591025</v>
      </c>
      <c r="T130" s="2" t="b">
        <f t="shared" si="3"/>
        <v>1</v>
      </c>
    </row>
    <row r="131" hidden="1">
      <c r="A131" s="1" t="s">
        <v>410</v>
      </c>
      <c r="B131" s="1" t="s">
        <v>411</v>
      </c>
      <c r="C131" s="1" t="s">
        <v>23</v>
      </c>
      <c r="D131" s="1">
        <v>1077.0</v>
      </c>
      <c r="E131" s="1">
        <v>5.28634191E8</v>
      </c>
      <c r="F131" s="1" t="s">
        <v>412</v>
      </c>
      <c r="G131" s="1" t="s">
        <v>166</v>
      </c>
      <c r="H131" s="1" t="s">
        <v>166</v>
      </c>
      <c r="I131" s="1" t="s">
        <v>166</v>
      </c>
      <c r="J131" s="1" t="s">
        <v>166</v>
      </c>
      <c r="K131" s="1" t="s">
        <v>166</v>
      </c>
      <c r="L131" s="1" t="s">
        <v>166</v>
      </c>
      <c r="M131" s="1" t="s">
        <v>166</v>
      </c>
      <c r="N131" s="1" t="s">
        <v>166</v>
      </c>
      <c r="O131" s="1" t="s">
        <v>166</v>
      </c>
      <c r="P131" s="1" t="s">
        <v>166</v>
      </c>
      <c r="Q131" s="2" t="b">
        <f>IFERROR(__xludf.DUMMYFUNCTION("IF(REGEXMATCH(B131, ""DEPRECATED""), true, false)
"),FALSE)</f>
        <v>0</v>
      </c>
      <c r="R131" s="2" t="str">
        <f t="shared" si="1"/>
        <v>vault - 1077</v>
      </c>
      <c r="S131" s="3" t="str">
        <f t="shared" si="2"/>
        <v>vault - 528634191</v>
      </c>
      <c r="T131" s="2" t="b">
        <f t="shared" si="3"/>
        <v>1</v>
      </c>
    </row>
    <row r="132">
      <c r="A132" s="1" t="s">
        <v>413</v>
      </c>
      <c r="B132" s="1" t="s">
        <v>414</v>
      </c>
      <c r="C132" s="1" t="s">
        <v>23</v>
      </c>
      <c r="D132" s="1">
        <v>10379.0</v>
      </c>
      <c r="E132" s="1">
        <v>1.0047153788E10</v>
      </c>
      <c r="F132" s="1" t="s">
        <v>415</v>
      </c>
      <c r="G132" s="1">
        <v>0.0</v>
      </c>
      <c r="H132" s="1">
        <v>0.0</v>
      </c>
      <c r="I132" s="1">
        <v>0.0</v>
      </c>
      <c r="J132" s="1">
        <v>0.0</v>
      </c>
      <c r="K132" s="1">
        <v>0.0</v>
      </c>
      <c r="L132" s="1">
        <v>0.0</v>
      </c>
      <c r="M132" s="1">
        <v>0.0</v>
      </c>
      <c r="N132" s="1">
        <v>0.0</v>
      </c>
      <c r="O132" s="1">
        <v>1.0</v>
      </c>
      <c r="P132" s="1">
        <v>0.0</v>
      </c>
      <c r="Q132" s="2" t="b">
        <f>IFERROR(__xludf.DUMMYFUNCTION("IF(REGEXMATCH(B132, ""DEPRECATED""), true, false)
"),FALSE)</f>
        <v>0</v>
      </c>
      <c r="R132" s="2" t="str">
        <f t="shared" si="1"/>
        <v>alpine - 10379</v>
      </c>
      <c r="S132" s="3" t="str">
        <f t="shared" si="2"/>
        <v>alpine - 10047153788</v>
      </c>
      <c r="T132" s="2" t="b">
        <f t="shared" si="3"/>
        <v>0</v>
      </c>
    </row>
    <row r="133">
      <c r="A133" s="1" t="s">
        <v>416</v>
      </c>
      <c r="B133" s="1" t="s">
        <v>417</v>
      </c>
      <c r="C133" s="1" t="s">
        <v>23</v>
      </c>
      <c r="D133" s="1">
        <v>58.0</v>
      </c>
      <c r="E133" s="1">
        <v>664281.0</v>
      </c>
      <c r="F133" s="1" t="s">
        <v>418</v>
      </c>
      <c r="G133" s="1">
        <v>0.0</v>
      </c>
      <c r="H133" s="1">
        <v>0.0</v>
      </c>
      <c r="I133" s="1">
        <v>0.0</v>
      </c>
      <c r="J133" s="1">
        <v>0.0</v>
      </c>
      <c r="K133" s="1">
        <v>0.0</v>
      </c>
      <c r="L133" s="1">
        <v>0.0</v>
      </c>
      <c r="M133" s="1">
        <v>0.0</v>
      </c>
      <c r="N133" s="1">
        <v>0.0</v>
      </c>
      <c r="O133" s="1">
        <v>0.0</v>
      </c>
      <c r="P133" s="1">
        <v>0.0</v>
      </c>
      <c r="Q133" s="2" t="b">
        <f>IFERROR(__xludf.DUMMYFUNCTION("IF(REGEXMATCH(B133, ""DEPRECATED""), true, false)
"),FALSE)</f>
        <v>0</v>
      </c>
      <c r="R133" s="2" t="str">
        <f t="shared" si="1"/>
        <v>alt - 58</v>
      </c>
      <c r="S133" s="3" t="str">
        <f t="shared" si="2"/>
        <v>alt - 664281</v>
      </c>
      <c r="T133" s="2" t="b">
        <f t="shared" si="3"/>
        <v>0</v>
      </c>
    </row>
    <row r="134" hidden="1">
      <c r="A134" s="1" t="s">
        <v>419</v>
      </c>
      <c r="B134" s="1" t="s">
        <v>420</v>
      </c>
      <c r="C134" s="1" t="s">
        <v>23</v>
      </c>
      <c r="D134" s="1">
        <v>2157.0</v>
      </c>
      <c r="E134" s="1">
        <v>1.87260109E8</v>
      </c>
      <c r="F134" s="1" t="s">
        <v>421</v>
      </c>
      <c r="G134" s="1" t="s">
        <v>166</v>
      </c>
      <c r="H134" s="1" t="s">
        <v>166</v>
      </c>
      <c r="I134" s="1" t="s">
        <v>166</v>
      </c>
      <c r="J134" s="1" t="s">
        <v>166</v>
      </c>
      <c r="K134" s="1" t="s">
        <v>166</v>
      </c>
      <c r="L134" s="1" t="s">
        <v>166</v>
      </c>
      <c r="M134" s="1" t="s">
        <v>166</v>
      </c>
      <c r="N134" s="1" t="s">
        <v>166</v>
      </c>
      <c r="O134" s="1" t="s">
        <v>166</v>
      </c>
      <c r="P134" s="1" t="s">
        <v>166</v>
      </c>
      <c r="Q134" s="2" t="b">
        <f>IFERROR(__xludf.DUMMYFUNCTION("IF(REGEXMATCH(B134, ""DEPRECATED""), true, false)
"),FALSE)</f>
        <v>0</v>
      </c>
      <c r="R134" s="2" t="str">
        <f t="shared" si="1"/>
        <v>logstash - 2157</v>
      </c>
      <c r="S134" s="3" t="str">
        <f t="shared" si="2"/>
        <v>logstash - 187260109</v>
      </c>
      <c r="T134" s="2" t="b">
        <f t="shared" si="3"/>
        <v>1</v>
      </c>
    </row>
    <row r="135" hidden="1">
      <c r="A135" s="1" t="s">
        <v>422</v>
      </c>
      <c r="B135" s="1" t="s">
        <v>423</v>
      </c>
      <c r="C135" s="1" t="s">
        <v>23</v>
      </c>
      <c r="D135" s="1">
        <v>2661.0</v>
      </c>
      <c r="E135" s="1">
        <v>1.51982456E8</v>
      </c>
      <c r="F135" s="1" t="s">
        <v>424</v>
      </c>
      <c r="G135" s="1" t="s">
        <v>166</v>
      </c>
      <c r="H135" s="1" t="s">
        <v>166</v>
      </c>
      <c r="I135" s="1" t="s">
        <v>166</v>
      </c>
      <c r="J135" s="1" t="s">
        <v>166</v>
      </c>
      <c r="K135" s="1" t="s">
        <v>166</v>
      </c>
      <c r="L135" s="1" t="s">
        <v>166</v>
      </c>
      <c r="M135" s="1" t="s">
        <v>166</v>
      </c>
      <c r="N135" s="1" t="s">
        <v>166</v>
      </c>
      <c r="O135" s="1" t="s">
        <v>166</v>
      </c>
      <c r="P135" s="1" t="s">
        <v>166</v>
      </c>
      <c r="Q135" s="2" t="b">
        <f>IFERROR(__xludf.DUMMYFUNCTION("IF(REGEXMATCH(B135, ""DEPRECATED""), true, false)
"),FALSE)</f>
        <v>0</v>
      </c>
      <c r="R135" s="2" t="str">
        <f t="shared" si="1"/>
        <v>kibana - 2661</v>
      </c>
      <c r="S135" s="3" t="str">
        <f t="shared" si="2"/>
        <v>kibana - 151982456</v>
      </c>
      <c r="T135" s="2" t="b">
        <f t="shared" si="3"/>
        <v>1</v>
      </c>
    </row>
    <row r="136" hidden="1">
      <c r="A136" s="1" t="s">
        <v>425</v>
      </c>
      <c r="B136" s="1" t="s">
        <v>426</v>
      </c>
      <c r="C136" s="1" t="s">
        <v>23</v>
      </c>
      <c r="D136" s="1">
        <v>6201.0</v>
      </c>
      <c r="E136" s="1">
        <v>8.00679612E8</v>
      </c>
      <c r="F136" s="1" t="s">
        <v>427</v>
      </c>
      <c r="G136" s="1" t="s">
        <v>166</v>
      </c>
      <c r="H136" s="1" t="s">
        <v>166</v>
      </c>
      <c r="I136" s="1" t="s">
        <v>166</v>
      </c>
      <c r="J136" s="1" t="s">
        <v>166</v>
      </c>
      <c r="K136" s="1" t="s">
        <v>166</v>
      </c>
      <c r="L136" s="1" t="s">
        <v>166</v>
      </c>
      <c r="M136" s="1" t="s">
        <v>166</v>
      </c>
      <c r="N136" s="1" t="s">
        <v>166</v>
      </c>
      <c r="O136" s="1" t="s">
        <v>166</v>
      </c>
      <c r="P136" s="1" t="s">
        <v>166</v>
      </c>
      <c r="Q136" s="2" t="b">
        <f>IFERROR(__xludf.DUMMYFUNCTION("IF(REGEXMATCH(B136, ""DEPRECATED""), true, false)
"),FALSE)</f>
        <v>0</v>
      </c>
      <c r="R136" s="2" t="str">
        <f t="shared" si="1"/>
        <v>elasticsearch - 6201</v>
      </c>
      <c r="S136" s="3" t="str">
        <f t="shared" si="2"/>
        <v>elasticsearch - 800679612</v>
      </c>
      <c r="T136" s="2" t="b">
        <f t="shared" si="3"/>
        <v>1</v>
      </c>
    </row>
    <row r="137" hidden="1">
      <c r="A137" s="1" t="s">
        <v>428</v>
      </c>
      <c r="B137" s="1" t="s">
        <v>429</v>
      </c>
      <c r="C137" s="1" t="s">
        <v>23</v>
      </c>
      <c r="D137" s="1">
        <v>1428.0</v>
      </c>
      <c r="E137" s="1">
        <v>1.021144456E9</v>
      </c>
      <c r="F137" s="1" t="s">
        <v>430</v>
      </c>
      <c r="G137" s="1" t="s">
        <v>166</v>
      </c>
      <c r="H137" s="1" t="s">
        <v>166</v>
      </c>
      <c r="I137" s="1" t="s">
        <v>166</v>
      </c>
      <c r="J137" s="1" t="s">
        <v>166</v>
      </c>
      <c r="K137" s="1" t="s">
        <v>166</v>
      </c>
      <c r="L137" s="1" t="s">
        <v>166</v>
      </c>
      <c r="M137" s="1" t="s">
        <v>166</v>
      </c>
      <c r="N137" s="1" t="s">
        <v>166</v>
      </c>
      <c r="O137" s="1" t="s">
        <v>166</v>
      </c>
      <c r="P137" s="1" t="s">
        <v>166</v>
      </c>
      <c r="Q137" s="2" t="b">
        <f>IFERROR(__xludf.DUMMYFUNCTION("IF(REGEXMATCH(B137, ""DEPRECATED""), true, false)
"),FALSE)</f>
        <v>0</v>
      </c>
      <c r="R137" s="2" t="str">
        <f t="shared" si="1"/>
        <v>consul - 1428</v>
      </c>
      <c r="S137" s="3" t="str">
        <f t="shared" si="2"/>
        <v>consul - 1021144456</v>
      </c>
      <c r="T137" s="2" t="b">
        <f t="shared" si="3"/>
        <v>1</v>
      </c>
    </row>
    <row r="138">
      <c r="A138" s="1" t="s">
        <v>431</v>
      </c>
      <c r="B138" s="1" t="s">
        <v>432</v>
      </c>
      <c r="C138" s="1" t="s">
        <v>23</v>
      </c>
      <c r="D138" s="1">
        <v>3118.0</v>
      </c>
      <c r="E138" s="1">
        <v>8.27672497E9</v>
      </c>
      <c r="F138" s="1" t="s">
        <v>433</v>
      </c>
      <c r="G138" s="1">
        <v>0.0</v>
      </c>
      <c r="H138" s="1">
        <v>0.0</v>
      </c>
      <c r="I138" s="1">
        <v>0.0</v>
      </c>
      <c r="J138" s="1">
        <v>0.0</v>
      </c>
      <c r="K138" s="1">
        <v>0.0</v>
      </c>
      <c r="L138" s="1">
        <v>0.0</v>
      </c>
      <c r="M138" s="1">
        <v>0.0</v>
      </c>
      <c r="N138" s="1">
        <v>0.0</v>
      </c>
      <c r="O138" s="1">
        <v>0.0</v>
      </c>
      <c r="P138" s="1">
        <v>0.0</v>
      </c>
      <c r="Q138" s="2" t="b">
        <f>IFERROR(__xludf.DUMMYFUNCTION("IF(REGEXMATCH(B138, ""DEPRECATED""), true, false)
"),FALSE)</f>
        <v>0</v>
      </c>
      <c r="R138" s="2" t="str">
        <f t="shared" si="1"/>
        <v>busybox - 3118</v>
      </c>
      <c r="S138" s="3" t="str">
        <f t="shared" si="2"/>
        <v>busybox - 8276724970</v>
      </c>
      <c r="T138" s="2" t="b">
        <f t="shared" si="3"/>
        <v>0</v>
      </c>
    </row>
    <row r="139">
      <c r="A139" s="1" t="s">
        <v>434</v>
      </c>
      <c r="B139" s="1" t="s">
        <v>435</v>
      </c>
      <c r="C139" s="1" t="s">
        <v>23</v>
      </c>
      <c r="D139" s="1">
        <v>130.0</v>
      </c>
      <c r="E139" s="1">
        <v>4583250.0</v>
      </c>
      <c r="F139" s="1" t="s">
        <v>436</v>
      </c>
      <c r="G139" s="1">
        <v>0.0</v>
      </c>
      <c r="H139" s="1">
        <v>0.0</v>
      </c>
      <c r="I139" s="1">
        <v>7.0</v>
      </c>
      <c r="J139" s="1">
        <v>0.0</v>
      </c>
      <c r="K139" s="1">
        <v>8.0</v>
      </c>
      <c r="L139" s="1">
        <v>0.0</v>
      </c>
      <c r="M139" s="1">
        <v>0.0</v>
      </c>
      <c r="N139" s="1">
        <v>0.0</v>
      </c>
      <c r="O139" s="1">
        <v>0.0</v>
      </c>
      <c r="P139" s="1">
        <v>0.0</v>
      </c>
      <c r="Q139" s="2" t="b">
        <f>IFERROR(__xludf.DUMMYFUNCTION("IF(REGEXMATCH(B139, ""DEPRECATED""), true, false)
"),FALSE)</f>
        <v>0</v>
      </c>
      <c r="R139" s="2" t="str">
        <f t="shared" si="1"/>
        <v>almalinux - 130</v>
      </c>
      <c r="S139" s="3" t="str">
        <f t="shared" si="2"/>
        <v>almalinux - 4583250</v>
      </c>
      <c r="T139" s="2" t="b">
        <f t="shared" si="3"/>
        <v>0</v>
      </c>
    </row>
    <row r="140" hidden="1">
      <c r="A140" s="1" t="s">
        <v>437</v>
      </c>
      <c r="B140" s="1" t="s">
        <v>438</v>
      </c>
      <c r="C140" s="1" t="s">
        <v>23</v>
      </c>
      <c r="D140" s="1">
        <v>212.0</v>
      </c>
      <c r="E140" s="1">
        <v>4207570.0</v>
      </c>
      <c r="F140" s="1" t="s">
        <v>439</v>
      </c>
      <c r="G140" s="1" t="s">
        <v>166</v>
      </c>
      <c r="H140" s="1" t="s">
        <v>166</v>
      </c>
      <c r="I140" s="1" t="s">
        <v>166</v>
      </c>
      <c r="J140" s="1" t="s">
        <v>166</v>
      </c>
      <c r="K140" s="1" t="s">
        <v>166</v>
      </c>
      <c r="L140" s="1" t="s">
        <v>166</v>
      </c>
      <c r="M140" s="1" t="s">
        <v>166</v>
      </c>
      <c r="N140" s="1" t="s">
        <v>166</v>
      </c>
      <c r="O140" s="1" t="s">
        <v>166</v>
      </c>
      <c r="P140" s="1" t="s">
        <v>166</v>
      </c>
      <c r="Q140" s="2" t="b">
        <f>IFERROR(__xludf.DUMMYFUNCTION("IF(REGEXMATCH(B140, ""DEPRECATED""), true, false)
"),FALSE)</f>
        <v>0</v>
      </c>
      <c r="R140" s="2" t="str">
        <f t="shared" si="1"/>
        <v>php-zendserver - 212</v>
      </c>
      <c r="S140" s="3" t="str">
        <f t="shared" si="2"/>
        <v>php-zendserver - 4207570</v>
      </c>
      <c r="T140" s="2" t="b">
        <f t="shared" si="3"/>
        <v>1</v>
      </c>
    </row>
    <row r="141">
      <c r="A141" s="1" t="s">
        <v>440</v>
      </c>
      <c r="B141" s="1" t="s">
        <v>441</v>
      </c>
      <c r="C141" s="1" t="s">
        <v>23</v>
      </c>
      <c r="D141" s="1">
        <v>78.0</v>
      </c>
      <c r="E141" s="1">
        <v>6503552.0</v>
      </c>
      <c r="F141" s="1" t="s">
        <v>442</v>
      </c>
      <c r="G141" s="1">
        <v>0.0</v>
      </c>
      <c r="H141" s="1">
        <v>0.0</v>
      </c>
      <c r="I141" s="1">
        <v>0.0</v>
      </c>
      <c r="J141" s="1">
        <v>0.0</v>
      </c>
      <c r="K141" s="1">
        <v>0.0</v>
      </c>
      <c r="L141" s="1">
        <v>0.0</v>
      </c>
      <c r="M141" s="1">
        <v>0.0</v>
      </c>
      <c r="N141" s="1">
        <v>0.0</v>
      </c>
      <c r="O141" s="1">
        <v>0.0</v>
      </c>
      <c r="P141" s="1">
        <v>0.0</v>
      </c>
      <c r="Q141" s="2" t="b">
        <f>IFERROR(__xludf.DUMMYFUNCTION("IF(REGEXMATCH(B141, ""DEPRECATED""), true, false)
"),FALSE)</f>
        <v>0</v>
      </c>
      <c r="R141" s="2" t="str">
        <f t="shared" si="1"/>
        <v>cirros - 78</v>
      </c>
      <c r="S141" s="3" t="str">
        <f t="shared" si="2"/>
        <v>cirros - 6503552</v>
      </c>
      <c r="T141" s="2" t="b">
        <f t="shared" si="3"/>
        <v>0</v>
      </c>
    </row>
    <row r="142" hidden="1">
      <c r="A142" s="1" t="s">
        <v>443</v>
      </c>
      <c r="B142" s="1" t="s">
        <v>444</v>
      </c>
      <c r="C142" s="1" t="s">
        <v>23</v>
      </c>
      <c r="D142" s="1">
        <v>188.0</v>
      </c>
      <c r="E142" s="1">
        <v>2.8953263E7</v>
      </c>
      <c r="F142" s="1" t="s">
        <v>445</v>
      </c>
      <c r="G142" s="1" t="s">
        <v>166</v>
      </c>
      <c r="H142" s="1" t="s">
        <v>166</v>
      </c>
      <c r="I142" s="1" t="s">
        <v>166</v>
      </c>
      <c r="J142" s="1" t="s">
        <v>166</v>
      </c>
      <c r="K142" s="1" t="s">
        <v>166</v>
      </c>
      <c r="L142" s="1" t="s">
        <v>166</v>
      </c>
      <c r="M142" s="1" t="s">
        <v>166</v>
      </c>
      <c r="N142" s="1" t="s">
        <v>166</v>
      </c>
      <c r="O142" s="1" t="s">
        <v>166</v>
      </c>
      <c r="P142" s="1" t="s">
        <v>166</v>
      </c>
      <c r="Q142" s="2" t="b">
        <f>IFERROR(__xludf.DUMMYFUNCTION("IF(REGEXMATCH(B142, ""DEPRECATED""), true, false)
"),FALSE)</f>
        <v>0</v>
      </c>
      <c r="R142" s="2" t="str">
        <f t="shared" si="1"/>
        <v>rockylinux - 188</v>
      </c>
      <c r="S142" s="3" t="str">
        <f t="shared" si="2"/>
        <v>rockylinux - 28953263</v>
      </c>
      <c r="T142" s="2" t="b">
        <f t="shared" si="3"/>
        <v>1</v>
      </c>
    </row>
    <row r="143">
      <c r="A143" s="1" t="s">
        <v>446</v>
      </c>
      <c r="B143" s="1" t="s">
        <v>447</v>
      </c>
      <c r="C143" s="1" t="s">
        <v>23</v>
      </c>
      <c r="D143" s="1">
        <v>7659.0</v>
      </c>
      <c r="E143" s="1">
        <v>1.132519505E9</v>
      </c>
      <c r="F143" s="1" t="s">
        <v>448</v>
      </c>
      <c r="G143" s="1">
        <v>20.0</v>
      </c>
      <c r="H143" s="1">
        <v>10.0</v>
      </c>
      <c r="I143" s="1">
        <v>136.0</v>
      </c>
      <c r="J143" s="1">
        <v>23.0</v>
      </c>
      <c r="K143" s="1">
        <v>21.0</v>
      </c>
      <c r="L143" s="1">
        <v>4.0</v>
      </c>
      <c r="M143" s="1">
        <v>0.0</v>
      </c>
      <c r="N143" s="1">
        <v>0.0</v>
      </c>
      <c r="O143" s="1">
        <v>0.0</v>
      </c>
      <c r="P143" s="1">
        <v>0.0</v>
      </c>
      <c r="Q143" s="2" t="b">
        <f>IFERROR(__xludf.DUMMYFUNCTION("IF(REGEXMATCH(B143, ""DEPRECATED""), true, false)
"),TRUE)</f>
        <v>1</v>
      </c>
      <c r="R143" s="2" t="str">
        <f t="shared" si="1"/>
        <v>centos - 7659</v>
      </c>
      <c r="S143" s="3" t="str">
        <f t="shared" si="2"/>
        <v>centos - 1132519505</v>
      </c>
      <c r="T143" s="2" t="b">
        <f t="shared" si="3"/>
        <v>0</v>
      </c>
    </row>
    <row r="144">
      <c r="A144" s="1" t="s">
        <v>449</v>
      </c>
      <c r="B144" s="1" t="s">
        <v>450</v>
      </c>
      <c r="C144" s="1" t="s">
        <v>23</v>
      </c>
      <c r="D144" s="1">
        <v>74.0</v>
      </c>
      <c r="E144" s="1">
        <v>2371296.0</v>
      </c>
      <c r="F144" s="1" t="s">
        <v>451</v>
      </c>
      <c r="G144" s="1">
        <v>0.0</v>
      </c>
      <c r="H144" s="1">
        <v>0.0</v>
      </c>
      <c r="I144" s="1">
        <v>18.0</v>
      </c>
      <c r="J144" s="1">
        <v>1.0</v>
      </c>
      <c r="K144" s="1">
        <v>11.0</v>
      </c>
      <c r="L144" s="1">
        <v>0.0</v>
      </c>
      <c r="M144" s="1">
        <v>4.0</v>
      </c>
      <c r="N144" s="1">
        <v>0.0</v>
      </c>
      <c r="O144" s="1">
        <v>0.0</v>
      </c>
      <c r="P144" s="1">
        <v>0.0</v>
      </c>
      <c r="Q144" s="2" t="b">
        <f>IFERROR(__xludf.DUMMYFUNCTION("IF(REGEXMATCH(B144, ""DEPRECATED""), true, false)
"),TRUE)</f>
        <v>1</v>
      </c>
      <c r="R144" s="2" t="str">
        <f t="shared" si="1"/>
        <v>express-gateway - 74</v>
      </c>
      <c r="S144" s="3" t="str">
        <f t="shared" si="2"/>
        <v>express-gateway - 2371296</v>
      </c>
      <c r="T144" s="2" t="b">
        <f t="shared" si="3"/>
        <v>0</v>
      </c>
    </row>
    <row r="145" hidden="1">
      <c r="A145" s="1" t="s">
        <v>452</v>
      </c>
      <c r="B145" s="1" t="s">
        <v>453</v>
      </c>
      <c r="C145" s="1" t="s">
        <v>23</v>
      </c>
      <c r="D145" s="1">
        <v>23.0</v>
      </c>
      <c r="E145" s="1">
        <v>696463.0</v>
      </c>
      <c r="F145" s="1" t="s">
        <v>454</v>
      </c>
      <c r="G145" s="1" t="s">
        <v>166</v>
      </c>
      <c r="H145" s="1" t="s">
        <v>166</v>
      </c>
      <c r="I145" s="1" t="s">
        <v>166</v>
      </c>
      <c r="J145" s="1" t="s">
        <v>166</v>
      </c>
      <c r="K145" s="1" t="s">
        <v>166</v>
      </c>
      <c r="L145" s="1" t="s">
        <v>166</v>
      </c>
      <c r="M145" s="1" t="s">
        <v>166</v>
      </c>
      <c r="N145" s="1" t="s">
        <v>166</v>
      </c>
      <c r="O145" s="1" t="s">
        <v>166</v>
      </c>
      <c r="P145" s="1" t="s">
        <v>166</v>
      </c>
      <c r="Q145" s="2" t="b">
        <f>IFERROR(__xludf.DUMMYFUNCTION("IF(REGEXMATCH(B145, ""DEPRECATED""), true, false)
"),FALSE)</f>
        <v>0</v>
      </c>
      <c r="R145" s="2" t="str">
        <f t="shared" si="1"/>
        <v>clefos - 23</v>
      </c>
      <c r="S145" s="3" t="str">
        <f t="shared" si="2"/>
        <v>clefos - 696463</v>
      </c>
      <c r="T145" s="2" t="b">
        <f t="shared" si="3"/>
        <v>1</v>
      </c>
    </row>
    <row r="146" hidden="1">
      <c r="A146" s="1" t="s">
        <v>455</v>
      </c>
      <c r="B146" s="1" t="s">
        <v>456</v>
      </c>
      <c r="C146" s="1" t="s">
        <v>23</v>
      </c>
      <c r="D146" s="1">
        <v>48.0</v>
      </c>
      <c r="E146" s="1">
        <v>672998.0</v>
      </c>
      <c r="F146" s="1" t="s">
        <v>457</v>
      </c>
      <c r="G146" s="1" t="s">
        <v>166</v>
      </c>
      <c r="H146" s="1" t="s">
        <v>166</v>
      </c>
      <c r="I146" s="1" t="s">
        <v>166</v>
      </c>
      <c r="J146" s="1" t="s">
        <v>166</v>
      </c>
      <c r="K146" s="1" t="s">
        <v>166</v>
      </c>
      <c r="L146" s="1" t="s">
        <v>166</v>
      </c>
      <c r="M146" s="1" t="s">
        <v>166</v>
      </c>
      <c r="N146" s="1" t="s">
        <v>166</v>
      </c>
      <c r="O146" s="1" t="s">
        <v>166</v>
      </c>
      <c r="P146" s="1" t="s">
        <v>166</v>
      </c>
      <c r="Q146" s="2" t="b">
        <f>IFERROR(__xludf.DUMMYFUNCTION("IF(REGEXMATCH(B146, ""DEPRECATED""), true, false)
"),TRUE)</f>
        <v>1</v>
      </c>
      <c r="R146" s="2" t="str">
        <f t="shared" si="1"/>
        <v>jobber - 48</v>
      </c>
      <c r="S146" s="3" t="str">
        <f t="shared" si="2"/>
        <v>jobber - 672998</v>
      </c>
      <c r="T146" s="2" t="b">
        <f t="shared" si="3"/>
        <v>1</v>
      </c>
    </row>
    <row r="147">
      <c r="A147" s="1" t="s">
        <v>458</v>
      </c>
      <c r="B147" s="1" t="s">
        <v>459</v>
      </c>
      <c r="C147" s="1" t="s">
        <v>23</v>
      </c>
      <c r="D147" s="1">
        <v>369.0</v>
      </c>
      <c r="E147" s="1">
        <v>9.6249585E7</v>
      </c>
      <c r="F147" s="1" t="s">
        <v>460</v>
      </c>
      <c r="G147" s="1">
        <v>45.0</v>
      </c>
      <c r="H147" s="1">
        <v>10.0</v>
      </c>
      <c r="I147" s="1">
        <v>67.0</v>
      </c>
      <c r="J147" s="1">
        <v>2.0</v>
      </c>
      <c r="K147" s="1">
        <v>5.0</v>
      </c>
      <c r="L147" s="1">
        <v>0.0</v>
      </c>
      <c r="M147" s="1">
        <v>0.0</v>
      </c>
      <c r="N147" s="1">
        <v>0.0</v>
      </c>
      <c r="O147" s="1">
        <v>0.0</v>
      </c>
      <c r="P147" s="1">
        <v>0.0</v>
      </c>
      <c r="Q147" s="2" t="b">
        <f>IFERROR(__xludf.DUMMYFUNCTION("IF(REGEXMATCH(B147, ""DEPRECATED""), true, false)
"),TRUE)</f>
        <v>1</v>
      </c>
      <c r="R147" s="2" t="str">
        <f t="shared" si="1"/>
        <v>adoptopenjdk - 369</v>
      </c>
      <c r="S147" s="3" t="str">
        <f t="shared" si="2"/>
        <v>adoptopenjdk - 96249585</v>
      </c>
      <c r="T147" s="2" t="b">
        <f t="shared" si="3"/>
        <v>0</v>
      </c>
    </row>
    <row r="148" hidden="1">
      <c r="A148" s="1" t="s">
        <v>461</v>
      </c>
      <c r="B148" s="1" t="s">
        <v>462</v>
      </c>
      <c r="C148" s="1" t="s">
        <v>23</v>
      </c>
      <c r="D148" s="1">
        <v>123.0</v>
      </c>
      <c r="E148" s="1">
        <v>2978015.0</v>
      </c>
      <c r="F148" s="1" t="s">
        <v>463</v>
      </c>
      <c r="G148" s="1" t="s">
        <v>166</v>
      </c>
      <c r="H148" s="1" t="s">
        <v>166</v>
      </c>
      <c r="I148" s="1" t="s">
        <v>166</v>
      </c>
      <c r="J148" s="1" t="s">
        <v>166</v>
      </c>
      <c r="K148" s="1" t="s">
        <v>166</v>
      </c>
      <c r="L148" s="1" t="s">
        <v>166</v>
      </c>
      <c r="M148" s="1" t="s">
        <v>166</v>
      </c>
      <c r="N148" s="1" t="s">
        <v>166</v>
      </c>
      <c r="O148" s="1" t="s">
        <v>166</v>
      </c>
      <c r="P148" s="1" t="s">
        <v>166</v>
      </c>
      <c r="Q148" s="2" t="b">
        <f>IFERROR(__xludf.DUMMYFUNCTION("IF(REGEXMATCH(B148, ""DEPRECATED""), true, false)
"),TRUE)</f>
        <v>1</v>
      </c>
      <c r="R148" s="2" t="str">
        <f t="shared" si="1"/>
        <v>thrift - 123</v>
      </c>
      <c r="S148" s="3" t="str">
        <f t="shared" si="2"/>
        <v>thrift - 2978015</v>
      </c>
      <c r="T148" s="2" t="b">
        <f t="shared" si="3"/>
        <v>1</v>
      </c>
    </row>
    <row r="149">
      <c r="A149" s="1" t="s">
        <v>464</v>
      </c>
      <c r="B149" s="1" t="s">
        <v>462</v>
      </c>
      <c r="C149" s="1" t="s">
        <v>23</v>
      </c>
      <c r="D149" s="1">
        <v>27.0</v>
      </c>
      <c r="E149" s="1">
        <v>2693662.0</v>
      </c>
      <c r="F149" s="1" t="s">
        <v>465</v>
      </c>
      <c r="G149" s="1">
        <v>12.0</v>
      </c>
      <c r="H149" s="1">
        <v>15.0</v>
      </c>
      <c r="I149" s="1">
        <v>37.0</v>
      </c>
      <c r="J149" s="1">
        <v>0.0</v>
      </c>
      <c r="K149" s="1">
        <v>61.0</v>
      </c>
      <c r="L149" s="1">
        <v>1.0</v>
      </c>
      <c r="M149" s="1">
        <v>38.0</v>
      </c>
      <c r="N149" s="1">
        <v>0.0</v>
      </c>
      <c r="O149" s="1">
        <v>5.0</v>
      </c>
      <c r="P149" s="1">
        <v>0.0</v>
      </c>
      <c r="Q149" s="2" t="b">
        <f>IFERROR(__xludf.DUMMYFUNCTION("IF(REGEXMATCH(B149, ""DEPRECATED""), true, false)
"),TRUE)</f>
        <v>1</v>
      </c>
      <c r="R149" s="2" t="str">
        <f t="shared" si="1"/>
        <v>rapidoid - 27</v>
      </c>
      <c r="S149" s="3" t="str">
        <f t="shared" si="2"/>
        <v>rapidoid - 2693662</v>
      </c>
      <c r="T149" s="2" t="b">
        <f t="shared" si="3"/>
        <v>0</v>
      </c>
    </row>
    <row r="150">
      <c r="A150" s="1" t="s">
        <v>466</v>
      </c>
      <c r="B150" s="1" t="s">
        <v>462</v>
      </c>
      <c r="C150" s="1" t="s">
        <v>23</v>
      </c>
      <c r="D150" s="1">
        <v>65.0</v>
      </c>
      <c r="E150" s="1">
        <v>2019728.0</v>
      </c>
      <c r="F150" s="1" t="s">
        <v>467</v>
      </c>
      <c r="G150" s="1">
        <v>13.0</v>
      </c>
      <c r="H150" s="1">
        <v>16.0</v>
      </c>
      <c r="I150" s="1">
        <v>32.0</v>
      </c>
      <c r="J150" s="1">
        <v>5.0</v>
      </c>
      <c r="K150" s="1">
        <v>34.0</v>
      </c>
      <c r="L150" s="1">
        <v>5.0</v>
      </c>
      <c r="M150" s="1">
        <v>26.0</v>
      </c>
      <c r="N150" s="1">
        <v>4.0</v>
      </c>
      <c r="O150" s="1">
        <v>1.0</v>
      </c>
      <c r="P150" s="1">
        <v>0.0</v>
      </c>
      <c r="Q150" s="2" t="b">
        <f>IFERROR(__xludf.DUMMYFUNCTION("IF(REGEXMATCH(B150, ""DEPRECATED""), true, false)
"),TRUE)</f>
        <v>1</v>
      </c>
      <c r="R150" s="2" t="str">
        <f t="shared" si="1"/>
        <v>kaazing-gateway - 65</v>
      </c>
      <c r="S150" s="3" t="str">
        <f t="shared" si="2"/>
        <v>kaazing-gateway - 2019728</v>
      </c>
      <c r="T150" s="2" t="b">
        <f t="shared" si="3"/>
        <v>0</v>
      </c>
    </row>
    <row r="151" hidden="1">
      <c r="A151" s="1" t="s">
        <v>468</v>
      </c>
      <c r="B151" s="1" t="s">
        <v>469</v>
      </c>
      <c r="C151" s="1" t="s">
        <v>23</v>
      </c>
      <c r="D151" s="1">
        <v>95.0</v>
      </c>
      <c r="E151" s="1">
        <v>4998408.0</v>
      </c>
      <c r="F151" s="1" t="s">
        <v>470</v>
      </c>
      <c r="G151" s="1" t="s">
        <v>166</v>
      </c>
      <c r="H151" s="1" t="s">
        <v>166</v>
      </c>
      <c r="I151" s="1" t="s">
        <v>166</v>
      </c>
      <c r="J151" s="1" t="s">
        <v>166</v>
      </c>
      <c r="K151" s="1" t="s">
        <v>166</v>
      </c>
      <c r="L151" s="1" t="s">
        <v>166</v>
      </c>
      <c r="M151" s="1" t="s">
        <v>166</v>
      </c>
      <c r="N151" s="1" t="s">
        <v>166</v>
      </c>
      <c r="O151" s="1" t="s">
        <v>166</v>
      </c>
      <c r="P151" s="1" t="s">
        <v>166</v>
      </c>
      <c r="Q151" s="2" t="b">
        <f>IFERROR(__xludf.DUMMYFUNCTION("IF(REGEXMATCH(B151, ""DEPRECATED""), true, false)
"),TRUE)</f>
        <v>1</v>
      </c>
      <c r="R151" s="2" t="str">
        <f t="shared" si="1"/>
        <v>nuxeo - 95</v>
      </c>
      <c r="S151" s="3" t="str">
        <f t="shared" si="2"/>
        <v>nuxeo - 4998408</v>
      </c>
      <c r="T151" s="2" t="b">
        <f t="shared" si="3"/>
        <v>1</v>
      </c>
    </row>
    <row r="152">
      <c r="A152" s="1" t="s">
        <v>471</v>
      </c>
      <c r="B152" s="1" t="s">
        <v>472</v>
      </c>
      <c r="C152" s="1" t="s">
        <v>23</v>
      </c>
      <c r="D152" s="1">
        <v>85.0</v>
      </c>
      <c r="E152" s="1">
        <v>2888315.0</v>
      </c>
      <c r="F152" s="1" t="s">
        <v>473</v>
      </c>
      <c r="G152" s="1">
        <v>7.0</v>
      </c>
      <c r="H152" s="1">
        <v>129.0</v>
      </c>
      <c r="I152" s="1">
        <v>78.0</v>
      </c>
      <c r="J152" s="1">
        <v>0.0</v>
      </c>
      <c r="K152" s="1">
        <v>42.0</v>
      </c>
      <c r="L152" s="1">
        <v>0.0</v>
      </c>
      <c r="M152" s="1">
        <v>21.0</v>
      </c>
      <c r="N152" s="1">
        <v>0.0</v>
      </c>
      <c r="O152" s="1">
        <v>0.0</v>
      </c>
      <c r="P152" s="1">
        <v>0.0</v>
      </c>
      <c r="Q152" s="2" t="b">
        <f>IFERROR(__xludf.DUMMYFUNCTION("IF(REGEXMATCH(B152, ""DEPRECATED""), true, false)
"),TRUE)</f>
        <v>1</v>
      </c>
      <c r="R152" s="2" t="str">
        <f t="shared" si="1"/>
        <v>fsharp - 85</v>
      </c>
      <c r="S152" s="3" t="str">
        <f t="shared" si="2"/>
        <v>fsharp - 2888315</v>
      </c>
      <c r="T152" s="2" t="b">
        <f t="shared" si="3"/>
        <v>0</v>
      </c>
    </row>
    <row r="153" hidden="1">
      <c r="A153" s="1" t="s">
        <v>474</v>
      </c>
      <c r="B153" s="1" t="s">
        <v>462</v>
      </c>
      <c r="C153" s="1" t="s">
        <v>23</v>
      </c>
      <c r="D153" s="1">
        <v>47.0</v>
      </c>
      <c r="E153" s="1">
        <v>647268.0</v>
      </c>
      <c r="F153" s="1" t="s">
        <v>475</v>
      </c>
      <c r="G153" s="1" t="s">
        <v>166</v>
      </c>
      <c r="H153" s="1" t="s">
        <v>166</v>
      </c>
      <c r="I153" s="1" t="s">
        <v>166</v>
      </c>
      <c r="J153" s="1" t="s">
        <v>166</v>
      </c>
      <c r="K153" s="1" t="s">
        <v>166</v>
      </c>
      <c r="L153" s="1" t="s">
        <v>166</v>
      </c>
      <c r="M153" s="1" t="s">
        <v>166</v>
      </c>
      <c r="N153" s="1" t="s">
        <v>166</v>
      </c>
      <c r="O153" s="1" t="s">
        <v>166</v>
      </c>
      <c r="P153" s="1" t="s">
        <v>166</v>
      </c>
      <c r="Q153" s="2" t="b">
        <f>IFERROR(__xludf.DUMMYFUNCTION("IF(REGEXMATCH(B153, ""DEPRECATED""), true, false)
"),TRUE)</f>
        <v>1</v>
      </c>
      <c r="R153" s="2" t="str">
        <f t="shared" si="1"/>
        <v>sourcemage - 47</v>
      </c>
      <c r="S153" s="3" t="str">
        <f t="shared" si="2"/>
        <v>sourcemage - 647268</v>
      </c>
      <c r="T153" s="2" t="b">
        <f t="shared" si="3"/>
        <v>1</v>
      </c>
    </row>
    <row r="154">
      <c r="A154" s="1" t="s">
        <v>476</v>
      </c>
      <c r="B154" s="1" t="s">
        <v>477</v>
      </c>
      <c r="C154" s="1" t="s">
        <v>23</v>
      </c>
      <c r="D154" s="1">
        <v>44.0</v>
      </c>
      <c r="E154" s="1">
        <v>1606033.0</v>
      </c>
      <c r="F154" s="1" t="s">
        <v>478</v>
      </c>
      <c r="G154" s="1">
        <v>0.0</v>
      </c>
      <c r="H154" s="1">
        <v>0.0</v>
      </c>
      <c r="I154" s="1">
        <v>0.0</v>
      </c>
      <c r="J154" s="1">
        <v>0.0</v>
      </c>
      <c r="K154" s="1">
        <v>0.0</v>
      </c>
      <c r="L154" s="1">
        <v>0.0</v>
      </c>
      <c r="M154" s="1">
        <v>0.0</v>
      </c>
      <c r="N154" s="1">
        <v>0.0</v>
      </c>
      <c r="O154" s="1">
        <v>0.0</v>
      </c>
      <c r="P154" s="1">
        <v>0.0</v>
      </c>
      <c r="Q154" s="2" t="b">
        <f>IFERROR(__xludf.DUMMYFUNCTION("IF(REGEXMATCH(B154, ""DEPRECATED""), true, false)
"),FALSE)</f>
        <v>0</v>
      </c>
      <c r="R154" s="2" t="str">
        <f t="shared" si="1"/>
        <v>mageia - 44</v>
      </c>
      <c r="S154" s="3" t="str">
        <f t="shared" si="2"/>
        <v>mageia - 1606033</v>
      </c>
      <c r="T154" s="2" t="b">
        <f t="shared" si="3"/>
        <v>0</v>
      </c>
    </row>
    <row r="155" hidden="1">
      <c r="A155" s="1" t="s">
        <v>479</v>
      </c>
      <c r="B155" s="1" t="s">
        <v>480</v>
      </c>
      <c r="C155" s="1" t="s">
        <v>23</v>
      </c>
      <c r="D155" s="1">
        <v>1126.0</v>
      </c>
      <c r="E155" s="1">
        <v>8.2687845E7</v>
      </c>
      <c r="F155" s="1" t="s">
        <v>481</v>
      </c>
      <c r="G155" s="1" t="s">
        <v>166</v>
      </c>
      <c r="H155" s="1" t="s">
        <v>166</v>
      </c>
      <c r="I155" s="1" t="s">
        <v>166</v>
      </c>
      <c r="J155" s="1" t="s">
        <v>166</v>
      </c>
      <c r="K155" s="1" t="s">
        <v>166</v>
      </c>
      <c r="L155" s="1" t="s">
        <v>166</v>
      </c>
      <c r="M155" s="1" t="s">
        <v>166</v>
      </c>
      <c r="N155" s="1" t="s">
        <v>166</v>
      </c>
      <c r="O155" s="1" t="s">
        <v>166</v>
      </c>
      <c r="P155" s="1" t="s">
        <v>166</v>
      </c>
      <c r="Q155" s="2" t="b">
        <f>IFERROR(__xludf.DUMMYFUNCTION("IF(REGEXMATCH(B155, ""DEPRECATED""), true, false)
"),TRUE)</f>
        <v>1</v>
      </c>
      <c r="R155" s="2" t="str">
        <f t="shared" si="1"/>
        <v>swarm - 1126</v>
      </c>
      <c r="S155" s="3" t="str">
        <f t="shared" si="2"/>
        <v>swarm - 82687845</v>
      </c>
      <c r="T155" s="2" t="b">
        <f t="shared" si="3"/>
        <v>1</v>
      </c>
    </row>
    <row r="156">
      <c r="A156" s="1" t="s">
        <v>482</v>
      </c>
      <c r="B156" s="1" t="s">
        <v>462</v>
      </c>
      <c r="C156" s="1" t="s">
        <v>23</v>
      </c>
      <c r="D156" s="1">
        <v>33.0</v>
      </c>
      <c r="E156" s="1">
        <v>705379.0</v>
      </c>
      <c r="F156" s="1" t="s">
        <v>483</v>
      </c>
      <c r="G156" s="1">
        <v>0.0</v>
      </c>
      <c r="H156" s="1">
        <v>0.0</v>
      </c>
      <c r="I156" s="1">
        <v>0.0</v>
      </c>
      <c r="J156" s="1">
        <v>0.0</v>
      </c>
      <c r="K156" s="1">
        <v>0.0</v>
      </c>
      <c r="L156" s="1">
        <v>0.0</v>
      </c>
      <c r="M156" s="1">
        <v>0.0</v>
      </c>
      <c r="N156" s="1">
        <v>0.0</v>
      </c>
      <c r="O156" s="1">
        <v>0.0</v>
      </c>
      <c r="P156" s="1">
        <v>0.0</v>
      </c>
      <c r="Q156" s="2" t="b">
        <f>IFERROR(__xludf.DUMMYFUNCTION("IF(REGEXMATCH(B156, ""DEPRECATED""), true, false)
"),TRUE)</f>
        <v>1</v>
      </c>
      <c r="R156" s="2" t="str">
        <f t="shared" si="1"/>
        <v>euleros - 33</v>
      </c>
      <c r="S156" s="3" t="str">
        <f t="shared" si="2"/>
        <v>euleros - 705379</v>
      </c>
      <c r="T156" s="2" t="b">
        <f t="shared" si="3"/>
        <v>0</v>
      </c>
    </row>
    <row r="157">
      <c r="A157" s="1" t="s">
        <v>484</v>
      </c>
      <c r="B157" s="1" t="s">
        <v>462</v>
      </c>
      <c r="C157" s="1" t="s">
        <v>23</v>
      </c>
      <c r="D157" s="1">
        <v>40.0</v>
      </c>
      <c r="E157" s="1">
        <v>867447.0</v>
      </c>
      <c r="F157" s="1" t="s">
        <v>485</v>
      </c>
      <c r="G157" s="1">
        <v>0.0</v>
      </c>
      <c r="H157" s="1">
        <v>0.0</v>
      </c>
      <c r="I157" s="1">
        <v>0.0</v>
      </c>
      <c r="J157" s="1">
        <v>0.0</v>
      </c>
      <c r="K157" s="1">
        <v>0.0</v>
      </c>
      <c r="L157" s="1">
        <v>0.0</v>
      </c>
      <c r="M157" s="1">
        <v>0.0</v>
      </c>
      <c r="N157" s="1">
        <v>0.0</v>
      </c>
      <c r="O157" s="1">
        <v>0.0</v>
      </c>
      <c r="P157" s="1">
        <v>0.0</v>
      </c>
      <c r="Q157" s="2" t="b">
        <f>IFERROR(__xludf.DUMMYFUNCTION("IF(REGEXMATCH(B157, ""DEPRECATED""), true, false)
"),TRUE)</f>
        <v>1</v>
      </c>
      <c r="R157" s="2" t="str">
        <f t="shared" si="1"/>
        <v>crux - 40</v>
      </c>
      <c r="S157" s="3" t="str">
        <f t="shared" si="2"/>
        <v>crux - 867447</v>
      </c>
      <c r="T157" s="2" t="b">
        <f t="shared" si="3"/>
        <v>0</v>
      </c>
    </row>
    <row r="158" hidden="1">
      <c r="A158" s="1" t="s">
        <v>486</v>
      </c>
      <c r="B158" s="1" t="s">
        <v>487</v>
      </c>
      <c r="C158" s="1" t="s">
        <v>23</v>
      </c>
      <c r="D158" s="1">
        <v>651.0</v>
      </c>
      <c r="E158" s="1">
        <v>1.20454835E8</v>
      </c>
      <c r="F158" s="1" t="s">
        <v>488</v>
      </c>
      <c r="G158" s="1" t="s">
        <v>166</v>
      </c>
      <c r="H158" s="1" t="s">
        <v>166</v>
      </c>
      <c r="I158" s="1" t="s">
        <v>166</v>
      </c>
      <c r="J158" s="1" t="s">
        <v>166</v>
      </c>
      <c r="K158" s="1" t="s">
        <v>166</v>
      </c>
      <c r="L158" s="1" t="s">
        <v>166</v>
      </c>
      <c r="M158" s="1" t="s">
        <v>166</v>
      </c>
      <c r="N158" s="1" t="s">
        <v>166</v>
      </c>
      <c r="O158" s="1" t="s">
        <v>166</v>
      </c>
      <c r="P158" s="1" t="s">
        <v>166</v>
      </c>
      <c r="Q158" s="2" t="b">
        <f>IFERROR(__xludf.DUMMYFUNCTION("IF(REGEXMATCH(B158, ""DEPRECATED""), true, false)
"),TRUE)</f>
        <v>1</v>
      </c>
      <c r="R158" s="2" t="str">
        <f t="shared" si="1"/>
        <v>sentry - 651</v>
      </c>
      <c r="S158" s="3" t="str">
        <f t="shared" si="2"/>
        <v>sentry - 120454835</v>
      </c>
      <c r="T158" s="2" t="b">
        <f t="shared" si="3"/>
        <v>1</v>
      </c>
    </row>
    <row r="159">
      <c r="A159" s="1" t="s">
        <v>489</v>
      </c>
      <c r="B159" s="1" t="s">
        <v>462</v>
      </c>
      <c r="C159" s="1" t="s">
        <v>23</v>
      </c>
      <c r="D159" s="1">
        <v>47.0</v>
      </c>
      <c r="E159" s="1">
        <v>1292421.0</v>
      </c>
      <c r="F159" s="1" t="s">
        <v>490</v>
      </c>
      <c r="G159" s="1">
        <v>0.0</v>
      </c>
      <c r="H159" s="1">
        <v>0.0</v>
      </c>
      <c r="I159" s="1">
        <v>1.0</v>
      </c>
      <c r="J159" s="1">
        <v>0.0</v>
      </c>
      <c r="K159" s="1">
        <v>4.0</v>
      </c>
      <c r="L159" s="1">
        <v>0.0</v>
      </c>
      <c r="M159" s="1">
        <v>0.0</v>
      </c>
      <c r="N159" s="1">
        <v>0.0</v>
      </c>
      <c r="O159" s="1">
        <v>0.0</v>
      </c>
      <c r="P159" s="1">
        <v>0.0</v>
      </c>
      <c r="Q159" s="2" t="b">
        <f>IFERROR(__xludf.DUMMYFUNCTION("IF(REGEXMATCH(B159, ""DEPRECATED""), true, false)
"),TRUE)</f>
        <v>1</v>
      </c>
      <c r="R159" s="2" t="str">
        <f t="shared" si="1"/>
        <v>known - 47</v>
      </c>
      <c r="S159" s="3" t="str">
        <f t="shared" si="2"/>
        <v>known - 1292421</v>
      </c>
      <c r="T159" s="2" t="b">
        <f t="shared" si="3"/>
        <v>0</v>
      </c>
    </row>
    <row r="160" hidden="1">
      <c r="A160" s="1" t="s">
        <v>491</v>
      </c>
      <c r="B160" s="1" t="s">
        <v>492</v>
      </c>
      <c r="C160" s="1" t="s">
        <v>23</v>
      </c>
      <c r="D160" s="1">
        <v>336.0</v>
      </c>
      <c r="E160" s="1">
        <v>9409707.0</v>
      </c>
      <c r="F160" s="1" t="s">
        <v>493</v>
      </c>
      <c r="G160" s="1" t="s">
        <v>166</v>
      </c>
      <c r="H160" s="1" t="s">
        <v>166</v>
      </c>
      <c r="I160" s="1" t="s">
        <v>166</v>
      </c>
      <c r="J160" s="1" t="s">
        <v>166</v>
      </c>
      <c r="K160" s="1" t="s">
        <v>166</v>
      </c>
      <c r="L160" s="1" t="s">
        <v>166</v>
      </c>
      <c r="M160" s="1" t="s">
        <v>166</v>
      </c>
      <c r="N160" s="1" t="s">
        <v>166</v>
      </c>
      <c r="O160" s="1" t="s">
        <v>166</v>
      </c>
      <c r="P160" s="1" t="s">
        <v>166</v>
      </c>
      <c r="Q160" s="2" t="b">
        <f>IFERROR(__xludf.DUMMYFUNCTION("IF(REGEXMATCH(B160, ""DEPRECATED""), true, false)
"),TRUE)</f>
        <v>1</v>
      </c>
      <c r="R160" s="2" t="str">
        <f t="shared" si="1"/>
        <v>opensuse - 336</v>
      </c>
      <c r="S160" s="3" t="str">
        <f t="shared" si="2"/>
        <v>opensuse - 9409707</v>
      </c>
      <c r="T160" s="2" t="b">
        <f t="shared" si="3"/>
        <v>1</v>
      </c>
    </row>
    <row r="161">
      <c r="A161" s="1" t="s">
        <v>494</v>
      </c>
      <c r="B161" s="1" t="s">
        <v>495</v>
      </c>
      <c r="C161" s="1" t="s">
        <v>23</v>
      </c>
      <c r="D161" s="1">
        <v>11.0</v>
      </c>
      <c r="E161" s="1">
        <v>1453884.0</v>
      </c>
      <c r="F161" s="1" t="s">
        <v>496</v>
      </c>
      <c r="G161" s="1">
        <v>0.0</v>
      </c>
      <c r="H161" s="1">
        <v>0.0</v>
      </c>
      <c r="I161" s="1">
        <v>0.0</v>
      </c>
      <c r="J161" s="1">
        <v>0.0</v>
      </c>
      <c r="K161" s="1">
        <v>0.0</v>
      </c>
      <c r="L161" s="1">
        <v>0.0</v>
      </c>
      <c r="M161" s="1">
        <v>0.0</v>
      </c>
      <c r="N161" s="1">
        <v>0.0</v>
      </c>
      <c r="O161" s="1">
        <v>0.0</v>
      </c>
      <c r="P161" s="1">
        <v>0.0</v>
      </c>
      <c r="Q161" s="2" t="b">
        <f>IFERROR(__xludf.DUMMYFUNCTION("IF(REGEXMATCH(B161, ""DEPRECATED""), true, false)
"),FALSE)</f>
        <v>0</v>
      </c>
      <c r="R161" s="2" t="str">
        <f t="shared" si="1"/>
        <v>hola-mundo - 11</v>
      </c>
      <c r="S161" s="3" t="str">
        <f t="shared" si="2"/>
        <v>hola-mundo - 1453884</v>
      </c>
      <c r="T161" s="2" t="b">
        <f t="shared" si="3"/>
        <v>0</v>
      </c>
    </row>
    <row r="162">
      <c r="A162" s="1" t="s">
        <v>497</v>
      </c>
      <c r="B162" s="1" t="s">
        <v>498</v>
      </c>
      <c r="C162" s="1" t="s">
        <v>23</v>
      </c>
      <c r="D162" s="1">
        <v>14.0</v>
      </c>
      <c r="E162" s="1">
        <v>4226609.0</v>
      </c>
      <c r="F162" s="1" t="s">
        <v>499</v>
      </c>
      <c r="G162" s="1">
        <v>0.0</v>
      </c>
      <c r="H162" s="1">
        <v>0.0</v>
      </c>
      <c r="I162" s="1">
        <v>0.0</v>
      </c>
      <c r="J162" s="1">
        <v>0.0</v>
      </c>
      <c r="K162" s="1">
        <v>0.0</v>
      </c>
      <c r="L162" s="1">
        <v>0.0</v>
      </c>
      <c r="M162" s="1">
        <v>0.0</v>
      </c>
      <c r="N162" s="1">
        <v>0.0</v>
      </c>
      <c r="O162" s="1">
        <v>0.0</v>
      </c>
      <c r="P162" s="1">
        <v>0.0</v>
      </c>
      <c r="Q162" s="2" t="b">
        <f>IFERROR(__xludf.DUMMYFUNCTION("IF(REGEXMATCH(B162, ""DEPRECATED""), true, false)
"),FALSE)</f>
        <v>0</v>
      </c>
      <c r="R162" s="2" t="str">
        <f t="shared" si="1"/>
        <v>hello-seattle - 14</v>
      </c>
      <c r="S162" s="3" t="str">
        <f t="shared" si="2"/>
        <v>hello-seattle - 4226609</v>
      </c>
      <c r="T162" s="2" t="b">
        <f t="shared" si="3"/>
        <v>0</v>
      </c>
    </row>
    <row r="163">
      <c r="A163" s="1" t="s">
        <v>500</v>
      </c>
      <c r="B163" s="1" t="s">
        <v>501</v>
      </c>
      <c r="C163" s="1" t="s">
        <v>23</v>
      </c>
      <c r="D163" s="1">
        <v>1386.0</v>
      </c>
      <c r="E163" s="1">
        <v>5.6652293E7</v>
      </c>
      <c r="F163" s="1" t="s">
        <v>502</v>
      </c>
      <c r="G163" s="1">
        <v>1.0</v>
      </c>
      <c r="H163" s="1">
        <v>0.0</v>
      </c>
      <c r="I163" s="1">
        <v>16.0</v>
      </c>
      <c r="J163" s="1">
        <v>0.0</v>
      </c>
      <c r="K163" s="1">
        <v>29.0</v>
      </c>
      <c r="L163" s="1">
        <v>0.0</v>
      </c>
      <c r="M163" s="1">
        <v>17.0</v>
      </c>
      <c r="N163" s="1">
        <v>0.0</v>
      </c>
      <c r="O163" s="1">
        <v>2.0</v>
      </c>
      <c r="P163" s="1">
        <v>0.0</v>
      </c>
      <c r="Q163" s="2" t="b">
        <f>IFERROR(__xludf.DUMMYFUNCTION("IF(REGEXMATCH(B163, ""DEPRECATED""), true, false)
"),TRUE)</f>
        <v>1</v>
      </c>
      <c r="R163" s="2" t="str">
        <f t="shared" si="1"/>
        <v>owncloud - 1386</v>
      </c>
      <c r="S163" s="3" t="str">
        <f t="shared" si="2"/>
        <v>owncloud - 56652293</v>
      </c>
      <c r="T163" s="2" t="b">
        <f t="shared" si="3"/>
        <v>0</v>
      </c>
    </row>
    <row r="164">
      <c r="A164" s="1" t="s">
        <v>503</v>
      </c>
      <c r="B164" s="1" t="s">
        <v>504</v>
      </c>
      <c r="C164" s="1" t="s">
        <v>23</v>
      </c>
      <c r="D164" s="1">
        <v>195.0</v>
      </c>
      <c r="E164" s="1">
        <v>2.0236587E7</v>
      </c>
      <c r="F164" s="1" t="s">
        <v>505</v>
      </c>
      <c r="G164" s="1">
        <v>2.0</v>
      </c>
      <c r="H164" s="1">
        <v>0.0</v>
      </c>
      <c r="I164" s="1">
        <v>29.0</v>
      </c>
      <c r="J164" s="1">
        <v>4.0</v>
      </c>
      <c r="K164" s="1">
        <v>37.0</v>
      </c>
      <c r="L164" s="1">
        <v>0.0</v>
      </c>
      <c r="M164" s="1">
        <v>19.0</v>
      </c>
      <c r="N164" s="1">
        <v>0.0</v>
      </c>
      <c r="O164" s="1">
        <v>5.0</v>
      </c>
      <c r="P164" s="1">
        <v>0.0</v>
      </c>
      <c r="Q164" s="2" t="b">
        <f>IFERROR(__xludf.DUMMYFUNCTION("IF(REGEXMATCH(B164, ""DEPRECATED""), true, false)
"),TRUE)</f>
        <v>1</v>
      </c>
      <c r="R164" s="2" t="str">
        <f t="shared" si="1"/>
        <v>piwik - 195</v>
      </c>
      <c r="S164" s="3" t="str">
        <f t="shared" si="2"/>
        <v>piwik - 20236587</v>
      </c>
      <c r="T164" s="2" t="b">
        <f t="shared" si="3"/>
        <v>0</v>
      </c>
    </row>
    <row r="165" hidden="1">
      <c r="A165" s="1" t="s">
        <v>506</v>
      </c>
      <c r="B165" s="1" t="s">
        <v>507</v>
      </c>
      <c r="C165" s="1" t="s">
        <v>23</v>
      </c>
      <c r="D165" s="1">
        <v>5668.0</v>
      </c>
      <c r="E165" s="1">
        <v>1.48589268E8</v>
      </c>
      <c r="F165" s="1" t="s">
        <v>508</v>
      </c>
      <c r="G165" s="1" t="s">
        <v>166</v>
      </c>
      <c r="H165" s="1" t="s">
        <v>166</v>
      </c>
      <c r="I165" s="1" t="s">
        <v>166</v>
      </c>
      <c r="J165" s="1" t="s">
        <v>166</v>
      </c>
      <c r="K165" s="1" t="s">
        <v>166</v>
      </c>
      <c r="L165" s="1" t="s">
        <v>166</v>
      </c>
      <c r="M165" s="1" t="s">
        <v>166</v>
      </c>
      <c r="N165" s="1" t="s">
        <v>166</v>
      </c>
      <c r="O165" s="1" t="s">
        <v>166</v>
      </c>
      <c r="P165" s="1" t="s">
        <v>166</v>
      </c>
      <c r="Q165" s="2" t="b">
        <f>IFERROR(__xludf.DUMMYFUNCTION("IF(REGEXMATCH(B165, ""DEPRECATED""), true, false)
"),TRUE)</f>
        <v>1</v>
      </c>
      <c r="R165" s="2" t="str">
        <f t="shared" si="1"/>
        <v>jenkins - 5668</v>
      </c>
      <c r="S165" s="3" t="str">
        <f t="shared" si="2"/>
        <v>jenkins - 148589268</v>
      </c>
      <c r="T165" s="2" t="b">
        <f t="shared" si="3"/>
        <v>1</v>
      </c>
    </row>
    <row r="166">
      <c r="A166" s="1" t="s">
        <v>509</v>
      </c>
      <c r="B166" s="1" t="s">
        <v>510</v>
      </c>
      <c r="C166" s="1" t="s">
        <v>23</v>
      </c>
      <c r="D166" s="1">
        <v>315.0</v>
      </c>
      <c r="E166" s="1">
        <v>3422846.0</v>
      </c>
      <c r="F166" s="1" t="s">
        <v>511</v>
      </c>
      <c r="G166" s="1">
        <v>1.0</v>
      </c>
      <c r="H166" s="1">
        <v>0.0</v>
      </c>
      <c r="I166" s="1">
        <v>2.0</v>
      </c>
      <c r="J166" s="1">
        <v>0.0</v>
      </c>
      <c r="K166" s="1">
        <v>4.0</v>
      </c>
      <c r="L166" s="1">
        <v>1.0</v>
      </c>
      <c r="M166" s="1">
        <v>0.0</v>
      </c>
      <c r="N166" s="1">
        <v>0.0</v>
      </c>
      <c r="O166" s="1">
        <v>0.0</v>
      </c>
      <c r="P166" s="1">
        <v>0.0</v>
      </c>
      <c r="Q166" s="2" t="b">
        <f>IFERROR(__xludf.DUMMYFUNCTION("IF(REGEXMATCH(B166, ""DEPRECATED""), true, false)
"),TRUE)</f>
        <v>1</v>
      </c>
      <c r="R166" s="2" t="str">
        <f t="shared" si="1"/>
        <v>celery - 315</v>
      </c>
      <c r="S166" s="3" t="str">
        <f t="shared" si="2"/>
        <v>celery - 3422846</v>
      </c>
      <c r="T166" s="2" t="b">
        <f t="shared" si="3"/>
        <v>0</v>
      </c>
    </row>
    <row r="167">
      <c r="A167" s="1" t="s">
        <v>512</v>
      </c>
      <c r="B167" s="1" t="s">
        <v>513</v>
      </c>
      <c r="C167" s="1" t="s">
        <v>23</v>
      </c>
      <c r="D167" s="1">
        <v>143.0</v>
      </c>
      <c r="E167" s="1">
        <v>1.732776E7</v>
      </c>
      <c r="F167" s="1" t="s">
        <v>514</v>
      </c>
      <c r="G167" s="1">
        <v>2.0</v>
      </c>
      <c r="H167" s="1">
        <v>1.0</v>
      </c>
      <c r="I167" s="1">
        <v>18.0</v>
      </c>
      <c r="J167" s="1">
        <v>1.0</v>
      </c>
      <c r="K167" s="1">
        <v>37.0</v>
      </c>
      <c r="L167" s="1">
        <v>0.0</v>
      </c>
      <c r="M167" s="1">
        <v>8.0</v>
      </c>
      <c r="N167" s="1">
        <v>0.0</v>
      </c>
      <c r="O167" s="1">
        <v>10.0</v>
      </c>
      <c r="P167" s="1">
        <v>0.0</v>
      </c>
      <c r="Q167" s="2" t="b">
        <f>IFERROR(__xludf.DUMMYFUNCTION("IF(REGEXMATCH(B167, ""DEPRECATED""), true, false)
"),TRUE)</f>
        <v>1</v>
      </c>
      <c r="R167" s="2" t="str">
        <f t="shared" si="1"/>
        <v>iojs - 143</v>
      </c>
      <c r="S167" s="3" t="str">
        <f t="shared" si="2"/>
        <v>iojs - 17327760</v>
      </c>
      <c r="T167" s="2" t="b">
        <f t="shared" si="3"/>
        <v>0</v>
      </c>
    </row>
    <row r="168" hidden="1">
      <c r="A168" s="1" t="s">
        <v>515</v>
      </c>
      <c r="B168" s="1" t="s">
        <v>516</v>
      </c>
      <c r="C168" s="1" t="s">
        <v>23</v>
      </c>
      <c r="D168" s="1">
        <v>1997.0</v>
      </c>
      <c r="E168" s="1">
        <v>1.42205304E8</v>
      </c>
      <c r="F168" s="1" t="s">
        <v>517</v>
      </c>
      <c r="G168" s="1" t="s">
        <v>166</v>
      </c>
      <c r="H168" s="1" t="s">
        <v>166</v>
      </c>
      <c r="I168" s="1" t="s">
        <v>166</v>
      </c>
      <c r="J168" s="1" t="s">
        <v>166</v>
      </c>
      <c r="K168" s="1" t="s">
        <v>166</v>
      </c>
      <c r="L168" s="1" t="s">
        <v>166</v>
      </c>
      <c r="M168" s="1" t="s">
        <v>166</v>
      </c>
      <c r="N168" s="1" t="s">
        <v>166</v>
      </c>
      <c r="O168" s="1" t="s">
        <v>166</v>
      </c>
      <c r="P168" s="1" t="s">
        <v>166</v>
      </c>
      <c r="Q168" s="2" t="b">
        <f>IFERROR(__xludf.DUMMYFUNCTION("IF(REGEXMATCH(B168, ""DEPRECATED""), true, false)
"),TRUE)</f>
        <v>1</v>
      </c>
      <c r="R168" s="2" t="str">
        <f t="shared" si="1"/>
        <v>java - 1997</v>
      </c>
      <c r="S168" s="3" t="str">
        <f t="shared" si="2"/>
        <v>java - 142205304</v>
      </c>
      <c r="T168" s="2" t="b">
        <f t="shared" si="3"/>
        <v>1</v>
      </c>
    </row>
    <row r="169">
      <c r="A169" s="1" t="s">
        <v>518</v>
      </c>
      <c r="B169" s="1" t="s">
        <v>519</v>
      </c>
      <c r="C169" s="1" t="s">
        <v>23</v>
      </c>
      <c r="D169" s="1">
        <v>908.0</v>
      </c>
      <c r="E169" s="1">
        <v>8901139.0</v>
      </c>
      <c r="F169" s="1" t="s">
        <v>520</v>
      </c>
      <c r="G169" s="1">
        <v>7.0</v>
      </c>
      <c r="H169" s="1">
        <v>1.0</v>
      </c>
      <c r="I169" s="1">
        <v>40.0</v>
      </c>
      <c r="J169" s="1">
        <v>0.0</v>
      </c>
      <c r="K169" s="1">
        <v>69.0</v>
      </c>
      <c r="L169" s="1">
        <v>0.0</v>
      </c>
      <c r="M169" s="1">
        <v>16.0</v>
      </c>
      <c r="N169" s="1">
        <v>0.0</v>
      </c>
      <c r="O169" s="1">
        <v>13.0</v>
      </c>
      <c r="P169" s="1">
        <v>0.0</v>
      </c>
      <c r="Q169" s="2" t="b">
        <f>IFERROR(__xludf.DUMMYFUNCTION("IF(REGEXMATCH(B169, ""DEPRECATED""), true, false)
"),TRUE)</f>
        <v>1</v>
      </c>
      <c r="R169" s="2" t="str">
        <f t="shared" si="1"/>
        <v>rails - 908</v>
      </c>
      <c r="S169" s="3" t="str">
        <f t="shared" si="2"/>
        <v>rails - 8901139</v>
      </c>
      <c r="T169" s="2" t="b">
        <f t="shared" si="3"/>
        <v>0</v>
      </c>
    </row>
    <row r="170">
      <c r="A170" s="1" t="s">
        <v>521</v>
      </c>
      <c r="B170" s="1" t="s">
        <v>510</v>
      </c>
      <c r="C170" s="1" t="s">
        <v>23</v>
      </c>
      <c r="D170" s="1">
        <v>1203.0</v>
      </c>
      <c r="E170" s="1">
        <v>2.2663834E7</v>
      </c>
      <c r="F170" s="1" t="s">
        <v>522</v>
      </c>
      <c r="G170" s="1">
        <v>0.0</v>
      </c>
      <c r="H170" s="1">
        <v>0.0</v>
      </c>
      <c r="I170" s="1">
        <v>6.0</v>
      </c>
      <c r="J170" s="1">
        <v>0.0</v>
      </c>
      <c r="K170" s="1">
        <v>5.0</v>
      </c>
      <c r="L170" s="1">
        <v>0.0</v>
      </c>
      <c r="M170" s="1">
        <v>2.0</v>
      </c>
      <c r="N170" s="1">
        <v>0.0</v>
      </c>
      <c r="O170" s="1">
        <v>0.0</v>
      </c>
      <c r="P170" s="1">
        <v>0.0</v>
      </c>
      <c r="Q170" s="2" t="b">
        <f>IFERROR(__xludf.DUMMYFUNCTION("IF(REGEXMATCH(B170, ""DEPRECATED""), true, false)
"),TRUE)</f>
        <v>1</v>
      </c>
      <c r="R170" s="2" t="str">
        <f t="shared" si="1"/>
        <v>django - 1203</v>
      </c>
      <c r="S170" s="3" t="str">
        <f t="shared" si="2"/>
        <v>django - 22663834</v>
      </c>
      <c r="T170" s="2" t="b">
        <f t="shared" si="3"/>
        <v>0</v>
      </c>
    </row>
    <row r="171">
      <c r="A171" s="1" t="s">
        <v>523</v>
      </c>
      <c r="B171" s="1" t="s">
        <v>524</v>
      </c>
      <c r="C171" s="1" t="s">
        <v>23</v>
      </c>
      <c r="D171" s="1">
        <v>159.0</v>
      </c>
      <c r="E171" s="1">
        <v>1255501.0</v>
      </c>
      <c r="F171" s="1" t="s">
        <v>525</v>
      </c>
      <c r="G171" s="1">
        <v>2.0</v>
      </c>
      <c r="H171" s="1">
        <v>1.0</v>
      </c>
      <c r="I171" s="1">
        <v>13.0</v>
      </c>
      <c r="J171" s="1">
        <v>0.0</v>
      </c>
      <c r="K171" s="1">
        <v>43.0</v>
      </c>
      <c r="L171" s="1">
        <v>1.0</v>
      </c>
      <c r="M171" s="1">
        <v>26.0</v>
      </c>
      <c r="N171" s="1">
        <v>0.0</v>
      </c>
      <c r="O171" s="1">
        <v>1.0</v>
      </c>
      <c r="P171" s="1">
        <v>0.0</v>
      </c>
      <c r="Q171" s="2" t="b">
        <f>IFERROR(__xludf.DUMMYFUNCTION("IF(REGEXMATCH(B171, ""DEPRECATED""), true, false)
"),TRUE)</f>
        <v>1</v>
      </c>
      <c r="R171" s="2" t="str">
        <f t="shared" si="1"/>
        <v>glassfish - 159</v>
      </c>
      <c r="S171" s="3" t="str">
        <f t="shared" si="2"/>
        <v>glassfish - 1255501</v>
      </c>
      <c r="T171" s="2" t="b">
        <f t="shared" si="3"/>
        <v>0</v>
      </c>
    </row>
    <row r="172">
      <c r="A172" s="1" t="s">
        <v>526</v>
      </c>
      <c r="B172" s="1" t="s">
        <v>527</v>
      </c>
      <c r="C172" s="1" t="s">
        <v>23</v>
      </c>
      <c r="D172" s="1">
        <v>85.0</v>
      </c>
      <c r="E172" s="1">
        <v>433214.0</v>
      </c>
      <c r="F172" s="1" t="s">
        <v>528</v>
      </c>
      <c r="G172" s="1">
        <v>254.0</v>
      </c>
      <c r="H172" s="1">
        <v>206.0</v>
      </c>
      <c r="I172" s="1">
        <v>432.0</v>
      </c>
      <c r="J172" s="1">
        <v>34.0</v>
      </c>
      <c r="K172" s="1">
        <v>73.0</v>
      </c>
      <c r="L172" s="1">
        <v>17.0</v>
      </c>
      <c r="M172" s="1">
        <v>2.0</v>
      </c>
      <c r="N172" s="1">
        <v>0.0</v>
      </c>
      <c r="O172" s="1">
        <v>4.0</v>
      </c>
      <c r="P172" s="1">
        <v>0.0</v>
      </c>
      <c r="Q172" s="2" t="b">
        <f>IFERROR(__xludf.DUMMYFUNCTION("IF(REGEXMATCH(B172, ""DEPRECATED""), true, false)
"),TRUE)</f>
        <v>1</v>
      </c>
      <c r="R172" s="2" t="str">
        <f t="shared" si="1"/>
        <v>hipache - 85</v>
      </c>
      <c r="S172" s="3" t="str">
        <f t="shared" si="2"/>
        <v>hipache - 433214</v>
      </c>
      <c r="T172" s="2" t="b">
        <f t="shared" si="3"/>
        <v>0</v>
      </c>
    </row>
    <row r="173">
      <c r="A173" s="1" t="s">
        <v>529</v>
      </c>
      <c r="B173" s="1" t="s">
        <v>530</v>
      </c>
      <c r="C173" s="1" t="s">
        <v>23</v>
      </c>
      <c r="D173" s="1">
        <v>115.0</v>
      </c>
      <c r="E173" s="1">
        <v>1754812.0</v>
      </c>
      <c r="F173" s="1" t="s">
        <v>531</v>
      </c>
      <c r="G173" s="1">
        <v>204.0</v>
      </c>
      <c r="H173" s="1">
        <v>60.0</v>
      </c>
      <c r="I173" s="1">
        <v>226.0</v>
      </c>
      <c r="J173" s="1">
        <v>18.0</v>
      </c>
      <c r="K173" s="1">
        <v>17.0</v>
      </c>
      <c r="L173" s="1">
        <v>0.0</v>
      </c>
      <c r="M173" s="1">
        <v>0.0</v>
      </c>
      <c r="N173" s="1">
        <v>0.0</v>
      </c>
      <c r="O173" s="1">
        <v>0.0</v>
      </c>
      <c r="P173" s="1">
        <v>0.0</v>
      </c>
      <c r="Q173" s="2" t="b">
        <f>IFERROR(__xludf.DUMMYFUNCTION("IF(REGEXMATCH(B173, ""DEPRECATED""), true, false)
"),TRUE)</f>
        <v>1</v>
      </c>
      <c r="R173" s="2" t="str">
        <f t="shared" si="1"/>
        <v>ubuntu-upstart - 115</v>
      </c>
      <c r="S173" s="3" t="str">
        <f t="shared" si="2"/>
        <v>ubuntu-upstart - 1754812</v>
      </c>
      <c r="T173" s="2" t="b">
        <f t="shared" si="3"/>
        <v>0</v>
      </c>
    </row>
    <row r="174">
      <c r="A174" s="1" t="s">
        <v>532</v>
      </c>
      <c r="B174" s="1" t="s">
        <v>533</v>
      </c>
      <c r="C174" s="1" t="s">
        <v>23</v>
      </c>
      <c r="D174" s="1">
        <v>52.0</v>
      </c>
      <c r="E174" s="1">
        <v>8877716.0</v>
      </c>
      <c r="F174" s="1" t="s">
        <v>534</v>
      </c>
      <c r="G174" s="1">
        <v>80.0</v>
      </c>
      <c r="H174" s="1">
        <v>43.0</v>
      </c>
      <c r="I174" s="1">
        <v>66.0</v>
      </c>
      <c r="J174" s="1">
        <v>7.0</v>
      </c>
      <c r="K174" s="1">
        <v>5.0</v>
      </c>
      <c r="L174" s="1">
        <v>0.0</v>
      </c>
      <c r="M174" s="1">
        <v>0.0</v>
      </c>
      <c r="N174" s="1">
        <v>0.0</v>
      </c>
      <c r="O174" s="1">
        <v>0.0</v>
      </c>
      <c r="P174" s="1">
        <v>0.0</v>
      </c>
      <c r="Q174" s="2" t="b">
        <f>IFERROR(__xludf.DUMMYFUNCTION("IF(REGEXMATCH(B174, ""DEPRECATED""), true, false)
"),TRUE)</f>
        <v>1</v>
      </c>
      <c r="R174" s="2" t="str">
        <f t="shared" si="1"/>
        <v>ubuntu-debootstrap - 52</v>
      </c>
      <c r="S174" s="3" t="str">
        <f t="shared" si="2"/>
        <v>ubuntu-debootstrap - 8877716</v>
      </c>
      <c r="T174" s="2" t="b">
        <f t="shared" si="3"/>
        <v>0</v>
      </c>
    </row>
    <row r="175" hidden="1">
      <c r="A175" s="1" t="s">
        <v>535</v>
      </c>
      <c r="B175" s="1" t="s">
        <v>536</v>
      </c>
      <c r="C175" s="1" t="s">
        <v>23</v>
      </c>
      <c r="D175" s="1">
        <v>103.0</v>
      </c>
      <c r="E175" s="1">
        <v>2573604.0</v>
      </c>
      <c r="F175" s="1" t="s">
        <v>537</v>
      </c>
      <c r="G175" s="1" t="s">
        <v>166</v>
      </c>
      <c r="H175" s="1" t="s">
        <v>166</v>
      </c>
      <c r="I175" s="1" t="s">
        <v>166</v>
      </c>
      <c r="J175" s="1" t="s">
        <v>166</v>
      </c>
      <c r="K175" s="1" t="s">
        <v>166</v>
      </c>
      <c r="L175" s="1" t="s">
        <v>166</v>
      </c>
      <c r="M175" s="1" t="s">
        <v>166</v>
      </c>
      <c r="N175" s="1" t="s">
        <v>166</v>
      </c>
      <c r="O175" s="1" t="s">
        <v>166</v>
      </c>
      <c r="P175" s="1" t="s">
        <v>166</v>
      </c>
      <c r="Q175" s="2" t="b">
        <f>IFERROR(__xludf.DUMMYFUNCTION("IF(REGEXMATCH(B175, ""DEPRECATED""), true, false)
"),TRUE)</f>
        <v>1</v>
      </c>
      <c r="R175" s="2" t="str">
        <f t="shared" si="1"/>
        <v>docker-dev - 103</v>
      </c>
      <c r="S175" s="3" t="str">
        <f t="shared" si="2"/>
        <v>docker-dev - 2573604</v>
      </c>
      <c r="T175" s="2" t="b">
        <f t="shared" si="3"/>
        <v>1</v>
      </c>
    </row>
    <row r="176" hidden="1">
      <c r="A176" s="1" t="s">
        <v>538</v>
      </c>
      <c r="B176" s="1" t="s">
        <v>539</v>
      </c>
      <c r="C176" s="1" t="s">
        <v>23</v>
      </c>
      <c r="D176" s="1">
        <v>948.0</v>
      </c>
      <c r="E176" s="1">
        <v>268577.0</v>
      </c>
      <c r="F176" s="1" t="s">
        <v>540</v>
      </c>
      <c r="G176" s="1" t="s">
        <v>166</v>
      </c>
      <c r="H176" s="1" t="s">
        <v>166</v>
      </c>
      <c r="I176" s="1" t="s">
        <v>166</v>
      </c>
      <c r="J176" s="1" t="s">
        <v>166</v>
      </c>
      <c r="K176" s="1" t="s">
        <v>166</v>
      </c>
      <c r="L176" s="1" t="s">
        <v>166</v>
      </c>
      <c r="M176" s="1" t="s">
        <v>166</v>
      </c>
      <c r="N176" s="1" t="s">
        <v>166</v>
      </c>
      <c r="O176" s="1" t="s">
        <v>166</v>
      </c>
      <c r="P176" s="1" t="s">
        <v>166</v>
      </c>
      <c r="Q176" s="2" t="b">
        <f>IFERROR(__xludf.DUMMYFUNCTION("IF(REGEXMATCH(B176, ""DEPRECATED""), true, false)
"),FALSE)</f>
        <v>0</v>
      </c>
      <c r="R176" s="2" t="str">
        <f t="shared" si="1"/>
        <v>scratch - 948</v>
      </c>
      <c r="S176" s="3" t="str">
        <f t="shared" si="2"/>
        <v>scratch - 268577</v>
      </c>
      <c r="T176" s="2" t="b">
        <f t="shared" si="3"/>
        <v>1</v>
      </c>
    </row>
  </sheetData>
  <autoFilter ref="$A$1:$Z$176">
    <filterColumn colId="19">
      <filters>
        <filter val="FALSE"/>
      </filters>
    </filterColumn>
    <sortState ref="A1:Z176">
      <sortCondition descending="1" ref="F1:F176"/>
      <sortCondition descending="1" ref="E1:E176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544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7" t="s">
        <v>5</v>
      </c>
      <c r="AI1" s="1" t="s">
        <v>6</v>
      </c>
      <c r="AJ1" s="1" t="s">
        <v>7</v>
      </c>
      <c r="AK1" s="1" t="s">
        <v>8</v>
      </c>
      <c r="AL1" s="1" t="s">
        <v>9</v>
      </c>
      <c r="AM1" s="1" t="s">
        <v>10</v>
      </c>
      <c r="AN1" s="1" t="s">
        <v>11</v>
      </c>
      <c r="AO1" s="1" t="s">
        <v>12</v>
      </c>
      <c r="AP1" s="1" t="s">
        <v>13</v>
      </c>
      <c r="AQ1" s="1" t="s">
        <v>14</v>
      </c>
      <c r="AR1" s="1" t="s">
        <v>15</v>
      </c>
      <c r="AS1" s="1" t="s">
        <v>16</v>
      </c>
      <c r="AT1" s="1" t="s">
        <v>17</v>
      </c>
      <c r="AU1" s="1" t="s">
        <v>18</v>
      </c>
      <c r="AV1" s="1" t="s">
        <v>544</v>
      </c>
    </row>
    <row r="2">
      <c r="A2" s="1" t="s">
        <v>21</v>
      </c>
      <c r="B2" s="1" t="s">
        <v>22</v>
      </c>
      <c r="C2" s="1" t="s">
        <v>23</v>
      </c>
      <c r="D2" s="1">
        <v>462.0</v>
      </c>
      <c r="E2" s="1">
        <v>1.85507204E8</v>
      </c>
      <c r="F2" s="7" t="s">
        <v>24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2" t="b">
        <f>IFERROR(__xludf.DUMMYFUNCTION("IF(REGEXMATCH(B2, ""DEPRECATED""), true, false)
"),FALSE)</f>
        <v>0</v>
      </c>
      <c r="R2" s="2" t="str">
        <f t="shared" ref="R2:R87" si="1">CONCAT(A2, CONCAT(" - ", D2))</f>
        <v>nats - 462</v>
      </c>
      <c r="S2" s="3" t="str">
        <f t="shared" ref="S2:S87" si="2">CONCAT(A2, CONCAT(" - ", E2))</f>
        <v>nats - 185507204</v>
      </c>
      <c r="T2" s="2" t="b">
        <f t="shared" ref="T2:T87" si="3">if(eq(G2,"undefined"),true,false)</f>
        <v>0</v>
      </c>
      <c r="AC2" s="1" t="s">
        <v>21</v>
      </c>
      <c r="AD2" s="1" t="s">
        <v>22</v>
      </c>
      <c r="AE2" s="1" t="s">
        <v>23</v>
      </c>
      <c r="AF2" s="1">
        <v>462.0</v>
      </c>
      <c r="AG2" s="1">
        <v>1.85507204E8</v>
      </c>
      <c r="AH2" s="7" t="s">
        <v>24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2" t="b">
        <f>IFERROR(__xludf.DUMMYFUNCTION("IF(REGEXMATCH(Y38, ""DEPRECATED""), true, false)
"),FALSE)</f>
        <v>0</v>
      </c>
      <c r="AT2" s="2" t="str">
        <f t="shared" ref="AT2:AT12" si="4">CONCAT(X38, CONCAT(" - ", AF2))</f>
        <v> - 462</v>
      </c>
      <c r="AU2" s="3" t="str">
        <f t="shared" ref="AU2:AU12" si="5">CONCAT(X38, CONCAT(" - ", AG2))</f>
        <v> - 185507204</v>
      </c>
      <c r="AV2" s="2" t="b">
        <f t="shared" ref="AV2:AV12" si="6">if(eq(AI2,"undefined"),true,false)</f>
        <v>0</v>
      </c>
    </row>
    <row r="3">
      <c r="A3" s="1" t="s">
        <v>25</v>
      </c>
      <c r="B3" s="1" t="s">
        <v>26</v>
      </c>
      <c r="C3" s="1" t="s">
        <v>23</v>
      </c>
      <c r="D3" s="1">
        <v>2450.0</v>
      </c>
      <c r="E3" s="1">
        <v>2.616536732E9</v>
      </c>
      <c r="F3" s="7" t="s">
        <v>27</v>
      </c>
      <c r="G3" s="1">
        <v>0.0</v>
      </c>
      <c r="H3" s="1">
        <v>0.0</v>
      </c>
      <c r="I3" s="1">
        <v>7.0</v>
      </c>
      <c r="J3" s="1">
        <v>0.0</v>
      </c>
      <c r="K3" s="1">
        <v>2.0</v>
      </c>
      <c r="L3" s="1">
        <v>0.0</v>
      </c>
      <c r="M3" s="1">
        <v>0.0</v>
      </c>
      <c r="N3" s="1">
        <v>0.0</v>
      </c>
      <c r="O3" s="1">
        <v>3.0</v>
      </c>
      <c r="P3" s="1">
        <v>0.0</v>
      </c>
      <c r="Q3" s="2" t="b">
        <f>IFERROR(__xludf.DUMMYFUNCTION("IF(REGEXMATCH(B3, ""DEPRECATED""), true, false)
"),FALSE)</f>
        <v>0</v>
      </c>
      <c r="R3" s="2" t="str">
        <f t="shared" si="1"/>
        <v>docker - 2450</v>
      </c>
      <c r="S3" s="3" t="str">
        <f t="shared" si="2"/>
        <v>docker - 2616536732</v>
      </c>
      <c r="T3" s="2" t="b">
        <f t="shared" si="3"/>
        <v>0</v>
      </c>
      <c r="AC3" s="1" t="s">
        <v>25</v>
      </c>
      <c r="AD3" s="1" t="s">
        <v>26</v>
      </c>
      <c r="AE3" s="1" t="s">
        <v>23</v>
      </c>
      <c r="AF3" s="1">
        <v>2450.0</v>
      </c>
      <c r="AG3" s="1">
        <v>2.616536732E9</v>
      </c>
      <c r="AH3" s="7" t="s">
        <v>27</v>
      </c>
      <c r="AI3" s="1">
        <v>0.0</v>
      </c>
      <c r="AJ3" s="1">
        <v>0.0</v>
      </c>
      <c r="AK3" s="1">
        <v>7.0</v>
      </c>
      <c r="AL3" s="1">
        <v>0.0</v>
      </c>
      <c r="AM3" s="1">
        <v>2.0</v>
      </c>
      <c r="AN3" s="1">
        <v>0.0</v>
      </c>
      <c r="AO3" s="1">
        <v>0.0</v>
      </c>
      <c r="AP3" s="1">
        <v>0.0</v>
      </c>
      <c r="AQ3" s="1">
        <v>3.0</v>
      </c>
      <c r="AR3" s="1">
        <v>0.0</v>
      </c>
      <c r="AS3" s="2" t="b">
        <f>IFERROR(__xludf.DUMMYFUNCTION("IF(REGEXMATCH(Y39, ""DEPRECATED""), true, false)
"),FALSE)</f>
        <v>0</v>
      </c>
      <c r="AT3" s="2" t="str">
        <f t="shared" si="4"/>
        <v> - 2450</v>
      </c>
      <c r="AU3" s="3" t="str">
        <f t="shared" si="5"/>
        <v> - 2616536732</v>
      </c>
      <c r="AV3" s="2" t="b">
        <f t="shared" si="6"/>
        <v>0</v>
      </c>
    </row>
    <row r="4">
      <c r="A4" s="1" t="s">
        <v>28</v>
      </c>
      <c r="B4" s="1" t="s">
        <v>29</v>
      </c>
      <c r="C4" s="1" t="s">
        <v>23</v>
      </c>
      <c r="D4" s="1">
        <v>4912.0</v>
      </c>
      <c r="E4" s="1">
        <v>2.644473077E9</v>
      </c>
      <c r="F4" s="7" t="s">
        <v>30</v>
      </c>
      <c r="G4" s="1">
        <v>3.0</v>
      </c>
      <c r="H4" s="1">
        <v>9.0</v>
      </c>
      <c r="I4" s="1">
        <v>1.0</v>
      </c>
      <c r="J4" s="1">
        <v>3.0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2" t="b">
        <f>IFERROR(__xludf.DUMMYFUNCTION("IF(REGEXMATCH(B4, ""DEPRECATED""), true, false)
"),FALSE)</f>
        <v>0</v>
      </c>
      <c r="R4" s="2" t="str">
        <f t="shared" si="1"/>
        <v>rabbitmq - 4912</v>
      </c>
      <c r="S4" s="3" t="str">
        <f t="shared" si="2"/>
        <v>rabbitmq - 2644473077</v>
      </c>
      <c r="T4" s="2" t="b">
        <f t="shared" si="3"/>
        <v>0</v>
      </c>
      <c r="AC4" s="1" t="s">
        <v>28</v>
      </c>
      <c r="AD4" s="1" t="s">
        <v>29</v>
      </c>
      <c r="AE4" s="1" t="s">
        <v>23</v>
      </c>
      <c r="AF4" s="1">
        <v>4912.0</v>
      </c>
      <c r="AG4" s="1">
        <v>2.644473077E9</v>
      </c>
      <c r="AH4" s="7" t="s">
        <v>30</v>
      </c>
      <c r="AI4" s="1">
        <v>3.0</v>
      </c>
      <c r="AJ4" s="1">
        <v>9.0</v>
      </c>
      <c r="AK4" s="1">
        <v>1.0</v>
      </c>
      <c r="AL4" s="1">
        <v>3.0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2" t="b">
        <f>IFERROR(__xludf.DUMMYFUNCTION("IF(REGEXMATCH(Y40, ""DEPRECATED""), true, false)
"),FALSE)</f>
        <v>0</v>
      </c>
      <c r="AT4" s="2" t="str">
        <f t="shared" si="4"/>
        <v> - 4912</v>
      </c>
      <c r="AU4" s="3" t="str">
        <f t="shared" si="5"/>
        <v> - 2644473077</v>
      </c>
      <c r="AV4" s="2" t="b">
        <f t="shared" si="6"/>
        <v>0</v>
      </c>
    </row>
    <row r="5">
      <c r="A5" s="1" t="s">
        <v>31</v>
      </c>
      <c r="B5" s="1" t="s">
        <v>32</v>
      </c>
      <c r="C5" s="1" t="s">
        <v>23</v>
      </c>
      <c r="D5" s="1">
        <v>3906.0</v>
      </c>
      <c r="E5" s="1">
        <v>9.16243366E8</v>
      </c>
      <c r="F5" s="7" t="s">
        <v>33</v>
      </c>
      <c r="G5" s="1">
        <v>1.0</v>
      </c>
      <c r="H5" s="1">
        <v>75.0</v>
      </c>
      <c r="I5" s="1">
        <v>0.0</v>
      </c>
      <c r="J5" s="1">
        <v>7.0</v>
      </c>
      <c r="K5" s="1">
        <v>0.0</v>
      </c>
      <c r="L5" s="1">
        <v>0.0</v>
      </c>
      <c r="M5" s="1">
        <v>0.0</v>
      </c>
      <c r="N5" s="1">
        <v>1.0</v>
      </c>
      <c r="O5" s="1">
        <v>0.0</v>
      </c>
      <c r="P5" s="1">
        <v>3.0</v>
      </c>
      <c r="Q5" s="2" t="b">
        <f>IFERROR(__xludf.DUMMYFUNCTION("IF(REGEXMATCH(B5, ""DEPRECATED""), true, false)
"),FALSE)</f>
        <v>0</v>
      </c>
      <c r="R5" s="2" t="str">
        <f t="shared" si="1"/>
        <v>nextcloud - 3906</v>
      </c>
      <c r="S5" s="3" t="str">
        <f t="shared" si="2"/>
        <v>nextcloud - 916243366</v>
      </c>
      <c r="T5" s="2" t="b">
        <f t="shared" si="3"/>
        <v>0</v>
      </c>
      <c r="AC5" s="1" t="s">
        <v>31</v>
      </c>
      <c r="AD5" s="1" t="s">
        <v>32</v>
      </c>
      <c r="AE5" s="1" t="s">
        <v>23</v>
      </c>
      <c r="AF5" s="1">
        <v>3906.0</v>
      </c>
      <c r="AG5" s="1">
        <v>9.16243366E8</v>
      </c>
      <c r="AH5" s="7" t="s">
        <v>33</v>
      </c>
      <c r="AI5" s="1">
        <v>1.0</v>
      </c>
      <c r="AJ5" s="1">
        <v>75.0</v>
      </c>
      <c r="AK5" s="1">
        <v>0.0</v>
      </c>
      <c r="AL5" s="1">
        <v>7.0</v>
      </c>
      <c r="AM5" s="1">
        <v>0.0</v>
      </c>
      <c r="AN5" s="1">
        <v>0.0</v>
      </c>
      <c r="AO5" s="1">
        <v>0.0</v>
      </c>
      <c r="AP5" s="1">
        <v>1.0</v>
      </c>
      <c r="AQ5" s="1">
        <v>0.0</v>
      </c>
      <c r="AR5" s="1">
        <v>3.0</v>
      </c>
      <c r="AS5" s="2" t="b">
        <f>IFERROR(__xludf.DUMMYFUNCTION("IF(REGEXMATCH(Y41, ""DEPRECATED""), true, false)
"),FALSE)</f>
        <v>0</v>
      </c>
      <c r="AT5" s="2" t="str">
        <f t="shared" si="4"/>
        <v> - 3906</v>
      </c>
      <c r="AU5" s="3" t="str">
        <f t="shared" si="5"/>
        <v> - 916243366</v>
      </c>
      <c r="AV5" s="2" t="b">
        <f t="shared" si="6"/>
        <v>0</v>
      </c>
    </row>
    <row r="6">
      <c r="A6" s="1" t="s">
        <v>34</v>
      </c>
      <c r="B6" s="1" t="s">
        <v>35</v>
      </c>
      <c r="C6" s="1" t="s">
        <v>23</v>
      </c>
      <c r="D6" s="1">
        <v>14552.0</v>
      </c>
      <c r="E6" s="1">
        <v>3.864873871E9</v>
      </c>
      <c r="F6" s="7" t="s">
        <v>36</v>
      </c>
      <c r="G6" s="1">
        <v>5.0</v>
      </c>
      <c r="H6" s="1">
        <v>0.0</v>
      </c>
      <c r="I6" s="1">
        <v>28.0</v>
      </c>
      <c r="J6" s="1">
        <v>0.0</v>
      </c>
      <c r="K6" s="1">
        <v>50.0</v>
      </c>
      <c r="L6" s="1">
        <v>0.0</v>
      </c>
      <c r="M6" s="1">
        <v>2.0</v>
      </c>
      <c r="N6" s="1">
        <v>0.0</v>
      </c>
      <c r="O6" s="1">
        <v>4.0</v>
      </c>
      <c r="P6" s="1">
        <v>0.0</v>
      </c>
      <c r="Q6" s="2" t="b">
        <f>IFERROR(__xludf.DUMMYFUNCTION("IF(REGEXMATCH(B6, ""DEPRECATED""), true, false)
"),FALSE)</f>
        <v>0</v>
      </c>
      <c r="R6" s="2" t="str">
        <f t="shared" si="1"/>
        <v>mysql - 14552</v>
      </c>
      <c r="S6" s="3" t="str">
        <f t="shared" si="2"/>
        <v>mysql - 3864873871</v>
      </c>
      <c r="T6" s="2" t="b">
        <f t="shared" si="3"/>
        <v>0</v>
      </c>
      <c r="AC6" s="1" t="s">
        <v>34</v>
      </c>
      <c r="AD6" s="1" t="s">
        <v>35</v>
      </c>
      <c r="AE6" s="1" t="s">
        <v>23</v>
      </c>
      <c r="AF6" s="1">
        <v>14552.0</v>
      </c>
      <c r="AG6" s="1">
        <v>3.864873871E9</v>
      </c>
      <c r="AH6" s="7" t="s">
        <v>36</v>
      </c>
      <c r="AI6" s="1">
        <v>5.0</v>
      </c>
      <c r="AJ6" s="1">
        <v>0.0</v>
      </c>
      <c r="AK6" s="1">
        <v>28.0</v>
      </c>
      <c r="AL6" s="1">
        <v>0.0</v>
      </c>
      <c r="AM6" s="1">
        <v>50.0</v>
      </c>
      <c r="AN6" s="1">
        <v>0.0</v>
      </c>
      <c r="AO6" s="1">
        <v>2.0</v>
      </c>
      <c r="AP6" s="1">
        <v>0.0</v>
      </c>
      <c r="AQ6" s="1">
        <v>4.0</v>
      </c>
      <c r="AR6" s="1">
        <v>0.0</v>
      </c>
      <c r="AS6" s="2" t="b">
        <f>IFERROR(__xludf.DUMMYFUNCTION("IF(REGEXMATCH(Y42, ""DEPRECATED""), true, false)
"),FALSE)</f>
        <v>0</v>
      </c>
      <c r="AT6" s="2" t="str">
        <f t="shared" si="4"/>
        <v> - 14552</v>
      </c>
      <c r="AU6" s="3" t="str">
        <f t="shared" si="5"/>
        <v> - 3864873871</v>
      </c>
      <c r="AV6" s="2" t="b">
        <f t="shared" si="6"/>
        <v>0</v>
      </c>
    </row>
    <row r="7">
      <c r="A7" s="1" t="s">
        <v>37</v>
      </c>
      <c r="B7" s="1" t="s">
        <v>38</v>
      </c>
      <c r="C7" s="1" t="s">
        <v>23</v>
      </c>
      <c r="D7" s="1">
        <v>9906.0</v>
      </c>
      <c r="E7" s="1">
        <v>3.928672726E9</v>
      </c>
      <c r="F7" s="7" t="s">
        <v>39</v>
      </c>
      <c r="G7" s="1">
        <v>5.0</v>
      </c>
      <c r="H7" s="1">
        <v>11.0</v>
      </c>
      <c r="I7" s="1">
        <v>12.0</v>
      </c>
      <c r="J7" s="1">
        <v>3.0</v>
      </c>
      <c r="K7" s="1">
        <v>28.0</v>
      </c>
      <c r="L7" s="1">
        <v>0.0</v>
      </c>
      <c r="M7" s="1">
        <v>2.0</v>
      </c>
      <c r="N7" s="1">
        <v>0.0</v>
      </c>
      <c r="O7" s="1">
        <v>1.0</v>
      </c>
      <c r="P7" s="1">
        <v>0.0</v>
      </c>
      <c r="Q7" s="2" t="b">
        <f>IFERROR(__xludf.DUMMYFUNCTION("IF(REGEXMATCH(B7, ""DEPRECATED""), true, false)
"),FALSE)</f>
        <v>0</v>
      </c>
      <c r="R7" s="2" t="str">
        <f t="shared" si="1"/>
        <v>mongo - 9906</v>
      </c>
      <c r="S7" s="3" t="str">
        <f t="shared" si="2"/>
        <v>mongo - 3928672726</v>
      </c>
      <c r="T7" s="2" t="b">
        <f t="shared" si="3"/>
        <v>0</v>
      </c>
      <c r="AC7" s="1" t="s">
        <v>37</v>
      </c>
      <c r="AD7" s="1" t="s">
        <v>38</v>
      </c>
      <c r="AE7" s="1" t="s">
        <v>23</v>
      </c>
      <c r="AF7" s="1">
        <v>9906.0</v>
      </c>
      <c r="AG7" s="1">
        <v>3.928672726E9</v>
      </c>
      <c r="AH7" s="7" t="s">
        <v>39</v>
      </c>
      <c r="AI7" s="1">
        <v>5.0</v>
      </c>
      <c r="AJ7" s="1">
        <v>11.0</v>
      </c>
      <c r="AK7" s="1">
        <v>12.0</v>
      </c>
      <c r="AL7" s="1">
        <v>3.0</v>
      </c>
      <c r="AM7" s="1">
        <v>28.0</v>
      </c>
      <c r="AN7" s="1">
        <v>0.0</v>
      </c>
      <c r="AO7" s="1">
        <v>2.0</v>
      </c>
      <c r="AP7" s="1">
        <v>0.0</v>
      </c>
      <c r="AQ7" s="1">
        <v>1.0</v>
      </c>
      <c r="AR7" s="1">
        <v>0.0</v>
      </c>
      <c r="AS7" s="2" t="b">
        <f>IFERROR(__xludf.DUMMYFUNCTION("IF(REGEXMATCH(Y43, ""DEPRECATED""), true, false)
"),FALSE)</f>
        <v>0</v>
      </c>
      <c r="AT7" s="2" t="str">
        <f t="shared" si="4"/>
        <v> - 9906</v>
      </c>
      <c r="AU7" s="3" t="str">
        <f t="shared" si="5"/>
        <v> - 3928672726</v>
      </c>
      <c r="AV7" s="2" t="b">
        <f t="shared" si="6"/>
        <v>0</v>
      </c>
    </row>
    <row r="8">
      <c r="A8" s="1" t="s">
        <v>40</v>
      </c>
      <c r="B8" s="1" t="s">
        <v>41</v>
      </c>
      <c r="C8" s="1" t="s">
        <v>23</v>
      </c>
      <c r="D8" s="1">
        <v>58.0</v>
      </c>
      <c r="E8" s="1">
        <v>2.4262599E7</v>
      </c>
      <c r="F8" s="7" t="s">
        <v>42</v>
      </c>
      <c r="G8" s="1">
        <v>1.0</v>
      </c>
      <c r="H8" s="1">
        <v>20.0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1.0</v>
      </c>
      <c r="O8" s="1">
        <v>0.0</v>
      </c>
      <c r="P8" s="1">
        <v>0.0</v>
      </c>
      <c r="Q8" s="2" t="b">
        <f>IFERROR(__xludf.DUMMYFUNCTION("IF(REGEXMATCH(B8, ""DEPRECATED""), true, false)
"),FALSE)</f>
        <v>0</v>
      </c>
      <c r="R8" s="2" t="str">
        <f t="shared" si="1"/>
        <v>hylang - 58</v>
      </c>
      <c r="S8" s="3" t="str">
        <f t="shared" si="2"/>
        <v>hylang - 24262599</v>
      </c>
      <c r="T8" s="2" t="b">
        <f t="shared" si="3"/>
        <v>0</v>
      </c>
      <c r="AC8" s="1" t="s">
        <v>40</v>
      </c>
      <c r="AD8" s="1" t="s">
        <v>41</v>
      </c>
      <c r="AE8" s="1" t="s">
        <v>23</v>
      </c>
      <c r="AF8" s="1">
        <v>58.0</v>
      </c>
      <c r="AG8" s="1">
        <v>2.4262599E7</v>
      </c>
      <c r="AH8" s="7" t="s">
        <v>42</v>
      </c>
      <c r="AI8" s="1">
        <v>1.0</v>
      </c>
      <c r="AJ8" s="1">
        <v>20.0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1.0</v>
      </c>
      <c r="AQ8" s="1">
        <v>0.0</v>
      </c>
      <c r="AR8" s="1">
        <v>0.0</v>
      </c>
      <c r="AS8" s="2" t="b">
        <f>IFERROR(__xludf.DUMMYFUNCTION("IF(REGEXMATCH(Y44, ""DEPRECATED""), true, false)
"),FALSE)</f>
        <v>0</v>
      </c>
      <c r="AT8" s="2" t="str">
        <f t="shared" si="4"/>
        <v> - 58</v>
      </c>
      <c r="AU8" s="3" t="str">
        <f t="shared" si="5"/>
        <v> - 24262599</v>
      </c>
      <c r="AV8" s="2" t="b">
        <f t="shared" si="6"/>
        <v>0</v>
      </c>
    </row>
    <row r="9">
      <c r="A9" s="1" t="s">
        <v>43</v>
      </c>
      <c r="B9" s="1" t="s">
        <v>44</v>
      </c>
      <c r="C9" s="1" t="s">
        <v>23</v>
      </c>
      <c r="D9" s="1">
        <v>5382.0</v>
      </c>
      <c r="E9" s="1">
        <v>1.230555325E9</v>
      </c>
      <c r="F9" s="7" t="s">
        <v>45</v>
      </c>
      <c r="G9" s="1">
        <v>0.0</v>
      </c>
      <c r="H9" s="1">
        <v>123.0</v>
      </c>
      <c r="I9" s="1">
        <v>0.0</v>
      </c>
      <c r="J9" s="1">
        <v>5.0</v>
      </c>
      <c r="K9" s="1">
        <v>0.0</v>
      </c>
      <c r="L9" s="1">
        <v>0.0</v>
      </c>
      <c r="M9" s="1">
        <v>0.0</v>
      </c>
      <c r="N9" s="1">
        <v>1.0</v>
      </c>
      <c r="O9" s="1">
        <v>0.0</v>
      </c>
      <c r="P9" s="1">
        <v>3.0</v>
      </c>
      <c r="Q9" s="2" t="b">
        <f>IFERROR(__xludf.DUMMYFUNCTION("IF(REGEXMATCH(B9, ""DEPRECATED""), true, false)
"),FALSE)</f>
        <v>0</v>
      </c>
      <c r="R9" s="2" t="str">
        <f t="shared" si="1"/>
        <v>wordpress - 5382</v>
      </c>
      <c r="S9" s="3" t="str">
        <f t="shared" si="2"/>
        <v>wordpress - 1230555325</v>
      </c>
      <c r="T9" s="2" t="b">
        <f t="shared" si="3"/>
        <v>0</v>
      </c>
      <c r="AC9" s="1" t="s">
        <v>43</v>
      </c>
      <c r="AD9" s="1" t="s">
        <v>44</v>
      </c>
      <c r="AE9" s="1" t="s">
        <v>23</v>
      </c>
      <c r="AF9" s="1">
        <v>5382.0</v>
      </c>
      <c r="AG9" s="1">
        <v>1.230555325E9</v>
      </c>
      <c r="AH9" s="7" t="s">
        <v>45</v>
      </c>
      <c r="AI9" s="1">
        <v>0.0</v>
      </c>
      <c r="AJ9" s="1">
        <v>123.0</v>
      </c>
      <c r="AK9" s="1">
        <v>0.0</v>
      </c>
      <c r="AL9" s="1">
        <v>5.0</v>
      </c>
      <c r="AM9" s="1">
        <v>0.0</v>
      </c>
      <c r="AN9" s="1">
        <v>0.0</v>
      </c>
      <c r="AO9" s="1">
        <v>0.0</v>
      </c>
      <c r="AP9" s="1">
        <v>1.0</v>
      </c>
      <c r="AQ9" s="1">
        <v>0.0</v>
      </c>
      <c r="AR9" s="1">
        <v>3.0</v>
      </c>
      <c r="AS9" s="2" t="b">
        <f>IFERROR(__xludf.DUMMYFUNCTION("IF(REGEXMATCH(Y45, ""DEPRECATED""), true, false)
"),FALSE)</f>
        <v>0</v>
      </c>
      <c r="AT9" s="2" t="str">
        <f t="shared" si="4"/>
        <v> - 5382</v>
      </c>
      <c r="AU9" s="3" t="str">
        <f t="shared" si="5"/>
        <v> - 1230555325</v>
      </c>
      <c r="AV9" s="2" t="b">
        <f t="shared" si="6"/>
        <v>0</v>
      </c>
    </row>
    <row r="10">
      <c r="A10" s="1" t="s">
        <v>46</v>
      </c>
      <c r="B10" s="1" t="s">
        <v>47</v>
      </c>
      <c r="C10" s="1" t="s">
        <v>23</v>
      </c>
      <c r="D10" s="1">
        <v>379.0</v>
      </c>
      <c r="E10" s="1">
        <v>3.9255566E7</v>
      </c>
      <c r="F10" s="7" t="s">
        <v>48</v>
      </c>
      <c r="G10" s="1">
        <v>0.0</v>
      </c>
      <c r="H10" s="1">
        <v>131.0</v>
      </c>
      <c r="I10" s="1">
        <v>0.0</v>
      </c>
      <c r="J10" s="1">
        <v>7.0</v>
      </c>
      <c r="K10" s="1">
        <v>1.0</v>
      </c>
      <c r="L10" s="1">
        <v>0.0</v>
      </c>
      <c r="M10" s="1">
        <v>0.0</v>
      </c>
      <c r="N10" s="1">
        <v>1.0</v>
      </c>
      <c r="O10" s="1">
        <v>0.0</v>
      </c>
      <c r="P10" s="1">
        <v>0.0</v>
      </c>
      <c r="Q10" s="2" t="b">
        <f>IFERROR(__xludf.DUMMYFUNCTION("IF(REGEXMATCH(B10, ""DEPRECATED""), true, false)
"),FALSE)</f>
        <v>0</v>
      </c>
      <c r="R10" s="2" t="str">
        <f t="shared" si="1"/>
        <v>pypy - 379</v>
      </c>
      <c r="S10" s="3" t="str">
        <f t="shared" si="2"/>
        <v>pypy - 39255566</v>
      </c>
      <c r="T10" s="2" t="b">
        <f t="shared" si="3"/>
        <v>0</v>
      </c>
      <c r="AC10" s="1" t="s">
        <v>46</v>
      </c>
      <c r="AD10" s="1" t="s">
        <v>47</v>
      </c>
      <c r="AE10" s="1" t="s">
        <v>23</v>
      </c>
      <c r="AF10" s="1">
        <v>379.0</v>
      </c>
      <c r="AG10" s="1">
        <v>3.9255566E7</v>
      </c>
      <c r="AH10" s="7" t="s">
        <v>48</v>
      </c>
      <c r="AI10" s="1">
        <v>0.0</v>
      </c>
      <c r="AJ10" s="1">
        <v>131.0</v>
      </c>
      <c r="AK10" s="1">
        <v>0.0</v>
      </c>
      <c r="AL10" s="1">
        <v>7.0</v>
      </c>
      <c r="AM10" s="1">
        <v>1.0</v>
      </c>
      <c r="AN10" s="1">
        <v>0.0</v>
      </c>
      <c r="AO10" s="1">
        <v>0.0</v>
      </c>
      <c r="AP10" s="1">
        <v>1.0</v>
      </c>
      <c r="AQ10" s="1">
        <v>0.0</v>
      </c>
      <c r="AR10" s="1">
        <v>0.0</v>
      </c>
      <c r="AS10" s="2" t="b">
        <f>IFERROR(__xludf.DUMMYFUNCTION("IF(REGEXMATCH(Y46, ""DEPRECATED""), true, false)
"),FALSE)</f>
        <v>0</v>
      </c>
      <c r="AT10" s="2" t="str">
        <f t="shared" si="4"/>
        <v> - 379</v>
      </c>
      <c r="AU10" s="3" t="str">
        <f t="shared" si="5"/>
        <v> - 39255566</v>
      </c>
      <c r="AV10" s="2" t="b">
        <f t="shared" si="6"/>
        <v>0</v>
      </c>
    </row>
    <row r="11">
      <c r="A11" s="1" t="s">
        <v>49</v>
      </c>
      <c r="B11" s="1" t="s">
        <v>50</v>
      </c>
      <c r="C11" s="1" t="s">
        <v>23</v>
      </c>
      <c r="D11" s="1">
        <v>597.0</v>
      </c>
      <c r="E11" s="1">
        <v>3.82041761E8</v>
      </c>
      <c r="F11" s="7" t="s">
        <v>51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1.0</v>
      </c>
      <c r="P11" s="1">
        <v>0.0</v>
      </c>
      <c r="Q11" s="2" t="b">
        <f>IFERROR(__xludf.DUMMYFUNCTION("IF(REGEXMATCH(B11, ""DEPRECATED""), true, false)
"),FALSE)</f>
        <v>0</v>
      </c>
      <c r="R11" s="2" t="str">
        <f t="shared" si="1"/>
        <v>bash - 597</v>
      </c>
      <c r="S11" s="3" t="str">
        <f t="shared" si="2"/>
        <v>bash - 382041761</v>
      </c>
      <c r="T11" s="2" t="b">
        <f t="shared" si="3"/>
        <v>0</v>
      </c>
      <c r="AC11" s="1" t="s">
        <v>49</v>
      </c>
      <c r="AD11" s="1" t="s">
        <v>50</v>
      </c>
      <c r="AE11" s="1" t="s">
        <v>23</v>
      </c>
      <c r="AF11" s="1">
        <v>597.0</v>
      </c>
      <c r="AG11" s="1">
        <v>3.82041761E8</v>
      </c>
      <c r="AH11" s="7" t="s">
        <v>51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1.0</v>
      </c>
      <c r="AR11" s="1">
        <v>0.0</v>
      </c>
      <c r="AS11" s="2" t="b">
        <f>IFERROR(__xludf.DUMMYFUNCTION("IF(REGEXMATCH(Y47, ""DEPRECATED""), true, false)
"),FALSE)</f>
        <v>0</v>
      </c>
      <c r="AT11" s="2" t="str">
        <f t="shared" si="4"/>
        <v> - 597</v>
      </c>
      <c r="AU11" s="3" t="str">
        <f t="shared" si="5"/>
        <v> - 382041761</v>
      </c>
      <c r="AV11" s="2" t="b">
        <f t="shared" si="6"/>
        <v>0</v>
      </c>
    </row>
    <row r="12">
      <c r="A12" s="1" t="s">
        <v>52</v>
      </c>
      <c r="B12" s="1" t="s">
        <v>53</v>
      </c>
      <c r="C12" s="1" t="s">
        <v>23</v>
      </c>
      <c r="D12" s="1">
        <v>1665.0</v>
      </c>
      <c r="E12" s="1">
        <v>3.53990789E8</v>
      </c>
      <c r="F12" s="7" t="s">
        <v>54</v>
      </c>
      <c r="G12" s="1">
        <v>4.0</v>
      </c>
      <c r="H12" s="1">
        <v>25.0</v>
      </c>
      <c r="I12" s="1">
        <v>24.0</v>
      </c>
      <c r="J12" s="1">
        <v>3.0</v>
      </c>
      <c r="K12" s="1">
        <v>39.0</v>
      </c>
      <c r="L12" s="1">
        <v>3.0</v>
      </c>
      <c r="M12" s="1">
        <v>4.0</v>
      </c>
      <c r="N12" s="1">
        <v>1.0</v>
      </c>
      <c r="O12" s="1">
        <v>4.0</v>
      </c>
      <c r="P12" s="1">
        <v>1.0</v>
      </c>
      <c r="Q12" s="2" t="b">
        <f>IFERROR(__xludf.DUMMYFUNCTION("IF(REGEXMATCH(B12, ""DEPRECATED""), true, false)
"),FALSE)</f>
        <v>0</v>
      </c>
      <c r="R12" s="2" t="str">
        <f t="shared" si="1"/>
        <v>ghost - 1665</v>
      </c>
      <c r="S12" s="3" t="str">
        <f t="shared" si="2"/>
        <v>ghost - 353990789</v>
      </c>
      <c r="T12" s="2" t="b">
        <f t="shared" si="3"/>
        <v>0</v>
      </c>
      <c r="AC12" s="1" t="s">
        <v>52</v>
      </c>
      <c r="AD12" s="1" t="s">
        <v>53</v>
      </c>
      <c r="AE12" s="1" t="s">
        <v>23</v>
      </c>
      <c r="AF12" s="1">
        <v>1665.0</v>
      </c>
      <c r="AG12" s="1">
        <v>3.53990789E8</v>
      </c>
      <c r="AH12" s="7" t="s">
        <v>54</v>
      </c>
      <c r="AI12" s="1">
        <v>4.0</v>
      </c>
      <c r="AJ12" s="1">
        <v>25.0</v>
      </c>
      <c r="AK12" s="1">
        <v>24.0</v>
      </c>
      <c r="AL12" s="1">
        <v>3.0</v>
      </c>
      <c r="AM12" s="1">
        <v>39.0</v>
      </c>
      <c r="AN12" s="1">
        <v>3.0</v>
      </c>
      <c r="AO12" s="1">
        <v>4.0</v>
      </c>
      <c r="AP12" s="1">
        <v>1.0</v>
      </c>
      <c r="AQ12" s="1">
        <v>4.0</v>
      </c>
      <c r="AR12" s="1">
        <v>1.0</v>
      </c>
      <c r="AS12" s="2" t="b">
        <f>IFERROR(__xludf.DUMMYFUNCTION("IF(REGEXMATCH(Y48, ""DEPRECATED""), true, false)
"),FALSE)</f>
        <v>0</v>
      </c>
      <c r="AT12" s="2" t="str">
        <f t="shared" si="4"/>
        <v> - 1665</v>
      </c>
      <c r="AU12" s="3" t="str">
        <f t="shared" si="5"/>
        <v> - 353990789</v>
      </c>
      <c r="AV12" s="2" t="b">
        <f t="shared" si="6"/>
        <v>0</v>
      </c>
    </row>
    <row r="13">
      <c r="A13" s="1" t="s">
        <v>55</v>
      </c>
      <c r="B13" s="1" t="s">
        <v>56</v>
      </c>
      <c r="C13" s="1" t="s">
        <v>23</v>
      </c>
      <c r="D13" s="1">
        <v>180.0</v>
      </c>
      <c r="E13" s="1">
        <v>1.5011989E7</v>
      </c>
      <c r="F13" s="7" t="s">
        <v>57</v>
      </c>
      <c r="G13" s="1">
        <v>3.0</v>
      </c>
      <c r="H13" s="1">
        <v>11.0</v>
      </c>
      <c r="I13" s="1">
        <v>2.0</v>
      </c>
      <c r="J13" s="1">
        <v>4.0</v>
      </c>
      <c r="K13" s="1">
        <v>1.0</v>
      </c>
      <c r="L13" s="1">
        <v>0.0</v>
      </c>
      <c r="M13" s="1">
        <v>0.0</v>
      </c>
      <c r="N13" s="1">
        <v>0.0</v>
      </c>
      <c r="O13" s="1">
        <v>0.0</v>
      </c>
      <c r="P13" s="1">
        <v>0.0</v>
      </c>
      <c r="Q13" s="2" t="b">
        <f>IFERROR(__xludf.DUMMYFUNCTION("IF(REGEXMATCH(B13, ""DEPRECATED""), true, false)
"),FALSE)</f>
        <v>0</v>
      </c>
      <c r="R13" s="2" t="str">
        <f t="shared" si="1"/>
        <v>orientdb - 180</v>
      </c>
      <c r="S13" s="3" t="str">
        <f t="shared" si="2"/>
        <v>orientdb - 15011989</v>
      </c>
      <c r="T13" s="2" t="b">
        <f t="shared" si="3"/>
        <v>0</v>
      </c>
    </row>
    <row r="14">
      <c r="A14" s="1" t="s">
        <v>58</v>
      </c>
      <c r="B14" s="1" t="s">
        <v>59</v>
      </c>
      <c r="C14" s="1" t="s">
        <v>23</v>
      </c>
      <c r="D14" s="1">
        <v>124.0</v>
      </c>
      <c r="E14" s="1">
        <v>1664359.0</v>
      </c>
      <c r="F14" s="7" t="s">
        <v>60</v>
      </c>
      <c r="G14" s="1">
        <v>1.0</v>
      </c>
      <c r="H14" s="1">
        <v>33.0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1.0</v>
      </c>
      <c r="O14" s="1">
        <v>0.0</v>
      </c>
      <c r="P14" s="1">
        <v>0.0</v>
      </c>
      <c r="Q14" s="2" t="b">
        <f>IFERROR(__xludf.DUMMYFUNCTION("IF(REGEXMATCH(B14, ""DEPRECATED""), true, false)
"),FALSE)</f>
        <v>0</v>
      </c>
      <c r="R14" s="2" t="str">
        <f t="shared" si="1"/>
        <v>dart - 124</v>
      </c>
      <c r="S14" s="3" t="str">
        <f t="shared" si="2"/>
        <v>dart - 1664359</v>
      </c>
      <c r="T14" s="2" t="b">
        <f t="shared" si="3"/>
        <v>0</v>
      </c>
      <c r="AC14" s="1" t="s">
        <v>55</v>
      </c>
      <c r="AD14" s="1" t="s">
        <v>56</v>
      </c>
      <c r="AE14" s="1" t="s">
        <v>23</v>
      </c>
      <c r="AF14" s="1">
        <v>180.0</v>
      </c>
      <c r="AG14" s="1">
        <v>1.5011989E7</v>
      </c>
      <c r="AH14" s="7" t="s">
        <v>57</v>
      </c>
      <c r="AI14" s="1">
        <v>3.0</v>
      </c>
      <c r="AJ14" s="1">
        <v>11.0</v>
      </c>
      <c r="AK14" s="1">
        <v>2.0</v>
      </c>
      <c r="AL14" s="1">
        <v>4.0</v>
      </c>
      <c r="AM14" s="1">
        <v>1.0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2" t="b">
        <f>IFERROR(__xludf.DUMMYFUNCTION("IF(REGEXMATCH(Y50, ""DEPRECATED""), true, false)
"),FALSE)</f>
        <v>0</v>
      </c>
      <c r="AT14" s="2" t="str">
        <f t="shared" ref="AT14:AT33" si="7">CONCAT(X50, CONCAT(" - ", AF14))</f>
        <v> - 180</v>
      </c>
      <c r="AU14" s="3" t="str">
        <f t="shared" ref="AU14:AU33" si="8">CONCAT(X50, CONCAT(" - ", AG14))</f>
        <v> - 15011989</v>
      </c>
      <c r="AV14" s="2" t="b">
        <f t="shared" ref="AV14:AV33" si="9">if(eq(AI14,"undefined"),true,false)</f>
        <v>0</v>
      </c>
    </row>
    <row r="15">
      <c r="A15" s="1" t="s">
        <v>61</v>
      </c>
      <c r="B15" s="1" t="s">
        <v>62</v>
      </c>
      <c r="C15" s="1" t="s">
        <v>23</v>
      </c>
      <c r="D15" s="1">
        <v>13004.0</v>
      </c>
      <c r="E15" s="1">
        <v>4.665428867E9</v>
      </c>
      <c r="F15" s="7" t="s">
        <v>63</v>
      </c>
      <c r="G15" s="1">
        <v>1.0</v>
      </c>
      <c r="H15" s="1">
        <v>82.0</v>
      </c>
      <c r="I15" s="1">
        <v>0.0</v>
      </c>
      <c r="J15" s="1">
        <v>7.0</v>
      </c>
      <c r="K15" s="1">
        <v>0.0</v>
      </c>
      <c r="L15" s="1">
        <v>0.0</v>
      </c>
      <c r="M15" s="1">
        <v>0.0</v>
      </c>
      <c r="N15" s="1">
        <v>1.0</v>
      </c>
      <c r="O15" s="1">
        <v>0.0</v>
      </c>
      <c r="P15" s="1">
        <v>0.0</v>
      </c>
      <c r="Q15" s="2" t="b">
        <f>IFERROR(__xludf.DUMMYFUNCTION("IF(REGEXMATCH(B15, ""DEPRECATED""), true, false)
"),FALSE)</f>
        <v>0</v>
      </c>
      <c r="R15" s="2" t="str">
        <f t="shared" si="1"/>
        <v>node - 13004</v>
      </c>
      <c r="S15" s="3" t="str">
        <f t="shared" si="2"/>
        <v>node - 4665428867</v>
      </c>
      <c r="T15" s="2" t="b">
        <f t="shared" si="3"/>
        <v>0</v>
      </c>
      <c r="AC15" s="1" t="s">
        <v>58</v>
      </c>
      <c r="AD15" s="1" t="s">
        <v>59</v>
      </c>
      <c r="AE15" s="1" t="s">
        <v>23</v>
      </c>
      <c r="AF15" s="1">
        <v>124.0</v>
      </c>
      <c r="AG15" s="1">
        <v>1664359.0</v>
      </c>
      <c r="AH15" s="7" t="s">
        <v>60</v>
      </c>
      <c r="AI15" s="1">
        <v>1.0</v>
      </c>
      <c r="AJ15" s="1">
        <v>33.0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1.0</v>
      </c>
      <c r="AQ15" s="1">
        <v>0.0</v>
      </c>
      <c r="AR15" s="1">
        <v>0.0</v>
      </c>
      <c r="AS15" s="2" t="b">
        <f>IFERROR(__xludf.DUMMYFUNCTION("IF(REGEXMATCH(Y51, ""DEPRECATED""), true, false)
"),FALSE)</f>
        <v>0</v>
      </c>
      <c r="AT15" s="2" t="str">
        <f t="shared" si="7"/>
        <v> - 124</v>
      </c>
      <c r="AU15" s="3" t="str">
        <f t="shared" si="8"/>
        <v> - 1664359</v>
      </c>
      <c r="AV15" s="2" t="b">
        <f t="shared" si="9"/>
        <v>0</v>
      </c>
    </row>
    <row r="16">
      <c r="A16" s="1" t="s">
        <v>64</v>
      </c>
      <c r="B16" s="1" t="s">
        <v>65</v>
      </c>
      <c r="C16" s="1" t="s">
        <v>23</v>
      </c>
      <c r="D16" s="1">
        <v>81.0</v>
      </c>
      <c r="E16" s="1">
        <v>5130724.0</v>
      </c>
      <c r="F16" s="7" t="s">
        <v>66</v>
      </c>
      <c r="G16" s="1">
        <v>8.0</v>
      </c>
      <c r="H16" s="1">
        <v>10.0</v>
      </c>
      <c r="I16" s="1">
        <v>30.0</v>
      </c>
      <c r="J16" s="1">
        <v>5.0</v>
      </c>
      <c r="K16" s="1">
        <v>30.0</v>
      </c>
      <c r="L16" s="1">
        <v>0.0</v>
      </c>
      <c r="M16" s="1">
        <v>2.0</v>
      </c>
      <c r="N16" s="1">
        <v>0.0</v>
      </c>
      <c r="O16" s="1">
        <v>4.0</v>
      </c>
      <c r="P16" s="1">
        <v>0.0</v>
      </c>
      <c r="Q16" s="2" t="b">
        <f>IFERROR(__xludf.DUMMYFUNCTION("IF(REGEXMATCH(B16, ""DEPRECATED""), true, false)
"),FALSE)</f>
        <v>0</v>
      </c>
      <c r="R16" s="2" t="str">
        <f t="shared" si="1"/>
        <v>geonetwork - 81</v>
      </c>
      <c r="S16" s="3" t="str">
        <f t="shared" si="2"/>
        <v>geonetwork - 5130724</v>
      </c>
      <c r="T16" s="2" t="b">
        <f t="shared" si="3"/>
        <v>0</v>
      </c>
      <c r="AC16" s="1" t="s">
        <v>61</v>
      </c>
      <c r="AD16" s="1" t="s">
        <v>62</v>
      </c>
      <c r="AE16" s="1" t="s">
        <v>23</v>
      </c>
      <c r="AF16" s="1">
        <v>13004.0</v>
      </c>
      <c r="AG16" s="1">
        <v>4.665428867E9</v>
      </c>
      <c r="AH16" s="7" t="s">
        <v>63</v>
      </c>
      <c r="AI16" s="1">
        <v>1.0</v>
      </c>
      <c r="AJ16" s="1">
        <v>82.0</v>
      </c>
      <c r="AK16" s="1">
        <v>0.0</v>
      </c>
      <c r="AL16" s="1">
        <v>7.0</v>
      </c>
      <c r="AM16" s="1">
        <v>0.0</v>
      </c>
      <c r="AN16" s="1">
        <v>0.0</v>
      </c>
      <c r="AO16" s="1">
        <v>0.0</v>
      </c>
      <c r="AP16" s="1">
        <v>1.0</v>
      </c>
      <c r="AQ16" s="1">
        <v>0.0</v>
      </c>
      <c r="AR16" s="1">
        <v>0.0</v>
      </c>
      <c r="AS16" s="2" t="b">
        <f>IFERROR(__xludf.DUMMYFUNCTION("IF(REGEXMATCH(Y52, ""DEPRECATED""), true, false)
"),FALSE)</f>
        <v>0</v>
      </c>
      <c r="AT16" s="2" t="str">
        <f t="shared" si="7"/>
        <v> - 13004</v>
      </c>
      <c r="AU16" s="3" t="str">
        <f t="shared" si="8"/>
        <v> - 4665428867</v>
      </c>
      <c r="AV16" s="2" t="b">
        <f t="shared" si="9"/>
        <v>0</v>
      </c>
    </row>
    <row r="17">
      <c r="A17" s="1" t="s">
        <v>67</v>
      </c>
      <c r="B17" s="1" t="s">
        <v>68</v>
      </c>
      <c r="C17" s="1" t="s">
        <v>23</v>
      </c>
      <c r="D17" s="1">
        <v>15.0</v>
      </c>
      <c r="E17" s="1">
        <v>108231.0</v>
      </c>
      <c r="F17" s="7" t="s">
        <v>69</v>
      </c>
      <c r="G17" s="1">
        <v>0.0</v>
      </c>
      <c r="H17" s="1">
        <v>33.0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1.0</v>
      </c>
      <c r="O17" s="1">
        <v>0.0</v>
      </c>
      <c r="P17" s="1">
        <v>0.0</v>
      </c>
      <c r="Q17" s="2" t="b">
        <f>IFERROR(__xludf.DUMMYFUNCTION("IF(REGEXMATCH(B17, ""DEPRECATED""), true, false)
"),FALSE)</f>
        <v>0</v>
      </c>
      <c r="R17" s="2" t="str">
        <f t="shared" si="1"/>
        <v>unit - 15</v>
      </c>
      <c r="S17" s="3" t="str">
        <f t="shared" si="2"/>
        <v>unit - 108231</v>
      </c>
      <c r="T17" s="2" t="b">
        <f t="shared" si="3"/>
        <v>0</v>
      </c>
      <c r="AC17" s="1" t="s">
        <v>64</v>
      </c>
      <c r="AD17" s="1" t="s">
        <v>65</v>
      </c>
      <c r="AE17" s="1" t="s">
        <v>23</v>
      </c>
      <c r="AF17" s="1">
        <v>81.0</v>
      </c>
      <c r="AG17" s="1">
        <v>5130724.0</v>
      </c>
      <c r="AH17" s="7" t="s">
        <v>66</v>
      </c>
      <c r="AI17" s="1">
        <v>8.0</v>
      </c>
      <c r="AJ17" s="1">
        <v>10.0</v>
      </c>
      <c r="AK17" s="1">
        <v>30.0</v>
      </c>
      <c r="AL17" s="1">
        <v>5.0</v>
      </c>
      <c r="AM17" s="1">
        <v>30.0</v>
      </c>
      <c r="AN17" s="1">
        <v>0.0</v>
      </c>
      <c r="AO17" s="1">
        <v>2.0</v>
      </c>
      <c r="AP17" s="1">
        <v>0.0</v>
      </c>
      <c r="AQ17" s="1">
        <v>4.0</v>
      </c>
      <c r="AR17" s="1">
        <v>0.0</v>
      </c>
      <c r="AS17" s="2" t="b">
        <f>IFERROR(__xludf.DUMMYFUNCTION("IF(REGEXMATCH(Y53, ""DEPRECATED""), true, false)
"),FALSE)</f>
        <v>0</v>
      </c>
      <c r="AT17" s="2" t="str">
        <f t="shared" si="7"/>
        <v> - 81</v>
      </c>
      <c r="AU17" s="3" t="str">
        <f t="shared" si="8"/>
        <v> - 5130724</v>
      </c>
      <c r="AV17" s="2" t="b">
        <f t="shared" si="9"/>
        <v>0</v>
      </c>
    </row>
    <row r="18">
      <c r="A18" s="1" t="s">
        <v>70</v>
      </c>
      <c r="B18" s="1" t="s">
        <v>71</v>
      </c>
      <c r="C18" s="1" t="s">
        <v>23</v>
      </c>
      <c r="D18" s="1">
        <v>1371.0</v>
      </c>
      <c r="E18" s="1">
        <v>2.21653592E8</v>
      </c>
      <c r="F18" s="7" t="s">
        <v>72</v>
      </c>
      <c r="G18" s="1">
        <v>0.0</v>
      </c>
      <c r="H18" s="1">
        <v>0.0</v>
      </c>
      <c r="I18" s="1">
        <v>1.0</v>
      </c>
      <c r="J18" s="1">
        <v>1.0</v>
      </c>
      <c r="K18" s="1">
        <v>2.0</v>
      </c>
      <c r="L18" s="1">
        <v>1.0</v>
      </c>
      <c r="M18" s="1">
        <v>2.0</v>
      </c>
      <c r="N18" s="1">
        <v>0.0</v>
      </c>
      <c r="O18" s="1">
        <v>1.0</v>
      </c>
      <c r="P18" s="1">
        <v>0.0</v>
      </c>
      <c r="Q18" s="2" t="b">
        <f>IFERROR(__xludf.DUMMYFUNCTION("IF(REGEXMATCH(B18, ""DEPRECATED""), true, false)
"),FALSE)</f>
        <v>0</v>
      </c>
      <c r="R18" s="2" t="str">
        <f t="shared" si="1"/>
        <v>mongo-express - 1371</v>
      </c>
      <c r="S18" s="3" t="str">
        <f t="shared" si="2"/>
        <v>mongo-express - 221653592</v>
      </c>
      <c r="T18" s="2" t="b">
        <f t="shared" si="3"/>
        <v>0</v>
      </c>
      <c r="AC18" s="1" t="s">
        <v>67</v>
      </c>
      <c r="AD18" s="1" t="s">
        <v>68</v>
      </c>
      <c r="AE18" s="1" t="s">
        <v>23</v>
      </c>
      <c r="AF18" s="1">
        <v>15.0</v>
      </c>
      <c r="AG18" s="1">
        <v>108231.0</v>
      </c>
      <c r="AH18" s="7" t="s">
        <v>69</v>
      </c>
      <c r="AI18" s="1">
        <v>0.0</v>
      </c>
      <c r="AJ18" s="1">
        <v>33.0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1.0</v>
      </c>
      <c r="AQ18" s="1">
        <v>0.0</v>
      </c>
      <c r="AR18" s="1">
        <v>0.0</v>
      </c>
      <c r="AS18" s="2" t="b">
        <f>IFERROR(__xludf.DUMMYFUNCTION("IF(REGEXMATCH(Y54, ""DEPRECATED""), true, false)
"),FALSE)</f>
        <v>0</v>
      </c>
      <c r="AT18" s="2" t="str">
        <f t="shared" si="7"/>
        <v> - 15</v>
      </c>
      <c r="AU18" s="3" t="str">
        <f t="shared" si="8"/>
        <v> - 108231</v>
      </c>
      <c r="AV18" s="2" t="b">
        <f t="shared" si="9"/>
        <v>0</v>
      </c>
    </row>
    <row r="19">
      <c r="A19" s="1" t="s">
        <v>73</v>
      </c>
      <c r="B19" s="1" t="s">
        <v>74</v>
      </c>
      <c r="C19" s="1" t="s">
        <v>23</v>
      </c>
      <c r="D19" s="1">
        <v>3596.0</v>
      </c>
      <c r="E19" s="1">
        <v>7.06297294E8</v>
      </c>
      <c r="F19" s="7" t="s">
        <v>75</v>
      </c>
      <c r="G19" s="1">
        <v>3.0</v>
      </c>
      <c r="H19" s="1">
        <v>16.0</v>
      </c>
      <c r="I19" s="1">
        <v>1.0</v>
      </c>
      <c r="J19" s="1">
        <v>15.0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2" t="b">
        <f>IFERROR(__xludf.DUMMYFUNCTION("IF(REGEXMATCH(B19, ""DEPRECATED""), true, false)
"),FALSE)</f>
        <v>0</v>
      </c>
      <c r="R19" s="2" t="str">
        <f t="shared" si="1"/>
        <v>tomcat - 3596</v>
      </c>
      <c r="S19" s="3" t="str">
        <f t="shared" si="2"/>
        <v>tomcat - 706297294</v>
      </c>
      <c r="T19" s="2" t="b">
        <f t="shared" si="3"/>
        <v>0</v>
      </c>
      <c r="AC19" s="1" t="s">
        <v>70</v>
      </c>
      <c r="AD19" s="1" t="s">
        <v>71</v>
      </c>
      <c r="AE19" s="1" t="s">
        <v>23</v>
      </c>
      <c r="AF19" s="1">
        <v>1371.0</v>
      </c>
      <c r="AG19" s="1">
        <v>2.21653592E8</v>
      </c>
      <c r="AH19" s="7" t="s">
        <v>72</v>
      </c>
      <c r="AI19" s="1">
        <v>0.0</v>
      </c>
      <c r="AJ19" s="1">
        <v>0.0</v>
      </c>
      <c r="AK19" s="1">
        <v>1.0</v>
      </c>
      <c r="AL19" s="1">
        <v>1.0</v>
      </c>
      <c r="AM19" s="1">
        <v>2.0</v>
      </c>
      <c r="AN19" s="1">
        <v>1.0</v>
      </c>
      <c r="AO19" s="1">
        <v>2.0</v>
      </c>
      <c r="AP19" s="1">
        <v>0.0</v>
      </c>
      <c r="AQ19" s="1">
        <v>1.0</v>
      </c>
      <c r="AR19" s="1">
        <v>0.0</v>
      </c>
      <c r="AS19" s="2" t="b">
        <f>IFERROR(__xludf.DUMMYFUNCTION("IF(REGEXMATCH(Y55, ""DEPRECATED""), true, false)
"),FALSE)</f>
        <v>0</v>
      </c>
      <c r="AT19" s="2" t="str">
        <f t="shared" si="7"/>
        <v> - 1371</v>
      </c>
      <c r="AU19" s="3" t="str">
        <f t="shared" si="8"/>
        <v> - 221653592</v>
      </c>
      <c r="AV19" s="2" t="b">
        <f t="shared" si="9"/>
        <v>0</v>
      </c>
    </row>
    <row r="20">
      <c r="A20" s="1" t="s">
        <v>76</v>
      </c>
      <c r="B20" s="1" t="s">
        <v>77</v>
      </c>
      <c r="C20" s="1" t="s">
        <v>23</v>
      </c>
      <c r="D20" s="1">
        <v>1527.0</v>
      </c>
      <c r="E20" s="1">
        <v>6.20129893E8</v>
      </c>
      <c r="F20" s="7" t="s">
        <v>78</v>
      </c>
      <c r="G20" s="1">
        <v>3.0</v>
      </c>
      <c r="H20" s="1">
        <v>17.0</v>
      </c>
      <c r="I20" s="1">
        <v>1.0</v>
      </c>
      <c r="J20" s="1">
        <v>15.0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2" t="b">
        <f>IFERROR(__xludf.DUMMYFUNCTION("IF(REGEXMATCH(B20, ""DEPRECATED""), true, false)
"),FALSE)</f>
        <v>0</v>
      </c>
      <c r="R20" s="2" t="str">
        <f t="shared" si="1"/>
        <v>maven - 1527</v>
      </c>
      <c r="S20" s="3" t="str">
        <f t="shared" si="2"/>
        <v>maven - 620129893</v>
      </c>
      <c r="T20" s="2" t="b">
        <f t="shared" si="3"/>
        <v>0</v>
      </c>
      <c r="AC20" s="1" t="s">
        <v>73</v>
      </c>
      <c r="AD20" s="1" t="s">
        <v>74</v>
      </c>
      <c r="AE20" s="1" t="s">
        <v>23</v>
      </c>
      <c r="AF20" s="1">
        <v>3596.0</v>
      </c>
      <c r="AG20" s="1">
        <v>7.06297294E8</v>
      </c>
      <c r="AH20" s="7" t="s">
        <v>75</v>
      </c>
      <c r="AI20" s="1">
        <v>3.0</v>
      </c>
      <c r="AJ20" s="1">
        <v>16.0</v>
      </c>
      <c r="AK20" s="1">
        <v>1.0</v>
      </c>
      <c r="AL20" s="1">
        <v>15.0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2" t="b">
        <f>IFERROR(__xludf.DUMMYFUNCTION("IF(REGEXMATCH(Y56, ""DEPRECATED""), true, false)
"),FALSE)</f>
        <v>0</v>
      </c>
      <c r="AT20" s="2" t="str">
        <f t="shared" si="7"/>
        <v> - 3596</v>
      </c>
      <c r="AU20" s="3" t="str">
        <f t="shared" si="8"/>
        <v> - 706297294</v>
      </c>
      <c r="AV20" s="2" t="b">
        <f t="shared" si="9"/>
        <v>0</v>
      </c>
    </row>
    <row r="21">
      <c r="A21" s="1" t="s">
        <v>79</v>
      </c>
      <c r="B21" s="1" t="s">
        <v>80</v>
      </c>
      <c r="C21" s="1" t="s">
        <v>23</v>
      </c>
      <c r="D21" s="1">
        <v>404.0</v>
      </c>
      <c r="E21" s="1">
        <v>3.8682878E7</v>
      </c>
      <c r="F21" s="7" t="s">
        <v>81</v>
      </c>
      <c r="G21" s="1">
        <v>2.0</v>
      </c>
      <c r="H21" s="1">
        <v>14.0</v>
      </c>
      <c r="I21" s="1">
        <v>0.0</v>
      </c>
      <c r="J21" s="1">
        <v>16.0</v>
      </c>
      <c r="K21" s="1">
        <v>0.0</v>
      </c>
      <c r="L21" s="1">
        <v>0.0</v>
      </c>
      <c r="M21" s="1">
        <v>0.0</v>
      </c>
      <c r="N21" s="1">
        <v>0.0</v>
      </c>
      <c r="O21" s="1">
        <v>0.0</v>
      </c>
      <c r="P21" s="1">
        <v>0.0</v>
      </c>
      <c r="Q21" s="2" t="b">
        <f>IFERROR(__xludf.DUMMYFUNCTION("IF(REGEXMATCH(B21, ""DEPRECATED""), true, false)
"),FALSE)</f>
        <v>0</v>
      </c>
      <c r="R21" s="2" t="str">
        <f t="shared" si="1"/>
        <v>jetty - 404</v>
      </c>
      <c r="S21" s="3" t="str">
        <f t="shared" si="2"/>
        <v>jetty - 38682878</v>
      </c>
      <c r="T21" s="2" t="b">
        <f t="shared" si="3"/>
        <v>0</v>
      </c>
      <c r="AC21" s="1" t="s">
        <v>76</v>
      </c>
      <c r="AD21" s="1" t="s">
        <v>77</v>
      </c>
      <c r="AE21" s="1" t="s">
        <v>23</v>
      </c>
      <c r="AF21" s="1">
        <v>1527.0</v>
      </c>
      <c r="AG21" s="1">
        <v>6.20129893E8</v>
      </c>
      <c r="AH21" s="7" t="s">
        <v>78</v>
      </c>
      <c r="AI21" s="1">
        <v>3.0</v>
      </c>
      <c r="AJ21" s="1">
        <v>17.0</v>
      </c>
      <c r="AK21" s="1">
        <v>1.0</v>
      </c>
      <c r="AL21" s="1">
        <v>15.0</v>
      </c>
      <c r="AM21" s="1">
        <v>0.0</v>
      </c>
      <c r="AN21" s="1">
        <v>0.0</v>
      </c>
      <c r="AO21" s="1">
        <v>0.0</v>
      </c>
      <c r="AP21" s="1">
        <v>0.0</v>
      </c>
      <c r="AQ21" s="1">
        <v>0.0</v>
      </c>
      <c r="AR21" s="1">
        <v>0.0</v>
      </c>
      <c r="AS21" s="2" t="b">
        <f>IFERROR(__xludf.DUMMYFUNCTION("IF(REGEXMATCH(Y57, ""DEPRECATED""), true, false)
"),FALSE)</f>
        <v>0</v>
      </c>
      <c r="AT21" s="2" t="str">
        <f t="shared" si="7"/>
        <v> - 1527</v>
      </c>
      <c r="AU21" s="3" t="str">
        <f t="shared" si="8"/>
        <v> - 620129893</v>
      </c>
      <c r="AV21" s="2" t="b">
        <f t="shared" si="9"/>
        <v>0</v>
      </c>
    </row>
    <row r="22">
      <c r="A22" s="1" t="s">
        <v>82</v>
      </c>
      <c r="B22" s="1" t="s">
        <v>83</v>
      </c>
      <c r="C22" s="1" t="s">
        <v>23</v>
      </c>
      <c r="D22" s="1">
        <v>667.0</v>
      </c>
      <c r="E22" s="1">
        <v>2.4760756E7</v>
      </c>
      <c r="F22" s="7" t="s">
        <v>84</v>
      </c>
      <c r="G22" s="1">
        <v>3.0</v>
      </c>
      <c r="H22" s="1">
        <v>53.0</v>
      </c>
      <c r="I22" s="1">
        <v>3.0</v>
      </c>
      <c r="J22" s="1">
        <v>63.0</v>
      </c>
      <c r="K22" s="1">
        <v>9.0</v>
      </c>
      <c r="L22" s="1">
        <v>1.0</v>
      </c>
      <c r="M22" s="1">
        <v>0.0</v>
      </c>
      <c r="N22" s="1">
        <v>0.0</v>
      </c>
      <c r="O22" s="1">
        <v>0.0</v>
      </c>
      <c r="P22" s="1">
        <v>0.0</v>
      </c>
      <c r="Q22" s="2" t="b">
        <f>IFERROR(__xludf.DUMMYFUNCTION("IF(REGEXMATCH(B22, ""DEPRECATED""), true, false)
"),FALSE)</f>
        <v>0</v>
      </c>
      <c r="R22" s="2" t="str">
        <f t="shared" si="1"/>
        <v>swift - 667</v>
      </c>
      <c r="S22" s="3" t="str">
        <f t="shared" si="2"/>
        <v>swift - 24760756</v>
      </c>
      <c r="T22" s="2" t="b">
        <f t="shared" si="3"/>
        <v>0</v>
      </c>
      <c r="AC22" s="1" t="s">
        <v>79</v>
      </c>
      <c r="AD22" s="1" t="s">
        <v>80</v>
      </c>
      <c r="AE22" s="1" t="s">
        <v>23</v>
      </c>
      <c r="AF22" s="1">
        <v>404.0</v>
      </c>
      <c r="AG22" s="1">
        <v>3.8682878E7</v>
      </c>
      <c r="AH22" s="7" t="s">
        <v>81</v>
      </c>
      <c r="AI22" s="1">
        <v>2.0</v>
      </c>
      <c r="AJ22" s="1">
        <v>14.0</v>
      </c>
      <c r="AK22" s="1">
        <v>0.0</v>
      </c>
      <c r="AL22" s="1">
        <v>16.0</v>
      </c>
      <c r="AM22" s="1">
        <v>0.0</v>
      </c>
      <c r="AN22" s="1">
        <v>0.0</v>
      </c>
      <c r="AO22" s="1">
        <v>0.0</v>
      </c>
      <c r="AP22" s="1">
        <v>0.0</v>
      </c>
      <c r="AQ22" s="1">
        <v>0.0</v>
      </c>
      <c r="AR22" s="1">
        <v>0.0</v>
      </c>
      <c r="AS22" s="2" t="b">
        <f>IFERROR(__xludf.DUMMYFUNCTION("IF(REGEXMATCH(Y58, ""DEPRECATED""), true, false)
"),FALSE)</f>
        <v>0</v>
      </c>
      <c r="AT22" s="2" t="str">
        <f t="shared" si="7"/>
        <v> - 404</v>
      </c>
      <c r="AU22" s="3" t="str">
        <f t="shared" si="8"/>
        <v> - 38682878</v>
      </c>
      <c r="AV22" s="2" t="b">
        <f t="shared" si="9"/>
        <v>0</v>
      </c>
    </row>
    <row r="23">
      <c r="A23" s="1" t="s">
        <v>85</v>
      </c>
      <c r="B23" s="1" t="s">
        <v>86</v>
      </c>
      <c r="C23" s="1" t="s">
        <v>23</v>
      </c>
      <c r="D23" s="1">
        <v>345.0</v>
      </c>
      <c r="E23" s="1">
        <v>6.4432051E7</v>
      </c>
      <c r="F23" s="7" t="s">
        <v>87</v>
      </c>
      <c r="G23" s="1">
        <v>0.0</v>
      </c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2" t="b">
        <f>IFERROR(__xludf.DUMMYFUNCTION("IF(REGEXMATCH(B23, ""DEPRECATED""), true, false)
"),FALSE)</f>
        <v>0</v>
      </c>
      <c r="R23" s="2" t="str">
        <f t="shared" si="1"/>
        <v>amazoncorretto - 345</v>
      </c>
      <c r="S23" s="3" t="str">
        <f t="shared" si="2"/>
        <v>amazoncorretto - 64432051</v>
      </c>
      <c r="T23" s="2" t="b">
        <f t="shared" si="3"/>
        <v>0</v>
      </c>
      <c r="AC23" s="1" t="s">
        <v>82</v>
      </c>
      <c r="AD23" s="1" t="s">
        <v>83</v>
      </c>
      <c r="AE23" s="1" t="s">
        <v>23</v>
      </c>
      <c r="AF23" s="1">
        <v>667.0</v>
      </c>
      <c r="AG23" s="1">
        <v>2.4760756E7</v>
      </c>
      <c r="AH23" s="7" t="s">
        <v>84</v>
      </c>
      <c r="AI23" s="1">
        <v>3.0</v>
      </c>
      <c r="AJ23" s="1">
        <v>53.0</v>
      </c>
      <c r="AK23" s="1">
        <v>3.0</v>
      </c>
      <c r="AL23" s="1">
        <v>63.0</v>
      </c>
      <c r="AM23" s="1">
        <v>9.0</v>
      </c>
      <c r="AN23" s="1">
        <v>1.0</v>
      </c>
      <c r="AO23" s="1">
        <v>0.0</v>
      </c>
      <c r="AP23" s="1">
        <v>0.0</v>
      </c>
      <c r="AQ23" s="1">
        <v>0.0</v>
      </c>
      <c r="AR23" s="1">
        <v>0.0</v>
      </c>
      <c r="AS23" s="2" t="b">
        <f>IFERROR(__xludf.DUMMYFUNCTION("IF(REGEXMATCH(Y59, ""DEPRECATED""), true, false)
"),FALSE)</f>
        <v>0</v>
      </c>
      <c r="AT23" s="2" t="str">
        <f t="shared" si="7"/>
        <v> - 667</v>
      </c>
      <c r="AU23" s="3" t="str">
        <f t="shared" si="8"/>
        <v> - 24760756</v>
      </c>
      <c r="AV23" s="2" t="b">
        <f t="shared" si="9"/>
        <v>0</v>
      </c>
    </row>
    <row r="24">
      <c r="A24" s="1" t="s">
        <v>88</v>
      </c>
      <c r="B24" s="1" t="s">
        <v>89</v>
      </c>
      <c r="C24" s="1" t="s">
        <v>23</v>
      </c>
      <c r="D24" s="1">
        <v>19159.0</v>
      </c>
      <c r="E24" s="1">
        <v>8.573723816E9</v>
      </c>
      <c r="F24" s="7" t="s">
        <v>90</v>
      </c>
      <c r="G24" s="1">
        <v>0.0</v>
      </c>
      <c r="H24" s="1">
        <v>34.0</v>
      </c>
      <c r="I24" s="1">
        <v>0.0</v>
      </c>
      <c r="J24" s="1">
        <v>3.0</v>
      </c>
      <c r="K24" s="1">
        <v>0.0</v>
      </c>
      <c r="L24" s="1">
        <v>0.0</v>
      </c>
      <c r="M24" s="1">
        <v>0.0</v>
      </c>
      <c r="N24" s="1">
        <v>1.0</v>
      </c>
      <c r="O24" s="1">
        <v>0.0</v>
      </c>
      <c r="P24" s="1">
        <v>0.0</v>
      </c>
      <c r="Q24" s="2" t="b">
        <f>IFERROR(__xludf.DUMMYFUNCTION("IF(REGEXMATCH(B24, ""DEPRECATED""), true, false)
"),FALSE)</f>
        <v>0</v>
      </c>
      <c r="R24" s="2" t="str">
        <f t="shared" si="1"/>
        <v>nginx - 19159</v>
      </c>
      <c r="S24" s="3" t="str">
        <f t="shared" si="2"/>
        <v>nginx - 8573723816</v>
      </c>
      <c r="T24" s="2" t="b">
        <f t="shared" si="3"/>
        <v>0</v>
      </c>
      <c r="AC24" s="1" t="s">
        <v>85</v>
      </c>
      <c r="AD24" s="1" t="s">
        <v>86</v>
      </c>
      <c r="AE24" s="1" t="s">
        <v>23</v>
      </c>
      <c r="AF24" s="1">
        <v>345.0</v>
      </c>
      <c r="AG24" s="1">
        <v>6.4432051E7</v>
      </c>
      <c r="AH24" s="7" t="s">
        <v>87</v>
      </c>
      <c r="AI24" s="1">
        <v>0.0</v>
      </c>
      <c r="AJ24" s="1">
        <v>0.0</v>
      </c>
      <c r="AK24" s="1">
        <v>0.0</v>
      </c>
      <c r="AL24" s="1">
        <v>0.0</v>
      </c>
      <c r="AM24" s="1">
        <v>0.0</v>
      </c>
      <c r="AN24" s="1">
        <v>0.0</v>
      </c>
      <c r="AO24" s="1">
        <v>0.0</v>
      </c>
      <c r="AP24" s="1">
        <v>0.0</v>
      </c>
      <c r="AQ24" s="1">
        <v>0.0</v>
      </c>
      <c r="AR24" s="1">
        <v>0.0</v>
      </c>
      <c r="AS24" s="2" t="b">
        <f>IFERROR(__xludf.DUMMYFUNCTION("IF(REGEXMATCH(Y60, ""DEPRECATED""), true, false)
"),FALSE)</f>
        <v>0</v>
      </c>
      <c r="AT24" s="2" t="str">
        <f t="shared" si="7"/>
        <v> - 345</v>
      </c>
      <c r="AU24" s="3" t="str">
        <f t="shared" si="8"/>
        <v> - 64432051</v>
      </c>
      <c r="AV24" s="2" t="b">
        <f t="shared" si="9"/>
        <v>0</v>
      </c>
    </row>
    <row r="25">
      <c r="A25" s="1" t="s">
        <v>91</v>
      </c>
      <c r="B25" s="1" t="s">
        <v>92</v>
      </c>
      <c r="C25" s="1" t="s">
        <v>23</v>
      </c>
      <c r="D25" s="1">
        <v>1347.0</v>
      </c>
      <c r="E25" s="1">
        <v>8.21791277E8</v>
      </c>
      <c r="F25" s="7" t="s">
        <v>93</v>
      </c>
      <c r="G25" s="1">
        <v>0.0</v>
      </c>
      <c r="H25" s="1">
        <v>0.0</v>
      </c>
      <c r="I25" s="1">
        <v>0.0</v>
      </c>
      <c r="J25" s="1">
        <v>0.0</v>
      </c>
      <c r="K25" s="1">
        <v>0.0</v>
      </c>
      <c r="L25" s="1">
        <v>0.0</v>
      </c>
      <c r="M25" s="1">
        <v>0.0</v>
      </c>
      <c r="N25" s="1">
        <v>0.0</v>
      </c>
      <c r="O25" s="1">
        <v>0.0</v>
      </c>
      <c r="P25" s="1">
        <v>0.0</v>
      </c>
      <c r="Q25" s="2" t="b">
        <f>IFERROR(__xludf.DUMMYFUNCTION("IF(REGEXMATCH(B25, ""DEPRECATED""), true, false)
"),FALSE)</f>
        <v>0</v>
      </c>
      <c r="R25" s="2" t="str">
        <f t="shared" si="1"/>
        <v>amazonlinux - 1347</v>
      </c>
      <c r="S25" s="3" t="str">
        <f t="shared" si="2"/>
        <v>amazonlinux - 821791277</v>
      </c>
      <c r="T25" s="2" t="b">
        <f t="shared" si="3"/>
        <v>0</v>
      </c>
      <c r="AC25" s="1" t="s">
        <v>88</v>
      </c>
      <c r="AD25" s="1" t="s">
        <v>89</v>
      </c>
      <c r="AE25" s="1" t="s">
        <v>23</v>
      </c>
      <c r="AF25" s="1">
        <v>19159.0</v>
      </c>
      <c r="AG25" s="1">
        <v>8.573723816E9</v>
      </c>
      <c r="AH25" s="7" t="s">
        <v>90</v>
      </c>
      <c r="AI25" s="1">
        <v>0.0</v>
      </c>
      <c r="AJ25" s="1">
        <v>34.0</v>
      </c>
      <c r="AK25" s="1">
        <v>0.0</v>
      </c>
      <c r="AL25" s="1">
        <v>3.0</v>
      </c>
      <c r="AM25" s="1">
        <v>0.0</v>
      </c>
      <c r="AN25" s="1">
        <v>0.0</v>
      </c>
      <c r="AO25" s="1">
        <v>0.0</v>
      </c>
      <c r="AP25" s="1">
        <v>1.0</v>
      </c>
      <c r="AQ25" s="1">
        <v>0.0</v>
      </c>
      <c r="AR25" s="1">
        <v>0.0</v>
      </c>
      <c r="AS25" s="2" t="b">
        <f>IFERROR(__xludf.DUMMYFUNCTION("IF(REGEXMATCH(Y61, ""DEPRECATED""), true, false)
"),FALSE)</f>
        <v>0</v>
      </c>
      <c r="AT25" s="2" t="str">
        <f t="shared" si="7"/>
        <v> - 19159</v>
      </c>
      <c r="AU25" s="3" t="str">
        <f t="shared" si="8"/>
        <v> - 8573723816</v>
      </c>
      <c r="AV25" s="2" t="b">
        <f t="shared" si="9"/>
        <v>0</v>
      </c>
    </row>
    <row r="26">
      <c r="A26" s="1" t="s">
        <v>94</v>
      </c>
      <c r="B26" s="1" t="s">
        <v>95</v>
      </c>
      <c r="C26" s="1" t="s">
        <v>23</v>
      </c>
      <c r="D26" s="1">
        <v>553.0</v>
      </c>
      <c r="E26" s="1">
        <v>2.18588385E8</v>
      </c>
      <c r="F26" s="7" t="s">
        <v>96</v>
      </c>
      <c r="G26" s="1">
        <v>4.0</v>
      </c>
      <c r="H26" s="1">
        <v>20.0</v>
      </c>
      <c r="I26" s="1">
        <v>14.0</v>
      </c>
      <c r="J26" s="1">
        <v>16.0</v>
      </c>
      <c r="K26" s="1">
        <v>29.0</v>
      </c>
      <c r="L26" s="1">
        <v>0.0</v>
      </c>
      <c r="M26" s="1">
        <v>2.0</v>
      </c>
      <c r="N26" s="1">
        <v>0.0</v>
      </c>
      <c r="O26" s="1">
        <v>1.0</v>
      </c>
      <c r="P26" s="1">
        <v>0.0</v>
      </c>
      <c r="Q26" s="2" t="b">
        <f>IFERROR(__xludf.DUMMYFUNCTION("IF(REGEXMATCH(B26, ""DEPRECATED""), true, false)
"),FALSE)</f>
        <v>0</v>
      </c>
      <c r="R26" s="2" t="str">
        <f t="shared" si="1"/>
        <v>gradle - 553</v>
      </c>
      <c r="S26" s="3" t="str">
        <f t="shared" si="2"/>
        <v>gradle - 218588385</v>
      </c>
      <c r="T26" s="2" t="b">
        <f t="shared" si="3"/>
        <v>0</v>
      </c>
      <c r="AC26" s="1" t="s">
        <v>91</v>
      </c>
      <c r="AD26" s="1" t="s">
        <v>92</v>
      </c>
      <c r="AE26" s="1" t="s">
        <v>23</v>
      </c>
      <c r="AF26" s="1">
        <v>1347.0</v>
      </c>
      <c r="AG26" s="1">
        <v>8.21791277E8</v>
      </c>
      <c r="AH26" s="7" t="s">
        <v>93</v>
      </c>
      <c r="AI26" s="1">
        <v>0.0</v>
      </c>
      <c r="AJ26" s="1">
        <v>0.0</v>
      </c>
      <c r="AK26" s="1">
        <v>0.0</v>
      </c>
      <c r="AL26" s="1">
        <v>0.0</v>
      </c>
      <c r="AM26" s="1">
        <v>0.0</v>
      </c>
      <c r="AN26" s="1">
        <v>0.0</v>
      </c>
      <c r="AO26" s="1">
        <v>0.0</v>
      </c>
      <c r="AP26" s="1">
        <v>0.0</v>
      </c>
      <c r="AQ26" s="1">
        <v>0.0</v>
      </c>
      <c r="AR26" s="1">
        <v>0.0</v>
      </c>
      <c r="AS26" s="2" t="b">
        <f>IFERROR(__xludf.DUMMYFUNCTION("IF(REGEXMATCH(Y62, ""DEPRECATED""), true, false)
"),FALSE)</f>
        <v>0</v>
      </c>
      <c r="AT26" s="2" t="str">
        <f t="shared" si="7"/>
        <v> - 1347</v>
      </c>
      <c r="AU26" s="3" t="str">
        <f t="shared" si="8"/>
        <v> - 821791277</v>
      </c>
      <c r="AV26" s="2" t="b">
        <f t="shared" si="9"/>
        <v>0</v>
      </c>
    </row>
    <row r="27">
      <c r="A27" s="1" t="s">
        <v>97</v>
      </c>
      <c r="B27" s="1" t="s">
        <v>98</v>
      </c>
      <c r="C27" s="1" t="s">
        <v>23</v>
      </c>
      <c r="D27" s="1">
        <v>283.0</v>
      </c>
      <c r="E27" s="1">
        <v>3.585071E7</v>
      </c>
      <c r="F27" s="7" t="s">
        <v>99</v>
      </c>
      <c r="G27" s="1">
        <v>0.0</v>
      </c>
      <c r="H27" s="1">
        <v>0.0</v>
      </c>
      <c r="I27" s="1">
        <v>3.0</v>
      </c>
      <c r="J27" s="1">
        <v>0.0</v>
      </c>
      <c r="K27" s="1">
        <v>1.0</v>
      </c>
      <c r="L27" s="1">
        <v>0.0</v>
      </c>
      <c r="M27" s="1">
        <v>0.0</v>
      </c>
      <c r="N27" s="1">
        <v>0.0</v>
      </c>
      <c r="O27" s="1">
        <v>2.0</v>
      </c>
      <c r="P27" s="1">
        <v>0.0</v>
      </c>
      <c r="Q27" s="2" t="b">
        <f>IFERROR(__xludf.DUMMYFUNCTION("IF(REGEXMATCH(B27, ""DEPRECATED""), true, false)
"),FALSE)</f>
        <v>0</v>
      </c>
      <c r="R27" s="2" t="str">
        <f t="shared" si="1"/>
        <v>arangodb - 283</v>
      </c>
      <c r="S27" s="3" t="str">
        <f t="shared" si="2"/>
        <v>arangodb - 35850710</v>
      </c>
      <c r="T27" s="2" t="b">
        <f t="shared" si="3"/>
        <v>0</v>
      </c>
      <c r="AC27" s="1" t="s">
        <v>94</v>
      </c>
      <c r="AD27" s="1" t="s">
        <v>95</v>
      </c>
      <c r="AE27" s="1" t="s">
        <v>23</v>
      </c>
      <c r="AF27" s="1">
        <v>553.0</v>
      </c>
      <c r="AG27" s="1">
        <v>2.18588385E8</v>
      </c>
      <c r="AH27" s="7" t="s">
        <v>96</v>
      </c>
      <c r="AI27" s="1">
        <v>4.0</v>
      </c>
      <c r="AJ27" s="1">
        <v>20.0</v>
      </c>
      <c r="AK27" s="1">
        <v>14.0</v>
      </c>
      <c r="AL27" s="1">
        <v>16.0</v>
      </c>
      <c r="AM27" s="1">
        <v>29.0</v>
      </c>
      <c r="AN27" s="1">
        <v>0.0</v>
      </c>
      <c r="AO27" s="1">
        <v>2.0</v>
      </c>
      <c r="AP27" s="1">
        <v>0.0</v>
      </c>
      <c r="AQ27" s="1">
        <v>1.0</v>
      </c>
      <c r="AR27" s="1">
        <v>0.0</v>
      </c>
      <c r="AS27" s="2" t="b">
        <f>IFERROR(__xludf.DUMMYFUNCTION("IF(REGEXMATCH(Y63, ""DEPRECATED""), true, false)
"),FALSE)</f>
        <v>0</v>
      </c>
      <c r="AT27" s="2" t="str">
        <f t="shared" si="7"/>
        <v> - 553</v>
      </c>
      <c r="AU27" s="3" t="str">
        <f t="shared" si="8"/>
        <v> - 218588385</v>
      </c>
      <c r="AV27" s="2" t="b">
        <f t="shared" si="9"/>
        <v>0</v>
      </c>
    </row>
    <row r="28">
      <c r="A28" s="1" t="s">
        <v>100</v>
      </c>
      <c r="B28" s="1" t="s">
        <v>101</v>
      </c>
      <c r="C28" s="1" t="s">
        <v>23</v>
      </c>
      <c r="D28" s="1">
        <v>1878.0</v>
      </c>
      <c r="E28" s="1">
        <v>8.60210756E8</v>
      </c>
      <c r="F28" s="7" t="s">
        <v>102</v>
      </c>
      <c r="G28" s="1">
        <v>0.0</v>
      </c>
      <c r="H28" s="1">
        <v>25.0</v>
      </c>
      <c r="I28" s="1">
        <v>0.0</v>
      </c>
      <c r="J28" s="1">
        <v>0.0</v>
      </c>
      <c r="K28" s="1">
        <v>0.0</v>
      </c>
      <c r="L28" s="1">
        <v>0.0</v>
      </c>
      <c r="M28" s="1">
        <v>0.0</v>
      </c>
      <c r="N28" s="1">
        <v>1.0</v>
      </c>
      <c r="O28" s="1">
        <v>0.0</v>
      </c>
      <c r="P28" s="1">
        <v>0.0</v>
      </c>
      <c r="Q28" s="2" t="b">
        <f>IFERROR(__xludf.DUMMYFUNCTION("IF(REGEXMATCH(B28, ""DEPRECATED""), true, false)
"),FALSE)</f>
        <v>0</v>
      </c>
      <c r="R28" s="2" t="str">
        <f t="shared" si="1"/>
        <v>haproxy - 1878</v>
      </c>
      <c r="S28" s="3" t="str">
        <f t="shared" si="2"/>
        <v>haproxy - 860210756</v>
      </c>
      <c r="T28" s="2" t="b">
        <f t="shared" si="3"/>
        <v>0</v>
      </c>
      <c r="AC28" s="1" t="s">
        <v>97</v>
      </c>
      <c r="AD28" s="1" t="s">
        <v>98</v>
      </c>
      <c r="AE28" s="1" t="s">
        <v>23</v>
      </c>
      <c r="AF28" s="1">
        <v>283.0</v>
      </c>
      <c r="AG28" s="1">
        <v>3.585071E7</v>
      </c>
      <c r="AH28" s="7" t="s">
        <v>99</v>
      </c>
      <c r="AI28" s="1">
        <v>0.0</v>
      </c>
      <c r="AJ28" s="1">
        <v>0.0</v>
      </c>
      <c r="AK28" s="1">
        <v>3.0</v>
      </c>
      <c r="AL28" s="1">
        <v>0.0</v>
      </c>
      <c r="AM28" s="1">
        <v>1.0</v>
      </c>
      <c r="AN28" s="1">
        <v>0.0</v>
      </c>
      <c r="AO28" s="1">
        <v>0.0</v>
      </c>
      <c r="AP28" s="1">
        <v>0.0</v>
      </c>
      <c r="AQ28" s="1">
        <v>2.0</v>
      </c>
      <c r="AR28" s="1">
        <v>0.0</v>
      </c>
      <c r="AS28" s="2" t="b">
        <f>IFERROR(__xludf.DUMMYFUNCTION("IF(REGEXMATCH(Y64, ""DEPRECATED""), true, false)
"),FALSE)</f>
        <v>0</v>
      </c>
      <c r="AT28" s="2" t="str">
        <f t="shared" si="7"/>
        <v> - 283</v>
      </c>
      <c r="AU28" s="3" t="str">
        <f t="shared" si="8"/>
        <v> - 35850710</v>
      </c>
      <c r="AV28" s="2" t="b">
        <f t="shared" si="9"/>
        <v>0</v>
      </c>
    </row>
    <row r="29">
      <c r="A29" s="1" t="s">
        <v>103</v>
      </c>
      <c r="B29" s="1" t="s">
        <v>104</v>
      </c>
      <c r="C29" s="1" t="s">
        <v>23</v>
      </c>
      <c r="D29" s="1">
        <v>352.0</v>
      </c>
      <c r="E29" s="1">
        <v>1.53000017E8</v>
      </c>
      <c r="F29" s="7" t="s">
        <v>105</v>
      </c>
      <c r="G29" s="1">
        <v>1.0</v>
      </c>
      <c r="H29" s="1">
        <v>25.0</v>
      </c>
      <c r="I29" s="1">
        <v>0.0</v>
      </c>
      <c r="J29" s="1">
        <v>0.0</v>
      </c>
      <c r="K29" s="1">
        <v>1.0</v>
      </c>
      <c r="L29" s="1">
        <v>0.0</v>
      </c>
      <c r="M29" s="1">
        <v>1.0</v>
      </c>
      <c r="N29" s="1">
        <v>1.0</v>
      </c>
      <c r="O29" s="1">
        <v>0.0</v>
      </c>
      <c r="P29" s="1">
        <v>0.0</v>
      </c>
      <c r="Q29" s="2" t="b">
        <f>IFERROR(__xludf.DUMMYFUNCTION("IF(REGEXMATCH(B29, ""DEPRECATED""), true, false)
"),FALSE)</f>
        <v>0</v>
      </c>
      <c r="R29" s="2" t="str">
        <f t="shared" si="1"/>
        <v>chronograf - 352</v>
      </c>
      <c r="S29" s="3" t="str">
        <f t="shared" si="2"/>
        <v>chronograf - 153000017</v>
      </c>
      <c r="T29" s="2" t="b">
        <f t="shared" si="3"/>
        <v>0</v>
      </c>
      <c r="AC29" s="1" t="s">
        <v>100</v>
      </c>
      <c r="AD29" s="1" t="s">
        <v>101</v>
      </c>
      <c r="AE29" s="1" t="s">
        <v>23</v>
      </c>
      <c r="AF29" s="1">
        <v>1878.0</v>
      </c>
      <c r="AG29" s="1">
        <v>8.60210756E8</v>
      </c>
      <c r="AH29" s="7" t="s">
        <v>102</v>
      </c>
      <c r="AI29" s="1">
        <v>0.0</v>
      </c>
      <c r="AJ29" s="1">
        <v>25.0</v>
      </c>
      <c r="AK29" s="1">
        <v>0.0</v>
      </c>
      <c r="AL29" s="1">
        <v>0.0</v>
      </c>
      <c r="AM29" s="1">
        <v>0.0</v>
      </c>
      <c r="AN29" s="1">
        <v>0.0</v>
      </c>
      <c r="AO29" s="1">
        <v>0.0</v>
      </c>
      <c r="AP29" s="1">
        <v>1.0</v>
      </c>
      <c r="AQ29" s="1">
        <v>0.0</v>
      </c>
      <c r="AR29" s="1">
        <v>0.0</v>
      </c>
      <c r="AS29" s="2" t="b">
        <f>IFERROR(__xludf.DUMMYFUNCTION("IF(REGEXMATCH(Y65, ""DEPRECATED""), true, false)
"),FALSE)</f>
        <v>0</v>
      </c>
      <c r="AT29" s="2" t="str">
        <f t="shared" si="7"/>
        <v> - 1878</v>
      </c>
      <c r="AU29" s="3" t="str">
        <f t="shared" si="8"/>
        <v> - 860210756</v>
      </c>
      <c r="AV29" s="2" t="b">
        <f t="shared" si="9"/>
        <v>0</v>
      </c>
    </row>
    <row r="30">
      <c r="A30" s="1" t="s">
        <v>106</v>
      </c>
      <c r="B30" s="1" t="s">
        <v>107</v>
      </c>
      <c r="C30" s="1" t="s">
        <v>23</v>
      </c>
      <c r="D30" s="1">
        <v>637.0</v>
      </c>
      <c r="E30" s="1">
        <v>5.77118697E8</v>
      </c>
      <c r="F30" s="7" t="s">
        <v>108</v>
      </c>
      <c r="G30" s="1">
        <v>1.0</v>
      </c>
      <c r="H30" s="1">
        <v>25.0</v>
      </c>
      <c r="I30" s="1">
        <v>1.0</v>
      </c>
      <c r="J30" s="1">
        <v>0.0</v>
      </c>
      <c r="K30" s="1">
        <v>1.0</v>
      </c>
      <c r="L30" s="1">
        <v>0.0</v>
      </c>
      <c r="M30" s="1">
        <v>0.0</v>
      </c>
      <c r="N30" s="1">
        <v>1.0</v>
      </c>
      <c r="O30" s="1">
        <v>0.0</v>
      </c>
      <c r="P30" s="1">
        <v>0.0</v>
      </c>
      <c r="Q30" s="2" t="b">
        <f>IFERROR(__xludf.DUMMYFUNCTION("IF(REGEXMATCH(B30, ""DEPRECATED""), true, false)
"),FALSE)</f>
        <v>0</v>
      </c>
      <c r="R30" s="2" t="str">
        <f t="shared" si="1"/>
        <v>telegraf - 637</v>
      </c>
      <c r="S30" s="3" t="str">
        <f t="shared" si="2"/>
        <v>telegraf - 577118697</v>
      </c>
      <c r="T30" s="2" t="b">
        <f t="shared" si="3"/>
        <v>0</v>
      </c>
      <c r="AC30" s="1" t="s">
        <v>103</v>
      </c>
      <c r="AD30" s="1" t="s">
        <v>104</v>
      </c>
      <c r="AE30" s="1" t="s">
        <v>23</v>
      </c>
      <c r="AF30" s="1">
        <v>352.0</v>
      </c>
      <c r="AG30" s="1">
        <v>1.53000017E8</v>
      </c>
      <c r="AH30" s="7" t="s">
        <v>105</v>
      </c>
      <c r="AI30" s="1">
        <v>1.0</v>
      </c>
      <c r="AJ30" s="1">
        <v>25.0</v>
      </c>
      <c r="AK30" s="1">
        <v>0.0</v>
      </c>
      <c r="AL30" s="1">
        <v>0.0</v>
      </c>
      <c r="AM30" s="1">
        <v>1.0</v>
      </c>
      <c r="AN30" s="1">
        <v>0.0</v>
      </c>
      <c r="AO30" s="1">
        <v>1.0</v>
      </c>
      <c r="AP30" s="1">
        <v>1.0</v>
      </c>
      <c r="AQ30" s="1">
        <v>0.0</v>
      </c>
      <c r="AR30" s="1">
        <v>0.0</v>
      </c>
      <c r="AS30" s="2" t="b">
        <f>IFERROR(__xludf.DUMMYFUNCTION("IF(REGEXMATCH(Y66, ""DEPRECATED""), true, false)
"),FALSE)</f>
        <v>0</v>
      </c>
      <c r="AT30" s="2" t="str">
        <f t="shared" si="7"/>
        <v> - 352</v>
      </c>
      <c r="AU30" s="3" t="str">
        <f t="shared" si="8"/>
        <v> - 153000017</v>
      </c>
      <c r="AV30" s="2" t="b">
        <f t="shared" si="9"/>
        <v>0</v>
      </c>
    </row>
    <row r="31">
      <c r="A31" s="1" t="s">
        <v>109</v>
      </c>
      <c r="B31" s="1" t="s">
        <v>110</v>
      </c>
      <c r="C31" s="1" t="s">
        <v>23</v>
      </c>
      <c r="D31" s="1">
        <v>257.0</v>
      </c>
      <c r="E31" s="1">
        <v>5.7192159E7</v>
      </c>
      <c r="F31" s="7" t="s">
        <v>111</v>
      </c>
      <c r="G31" s="1">
        <v>3.0</v>
      </c>
      <c r="H31" s="1">
        <v>12.0</v>
      </c>
      <c r="I31" s="1">
        <v>2.0</v>
      </c>
      <c r="J31" s="1">
        <v>5.0</v>
      </c>
      <c r="K31" s="1">
        <v>2.0</v>
      </c>
      <c r="L31" s="1">
        <v>0.0</v>
      </c>
      <c r="M31" s="1">
        <v>0.0</v>
      </c>
      <c r="N31" s="1">
        <v>0.0</v>
      </c>
      <c r="O31" s="1">
        <v>0.0</v>
      </c>
      <c r="P31" s="1">
        <v>0.0</v>
      </c>
      <c r="Q31" s="2" t="b">
        <f>IFERROR(__xludf.DUMMYFUNCTION("IF(REGEXMATCH(B31, ""DEPRECATED""), true, false)
"),FALSE)</f>
        <v>0</v>
      </c>
      <c r="R31" s="2" t="str">
        <f t="shared" si="1"/>
        <v>kapacitor - 257</v>
      </c>
      <c r="S31" s="3" t="str">
        <f t="shared" si="2"/>
        <v>kapacitor - 57192159</v>
      </c>
      <c r="T31" s="2" t="b">
        <f t="shared" si="3"/>
        <v>0</v>
      </c>
      <c r="AC31" s="1" t="s">
        <v>106</v>
      </c>
      <c r="AD31" s="1" t="s">
        <v>107</v>
      </c>
      <c r="AE31" s="1" t="s">
        <v>23</v>
      </c>
      <c r="AF31" s="1">
        <v>637.0</v>
      </c>
      <c r="AG31" s="1">
        <v>5.77118697E8</v>
      </c>
      <c r="AH31" s="7" t="s">
        <v>108</v>
      </c>
      <c r="AI31" s="1">
        <v>1.0</v>
      </c>
      <c r="AJ31" s="1">
        <v>25.0</v>
      </c>
      <c r="AK31" s="1">
        <v>1.0</v>
      </c>
      <c r="AL31" s="1">
        <v>0.0</v>
      </c>
      <c r="AM31" s="1">
        <v>1.0</v>
      </c>
      <c r="AN31" s="1">
        <v>0.0</v>
      </c>
      <c r="AO31" s="1">
        <v>0.0</v>
      </c>
      <c r="AP31" s="1">
        <v>1.0</v>
      </c>
      <c r="AQ31" s="1">
        <v>0.0</v>
      </c>
      <c r="AR31" s="1">
        <v>0.0</v>
      </c>
      <c r="AS31" s="2" t="b">
        <f>IFERROR(__xludf.DUMMYFUNCTION("IF(REGEXMATCH(Y67, ""DEPRECATED""), true, false)
"),FALSE)</f>
        <v>0</v>
      </c>
      <c r="AT31" s="2" t="str">
        <f t="shared" si="7"/>
        <v> - 637</v>
      </c>
      <c r="AU31" s="3" t="str">
        <f t="shared" si="8"/>
        <v> - 577118697</v>
      </c>
      <c r="AV31" s="2" t="b">
        <f t="shared" si="9"/>
        <v>0</v>
      </c>
    </row>
    <row r="32">
      <c r="A32" s="1" t="s">
        <v>112</v>
      </c>
      <c r="B32" s="1" t="s">
        <v>113</v>
      </c>
      <c r="C32" s="1" t="s">
        <v>23</v>
      </c>
      <c r="D32" s="1">
        <v>1170.0</v>
      </c>
      <c r="E32" s="1">
        <v>2.39584364E8</v>
      </c>
      <c r="F32" s="7" t="s">
        <v>114</v>
      </c>
      <c r="G32" s="1">
        <v>0.0</v>
      </c>
      <c r="H32" s="1">
        <v>25.0</v>
      </c>
      <c r="I32" s="1">
        <v>0.0</v>
      </c>
      <c r="J32" s="1">
        <v>0.0</v>
      </c>
      <c r="K32" s="1">
        <v>0.0</v>
      </c>
      <c r="L32" s="1">
        <v>0.0</v>
      </c>
      <c r="M32" s="1">
        <v>0.0</v>
      </c>
      <c r="N32" s="1">
        <v>1.0</v>
      </c>
      <c r="O32" s="1">
        <v>0.0</v>
      </c>
      <c r="P32" s="1">
        <v>0.0</v>
      </c>
      <c r="Q32" s="2" t="b">
        <f>IFERROR(__xludf.DUMMYFUNCTION("IF(REGEXMATCH(B32, ""DEPRECATED""), true, false)
"),FALSE)</f>
        <v>0</v>
      </c>
      <c r="R32" s="2" t="str">
        <f t="shared" si="1"/>
        <v>neo4j - 1170</v>
      </c>
      <c r="S32" s="3" t="str">
        <f t="shared" si="2"/>
        <v>neo4j - 239584364</v>
      </c>
      <c r="T32" s="2" t="b">
        <f t="shared" si="3"/>
        <v>0</v>
      </c>
      <c r="AC32" s="1" t="s">
        <v>109</v>
      </c>
      <c r="AD32" s="1" t="s">
        <v>110</v>
      </c>
      <c r="AE32" s="1" t="s">
        <v>23</v>
      </c>
      <c r="AF32" s="1">
        <v>257.0</v>
      </c>
      <c r="AG32" s="1">
        <v>5.7192159E7</v>
      </c>
      <c r="AH32" s="7" t="s">
        <v>111</v>
      </c>
      <c r="AI32" s="1">
        <v>3.0</v>
      </c>
      <c r="AJ32" s="1">
        <v>12.0</v>
      </c>
      <c r="AK32" s="1">
        <v>2.0</v>
      </c>
      <c r="AL32" s="1">
        <v>5.0</v>
      </c>
      <c r="AM32" s="1">
        <v>2.0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2" t="b">
        <f>IFERROR(__xludf.DUMMYFUNCTION("IF(REGEXMATCH(Y68, ""DEPRECATED""), true, false)
"),FALSE)</f>
        <v>0</v>
      </c>
      <c r="AT32" s="2" t="str">
        <f t="shared" si="7"/>
        <v> - 257</v>
      </c>
      <c r="AU32" s="3" t="str">
        <f t="shared" si="8"/>
        <v> - 57192159</v>
      </c>
      <c r="AV32" s="2" t="b">
        <f t="shared" si="9"/>
        <v>0</v>
      </c>
    </row>
    <row r="33">
      <c r="A33" s="1" t="s">
        <v>115</v>
      </c>
      <c r="B33" s="1" t="s">
        <v>116</v>
      </c>
      <c r="C33" s="1" t="s">
        <v>23</v>
      </c>
      <c r="D33" s="1">
        <v>113.0</v>
      </c>
      <c r="E33" s="1">
        <v>2.2540718E7</v>
      </c>
      <c r="F33" s="7" t="s">
        <v>117</v>
      </c>
      <c r="G33" s="1">
        <v>2.0</v>
      </c>
      <c r="H33" s="1">
        <v>14.0</v>
      </c>
      <c r="I33" s="1">
        <v>1.0</v>
      </c>
      <c r="J33" s="1">
        <v>16.0</v>
      </c>
      <c r="K33" s="1">
        <v>0.0</v>
      </c>
      <c r="L33" s="1">
        <v>0.0</v>
      </c>
      <c r="M33" s="1">
        <v>0.0</v>
      </c>
      <c r="N33" s="1">
        <v>0.0</v>
      </c>
      <c r="O33" s="1">
        <v>0.0</v>
      </c>
      <c r="P33" s="1">
        <v>0.0</v>
      </c>
      <c r="Q33" s="2" t="b">
        <f>IFERROR(__xludf.DUMMYFUNCTION("IF(REGEXMATCH(B33, ""DEPRECATED""), true, false)
"),FALSE)</f>
        <v>0</v>
      </c>
      <c r="R33" s="2" t="str">
        <f t="shared" si="1"/>
        <v>tomee - 113</v>
      </c>
      <c r="S33" s="3" t="str">
        <f t="shared" si="2"/>
        <v>tomee - 22540718</v>
      </c>
      <c r="T33" s="2" t="b">
        <f t="shared" si="3"/>
        <v>0</v>
      </c>
      <c r="AC33" s="1" t="s">
        <v>112</v>
      </c>
      <c r="AD33" s="1" t="s">
        <v>113</v>
      </c>
      <c r="AE33" s="1" t="s">
        <v>23</v>
      </c>
      <c r="AF33" s="1">
        <v>1170.0</v>
      </c>
      <c r="AG33" s="1">
        <v>2.39584364E8</v>
      </c>
      <c r="AH33" s="7" t="s">
        <v>114</v>
      </c>
      <c r="AI33" s="1">
        <v>0.0</v>
      </c>
      <c r="AJ33" s="1">
        <v>25.0</v>
      </c>
      <c r="AK33" s="1">
        <v>0.0</v>
      </c>
      <c r="AL33" s="1">
        <v>0.0</v>
      </c>
      <c r="AM33" s="1">
        <v>0.0</v>
      </c>
      <c r="AN33" s="1">
        <v>0.0</v>
      </c>
      <c r="AO33" s="1">
        <v>0.0</v>
      </c>
      <c r="AP33" s="1">
        <v>1.0</v>
      </c>
      <c r="AQ33" s="1">
        <v>0.0</v>
      </c>
      <c r="AR33" s="1">
        <v>0.0</v>
      </c>
      <c r="AS33" s="2" t="b">
        <f>IFERROR(__xludf.DUMMYFUNCTION("IF(REGEXMATCH(Y69, ""DEPRECATED""), true, false)
"),FALSE)</f>
        <v>0</v>
      </c>
      <c r="AT33" s="2" t="str">
        <f t="shared" si="7"/>
        <v> - 1170</v>
      </c>
      <c r="AU33" s="3" t="str">
        <f t="shared" si="8"/>
        <v> - 239584364</v>
      </c>
      <c r="AV33" s="2" t="b">
        <f t="shared" si="9"/>
        <v>0</v>
      </c>
    </row>
    <row r="34">
      <c r="A34" s="1" t="s">
        <v>118</v>
      </c>
      <c r="B34" s="1" t="s">
        <v>119</v>
      </c>
      <c r="C34" s="1" t="s">
        <v>23</v>
      </c>
      <c r="D34" s="1">
        <v>188.0</v>
      </c>
      <c r="E34" s="1">
        <v>1.6589823E7</v>
      </c>
      <c r="F34" s="7" t="s">
        <v>120</v>
      </c>
      <c r="G34" s="1">
        <v>0.0</v>
      </c>
      <c r="H34" s="1">
        <v>0.0</v>
      </c>
      <c r="I34" s="1">
        <v>0.0</v>
      </c>
      <c r="J34" s="1">
        <v>0.0</v>
      </c>
      <c r="K34" s="1">
        <v>0.0</v>
      </c>
      <c r="L34" s="1">
        <v>0.0</v>
      </c>
      <c r="M34" s="1">
        <v>0.0</v>
      </c>
      <c r="N34" s="1">
        <v>0.0</v>
      </c>
      <c r="O34" s="1">
        <v>0.0</v>
      </c>
      <c r="P34" s="1">
        <v>0.0</v>
      </c>
      <c r="Q34" s="2" t="b">
        <f>IFERROR(__xludf.DUMMYFUNCTION("IF(REGEXMATCH(B34, ""DEPRECATED""), true, false)
"),FALSE)</f>
        <v>0</v>
      </c>
      <c r="R34" s="2" t="str">
        <f t="shared" si="1"/>
        <v>photon - 188</v>
      </c>
      <c r="S34" s="3" t="str">
        <f t="shared" si="2"/>
        <v>photon - 16589823</v>
      </c>
      <c r="T34" s="2" t="b">
        <f t="shared" si="3"/>
        <v>0</v>
      </c>
    </row>
    <row r="35">
      <c r="A35" s="1" t="s">
        <v>121</v>
      </c>
      <c r="B35" s="1" t="s">
        <v>122</v>
      </c>
      <c r="C35" s="1" t="s">
        <v>23</v>
      </c>
      <c r="D35" s="1">
        <v>1165.0</v>
      </c>
      <c r="E35" s="1">
        <v>6.5909861E7</v>
      </c>
      <c r="F35" s="7" t="s">
        <v>123</v>
      </c>
      <c r="G35" s="1">
        <v>1.0</v>
      </c>
      <c r="H35" s="1">
        <v>68.0</v>
      </c>
      <c r="I35" s="1">
        <v>7.0</v>
      </c>
      <c r="J35" s="1">
        <v>5.0</v>
      </c>
      <c r="K35" s="1">
        <v>3.0</v>
      </c>
      <c r="L35" s="1">
        <v>0.0</v>
      </c>
      <c r="M35" s="1">
        <v>1.0</v>
      </c>
      <c r="N35" s="1">
        <v>1.0</v>
      </c>
      <c r="O35" s="1">
        <v>1.0</v>
      </c>
      <c r="P35" s="1">
        <v>0.0</v>
      </c>
      <c r="Q35" s="2" t="b">
        <f>IFERROR(__xludf.DUMMYFUNCTION("IF(REGEXMATCH(B35, ""DEPRECATED""), true, false)
"),FALSE)</f>
        <v>0</v>
      </c>
      <c r="R35" s="2" t="str">
        <f t="shared" si="1"/>
        <v>redmine - 1165</v>
      </c>
      <c r="S35" s="3" t="str">
        <f t="shared" si="2"/>
        <v>redmine - 65909861</v>
      </c>
      <c r="T35" s="2" t="b">
        <f t="shared" si="3"/>
        <v>0</v>
      </c>
    </row>
    <row r="36">
      <c r="A36" s="1" t="s">
        <v>124</v>
      </c>
      <c r="B36" s="1" t="s">
        <v>125</v>
      </c>
      <c r="C36" s="1" t="s">
        <v>23</v>
      </c>
      <c r="D36" s="1">
        <v>1014.0</v>
      </c>
      <c r="E36" s="1">
        <v>1.28914007E8</v>
      </c>
      <c r="F36" s="7" t="s">
        <v>126</v>
      </c>
      <c r="G36" s="1">
        <v>0.0</v>
      </c>
      <c r="H36" s="1">
        <v>0.0</v>
      </c>
      <c r="I36" s="1">
        <v>0.0</v>
      </c>
      <c r="J36" s="1">
        <v>0.0</v>
      </c>
      <c r="K36" s="1">
        <v>0.0</v>
      </c>
      <c r="L36" s="1">
        <v>0.0</v>
      </c>
      <c r="M36" s="1">
        <v>0.0</v>
      </c>
      <c r="N36" s="1">
        <v>0.0</v>
      </c>
      <c r="O36" s="1">
        <v>1.0</v>
      </c>
      <c r="P36" s="1">
        <v>0.0</v>
      </c>
      <c r="Q36" s="2" t="b">
        <f>IFERROR(__xludf.DUMMYFUNCTION("IF(REGEXMATCH(B36, ""DEPRECATED""), true, false)
"),FALSE)</f>
        <v>0</v>
      </c>
      <c r="R36" s="2" t="str">
        <f t="shared" si="1"/>
        <v>composer - 1014</v>
      </c>
      <c r="S36" s="3" t="str">
        <f t="shared" si="2"/>
        <v>composer - 128914007</v>
      </c>
      <c r="T36" s="2" t="b">
        <f t="shared" si="3"/>
        <v>0</v>
      </c>
      <c r="AC36" s="1" t="s">
        <v>115</v>
      </c>
      <c r="AD36" s="1" t="s">
        <v>116</v>
      </c>
      <c r="AE36" s="1" t="s">
        <v>23</v>
      </c>
      <c r="AF36" s="1">
        <v>113.0</v>
      </c>
      <c r="AG36" s="1">
        <v>2.2540718E7</v>
      </c>
      <c r="AH36" s="7" t="s">
        <v>117</v>
      </c>
      <c r="AI36" s="1">
        <v>2.0</v>
      </c>
      <c r="AJ36" s="1">
        <v>14.0</v>
      </c>
      <c r="AK36" s="1">
        <v>1.0</v>
      </c>
      <c r="AL36" s="1">
        <v>16.0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2" t="b">
        <f>IFERROR(__xludf.DUMMYFUNCTION("IF(REGEXMATCH(Y72, ""DEPRECATED""), true, false)
"),FALSE)</f>
        <v>0</v>
      </c>
      <c r="AT36" s="2" t="str">
        <f t="shared" ref="AT36:AT37" si="10">CONCAT(X72, CONCAT(" - ", AF36))</f>
        <v> - 113</v>
      </c>
      <c r="AU36" s="3" t="str">
        <f t="shared" ref="AU36:AU37" si="11">CONCAT(X72, CONCAT(" - ", AG36))</f>
        <v> - 22540718</v>
      </c>
      <c r="AV36" s="2" t="b">
        <f t="shared" ref="AV36:AV37" si="12">if(eq(AI36,"undefined"),true,false)</f>
        <v>0</v>
      </c>
    </row>
    <row r="37">
      <c r="A37" s="1" t="s">
        <v>127</v>
      </c>
      <c r="B37" s="1" t="s">
        <v>128</v>
      </c>
      <c r="C37" s="1" t="s">
        <v>23</v>
      </c>
      <c r="D37" s="1">
        <v>515.0</v>
      </c>
      <c r="E37" s="1">
        <v>4.4305974E7</v>
      </c>
      <c r="F37" s="7" t="s">
        <v>129</v>
      </c>
      <c r="G37" s="1">
        <v>1.0</v>
      </c>
      <c r="H37" s="1">
        <v>72.0</v>
      </c>
      <c r="I37" s="1">
        <v>0.0</v>
      </c>
      <c r="J37" s="1">
        <v>5.0</v>
      </c>
      <c r="K37" s="1">
        <v>0.0</v>
      </c>
      <c r="L37" s="1">
        <v>0.0</v>
      </c>
      <c r="M37" s="1">
        <v>0.0</v>
      </c>
      <c r="N37" s="1">
        <v>1.0</v>
      </c>
      <c r="O37" s="1">
        <v>0.0</v>
      </c>
      <c r="P37" s="1">
        <v>3.0</v>
      </c>
      <c r="Q37" s="2" t="b">
        <f>IFERROR(__xludf.DUMMYFUNCTION("IF(REGEXMATCH(B37, ""DEPRECATED""), true, false)
"),FALSE)</f>
        <v>0</v>
      </c>
      <c r="R37" s="2" t="str">
        <f t="shared" si="1"/>
        <v>mediawiki - 515</v>
      </c>
      <c r="S37" s="3" t="str">
        <f t="shared" si="2"/>
        <v>mediawiki - 44305974</v>
      </c>
      <c r="T37" s="2" t="b">
        <f t="shared" si="3"/>
        <v>0</v>
      </c>
      <c r="AC37" s="1" t="s">
        <v>118</v>
      </c>
      <c r="AD37" s="1" t="s">
        <v>119</v>
      </c>
      <c r="AE37" s="1" t="s">
        <v>23</v>
      </c>
      <c r="AF37" s="1">
        <v>188.0</v>
      </c>
      <c r="AG37" s="1">
        <v>1.6589823E7</v>
      </c>
      <c r="AH37" s="7" t="s">
        <v>120</v>
      </c>
      <c r="AI37" s="1">
        <v>0.0</v>
      </c>
      <c r="AJ37" s="1">
        <v>0.0</v>
      </c>
      <c r="AK37" s="1">
        <v>0.0</v>
      </c>
      <c r="AL37" s="1">
        <v>0.0</v>
      </c>
      <c r="AM37" s="1">
        <v>0.0</v>
      </c>
      <c r="AN37" s="1">
        <v>0.0</v>
      </c>
      <c r="AO37" s="1">
        <v>0.0</v>
      </c>
      <c r="AP37" s="1">
        <v>0.0</v>
      </c>
      <c r="AQ37" s="1">
        <v>0.0</v>
      </c>
      <c r="AR37" s="1">
        <v>0.0</v>
      </c>
      <c r="AS37" s="2" t="b">
        <f>IFERROR(__xludf.DUMMYFUNCTION("IF(REGEXMATCH(Y73, ""DEPRECATED""), true, false)
"),FALSE)</f>
        <v>0</v>
      </c>
      <c r="AT37" s="2" t="str">
        <f t="shared" si="10"/>
        <v> - 188</v>
      </c>
      <c r="AU37" s="3" t="str">
        <f t="shared" si="11"/>
        <v> - 16589823</v>
      </c>
      <c r="AV37" s="2" t="b">
        <f t="shared" si="12"/>
        <v>0</v>
      </c>
    </row>
    <row r="38">
      <c r="A38" s="1" t="s">
        <v>130</v>
      </c>
      <c r="B38" s="1" t="s">
        <v>131</v>
      </c>
      <c r="C38" s="1" t="s">
        <v>23</v>
      </c>
      <c r="D38" s="1">
        <v>181.0</v>
      </c>
      <c r="E38" s="1">
        <v>4956147.0</v>
      </c>
      <c r="F38" s="7" t="s">
        <v>132</v>
      </c>
      <c r="G38" s="1">
        <v>1.0</v>
      </c>
      <c r="H38" s="1">
        <v>39.0</v>
      </c>
      <c r="I38" s="1">
        <v>4.0</v>
      </c>
      <c r="J38" s="1">
        <v>0.0</v>
      </c>
      <c r="K38" s="1">
        <v>3.0</v>
      </c>
      <c r="L38" s="1">
        <v>0.0</v>
      </c>
      <c r="M38" s="1">
        <v>1.0</v>
      </c>
      <c r="N38" s="1">
        <v>1.0</v>
      </c>
      <c r="O38" s="1">
        <v>1.0</v>
      </c>
      <c r="P38" s="1">
        <v>3.0</v>
      </c>
      <c r="Q38" s="2" t="b">
        <f>IFERROR(__xludf.DUMMYFUNCTION("IF(REGEXMATCH(B38, ""DEPRECATED""), true, false)
"),FALSE)</f>
        <v>0</v>
      </c>
      <c r="R38" s="2" t="str">
        <f t="shared" si="1"/>
        <v>postfixadmin - 181</v>
      </c>
      <c r="S38" s="3" t="str">
        <f t="shared" si="2"/>
        <v>postfixadmin - 4956147</v>
      </c>
      <c r="T38" s="2" t="b">
        <f t="shared" si="3"/>
        <v>0</v>
      </c>
    </row>
    <row r="39">
      <c r="A39" s="1" t="s">
        <v>133</v>
      </c>
      <c r="B39" s="1" t="s">
        <v>134</v>
      </c>
      <c r="C39" s="1" t="s">
        <v>23</v>
      </c>
      <c r="D39" s="1">
        <v>259.0</v>
      </c>
      <c r="E39" s="1">
        <v>2.0669029E7</v>
      </c>
      <c r="F39" s="7" t="s">
        <v>135</v>
      </c>
      <c r="G39" s="1">
        <v>1.0</v>
      </c>
      <c r="H39" s="1">
        <v>39.0</v>
      </c>
      <c r="I39" s="1">
        <v>0.0</v>
      </c>
      <c r="J39" s="1">
        <v>0.0</v>
      </c>
      <c r="K39" s="1">
        <v>0.0</v>
      </c>
      <c r="L39" s="1">
        <v>0.0</v>
      </c>
      <c r="M39" s="1">
        <v>0.0</v>
      </c>
      <c r="N39" s="1">
        <v>1.0</v>
      </c>
      <c r="O39" s="1">
        <v>0.0</v>
      </c>
      <c r="P39" s="1">
        <v>3.0</v>
      </c>
      <c r="Q39" s="2" t="b">
        <f>IFERROR(__xludf.DUMMYFUNCTION("IF(REGEXMATCH(B39, ""DEPRECATED""), true, false)
"),FALSE)</f>
        <v>0</v>
      </c>
      <c r="R39" s="2" t="str">
        <f t="shared" si="1"/>
        <v>yourls - 259</v>
      </c>
      <c r="S39" s="3" t="str">
        <f t="shared" si="2"/>
        <v>yourls - 20669029</v>
      </c>
      <c r="T39" s="2" t="b">
        <f t="shared" si="3"/>
        <v>0</v>
      </c>
      <c r="AC39" s="1" t="s">
        <v>121</v>
      </c>
      <c r="AD39" s="1" t="s">
        <v>122</v>
      </c>
      <c r="AE39" s="1" t="s">
        <v>23</v>
      </c>
      <c r="AF39" s="1">
        <v>1165.0</v>
      </c>
      <c r="AG39" s="1">
        <v>6.5909861E7</v>
      </c>
      <c r="AH39" s="7" t="s">
        <v>123</v>
      </c>
      <c r="AI39" s="1">
        <v>1.0</v>
      </c>
      <c r="AJ39" s="1">
        <v>68.0</v>
      </c>
      <c r="AK39" s="1">
        <v>7.0</v>
      </c>
      <c r="AL39" s="1">
        <v>5.0</v>
      </c>
      <c r="AM39" s="1">
        <v>3.0</v>
      </c>
      <c r="AN39" s="1">
        <v>0.0</v>
      </c>
      <c r="AO39" s="1">
        <v>1.0</v>
      </c>
      <c r="AP39" s="1">
        <v>1.0</v>
      </c>
      <c r="AQ39" s="1">
        <v>1.0</v>
      </c>
      <c r="AR39" s="1">
        <v>0.0</v>
      </c>
      <c r="AS39" s="2" t="b">
        <f>IFERROR(__xludf.DUMMYFUNCTION("IF(REGEXMATCH(Y75, ""DEPRECATED""), true, false)
"),FALSE)</f>
        <v>0</v>
      </c>
      <c r="AT39" s="2" t="str">
        <f t="shared" ref="AT39:AT45" si="13">CONCAT(X75, CONCAT(" - ", AF39))</f>
        <v> - 1165</v>
      </c>
      <c r="AU39" s="3" t="str">
        <f t="shared" ref="AU39:AU45" si="14">CONCAT(X75, CONCAT(" - ", AG39))</f>
        <v> - 65909861</v>
      </c>
      <c r="AV39" s="2" t="b">
        <f t="shared" ref="AV39:AV45" si="15">if(eq(AI39,"undefined"),true,false)</f>
        <v>0</v>
      </c>
    </row>
    <row r="40">
      <c r="A40" s="1" t="s">
        <v>136</v>
      </c>
      <c r="B40" s="1" t="s">
        <v>137</v>
      </c>
      <c r="C40" s="1" t="s">
        <v>23</v>
      </c>
      <c r="D40" s="1">
        <v>883.0</v>
      </c>
      <c r="E40" s="1">
        <v>5.7796784E7</v>
      </c>
      <c r="F40" s="7" t="s">
        <v>138</v>
      </c>
      <c r="G40" s="1">
        <v>1.0</v>
      </c>
      <c r="H40" s="1">
        <v>40.0</v>
      </c>
      <c r="I40" s="1">
        <v>1.0</v>
      </c>
      <c r="J40" s="1">
        <v>0.0</v>
      </c>
      <c r="K40" s="1">
        <v>0.0</v>
      </c>
      <c r="L40" s="1">
        <v>0.0</v>
      </c>
      <c r="M40" s="1">
        <v>0.0</v>
      </c>
      <c r="N40" s="1">
        <v>1.0</v>
      </c>
      <c r="O40" s="1">
        <v>0.0</v>
      </c>
      <c r="P40" s="1">
        <v>3.0</v>
      </c>
      <c r="Q40" s="2" t="b">
        <f>IFERROR(__xludf.DUMMYFUNCTION("IF(REGEXMATCH(B40, ""DEPRECATED""), true, false)
"),FALSE)</f>
        <v>0</v>
      </c>
      <c r="R40" s="2" t="str">
        <f t="shared" si="1"/>
        <v>phpmyadmin - 883</v>
      </c>
      <c r="S40" s="3" t="str">
        <f t="shared" si="2"/>
        <v>phpmyadmin - 57796784</v>
      </c>
      <c r="T40" s="2" t="b">
        <f t="shared" si="3"/>
        <v>0</v>
      </c>
      <c r="AC40" s="1" t="s">
        <v>124</v>
      </c>
      <c r="AD40" s="1" t="s">
        <v>125</v>
      </c>
      <c r="AE40" s="1" t="s">
        <v>23</v>
      </c>
      <c r="AF40" s="1">
        <v>1014.0</v>
      </c>
      <c r="AG40" s="1">
        <v>1.28914007E8</v>
      </c>
      <c r="AH40" s="7" t="s">
        <v>126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1.0</v>
      </c>
      <c r="AR40" s="1">
        <v>0.0</v>
      </c>
      <c r="AS40" s="2" t="b">
        <f>IFERROR(__xludf.DUMMYFUNCTION("IF(REGEXMATCH(Y76, ""DEPRECATED""), true, false)
"),FALSE)</f>
        <v>0</v>
      </c>
      <c r="AT40" s="2" t="str">
        <f t="shared" si="13"/>
        <v> - 1014</v>
      </c>
      <c r="AU40" s="3" t="str">
        <f t="shared" si="14"/>
        <v> - 128914007</v>
      </c>
      <c r="AV40" s="2" t="b">
        <f t="shared" si="15"/>
        <v>0</v>
      </c>
    </row>
    <row r="41">
      <c r="A41" s="1" t="s">
        <v>139</v>
      </c>
      <c r="B41" s="1" t="s">
        <v>140</v>
      </c>
      <c r="C41" s="1" t="s">
        <v>23</v>
      </c>
      <c r="D41" s="1">
        <v>177.0</v>
      </c>
      <c r="E41" s="1">
        <v>1.0828432E7</v>
      </c>
      <c r="F41" s="7" t="s">
        <v>141</v>
      </c>
      <c r="G41" s="1">
        <v>6.0</v>
      </c>
      <c r="H41" s="1">
        <v>84.0</v>
      </c>
      <c r="I41" s="1">
        <v>14.0</v>
      </c>
      <c r="J41" s="1">
        <v>0.0</v>
      </c>
      <c r="K41" s="1">
        <v>5.0</v>
      </c>
      <c r="L41" s="1">
        <v>0.0</v>
      </c>
      <c r="M41" s="1">
        <v>2.0</v>
      </c>
      <c r="N41" s="1">
        <v>1.0</v>
      </c>
      <c r="O41" s="1">
        <v>2.0</v>
      </c>
      <c r="P41" s="1">
        <v>3.0</v>
      </c>
      <c r="Q41" s="2" t="b">
        <f>IFERROR(__xludf.DUMMYFUNCTION("IF(REGEXMATCH(B41, ""DEPRECATED""), true, false)
"),FALSE)</f>
        <v>0</v>
      </c>
      <c r="R41" s="2" t="str">
        <f t="shared" si="1"/>
        <v>monica - 177</v>
      </c>
      <c r="S41" s="3" t="str">
        <f t="shared" si="2"/>
        <v>monica - 10828432</v>
      </c>
      <c r="T41" s="2" t="b">
        <f t="shared" si="3"/>
        <v>0</v>
      </c>
      <c r="AC41" s="1" t="s">
        <v>127</v>
      </c>
      <c r="AD41" s="1" t="s">
        <v>128</v>
      </c>
      <c r="AE41" s="1" t="s">
        <v>23</v>
      </c>
      <c r="AF41" s="1">
        <v>515.0</v>
      </c>
      <c r="AG41" s="1">
        <v>4.4305974E7</v>
      </c>
      <c r="AH41" s="7" t="s">
        <v>129</v>
      </c>
      <c r="AI41" s="1">
        <v>1.0</v>
      </c>
      <c r="AJ41" s="1">
        <v>72.0</v>
      </c>
      <c r="AK41" s="1">
        <v>0.0</v>
      </c>
      <c r="AL41" s="1">
        <v>5.0</v>
      </c>
      <c r="AM41" s="1">
        <v>0.0</v>
      </c>
      <c r="AN41" s="1">
        <v>0.0</v>
      </c>
      <c r="AO41" s="1">
        <v>0.0</v>
      </c>
      <c r="AP41" s="1">
        <v>1.0</v>
      </c>
      <c r="AQ41" s="1">
        <v>0.0</v>
      </c>
      <c r="AR41" s="1">
        <v>3.0</v>
      </c>
      <c r="AS41" s="2" t="b">
        <f>IFERROR(__xludf.DUMMYFUNCTION("IF(REGEXMATCH(Y77, ""DEPRECATED""), true, false)
"),FALSE)</f>
        <v>0</v>
      </c>
      <c r="AT41" s="2" t="str">
        <f t="shared" si="13"/>
        <v> - 515</v>
      </c>
      <c r="AU41" s="3" t="str">
        <f t="shared" si="14"/>
        <v> - 44305974</v>
      </c>
      <c r="AV41" s="2" t="b">
        <f t="shared" si="15"/>
        <v>0</v>
      </c>
    </row>
    <row r="42">
      <c r="A42" s="1" t="s">
        <v>142</v>
      </c>
      <c r="B42" s="1" t="s">
        <v>143</v>
      </c>
      <c r="C42" s="1" t="s">
        <v>23</v>
      </c>
      <c r="D42" s="1">
        <v>424.0</v>
      </c>
      <c r="E42" s="1">
        <v>8.1826557E7</v>
      </c>
      <c r="F42" s="7" t="s">
        <v>144</v>
      </c>
      <c r="G42" s="1">
        <v>1.0</v>
      </c>
      <c r="H42" s="1">
        <v>63.0</v>
      </c>
      <c r="I42" s="1">
        <v>1.0</v>
      </c>
      <c r="J42" s="1">
        <v>3.0</v>
      </c>
      <c r="K42" s="1">
        <v>1.0</v>
      </c>
      <c r="L42" s="1">
        <v>0.0</v>
      </c>
      <c r="M42" s="1">
        <v>0.0</v>
      </c>
      <c r="N42" s="1">
        <v>1.0</v>
      </c>
      <c r="O42" s="1">
        <v>0.0</v>
      </c>
      <c r="P42" s="1">
        <v>3.0</v>
      </c>
      <c r="Q42" s="2" t="b">
        <f>IFERROR(__xludf.DUMMYFUNCTION("IF(REGEXMATCH(B42, ""DEPRECATED""), true, false)
"),FALSE)</f>
        <v>0</v>
      </c>
      <c r="R42" s="2" t="str">
        <f t="shared" si="1"/>
        <v>joomla - 424</v>
      </c>
      <c r="S42" s="3" t="str">
        <f t="shared" si="2"/>
        <v>joomla - 81826557</v>
      </c>
      <c r="T42" s="2" t="b">
        <f t="shared" si="3"/>
        <v>0</v>
      </c>
      <c r="AC42" s="1" t="s">
        <v>130</v>
      </c>
      <c r="AD42" s="1" t="s">
        <v>131</v>
      </c>
      <c r="AE42" s="1" t="s">
        <v>23</v>
      </c>
      <c r="AF42" s="1">
        <v>181.0</v>
      </c>
      <c r="AG42" s="1">
        <v>4956147.0</v>
      </c>
      <c r="AH42" s="7" t="s">
        <v>132</v>
      </c>
      <c r="AI42" s="1">
        <v>1.0</v>
      </c>
      <c r="AJ42" s="1">
        <v>39.0</v>
      </c>
      <c r="AK42" s="1">
        <v>4.0</v>
      </c>
      <c r="AL42" s="1">
        <v>0.0</v>
      </c>
      <c r="AM42" s="1">
        <v>3.0</v>
      </c>
      <c r="AN42" s="1">
        <v>0.0</v>
      </c>
      <c r="AO42" s="1">
        <v>1.0</v>
      </c>
      <c r="AP42" s="1">
        <v>1.0</v>
      </c>
      <c r="AQ42" s="1">
        <v>1.0</v>
      </c>
      <c r="AR42" s="1">
        <v>3.0</v>
      </c>
      <c r="AS42" s="2" t="b">
        <f>IFERROR(__xludf.DUMMYFUNCTION("IF(REGEXMATCH(Y78, ""DEPRECATED""), true, false)
"),FALSE)</f>
        <v>0</v>
      </c>
      <c r="AT42" s="2" t="str">
        <f t="shared" si="13"/>
        <v> - 181</v>
      </c>
      <c r="AU42" s="3" t="str">
        <f t="shared" si="14"/>
        <v> - 4956147</v>
      </c>
      <c r="AV42" s="2" t="b">
        <f t="shared" si="15"/>
        <v>0</v>
      </c>
    </row>
    <row r="43">
      <c r="A43" s="1" t="s">
        <v>145</v>
      </c>
      <c r="B43" s="1" t="s">
        <v>146</v>
      </c>
      <c r="C43" s="1" t="s">
        <v>23</v>
      </c>
      <c r="D43" s="1">
        <v>314.0</v>
      </c>
      <c r="E43" s="1">
        <v>1.17763937E8</v>
      </c>
      <c r="F43" s="7" t="s">
        <v>147</v>
      </c>
      <c r="G43" s="1">
        <v>1.0</v>
      </c>
      <c r="H43" s="1">
        <v>40.0</v>
      </c>
      <c r="I43" s="1">
        <v>0.0</v>
      </c>
      <c r="J43" s="1">
        <v>0.0</v>
      </c>
      <c r="K43" s="1">
        <v>0.0</v>
      </c>
      <c r="L43" s="1">
        <v>0.0</v>
      </c>
      <c r="M43" s="1">
        <v>0.0</v>
      </c>
      <c r="N43" s="1">
        <v>1.0</v>
      </c>
      <c r="O43" s="1">
        <v>0.0</v>
      </c>
      <c r="P43" s="1">
        <v>3.0</v>
      </c>
      <c r="Q43" s="2" t="b">
        <f>IFERROR(__xludf.DUMMYFUNCTION("IF(REGEXMATCH(B43, ""DEPRECATED""), true, false)
"),FALSE)</f>
        <v>0</v>
      </c>
      <c r="R43" s="2" t="str">
        <f t="shared" si="1"/>
        <v>matomo - 314</v>
      </c>
      <c r="S43" s="3" t="str">
        <f t="shared" si="2"/>
        <v>matomo - 117763937</v>
      </c>
      <c r="T43" s="2" t="b">
        <f t="shared" si="3"/>
        <v>0</v>
      </c>
      <c r="AC43" s="1" t="s">
        <v>133</v>
      </c>
      <c r="AD43" s="1" t="s">
        <v>134</v>
      </c>
      <c r="AE43" s="1" t="s">
        <v>23</v>
      </c>
      <c r="AF43" s="1">
        <v>259.0</v>
      </c>
      <c r="AG43" s="1">
        <v>2.0669029E7</v>
      </c>
      <c r="AH43" s="7" t="s">
        <v>135</v>
      </c>
      <c r="AI43" s="1">
        <v>1.0</v>
      </c>
      <c r="AJ43" s="1">
        <v>39.0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1.0</v>
      </c>
      <c r="AQ43" s="1">
        <v>0.0</v>
      </c>
      <c r="AR43" s="1">
        <v>3.0</v>
      </c>
      <c r="AS43" s="2" t="b">
        <f>IFERROR(__xludf.DUMMYFUNCTION("IF(REGEXMATCH(Y79, ""DEPRECATED""), true, false)
"),FALSE)</f>
        <v>0</v>
      </c>
      <c r="AT43" s="2" t="str">
        <f t="shared" si="13"/>
        <v> - 259</v>
      </c>
      <c r="AU43" s="3" t="str">
        <f t="shared" si="14"/>
        <v> - 20669029</v>
      </c>
      <c r="AV43" s="2" t="b">
        <f t="shared" si="15"/>
        <v>0</v>
      </c>
    </row>
    <row r="44">
      <c r="A44" s="1" t="s">
        <v>148</v>
      </c>
      <c r="B44" s="1" t="s">
        <v>149</v>
      </c>
      <c r="C44" s="1" t="s">
        <v>23</v>
      </c>
      <c r="D44" s="1">
        <v>1006.0</v>
      </c>
      <c r="E44" s="1">
        <v>1.52991286E8</v>
      </c>
      <c r="F44" s="7" t="s">
        <v>150</v>
      </c>
      <c r="G44" s="1">
        <v>1.0</v>
      </c>
      <c r="H44" s="1">
        <v>40.0</v>
      </c>
      <c r="I44" s="1">
        <v>0.0</v>
      </c>
      <c r="J44" s="1">
        <v>0.0</v>
      </c>
      <c r="K44" s="1">
        <v>0.0</v>
      </c>
      <c r="L44" s="1">
        <v>0.0</v>
      </c>
      <c r="M44" s="1">
        <v>0.0</v>
      </c>
      <c r="N44" s="1">
        <v>1.0</v>
      </c>
      <c r="O44" s="1">
        <v>0.0</v>
      </c>
      <c r="P44" s="1">
        <v>3.0</v>
      </c>
      <c r="Q44" s="2" t="b">
        <f>IFERROR(__xludf.DUMMYFUNCTION("IF(REGEXMATCH(B44, ""DEPRECATED""), true, false)
"),FALSE)</f>
        <v>0</v>
      </c>
      <c r="R44" s="2" t="str">
        <f t="shared" si="1"/>
        <v>drupal - 1006</v>
      </c>
      <c r="S44" s="3" t="str">
        <f t="shared" si="2"/>
        <v>drupal - 152991286</v>
      </c>
      <c r="T44" s="2" t="b">
        <f t="shared" si="3"/>
        <v>0</v>
      </c>
      <c r="AC44" s="1" t="s">
        <v>136</v>
      </c>
      <c r="AD44" s="1" t="s">
        <v>137</v>
      </c>
      <c r="AE44" s="1" t="s">
        <v>23</v>
      </c>
      <c r="AF44" s="1">
        <v>883.0</v>
      </c>
      <c r="AG44" s="1">
        <v>5.7796784E7</v>
      </c>
      <c r="AH44" s="7" t="s">
        <v>138</v>
      </c>
      <c r="AI44" s="1">
        <v>1.0</v>
      </c>
      <c r="AJ44" s="1">
        <v>40.0</v>
      </c>
      <c r="AK44" s="1">
        <v>1.0</v>
      </c>
      <c r="AL44" s="1">
        <v>0.0</v>
      </c>
      <c r="AM44" s="1">
        <v>0.0</v>
      </c>
      <c r="AN44" s="1">
        <v>0.0</v>
      </c>
      <c r="AO44" s="1">
        <v>0.0</v>
      </c>
      <c r="AP44" s="1">
        <v>1.0</v>
      </c>
      <c r="AQ44" s="1">
        <v>0.0</v>
      </c>
      <c r="AR44" s="1">
        <v>3.0</v>
      </c>
      <c r="AS44" s="2" t="b">
        <f>IFERROR(__xludf.DUMMYFUNCTION("IF(REGEXMATCH(Y80, ""DEPRECATED""), true, false)
"),FALSE)</f>
        <v>0</v>
      </c>
      <c r="AT44" s="2" t="str">
        <f t="shared" si="13"/>
        <v> - 883</v>
      </c>
      <c r="AU44" s="3" t="str">
        <f t="shared" si="14"/>
        <v> - 57796784</v>
      </c>
      <c r="AV44" s="2" t="b">
        <f t="shared" si="15"/>
        <v>0</v>
      </c>
    </row>
    <row r="45">
      <c r="A45" s="1" t="s">
        <v>151</v>
      </c>
      <c r="B45" s="1" t="s">
        <v>152</v>
      </c>
      <c r="C45" s="1" t="s">
        <v>23</v>
      </c>
      <c r="D45" s="1">
        <v>56.0</v>
      </c>
      <c r="E45" s="1">
        <v>4420232.0</v>
      </c>
      <c r="F45" s="7" t="s">
        <v>153</v>
      </c>
      <c r="G45" s="1">
        <v>2.0</v>
      </c>
      <c r="H45" s="1">
        <v>116.0</v>
      </c>
      <c r="I45" s="1">
        <v>21.0</v>
      </c>
      <c r="J45" s="1">
        <v>4.0</v>
      </c>
      <c r="K45" s="1">
        <v>37.0</v>
      </c>
      <c r="L45" s="1">
        <v>0.0</v>
      </c>
      <c r="M45" s="1">
        <v>5.0</v>
      </c>
      <c r="N45" s="1">
        <v>1.0</v>
      </c>
      <c r="O45" s="1">
        <v>4.0</v>
      </c>
      <c r="P45" s="1">
        <v>3.0</v>
      </c>
      <c r="Q45" s="2" t="b">
        <f>IFERROR(__xludf.DUMMYFUNCTION("IF(REGEXMATCH(B45, ""DEPRECATED""), true, false)
"),FALSE)</f>
        <v>0</v>
      </c>
      <c r="R45" s="2" t="str">
        <f t="shared" si="1"/>
        <v>friendica - 56</v>
      </c>
      <c r="S45" s="3" t="str">
        <f t="shared" si="2"/>
        <v>friendica - 4420232</v>
      </c>
      <c r="T45" s="2" t="b">
        <f t="shared" si="3"/>
        <v>0</v>
      </c>
      <c r="AC45" s="1" t="s">
        <v>139</v>
      </c>
      <c r="AD45" s="1" t="s">
        <v>140</v>
      </c>
      <c r="AE45" s="1" t="s">
        <v>23</v>
      </c>
      <c r="AF45" s="1">
        <v>177.0</v>
      </c>
      <c r="AG45" s="1">
        <v>1.0828432E7</v>
      </c>
      <c r="AH45" s="7" t="s">
        <v>141</v>
      </c>
      <c r="AI45" s="1">
        <v>6.0</v>
      </c>
      <c r="AJ45" s="1">
        <v>84.0</v>
      </c>
      <c r="AK45" s="1">
        <v>14.0</v>
      </c>
      <c r="AL45" s="1">
        <v>0.0</v>
      </c>
      <c r="AM45" s="1">
        <v>5.0</v>
      </c>
      <c r="AN45" s="1">
        <v>0.0</v>
      </c>
      <c r="AO45" s="1">
        <v>2.0</v>
      </c>
      <c r="AP45" s="1">
        <v>1.0</v>
      </c>
      <c r="AQ45" s="1">
        <v>2.0</v>
      </c>
      <c r="AR45" s="1">
        <v>3.0</v>
      </c>
      <c r="AS45" s="2" t="b">
        <f>IFERROR(__xludf.DUMMYFUNCTION("IF(REGEXMATCH(Y81, ""DEPRECATED""), true, false)
"),FALSE)</f>
        <v>0</v>
      </c>
      <c r="AT45" s="2" t="str">
        <f t="shared" si="13"/>
        <v> - 177</v>
      </c>
      <c r="AU45" s="3" t="str">
        <f t="shared" si="14"/>
        <v> - 10828432</v>
      </c>
      <c r="AV45" s="2" t="b">
        <f t="shared" si="15"/>
        <v>0</v>
      </c>
    </row>
    <row r="46">
      <c r="A46" s="1" t="s">
        <v>154</v>
      </c>
      <c r="B46" s="1" t="s">
        <v>155</v>
      </c>
      <c r="C46" s="1" t="s">
        <v>23</v>
      </c>
      <c r="D46" s="1">
        <v>550.0</v>
      </c>
      <c r="E46" s="1">
        <v>5.1720543E7</v>
      </c>
      <c r="F46" s="7" t="s">
        <v>156</v>
      </c>
      <c r="G46" s="1">
        <v>1.0</v>
      </c>
      <c r="H46" s="1">
        <v>138.0</v>
      </c>
      <c r="I46" s="1">
        <v>0.0</v>
      </c>
      <c r="J46" s="1">
        <v>7.0</v>
      </c>
      <c r="K46" s="1">
        <v>2.0</v>
      </c>
      <c r="L46" s="1">
        <v>0.0</v>
      </c>
      <c r="M46" s="1">
        <v>1.0</v>
      </c>
      <c r="N46" s="1">
        <v>1.0</v>
      </c>
      <c r="O46" s="1">
        <v>0.0</v>
      </c>
      <c r="P46" s="1">
        <v>0.0</v>
      </c>
      <c r="Q46" s="2" t="b">
        <f>IFERROR(__xludf.DUMMYFUNCTION("IF(REGEXMATCH(B46, ""DEPRECATED""), true, false)
"),FALSE)</f>
        <v>0</v>
      </c>
      <c r="R46" s="2" t="str">
        <f t="shared" si="1"/>
        <v>elixir - 550</v>
      </c>
      <c r="S46" s="3" t="str">
        <f t="shared" si="2"/>
        <v>elixir - 51720543</v>
      </c>
      <c r="T46" s="2" t="b">
        <f t="shared" si="3"/>
        <v>0</v>
      </c>
    </row>
    <row r="47">
      <c r="A47" s="1" t="s">
        <v>157</v>
      </c>
      <c r="B47" s="1" t="s">
        <v>158</v>
      </c>
      <c r="C47" s="1" t="s">
        <v>23</v>
      </c>
      <c r="D47" s="1">
        <v>7290.0</v>
      </c>
      <c r="E47" s="1">
        <v>1.088627465E9</v>
      </c>
      <c r="F47" s="7" t="s">
        <v>159</v>
      </c>
      <c r="G47" s="1">
        <v>1.0</v>
      </c>
      <c r="H47" s="1">
        <v>39.0</v>
      </c>
      <c r="I47" s="1">
        <v>0.0</v>
      </c>
      <c r="J47" s="1">
        <v>0.0</v>
      </c>
      <c r="K47" s="1">
        <v>0.0</v>
      </c>
      <c r="L47" s="1">
        <v>0.0</v>
      </c>
      <c r="M47" s="1">
        <v>0.0</v>
      </c>
      <c r="N47" s="1">
        <v>1.0</v>
      </c>
      <c r="O47" s="1">
        <v>0.0</v>
      </c>
      <c r="P47" s="1">
        <v>0.0</v>
      </c>
      <c r="Q47" s="2" t="b">
        <f>IFERROR(__xludf.DUMMYFUNCTION("IF(REGEXMATCH(B47, ""DEPRECATED""), true, false)
"),FALSE)</f>
        <v>0</v>
      </c>
      <c r="R47" s="2" t="str">
        <f t="shared" si="1"/>
        <v>php - 7290</v>
      </c>
      <c r="S47" s="3" t="str">
        <f t="shared" si="2"/>
        <v>php - 1088627465</v>
      </c>
      <c r="T47" s="2" t="b">
        <f t="shared" si="3"/>
        <v>0</v>
      </c>
      <c r="AC47" s="1" t="s">
        <v>142</v>
      </c>
      <c r="AD47" s="1" t="s">
        <v>143</v>
      </c>
      <c r="AE47" s="1" t="s">
        <v>23</v>
      </c>
      <c r="AF47" s="1">
        <v>424.0</v>
      </c>
      <c r="AG47" s="1">
        <v>8.1826557E7</v>
      </c>
      <c r="AH47" s="7" t="s">
        <v>144</v>
      </c>
      <c r="AI47" s="1">
        <v>1.0</v>
      </c>
      <c r="AJ47" s="1">
        <v>63.0</v>
      </c>
      <c r="AK47" s="1">
        <v>1.0</v>
      </c>
      <c r="AL47" s="1">
        <v>3.0</v>
      </c>
      <c r="AM47" s="1">
        <v>1.0</v>
      </c>
      <c r="AN47" s="1">
        <v>0.0</v>
      </c>
      <c r="AO47" s="1">
        <v>0.0</v>
      </c>
      <c r="AP47" s="1">
        <v>1.0</v>
      </c>
      <c r="AQ47" s="1">
        <v>0.0</v>
      </c>
      <c r="AR47" s="1">
        <v>3.0</v>
      </c>
      <c r="AS47" s="2" t="b">
        <f>IFERROR(__xludf.DUMMYFUNCTION("IF(REGEXMATCH(Y83, ""DEPRECATED""), true, false)
"),FALSE)</f>
        <v>0</v>
      </c>
      <c r="AT47" s="2" t="str">
        <f t="shared" ref="AT47:AT50" si="16">CONCAT(X83, CONCAT(" - ", AF47))</f>
        <v> - 424</v>
      </c>
      <c r="AU47" s="3" t="str">
        <f t="shared" ref="AU47:AU50" si="17">CONCAT(X83, CONCAT(" - ", AG47))</f>
        <v> - 81826557</v>
      </c>
      <c r="AV47" s="2" t="b">
        <f t="shared" ref="AV47:AV50" si="18">if(eq(AI47,"undefined"),true,false)</f>
        <v>0</v>
      </c>
    </row>
    <row r="48">
      <c r="A48" s="1" t="s">
        <v>160</v>
      </c>
      <c r="B48" s="1" t="s">
        <v>161</v>
      </c>
      <c r="C48" s="1" t="s">
        <v>23</v>
      </c>
      <c r="D48" s="1">
        <v>3761.0</v>
      </c>
      <c r="E48" s="1">
        <v>2.108317531E9</v>
      </c>
      <c r="F48" s="7" t="s">
        <v>162</v>
      </c>
      <c r="G48" s="1">
        <v>5.0</v>
      </c>
      <c r="H48" s="1">
        <v>0.0</v>
      </c>
      <c r="I48" s="1">
        <v>32.0</v>
      </c>
      <c r="J48" s="1">
        <v>0.0</v>
      </c>
      <c r="K48" s="1">
        <v>20.0</v>
      </c>
      <c r="L48" s="1">
        <v>0.0</v>
      </c>
      <c r="M48" s="1">
        <v>0.0</v>
      </c>
      <c r="N48" s="1">
        <v>0.0</v>
      </c>
      <c r="O48" s="1">
        <v>0.0</v>
      </c>
      <c r="P48" s="1">
        <v>0.0</v>
      </c>
      <c r="Q48" s="2" t="b">
        <f>IFERROR(__xludf.DUMMYFUNCTION("IF(REGEXMATCH(B48, ""DEPRECATED""), true, false)
"),FALSE)</f>
        <v>0</v>
      </c>
      <c r="R48" s="2" t="str">
        <f t="shared" si="1"/>
        <v>openjdk - 3761</v>
      </c>
      <c r="S48" s="3" t="str">
        <f t="shared" si="2"/>
        <v>openjdk - 2108317531</v>
      </c>
      <c r="T48" s="2" t="b">
        <f t="shared" si="3"/>
        <v>0</v>
      </c>
      <c r="AC48" s="1" t="s">
        <v>145</v>
      </c>
      <c r="AD48" s="1" t="s">
        <v>146</v>
      </c>
      <c r="AE48" s="1" t="s">
        <v>23</v>
      </c>
      <c r="AF48" s="1">
        <v>314.0</v>
      </c>
      <c r="AG48" s="1">
        <v>1.17763937E8</v>
      </c>
      <c r="AH48" s="7" t="s">
        <v>147</v>
      </c>
      <c r="AI48" s="1">
        <v>1.0</v>
      </c>
      <c r="AJ48" s="1">
        <v>40.0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1.0</v>
      </c>
      <c r="AQ48" s="1">
        <v>0.0</v>
      </c>
      <c r="AR48" s="1">
        <v>3.0</v>
      </c>
      <c r="AS48" s="2" t="b">
        <f>IFERROR(__xludf.DUMMYFUNCTION("IF(REGEXMATCH(Y84, ""DEPRECATED""), true, false)
"),FALSE)</f>
        <v>0</v>
      </c>
      <c r="AT48" s="2" t="str">
        <f t="shared" si="16"/>
        <v> - 314</v>
      </c>
      <c r="AU48" s="3" t="str">
        <f t="shared" si="17"/>
        <v> - 117763937</v>
      </c>
      <c r="AV48" s="2" t="b">
        <f t="shared" si="18"/>
        <v>0</v>
      </c>
    </row>
    <row r="49" hidden="1">
      <c r="A49" s="1" t="s">
        <v>163</v>
      </c>
      <c r="B49" s="1" t="s">
        <v>164</v>
      </c>
      <c r="C49" s="1" t="s">
        <v>23</v>
      </c>
      <c r="D49" s="1">
        <v>500.0</v>
      </c>
      <c r="E49" s="1">
        <v>1.33720928E8</v>
      </c>
      <c r="F49" s="7" t="s">
        <v>165</v>
      </c>
      <c r="G49" s="1" t="s">
        <v>166</v>
      </c>
      <c r="H49" s="1" t="s">
        <v>166</v>
      </c>
      <c r="I49" s="1" t="s">
        <v>166</v>
      </c>
      <c r="J49" s="1" t="s">
        <v>166</v>
      </c>
      <c r="K49" s="1" t="s">
        <v>166</v>
      </c>
      <c r="L49" s="1" t="s">
        <v>166</v>
      </c>
      <c r="M49" s="1" t="s">
        <v>166</v>
      </c>
      <c r="N49" s="1" t="s">
        <v>166</v>
      </c>
      <c r="O49" s="1" t="s">
        <v>166</v>
      </c>
      <c r="P49" s="1" t="s">
        <v>166</v>
      </c>
      <c r="Q49" s="2" t="b">
        <f>IFERROR(__xludf.DUMMYFUNCTION("IF(REGEXMATCH(B49, ""DEPRECATED""), true, false)
"),FALSE)</f>
        <v>0</v>
      </c>
      <c r="R49" s="2" t="str">
        <f t="shared" si="1"/>
        <v>teamspeak - 500</v>
      </c>
      <c r="S49" s="3" t="str">
        <f t="shared" si="2"/>
        <v>teamspeak - 133720928</v>
      </c>
      <c r="T49" s="2" t="b">
        <f t="shared" si="3"/>
        <v>1</v>
      </c>
      <c r="AC49" s="1" t="s">
        <v>148</v>
      </c>
      <c r="AD49" s="1" t="s">
        <v>149</v>
      </c>
      <c r="AE49" s="1" t="s">
        <v>23</v>
      </c>
      <c r="AF49" s="1">
        <v>1006.0</v>
      </c>
      <c r="AG49" s="1">
        <v>1.52991286E8</v>
      </c>
      <c r="AH49" s="7" t="s">
        <v>150</v>
      </c>
      <c r="AI49" s="1">
        <v>1.0</v>
      </c>
      <c r="AJ49" s="1">
        <v>40.0</v>
      </c>
      <c r="AK49" s="1">
        <v>0.0</v>
      </c>
      <c r="AL49" s="1">
        <v>0.0</v>
      </c>
      <c r="AM49" s="1">
        <v>0.0</v>
      </c>
      <c r="AN49" s="1">
        <v>0.0</v>
      </c>
      <c r="AO49" s="1">
        <v>0.0</v>
      </c>
      <c r="AP49" s="1">
        <v>1.0</v>
      </c>
      <c r="AQ49" s="1">
        <v>0.0</v>
      </c>
      <c r="AR49" s="1">
        <v>3.0</v>
      </c>
      <c r="AS49" s="2" t="b">
        <f>IFERROR(__xludf.DUMMYFUNCTION("IF(REGEXMATCH(Y85, ""DEPRECATED""), true, false)
"),FALSE)</f>
        <v>0</v>
      </c>
      <c r="AT49" s="2" t="str">
        <f t="shared" si="16"/>
        <v> - 1006</v>
      </c>
      <c r="AU49" s="3" t="str">
        <f t="shared" si="17"/>
        <v> - 152991286</v>
      </c>
      <c r="AV49" s="2" t="b">
        <f t="shared" si="18"/>
        <v>0</v>
      </c>
    </row>
    <row r="50">
      <c r="A50" s="1" t="s">
        <v>167</v>
      </c>
      <c r="B50" s="1" t="s">
        <v>168</v>
      </c>
      <c r="C50" s="1" t="s">
        <v>23</v>
      </c>
      <c r="D50" s="1">
        <v>112.0</v>
      </c>
      <c r="E50" s="1">
        <v>2.8109226E7</v>
      </c>
      <c r="F50" s="7" t="s">
        <v>169</v>
      </c>
      <c r="G50" s="1">
        <v>0.0</v>
      </c>
      <c r="H50" s="1">
        <v>0.0</v>
      </c>
      <c r="I50" s="1">
        <v>0.0</v>
      </c>
      <c r="J50" s="1">
        <v>0.0</v>
      </c>
      <c r="K50" s="1">
        <v>0.0</v>
      </c>
      <c r="L50" s="1">
        <v>0.0</v>
      </c>
      <c r="M50" s="1">
        <v>0.0</v>
      </c>
      <c r="N50" s="1">
        <v>0.0</v>
      </c>
      <c r="O50" s="1">
        <v>1.0</v>
      </c>
      <c r="P50" s="1">
        <v>0.0</v>
      </c>
      <c r="Q50" s="2" t="b">
        <f>IFERROR(__xludf.DUMMYFUNCTION("IF(REGEXMATCH(B50, ""DEPRECATED""), true, false)
"),FALSE)</f>
        <v>0</v>
      </c>
      <c r="R50" s="2" t="str">
        <f t="shared" si="1"/>
        <v>znc - 112</v>
      </c>
      <c r="S50" s="3" t="str">
        <f t="shared" si="2"/>
        <v>znc - 28109226</v>
      </c>
      <c r="T50" s="2" t="b">
        <f t="shared" si="3"/>
        <v>0</v>
      </c>
      <c r="AC50" s="1" t="s">
        <v>151</v>
      </c>
      <c r="AD50" s="1" t="s">
        <v>152</v>
      </c>
      <c r="AE50" s="1" t="s">
        <v>23</v>
      </c>
      <c r="AF50" s="1">
        <v>56.0</v>
      </c>
      <c r="AG50" s="1">
        <v>4420232.0</v>
      </c>
      <c r="AH50" s="7" t="s">
        <v>153</v>
      </c>
      <c r="AI50" s="1">
        <v>2.0</v>
      </c>
      <c r="AJ50" s="1">
        <v>116.0</v>
      </c>
      <c r="AK50" s="1">
        <v>21.0</v>
      </c>
      <c r="AL50" s="1">
        <v>4.0</v>
      </c>
      <c r="AM50" s="1">
        <v>37.0</v>
      </c>
      <c r="AN50" s="1">
        <v>0.0</v>
      </c>
      <c r="AO50" s="1">
        <v>5.0</v>
      </c>
      <c r="AP50" s="1">
        <v>1.0</v>
      </c>
      <c r="AQ50" s="1">
        <v>4.0</v>
      </c>
      <c r="AR50" s="1">
        <v>3.0</v>
      </c>
      <c r="AS50" s="2" t="b">
        <f>IFERROR(__xludf.DUMMYFUNCTION("IF(REGEXMATCH(Y86, ""DEPRECATED""), true, false)
"),FALSE)</f>
        <v>0</v>
      </c>
      <c r="AT50" s="2" t="str">
        <f t="shared" si="16"/>
        <v> - 56</v>
      </c>
      <c r="AU50" s="3" t="str">
        <f t="shared" si="17"/>
        <v> - 4420232</v>
      </c>
      <c r="AV50" s="2" t="b">
        <f t="shared" si="18"/>
        <v>0</v>
      </c>
    </row>
    <row r="51">
      <c r="A51" s="1" t="s">
        <v>170</v>
      </c>
      <c r="B51" s="1" t="s">
        <v>171</v>
      </c>
      <c r="C51" s="1" t="s">
        <v>23</v>
      </c>
      <c r="D51" s="1">
        <v>875.0</v>
      </c>
      <c r="E51" s="1">
        <v>7.2986675E7</v>
      </c>
      <c r="F51" s="7" t="s">
        <v>172</v>
      </c>
      <c r="G51" s="1">
        <v>1.0</v>
      </c>
      <c r="H51" s="1">
        <v>82.0</v>
      </c>
      <c r="I51" s="1">
        <v>0.0</v>
      </c>
      <c r="J51" s="1">
        <v>7.0</v>
      </c>
      <c r="K51" s="1">
        <v>0.0</v>
      </c>
      <c r="L51" s="1">
        <v>0.0</v>
      </c>
      <c r="M51" s="1">
        <v>0.0</v>
      </c>
      <c r="N51" s="1">
        <v>1.0</v>
      </c>
      <c r="O51" s="1">
        <v>0.0</v>
      </c>
      <c r="P51" s="1">
        <v>0.0</v>
      </c>
      <c r="Q51" s="2" t="b">
        <f>IFERROR(__xludf.DUMMYFUNCTION("IF(REGEXMATCH(B51, ""DEPRECATED""), true, false)
"),FALSE)</f>
        <v>0</v>
      </c>
      <c r="R51" s="2" t="str">
        <f t="shared" si="1"/>
        <v>rust - 875</v>
      </c>
      <c r="S51" s="3" t="str">
        <f t="shared" si="2"/>
        <v>rust - 72986675</v>
      </c>
      <c r="T51" s="2" t="b">
        <f t="shared" si="3"/>
        <v>0</v>
      </c>
    </row>
    <row r="52">
      <c r="A52" s="1" t="s">
        <v>173</v>
      </c>
      <c r="B52" s="1" t="s">
        <v>174</v>
      </c>
      <c r="C52" s="1" t="s">
        <v>23</v>
      </c>
      <c r="D52" s="1">
        <v>61.0</v>
      </c>
      <c r="E52" s="1">
        <v>3088276.0</v>
      </c>
      <c r="F52" s="7" t="s">
        <v>175</v>
      </c>
      <c r="G52" s="1">
        <v>1.0</v>
      </c>
      <c r="H52" s="1">
        <v>19.0</v>
      </c>
      <c r="I52" s="1">
        <v>0.0</v>
      </c>
      <c r="J52" s="1">
        <v>0.0</v>
      </c>
      <c r="K52" s="1">
        <v>0.0</v>
      </c>
      <c r="L52" s="1">
        <v>0.0</v>
      </c>
      <c r="M52" s="1">
        <v>0.0</v>
      </c>
      <c r="N52" s="1">
        <v>1.0</v>
      </c>
      <c r="O52" s="1">
        <v>0.0</v>
      </c>
      <c r="P52" s="1">
        <v>0.0</v>
      </c>
      <c r="Q52" s="2" t="b">
        <f>IFERROR(__xludf.DUMMYFUNCTION("IF(REGEXMATCH(B52, ""DEPRECATED""), true, false)
"),FALSE)</f>
        <v>0</v>
      </c>
      <c r="R52" s="2" t="str">
        <f t="shared" si="1"/>
        <v>spiped - 61</v>
      </c>
      <c r="S52" s="3" t="str">
        <f t="shared" si="2"/>
        <v>spiped - 3088276</v>
      </c>
      <c r="T52" s="2" t="b">
        <f t="shared" si="3"/>
        <v>0</v>
      </c>
      <c r="AC52" s="1" t="s">
        <v>154</v>
      </c>
      <c r="AD52" s="1" t="s">
        <v>155</v>
      </c>
      <c r="AE52" s="1" t="s">
        <v>23</v>
      </c>
      <c r="AF52" s="1">
        <v>550.0</v>
      </c>
      <c r="AG52" s="1">
        <v>5.1720543E7</v>
      </c>
      <c r="AH52" s="7" t="s">
        <v>156</v>
      </c>
      <c r="AI52" s="1">
        <v>1.0</v>
      </c>
      <c r="AJ52" s="1">
        <v>138.0</v>
      </c>
      <c r="AK52" s="1">
        <v>0.0</v>
      </c>
      <c r="AL52" s="1">
        <v>7.0</v>
      </c>
      <c r="AM52" s="1">
        <v>2.0</v>
      </c>
      <c r="AN52" s="1">
        <v>0.0</v>
      </c>
      <c r="AO52" s="1">
        <v>1.0</v>
      </c>
      <c r="AP52" s="1">
        <v>1.0</v>
      </c>
      <c r="AQ52" s="1">
        <v>0.0</v>
      </c>
      <c r="AR52" s="1">
        <v>0.0</v>
      </c>
      <c r="AS52" s="2" t="b">
        <f>IFERROR(__xludf.DUMMYFUNCTION("IF(REGEXMATCH(Y88, ""DEPRECATED""), true, false)
"),FALSE)</f>
        <v>0</v>
      </c>
      <c r="AT52" s="2" t="str">
        <f t="shared" ref="AT52:AT87" si="19">CONCAT(X88, CONCAT(" - ", AF52))</f>
        <v> - 550</v>
      </c>
      <c r="AU52" s="3" t="str">
        <f t="shared" ref="AU52:AU87" si="20">CONCAT(X88, CONCAT(" - ", AG52))</f>
        <v> - 51720543</v>
      </c>
      <c r="AV52" s="2" t="b">
        <f t="shared" ref="AV52:AV87" si="21">if(eq(AI52,"undefined"),true,false)</f>
        <v>0</v>
      </c>
    </row>
    <row r="53">
      <c r="A53" s="1" t="s">
        <v>176</v>
      </c>
      <c r="B53" s="1" t="s">
        <v>177</v>
      </c>
      <c r="C53" s="1" t="s">
        <v>23</v>
      </c>
      <c r="D53" s="1">
        <v>820.0</v>
      </c>
      <c r="E53" s="1">
        <v>2.2592601E7</v>
      </c>
      <c r="F53" s="7" t="s">
        <v>178</v>
      </c>
      <c r="G53" s="1">
        <v>1.0</v>
      </c>
      <c r="H53" s="1">
        <v>82.0</v>
      </c>
      <c r="I53" s="1">
        <v>0.0</v>
      </c>
      <c r="J53" s="1">
        <v>7.0</v>
      </c>
      <c r="K53" s="1">
        <v>0.0</v>
      </c>
      <c r="L53" s="1">
        <v>0.0</v>
      </c>
      <c r="M53" s="1">
        <v>0.0</v>
      </c>
      <c r="N53" s="1">
        <v>1.0</v>
      </c>
      <c r="O53" s="1">
        <v>0.0</v>
      </c>
      <c r="P53" s="1">
        <v>0.0</v>
      </c>
      <c r="Q53" s="2" t="b">
        <f>IFERROR(__xludf.DUMMYFUNCTION("IF(REGEXMATCH(B53, ""DEPRECATED""), true, false)
"),FALSE)</f>
        <v>0</v>
      </c>
      <c r="R53" s="2" t="str">
        <f t="shared" si="1"/>
        <v>gcc - 820</v>
      </c>
      <c r="S53" s="3" t="str">
        <f t="shared" si="2"/>
        <v>gcc - 22592601</v>
      </c>
      <c r="T53" s="2" t="b">
        <f t="shared" si="3"/>
        <v>0</v>
      </c>
      <c r="AC53" s="1" t="s">
        <v>157</v>
      </c>
      <c r="AD53" s="1" t="s">
        <v>158</v>
      </c>
      <c r="AE53" s="1" t="s">
        <v>23</v>
      </c>
      <c r="AF53" s="1">
        <v>7290.0</v>
      </c>
      <c r="AG53" s="1">
        <v>1.088627465E9</v>
      </c>
      <c r="AH53" s="7" t="s">
        <v>159</v>
      </c>
      <c r="AI53" s="1">
        <v>1.0</v>
      </c>
      <c r="AJ53" s="1">
        <v>39.0</v>
      </c>
      <c r="AK53" s="1">
        <v>0.0</v>
      </c>
      <c r="AL53" s="1">
        <v>0.0</v>
      </c>
      <c r="AM53" s="1">
        <v>0.0</v>
      </c>
      <c r="AN53" s="1">
        <v>0.0</v>
      </c>
      <c r="AO53" s="1">
        <v>0.0</v>
      </c>
      <c r="AP53" s="1">
        <v>1.0</v>
      </c>
      <c r="AQ53" s="1">
        <v>0.0</v>
      </c>
      <c r="AR53" s="1">
        <v>0.0</v>
      </c>
      <c r="AS53" s="2" t="b">
        <f>IFERROR(__xludf.DUMMYFUNCTION("IF(REGEXMATCH(Y89, ""DEPRECATED""), true, false)
"),FALSE)</f>
        <v>0</v>
      </c>
      <c r="AT53" s="2" t="str">
        <f t="shared" si="19"/>
        <v> - 7290</v>
      </c>
      <c r="AU53" s="3" t="str">
        <f t="shared" si="20"/>
        <v> - 1088627465</v>
      </c>
      <c r="AV53" s="2" t="b">
        <f t="shared" si="21"/>
        <v>0</v>
      </c>
    </row>
    <row r="54">
      <c r="A54" s="1" t="s">
        <v>179</v>
      </c>
      <c r="B54" s="1" t="s">
        <v>180</v>
      </c>
      <c r="C54" s="1" t="s">
        <v>23</v>
      </c>
      <c r="D54" s="1">
        <v>162.0</v>
      </c>
      <c r="E54" s="1">
        <v>1.5247904E7</v>
      </c>
      <c r="F54" s="7" t="s">
        <v>181</v>
      </c>
      <c r="G54" s="1">
        <v>1.0</v>
      </c>
      <c r="H54" s="1">
        <v>28.0</v>
      </c>
      <c r="I54" s="1">
        <v>0.0</v>
      </c>
      <c r="J54" s="1">
        <v>1.0</v>
      </c>
      <c r="K54" s="1">
        <v>0.0</v>
      </c>
      <c r="L54" s="1">
        <v>0.0</v>
      </c>
      <c r="M54" s="1">
        <v>0.0</v>
      </c>
      <c r="N54" s="1">
        <v>1.0</v>
      </c>
      <c r="O54" s="1">
        <v>0.0</v>
      </c>
      <c r="P54" s="1">
        <v>0.0</v>
      </c>
      <c r="Q54" s="2" t="b">
        <f>IFERROR(__xludf.DUMMYFUNCTION("IF(REGEXMATCH(B54, ""DEPRECATED""), true, false)
"),FALSE)</f>
        <v>0</v>
      </c>
      <c r="R54" s="2" t="str">
        <f t="shared" si="1"/>
        <v>varnish - 162</v>
      </c>
      <c r="S54" s="3" t="str">
        <f t="shared" si="2"/>
        <v>varnish - 15247904</v>
      </c>
      <c r="T54" s="2" t="b">
        <f t="shared" si="3"/>
        <v>0</v>
      </c>
      <c r="AC54" s="1" t="s">
        <v>160</v>
      </c>
      <c r="AD54" s="1" t="s">
        <v>161</v>
      </c>
      <c r="AE54" s="1" t="s">
        <v>23</v>
      </c>
      <c r="AF54" s="1">
        <v>3761.0</v>
      </c>
      <c r="AG54" s="1">
        <v>2.108317531E9</v>
      </c>
      <c r="AH54" s="7" t="s">
        <v>162</v>
      </c>
      <c r="AI54" s="1">
        <v>5.0</v>
      </c>
      <c r="AJ54" s="1">
        <v>0.0</v>
      </c>
      <c r="AK54" s="1">
        <v>32.0</v>
      </c>
      <c r="AL54" s="1">
        <v>0.0</v>
      </c>
      <c r="AM54" s="1">
        <v>20.0</v>
      </c>
      <c r="AN54" s="1">
        <v>0.0</v>
      </c>
      <c r="AO54" s="1">
        <v>0.0</v>
      </c>
      <c r="AP54" s="1">
        <v>0.0</v>
      </c>
      <c r="AQ54" s="1">
        <v>0.0</v>
      </c>
      <c r="AR54" s="1">
        <v>0.0</v>
      </c>
      <c r="AS54" s="2" t="b">
        <f>IFERROR(__xludf.DUMMYFUNCTION("IF(REGEXMATCH(Y90, ""DEPRECATED""), true, false)
"),FALSE)</f>
        <v>0</v>
      </c>
      <c r="AT54" s="2" t="str">
        <f t="shared" si="19"/>
        <v> - 3761</v>
      </c>
      <c r="AU54" s="3" t="str">
        <f t="shared" si="20"/>
        <v> - 2108317531</v>
      </c>
      <c r="AV54" s="2" t="b">
        <f t="shared" si="21"/>
        <v>0</v>
      </c>
    </row>
    <row r="55">
      <c r="A55" s="1" t="s">
        <v>182</v>
      </c>
      <c r="B55" s="1" t="s">
        <v>183</v>
      </c>
      <c r="C55" s="1" t="s">
        <v>23</v>
      </c>
      <c r="D55" s="1">
        <v>2283.0</v>
      </c>
      <c r="E55" s="1">
        <v>8.65448039E8</v>
      </c>
      <c r="F55" s="7" t="s">
        <v>184</v>
      </c>
      <c r="G55" s="1">
        <v>1.0</v>
      </c>
      <c r="H55" s="1">
        <v>82.0</v>
      </c>
      <c r="I55" s="1">
        <v>1.0</v>
      </c>
      <c r="J55" s="1">
        <v>7.0</v>
      </c>
      <c r="K55" s="1">
        <v>0.0</v>
      </c>
      <c r="L55" s="1">
        <v>0.0</v>
      </c>
      <c r="M55" s="1">
        <v>0.0</v>
      </c>
      <c r="N55" s="1">
        <v>1.0</v>
      </c>
      <c r="O55" s="1">
        <v>0.0</v>
      </c>
      <c r="P55" s="1">
        <v>0.0</v>
      </c>
      <c r="Q55" s="2" t="b">
        <f>IFERROR(__xludf.DUMMYFUNCTION("IF(REGEXMATCH(B55, ""DEPRECATED""), true, false)
"),FALSE)</f>
        <v>0</v>
      </c>
      <c r="R55" s="2" t="str">
        <f t="shared" si="1"/>
        <v>ruby - 2283</v>
      </c>
      <c r="S55" s="3" t="str">
        <f t="shared" si="2"/>
        <v>ruby - 865448039</v>
      </c>
      <c r="T55" s="2" t="b">
        <f t="shared" si="3"/>
        <v>0</v>
      </c>
      <c r="AC55" s="1" t="s">
        <v>167</v>
      </c>
      <c r="AD55" s="1" t="s">
        <v>168</v>
      </c>
      <c r="AE55" s="1" t="s">
        <v>23</v>
      </c>
      <c r="AF55" s="1">
        <v>112.0</v>
      </c>
      <c r="AG55" s="1">
        <v>2.8109226E7</v>
      </c>
      <c r="AH55" s="7" t="s">
        <v>169</v>
      </c>
      <c r="AI55" s="1">
        <v>0.0</v>
      </c>
      <c r="AJ55" s="1">
        <v>0.0</v>
      </c>
      <c r="AK55" s="1">
        <v>0.0</v>
      </c>
      <c r="AL55" s="1">
        <v>0.0</v>
      </c>
      <c r="AM55" s="1">
        <v>0.0</v>
      </c>
      <c r="AN55" s="1">
        <v>0.0</v>
      </c>
      <c r="AO55" s="1">
        <v>0.0</v>
      </c>
      <c r="AP55" s="1">
        <v>0.0</v>
      </c>
      <c r="AQ55" s="1">
        <v>1.0</v>
      </c>
      <c r="AR55" s="1">
        <v>0.0</v>
      </c>
      <c r="AS55" s="2" t="b">
        <f>IFERROR(__xludf.DUMMYFUNCTION("IF(REGEXMATCH(Y91, ""DEPRECATED""), true, false)
"),FALSE)</f>
        <v>0</v>
      </c>
      <c r="AT55" s="2" t="str">
        <f t="shared" si="19"/>
        <v> - 112</v>
      </c>
      <c r="AU55" s="3" t="str">
        <f t="shared" si="20"/>
        <v> - 28109226</v>
      </c>
      <c r="AV55" s="2" t="b">
        <f t="shared" si="21"/>
        <v>0</v>
      </c>
    </row>
    <row r="56">
      <c r="A56" s="1" t="s">
        <v>185</v>
      </c>
      <c r="B56" s="1" t="s">
        <v>186</v>
      </c>
      <c r="C56" s="1" t="s">
        <v>23</v>
      </c>
      <c r="D56" s="1">
        <v>3903.0</v>
      </c>
      <c r="E56" s="1">
        <v>1.616002589E9</v>
      </c>
      <c r="F56" s="7" t="s">
        <v>187</v>
      </c>
      <c r="G56" s="1">
        <v>0.0</v>
      </c>
      <c r="H56" s="1">
        <v>0.0</v>
      </c>
      <c r="I56" s="1">
        <v>0.0</v>
      </c>
      <c r="J56" s="1">
        <v>0.0</v>
      </c>
      <c r="K56" s="1">
        <v>1.0</v>
      </c>
      <c r="L56" s="1">
        <v>0.0</v>
      </c>
      <c r="M56" s="1">
        <v>0.0</v>
      </c>
      <c r="N56" s="1">
        <v>0.0</v>
      </c>
      <c r="O56" s="1">
        <v>2.0</v>
      </c>
      <c r="P56" s="1">
        <v>0.0</v>
      </c>
      <c r="Q56" s="2" t="b">
        <f>IFERROR(__xludf.DUMMYFUNCTION("IF(REGEXMATCH(B56, ""DEPRECATED""), true, false)
"),FALSE)</f>
        <v>0</v>
      </c>
      <c r="R56" s="2" t="str">
        <f t="shared" si="1"/>
        <v>registry - 3903</v>
      </c>
      <c r="S56" s="3" t="str">
        <f t="shared" si="2"/>
        <v>registry - 1616002589</v>
      </c>
      <c r="T56" s="2" t="b">
        <f t="shared" si="3"/>
        <v>0</v>
      </c>
      <c r="AC56" s="1" t="s">
        <v>170</v>
      </c>
      <c r="AD56" s="1" t="s">
        <v>171</v>
      </c>
      <c r="AE56" s="1" t="s">
        <v>23</v>
      </c>
      <c r="AF56" s="1">
        <v>875.0</v>
      </c>
      <c r="AG56" s="1">
        <v>7.2986675E7</v>
      </c>
      <c r="AH56" s="7" t="s">
        <v>172</v>
      </c>
      <c r="AI56" s="1">
        <v>1.0</v>
      </c>
      <c r="AJ56" s="1">
        <v>82.0</v>
      </c>
      <c r="AK56" s="1">
        <v>0.0</v>
      </c>
      <c r="AL56" s="1">
        <v>7.0</v>
      </c>
      <c r="AM56" s="1">
        <v>0.0</v>
      </c>
      <c r="AN56" s="1">
        <v>0.0</v>
      </c>
      <c r="AO56" s="1">
        <v>0.0</v>
      </c>
      <c r="AP56" s="1">
        <v>1.0</v>
      </c>
      <c r="AQ56" s="1">
        <v>0.0</v>
      </c>
      <c r="AR56" s="1">
        <v>0.0</v>
      </c>
      <c r="AS56" s="2" t="b">
        <f>IFERROR(__xludf.DUMMYFUNCTION("IF(REGEXMATCH(Y92, ""DEPRECATED""), true, false)
"),FALSE)</f>
        <v>0</v>
      </c>
      <c r="AT56" s="2" t="str">
        <f t="shared" si="19"/>
        <v> - 875</v>
      </c>
      <c r="AU56" s="3" t="str">
        <f t="shared" si="20"/>
        <v> - 72986675</v>
      </c>
      <c r="AV56" s="2" t="b">
        <f t="shared" si="21"/>
        <v>0</v>
      </c>
    </row>
    <row r="57">
      <c r="A57" s="1" t="s">
        <v>188</v>
      </c>
      <c r="B57" s="1" t="s">
        <v>189</v>
      </c>
      <c r="C57" s="1" t="s">
        <v>23</v>
      </c>
      <c r="D57" s="1">
        <v>60.0</v>
      </c>
      <c r="E57" s="1">
        <v>2461881.0</v>
      </c>
      <c r="F57" s="7" t="s">
        <v>190</v>
      </c>
      <c r="G57" s="1">
        <v>1.0</v>
      </c>
      <c r="H57" s="1">
        <v>34.0</v>
      </c>
      <c r="I57" s="1">
        <v>0.0</v>
      </c>
      <c r="J57" s="1">
        <v>1.0</v>
      </c>
      <c r="K57" s="1">
        <v>0.0</v>
      </c>
      <c r="L57" s="1">
        <v>0.0</v>
      </c>
      <c r="M57" s="1">
        <v>0.0</v>
      </c>
      <c r="N57" s="1">
        <v>1.0</v>
      </c>
      <c r="O57" s="1">
        <v>0.0</v>
      </c>
      <c r="P57" s="1">
        <v>0.0</v>
      </c>
      <c r="Q57" s="2" t="b">
        <f>IFERROR(__xludf.DUMMYFUNCTION("IF(REGEXMATCH(B57, ""DEPRECATED""), true, false)
"),FALSE)</f>
        <v>0</v>
      </c>
      <c r="R57" s="2" t="str">
        <f t="shared" si="1"/>
        <v>rakudo-star - 60</v>
      </c>
      <c r="S57" s="3" t="str">
        <f t="shared" si="2"/>
        <v>rakudo-star - 2461881</v>
      </c>
      <c r="T57" s="2" t="b">
        <f t="shared" si="3"/>
        <v>0</v>
      </c>
      <c r="AC57" s="1" t="s">
        <v>173</v>
      </c>
      <c r="AD57" s="1" t="s">
        <v>174</v>
      </c>
      <c r="AE57" s="1" t="s">
        <v>23</v>
      </c>
      <c r="AF57" s="1">
        <v>61.0</v>
      </c>
      <c r="AG57" s="1">
        <v>3088276.0</v>
      </c>
      <c r="AH57" s="7" t="s">
        <v>175</v>
      </c>
      <c r="AI57" s="1">
        <v>1.0</v>
      </c>
      <c r="AJ57" s="1">
        <v>19.0</v>
      </c>
      <c r="AK57" s="1">
        <v>0.0</v>
      </c>
      <c r="AL57" s="1">
        <v>0.0</v>
      </c>
      <c r="AM57" s="1">
        <v>0.0</v>
      </c>
      <c r="AN57" s="1">
        <v>0.0</v>
      </c>
      <c r="AO57" s="1">
        <v>0.0</v>
      </c>
      <c r="AP57" s="1">
        <v>1.0</v>
      </c>
      <c r="AQ57" s="1">
        <v>0.0</v>
      </c>
      <c r="AR57" s="1">
        <v>0.0</v>
      </c>
      <c r="AS57" s="2" t="b">
        <f>IFERROR(__xludf.DUMMYFUNCTION("IF(REGEXMATCH(Y93, ""DEPRECATED""), true, false)
"),FALSE)</f>
        <v>0</v>
      </c>
      <c r="AT57" s="2" t="str">
        <f t="shared" si="19"/>
        <v> - 61</v>
      </c>
      <c r="AU57" s="3" t="str">
        <f t="shared" si="20"/>
        <v> - 3088276</v>
      </c>
      <c r="AV57" s="2" t="b">
        <f t="shared" si="21"/>
        <v>0</v>
      </c>
    </row>
    <row r="58">
      <c r="A58" s="1" t="s">
        <v>191</v>
      </c>
      <c r="B58" s="1" t="s">
        <v>192</v>
      </c>
      <c r="C58" s="1" t="s">
        <v>23</v>
      </c>
      <c r="D58" s="1">
        <v>164.0</v>
      </c>
      <c r="E58" s="1">
        <v>9.49231E7</v>
      </c>
      <c r="F58" s="7" t="s">
        <v>193</v>
      </c>
      <c r="G58" s="1">
        <v>0.0</v>
      </c>
      <c r="H58" s="1">
        <v>0.0</v>
      </c>
      <c r="I58" s="1">
        <v>4.0</v>
      </c>
      <c r="J58" s="1">
        <v>0.0</v>
      </c>
      <c r="K58" s="1">
        <v>2.0</v>
      </c>
      <c r="L58" s="1">
        <v>0.0</v>
      </c>
      <c r="M58" s="1">
        <v>0.0</v>
      </c>
      <c r="N58" s="1">
        <v>0.0</v>
      </c>
      <c r="O58" s="1">
        <v>1.0</v>
      </c>
      <c r="P58" s="1">
        <v>0.0</v>
      </c>
      <c r="Q58" s="2" t="b">
        <f>IFERROR(__xludf.DUMMYFUNCTION("IF(REGEXMATCH(B58, ""DEPRECATED""), true, false)
"),TRUE)</f>
        <v>1</v>
      </c>
      <c r="R58" s="2" t="str">
        <f t="shared" si="1"/>
        <v>nats-streaming - 164</v>
      </c>
      <c r="S58" s="3" t="str">
        <f t="shared" si="2"/>
        <v>nats-streaming - 94923100</v>
      </c>
      <c r="T58" s="2" t="b">
        <f t="shared" si="3"/>
        <v>0</v>
      </c>
      <c r="AC58" s="1" t="s">
        <v>176</v>
      </c>
      <c r="AD58" s="1" t="s">
        <v>177</v>
      </c>
      <c r="AE58" s="1" t="s">
        <v>23</v>
      </c>
      <c r="AF58" s="1">
        <v>820.0</v>
      </c>
      <c r="AG58" s="1">
        <v>2.2592601E7</v>
      </c>
      <c r="AH58" s="7" t="s">
        <v>178</v>
      </c>
      <c r="AI58" s="1">
        <v>1.0</v>
      </c>
      <c r="AJ58" s="1">
        <v>82.0</v>
      </c>
      <c r="AK58" s="1">
        <v>0.0</v>
      </c>
      <c r="AL58" s="1">
        <v>7.0</v>
      </c>
      <c r="AM58" s="1">
        <v>0.0</v>
      </c>
      <c r="AN58" s="1">
        <v>0.0</v>
      </c>
      <c r="AO58" s="1">
        <v>0.0</v>
      </c>
      <c r="AP58" s="1">
        <v>1.0</v>
      </c>
      <c r="AQ58" s="1">
        <v>0.0</v>
      </c>
      <c r="AR58" s="1">
        <v>0.0</v>
      </c>
      <c r="AS58" s="2" t="b">
        <f>IFERROR(__xludf.DUMMYFUNCTION("IF(REGEXMATCH(Y94, ""DEPRECATED""), true, false)
"),FALSE)</f>
        <v>0</v>
      </c>
      <c r="AT58" s="2" t="str">
        <f t="shared" si="19"/>
        <v> - 820</v>
      </c>
      <c r="AU58" s="3" t="str">
        <f t="shared" si="20"/>
        <v> - 22592601</v>
      </c>
      <c r="AV58" s="2" t="b">
        <f t="shared" si="21"/>
        <v>0</v>
      </c>
    </row>
    <row r="59">
      <c r="A59" s="1" t="s">
        <v>194</v>
      </c>
      <c r="B59" s="1" t="s">
        <v>195</v>
      </c>
      <c r="C59" s="1" t="s">
        <v>23</v>
      </c>
      <c r="D59" s="1">
        <v>61.0</v>
      </c>
      <c r="E59" s="1">
        <v>2.4428513E7</v>
      </c>
      <c r="F59" s="7" t="s">
        <v>196</v>
      </c>
      <c r="G59" s="1">
        <v>0.0</v>
      </c>
      <c r="H59" s="1">
        <v>53.0</v>
      </c>
      <c r="I59" s="1">
        <v>0.0</v>
      </c>
      <c r="J59" s="1">
        <v>1.0</v>
      </c>
      <c r="K59" s="1">
        <v>0.0</v>
      </c>
      <c r="L59" s="1">
        <v>0.0</v>
      </c>
      <c r="M59" s="1">
        <v>0.0</v>
      </c>
      <c r="N59" s="1">
        <v>1.0</v>
      </c>
      <c r="O59" s="1">
        <v>0.0</v>
      </c>
      <c r="P59" s="1">
        <v>0.0</v>
      </c>
      <c r="Q59" s="2" t="b">
        <f>IFERROR(__xludf.DUMMYFUNCTION("IF(REGEXMATCH(B59, ""DEPRECATED""), true, false)
"),FALSE)</f>
        <v>0</v>
      </c>
      <c r="R59" s="2" t="str">
        <f t="shared" si="1"/>
        <v>haxe - 61</v>
      </c>
      <c r="S59" s="3" t="str">
        <f t="shared" si="2"/>
        <v>haxe - 24428513</v>
      </c>
      <c r="T59" s="2" t="b">
        <f t="shared" si="3"/>
        <v>0</v>
      </c>
      <c r="AC59" s="1" t="s">
        <v>179</v>
      </c>
      <c r="AD59" s="1" t="s">
        <v>180</v>
      </c>
      <c r="AE59" s="1" t="s">
        <v>23</v>
      </c>
      <c r="AF59" s="1">
        <v>162.0</v>
      </c>
      <c r="AG59" s="1">
        <v>1.5247904E7</v>
      </c>
      <c r="AH59" s="7" t="s">
        <v>181</v>
      </c>
      <c r="AI59" s="1">
        <v>1.0</v>
      </c>
      <c r="AJ59" s="1">
        <v>28.0</v>
      </c>
      <c r="AK59" s="1">
        <v>0.0</v>
      </c>
      <c r="AL59" s="1">
        <v>1.0</v>
      </c>
      <c r="AM59" s="1">
        <v>0.0</v>
      </c>
      <c r="AN59" s="1">
        <v>0.0</v>
      </c>
      <c r="AO59" s="1">
        <v>0.0</v>
      </c>
      <c r="AP59" s="1">
        <v>1.0</v>
      </c>
      <c r="AQ59" s="1">
        <v>0.0</v>
      </c>
      <c r="AR59" s="1">
        <v>0.0</v>
      </c>
      <c r="AS59" s="2" t="b">
        <f>IFERROR(__xludf.DUMMYFUNCTION("IF(REGEXMATCH(Y95, ""DEPRECATED""), true, false)
"),FALSE)</f>
        <v>0</v>
      </c>
      <c r="AT59" s="2" t="str">
        <f t="shared" si="19"/>
        <v> - 162</v>
      </c>
      <c r="AU59" s="3" t="str">
        <f t="shared" si="20"/>
        <v> - 15247904</v>
      </c>
      <c r="AV59" s="2" t="b">
        <f t="shared" si="21"/>
        <v>0</v>
      </c>
    </row>
    <row r="60">
      <c r="A60" s="1" t="s">
        <v>197</v>
      </c>
      <c r="B60" s="1" t="s">
        <v>198</v>
      </c>
      <c r="C60" s="1" t="s">
        <v>23</v>
      </c>
      <c r="D60" s="1">
        <v>755.0</v>
      </c>
      <c r="E60" s="1">
        <v>3.16767707E8</v>
      </c>
      <c r="F60" s="7" t="s">
        <v>199</v>
      </c>
      <c r="G60" s="1">
        <v>3.0</v>
      </c>
      <c r="H60" s="1">
        <v>37.0</v>
      </c>
      <c r="I60" s="1">
        <v>3.0</v>
      </c>
      <c r="J60" s="1">
        <v>51.0</v>
      </c>
      <c r="K60" s="1">
        <v>9.0</v>
      </c>
      <c r="L60" s="1">
        <v>1.0</v>
      </c>
      <c r="M60" s="1">
        <v>0.0</v>
      </c>
      <c r="N60" s="1">
        <v>0.0</v>
      </c>
      <c r="O60" s="1">
        <v>0.0</v>
      </c>
      <c r="P60" s="1">
        <v>0.0</v>
      </c>
      <c r="Q60" s="2" t="b">
        <f>IFERROR(__xludf.DUMMYFUNCTION("IF(REGEXMATCH(B60, ""DEPRECATED""), true, false)
"),FALSE)</f>
        <v>0</v>
      </c>
      <c r="R60" s="2" t="str">
        <f t="shared" si="1"/>
        <v>kong - 755</v>
      </c>
      <c r="S60" s="3" t="str">
        <f t="shared" si="2"/>
        <v>kong - 316767707</v>
      </c>
      <c r="T60" s="2" t="b">
        <f t="shared" si="3"/>
        <v>0</v>
      </c>
      <c r="AC60" s="1" t="s">
        <v>182</v>
      </c>
      <c r="AD60" s="1" t="s">
        <v>183</v>
      </c>
      <c r="AE60" s="1" t="s">
        <v>23</v>
      </c>
      <c r="AF60" s="1">
        <v>2283.0</v>
      </c>
      <c r="AG60" s="1">
        <v>8.65448039E8</v>
      </c>
      <c r="AH60" s="7" t="s">
        <v>184</v>
      </c>
      <c r="AI60" s="1">
        <v>1.0</v>
      </c>
      <c r="AJ60" s="1">
        <v>82.0</v>
      </c>
      <c r="AK60" s="1">
        <v>1.0</v>
      </c>
      <c r="AL60" s="1">
        <v>7.0</v>
      </c>
      <c r="AM60" s="1">
        <v>0.0</v>
      </c>
      <c r="AN60" s="1">
        <v>0.0</v>
      </c>
      <c r="AO60" s="1">
        <v>0.0</v>
      </c>
      <c r="AP60" s="1">
        <v>1.0</v>
      </c>
      <c r="AQ60" s="1">
        <v>0.0</v>
      </c>
      <c r="AR60" s="1">
        <v>0.0</v>
      </c>
      <c r="AS60" s="2" t="b">
        <f>IFERROR(__xludf.DUMMYFUNCTION("IF(REGEXMATCH(Y96, ""DEPRECATED""), true, false)
"),FALSE)</f>
        <v>0</v>
      </c>
      <c r="AT60" s="2" t="str">
        <f t="shared" si="19"/>
        <v> - 2283</v>
      </c>
      <c r="AU60" s="3" t="str">
        <f t="shared" si="20"/>
        <v> - 865448039</v>
      </c>
      <c r="AV60" s="2" t="b">
        <f t="shared" si="21"/>
        <v>0</v>
      </c>
    </row>
    <row r="61">
      <c r="A61" s="1" t="s">
        <v>200</v>
      </c>
      <c r="B61" s="1" t="s">
        <v>201</v>
      </c>
      <c r="C61" s="1" t="s">
        <v>23</v>
      </c>
      <c r="D61" s="1">
        <v>169.0</v>
      </c>
      <c r="E61" s="1">
        <v>8046497.0</v>
      </c>
      <c r="F61" s="7" t="s">
        <v>202</v>
      </c>
      <c r="G61" s="1">
        <v>1.0</v>
      </c>
      <c r="H61" s="1">
        <v>21.0</v>
      </c>
      <c r="I61" s="1">
        <v>0.0</v>
      </c>
      <c r="J61" s="1">
        <v>1.0</v>
      </c>
      <c r="K61" s="1">
        <v>0.0</v>
      </c>
      <c r="L61" s="1">
        <v>0.0</v>
      </c>
      <c r="M61" s="1">
        <v>0.0</v>
      </c>
      <c r="N61" s="1">
        <v>1.0</v>
      </c>
      <c r="O61" s="1">
        <v>0.0</v>
      </c>
      <c r="P61" s="1">
        <v>0.0</v>
      </c>
      <c r="Q61" s="2" t="b">
        <f>IFERROR(__xludf.DUMMYFUNCTION("IF(REGEXMATCH(B61, ""DEPRECATED""), true, false)
"),FALSE)</f>
        <v>0</v>
      </c>
      <c r="R61" s="2" t="str">
        <f t="shared" si="1"/>
        <v>irssi - 169</v>
      </c>
      <c r="S61" s="3" t="str">
        <f t="shared" si="2"/>
        <v>irssi - 8046497</v>
      </c>
      <c r="T61" s="2" t="b">
        <f t="shared" si="3"/>
        <v>0</v>
      </c>
      <c r="AC61" s="1" t="s">
        <v>185</v>
      </c>
      <c r="AD61" s="1" t="s">
        <v>186</v>
      </c>
      <c r="AE61" s="1" t="s">
        <v>23</v>
      </c>
      <c r="AF61" s="1">
        <v>3903.0</v>
      </c>
      <c r="AG61" s="1">
        <v>1.616002589E9</v>
      </c>
      <c r="AH61" s="7" t="s">
        <v>187</v>
      </c>
      <c r="AI61" s="1">
        <v>0.0</v>
      </c>
      <c r="AJ61" s="1">
        <v>0.0</v>
      </c>
      <c r="AK61" s="1">
        <v>0.0</v>
      </c>
      <c r="AL61" s="1">
        <v>0.0</v>
      </c>
      <c r="AM61" s="1">
        <v>1.0</v>
      </c>
      <c r="AN61" s="1">
        <v>0.0</v>
      </c>
      <c r="AO61" s="1">
        <v>0.0</v>
      </c>
      <c r="AP61" s="1">
        <v>0.0</v>
      </c>
      <c r="AQ61" s="1">
        <v>2.0</v>
      </c>
      <c r="AR61" s="1">
        <v>0.0</v>
      </c>
      <c r="AS61" s="2" t="b">
        <f>IFERROR(__xludf.DUMMYFUNCTION("IF(REGEXMATCH(Y97, ""DEPRECATED""), true, false)
"),FALSE)</f>
        <v>0</v>
      </c>
      <c r="AT61" s="2" t="str">
        <f t="shared" si="19"/>
        <v> - 3903</v>
      </c>
      <c r="AU61" s="3" t="str">
        <f t="shared" si="20"/>
        <v> - 1616002589</v>
      </c>
      <c r="AV61" s="2" t="b">
        <f t="shared" si="21"/>
        <v>0</v>
      </c>
    </row>
    <row r="62">
      <c r="A62" s="1" t="s">
        <v>203</v>
      </c>
      <c r="B62" s="1" t="s">
        <v>204</v>
      </c>
      <c r="C62" s="1" t="s">
        <v>23</v>
      </c>
      <c r="D62" s="1">
        <v>183.0</v>
      </c>
      <c r="E62" s="1">
        <v>1.0690505E7</v>
      </c>
      <c r="F62" s="7" t="s">
        <v>205</v>
      </c>
      <c r="G62" s="1">
        <v>0.0</v>
      </c>
      <c r="H62" s="1">
        <v>0.0</v>
      </c>
      <c r="I62" s="1">
        <v>1.0</v>
      </c>
      <c r="J62" s="1">
        <v>0.0</v>
      </c>
      <c r="K62" s="1">
        <v>0.0</v>
      </c>
      <c r="L62" s="1">
        <v>0.0</v>
      </c>
      <c r="M62" s="1">
        <v>0.0</v>
      </c>
      <c r="N62" s="1">
        <v>0.0</v>
      </c>
      <c r="O62" s="1">
        <v>1.0</v>
      </c>
      <c r="P62" s="1">
        <v>0.0</v>
      </c>
      <c r="Q62" s="2" t="b">
        <f>IFERROR(__xludf.DUMMYFUNCTION("IF(REGEXMATCH(B62, ""DEPRECATED""), true, false)
"),FALSE)</f>
        <v>0</v>
      </c>
      <c r="R62" s="2" t="str">
        <f t="shared" si="1"/>
        <v>fluentd - 183</v>
      </c>
      <c r="S62" s="3" t="str">
        <f t="shared" si="2"/>
        <v>fluentd - 10690505</v>
      </c>
      <c r="T62" s="2" t="b">
        <f t="shared" si="3"/>
        <v>0</v>
      </c>
      <c r="AC62" s="1" t="s">
        <v>188</v>
      </c>
      <c r="AD62" s="1" t="s">
        <v>189</v>
      </c>
      <c r="AE62" s="1" t="s">
        <v>23</v>
      </c>
      <c r="AF62" s="1">
        <v>60.0</v>
      </c>
      <c r="AG62" s="1">
        <v>2461881.0</v>
      </c>
      <c r="AH62" s="7" t="s">
        <v>190</v>
      </c>
      <c r="AI62" s="1">
        <v>1.0</v>
      </c>
      <c r="AJ62" s="1">
        <v>34.0</v>
      </c>
      <c r="AK62" s="1">
        <v>0.0</v>
      </c>
      <c r="AL62" s="1">
        <v>1.0</v>
      </c>
      <c r="AM62" s="1">
        <v>0.0</v>
      </c>
      <c r="AN62" s="1">
        <v>0.0</v>
      </c>
      <c r="AO62" s="1">
        <v>0.0</v>
      </c>
      <c r="AP62" s="1">
        <v>1.0</v>
      </c>
      <c r="AQ62" s="1">
        <v>0.0</v>
      </c>
      <c r="AR62" s="1">
        <v>0.0</v>
      </c>
      <c r="AS62" s="2" t="b">
        <f>IFERROR(__xludf.DUMMYFUNCTION("IF(REGEXMATCH(Y98, ""DEPRECATED""), true, false)
"),FALSE)</f>
        <v>0</v>
      </c>
      <c r="AT62" s="2" t="str">
        <f t="shared" si="19"/>
        <v> - 60</v>
      </c>
      <c r="AU62" s="3" t="str">
        <f t="shared" si="20"/>
        <v> - 2461881</v>
      </c>
      <c r="AV62" s="2" t="b">
        <f t="shared" si="21"/>
        <v>0</v>
      </c>
    </row>
    <row r="63">
      <c r="A63" s="1" t="s">
        <v>206</v>
      </c>
      <c r="B63" s="1" t="s">
        <v>207</v>
      </c>
      <c r="C63" s="1" t="s">
        <v>23</v>
      </c>
      <c r="D63" s="1">
        <v>358.0</v>
      </c>
      <c r="E63" s="1">
        <v>5.2871224E7</v>
      </c>
      <c r="F63" s="7" t="s">
        <v>208</v>
      </c>
      <c r="G63" s="1">
        <v>1.0</v>
      </c>
      <c r="H63" s="1">
        <v>138.0</v>
      </c>
      <c r="I63" s="1">
        <v>0.0</v>
      </c>
      <c r="J63" s="1">
        <v>7.0</v>
      </c>
      <c r="K63" s="1">
        <v>2.0</v>
      </c>
      <c r="L63" s="1">
        <v>0.0</v>
      </c>
      <c r="M63" s="1">
        <v>1.0</v>
      </c>
      <c r="N63" s="1">
        <v>1.0</v>
      </c>
      <c r="O63" s="1">
        <v>0.0</v>
      </c>
      <c r="P63" s="1">
        <v>0.0</v>
      </c>
      <c r="Q63" s="2" t="b">
        <f>IFERROR(__xludf.DUMMYFUNCTION("IF(REGEXMATCH(B63, ""DEPRECATED""), true, false)
"),FALSE)</f>
        <v>0</v>
      </c>
      <c r="R63" s="2" t="str">
        <f t="shared" si="1"/>
        <v>erlang - 358</v>
      </c>
      <c r="S63" s="3" t="str">
        <f t="shared" si="2"/>
        <v>erlang - 52871224</v>
      </c>
      <c r="T63" s="2" t="b">
        <f t="shared" si="3"/>
        <v>0</v>
      </c>
      <c r="AC63" s="1" t="s">
        <v>191</v>
      </c>
      <c r="AD63" s="1" t="s">
        <v>192</v>
      </c>
      <c r="AE63" s="1" t="s">
        <v>23</v>
      </c>
      <c r="AF63" s="1">
        <v>164.0</v>
      </c>
      <c r="AG63" s="1">
        <v>9.49231E7</v>
      </c>
      <c r="AH63" s="7" t="s">
        <v>193</v>
      </c>
      <c r="AI63" s="1">
        <v>0.0</v>
      </c>
      <c r="AJ63" s="1">
        <v>0.0</v>
      </c>
      <c r="AK63" s="1">
        <v>4.0</v>
      </c>
      <c r="AL63" s="1">
        <v>0.0</v>
      </c>
      <c r="AM63" s="1">
        <v>2.0</v>
      </c>
      <c r="AN63" s="1">
        <v>0.0</v>
      </c>
      <c r="AO63" s="1">
        <v>0.0</v>
      </c>
      <c r="AP63" s="1">
        <v>0.0</v>
      </c>
      <c r="AQ63" s="1">
        <v>1.0</v>
      </c>
      <c r="AR63" s="1">
        <v>0.0</v>
      </c>
      <c r="AS63" s="2" t="b">
        <f>IFERROR(__xludf.DUMMYFUNCTION("IF(REGEXMATCH(Y99, ""DEPRECATED""), true, false)
"),FALSE)</f>
        <v>0</v>
      </c>
      <c r="AT63" s="2" t="str">
        <f t="shared" si="19"/>
        <v> - 164</v>
      </c>
      <c r="AU63" s="3" t="str">
        <f t="shared" si="20"/>
        <v> - 94923100</v>
      </c>
      <c r="AV63" s="2" t="b">
        <f t="shared" si="21"/>
        <v>0</v>
      </c>
    </row>
    <row r="64">
      <c r="A64" s="1" t="s">
        <v>209</v>
      </c>
      <c r="B64" s="1" t="s">
        <v>210</v>
      </c>
      <c r="C64" s="1" t="s">
        <v>23</v>
      </c>
      <c r="D64" s="1">
        <v>77.0</v>
      </c>
      <c r="E64" s="1">
        <v>2778233.0</v>
      </c>
      <c r="F64" s="7" t="s">
        <v>211</v>
      </c>
      <c r="G64" s="1">
        <v>0.0</v>
      </c>
      <c r="H64" s="1">
        <v>0.0</v>
      </c>
      <c r="I64" s="1">
        <v>0.0</v>
      </c>
      <c r="J64" s="1">
        <v>0.0</v>
      </c>
      <c r="K64" s="1">
        <v>0.0</v>
      </c>
      <c r="L64" s="1">
        <v>0.0</v>
      </c>
      <c r="M64" s="1">
        <v>0.0</v>
      </c>
      <c r="N64" s="1">
        <v>0.0</v>
      </c>
      <c r="O64" s="1">
        <v>0.0</v>
      </c>
      <c r="P64" s="1">
        <v>0.0</v>
      </c>
      <c r="Q64" s="2" t="b">
        <f>IFERROR(__xludf.DUMMYFUNCTION("IF(REGEXMATCH(B64, ""DEPRECATED""), true, false)
"),FALSE)</f>
        <v>0</v>
      </c>
      <c r="R64" s="2" t="str">
        <f t="shared" si="1"/>
        <v>eggdrop - 77</v>
      </c>
      <c r="S64" s="3" t="str">
        <f t="shared" si="2"/>
        <v>eggdrop - 2778233</v>
      </c>
      <c r="T64" s="2" t="b">
        <f t="shared" si="3"/>
        <v>0</v>
      </c>
      <c r="AC64" s="1" t="s">
        <v>194</v>
      </c>
      <c r="AD64" s="1" t="s">
        <v>195</v>
      </c>
      <c r="AE64" s="1" t="s">
        <v>23</v>
      </c>
      <c r="AF64" s="1">
        <v>61.0</v>
      </c>
      <c r="AG64" s="1">
        <v>2.4428513E7</v>
      </c>
      <c r="AH64" s="7" t="s">
        <v>196</v>
      </c>
      <c r="AI64" s="1">
        <v>0.0</v>
      </c>
      <c r="AJ64" s="1">
        <v>53.0</v>
      </c>
      <c r="AK64" s="1">
        <v>0.0</v>
      </c>
      <c r="AL64" s="1">
        <v>1.0</v>
      </c>
      <c r="AM64" s="1">
        <v>0.0</v>
      </c>
      <c r="AN64" s="1">
        <v>0.0</v>
      </c>
      <c r="AO64" s="1">
        <v>0.0</v>
      </c>
      <c r="AP64" s="1">
        <v>1.0</v>
      </c>
      <c r="AQ64" s="1">
        <v>0.0</v>
      </c>
      <c r="AR64" s="1">
        <v>0.0</v>
      </c>
      <c r="AS64" s="2" t="b">
        <f>IFERROR(__xludf.DUMMYFUNCTION("IF(REGEXMATCH(Y100, ""DEPRECATED""), true, false)
"),FALSE)</f>
        <v>0</v>
      </c>
      <c r="AT64" s="2" t="str">
        <f t="shared" si="19"/>
        <v> - 61</v>
      </c>
      <c r="AU64" s="3" t="str">
        <f t="shared" si="20"/>
        <v> - 24428513</v>
      </c>
      <c r="AV64" s="2" t="b">
        <f t="shared" si="21"/>
        <v>0</v>
      </c>
    </row>
    <row r="65">
      <c r="A65" s="1" t="s">
        <v>212</v>
      </c>
      <c r="B65" s="1" t="s">
        <v>213</v>
      </c>
      <c r="C65" s="1" t="s">
        <v>23</v>
      </c>
      <c r="D65" s="1">
        <v>177.0</v>
      </c>
      <c r="E65" s="1">
        <v>1.2184895E7</v>
      </c>
      <c r="F65" s="7" t="s">
        <v>214</v>
      </c>
      <c r="G65" s="1">
        <v>1.0</v>
      </c>
      <c r="H65" s="1">
        <v>0.0</v>
      </c>
      <c r="I65" s="1">
        <v>4.0</v>
      </c>
      <c r="J65" s="1">
        <v>0.0</v>
      </c>
      <c r="K65" s="1">
        <v>2.0</v>
      </c>
      <c r="L65" s="1">
        <v>0.0</v>
      </c>
      <c r="M65" s="1">
        <v>3.0</v>
      </c>
      <c r="N65" s="1">
        <v>0.0</v>
      </c>
      <c r="O65" s="1">
        <v>1.0</v>
      </c>
      <c r="P65" s="1">
        <v>0.0</v>
      </c>
      <c r="Q65" s="2" t="b">
        <f>IFERROR(__xludf.DUMMYFUNCTION("IF(REGEXMATCH(B65, ""DEPRECATED""), true, false)
"),FALSE)</f>
        <v>0</v>
      </c>
      <c r="R65" s="2" t="str">
        <f t="shared" si="1"/>
        <v>bonita - 177</v>
      </c>
      <c r="S65" s="3" t="str">
        <f t="shared" si="2"/>
        <v>bonita - 12184895</v>
      </c>
      <c r="T65" s="2" t="b">
        <f t="shared" si="3"/>
        <v>0</v>
      </c>
      <c r="AC65" s="1" t="s">
        <v>197</v>
      </c>
      <c r="AD65" s="1" t="s">
        <v>198</v>
      </c>
      <c r="AE65" s="1" t="s">
        <v>23</v>
      </c>
      <c r="AF65" s="1">
        <v>755.0</v>
      </c>
      <c r="AG65" s="1">
        <v>3.16767707E8</v>
      </c>
      <c r="AH65" s="7" t="s">
        <v>199</v>
      </c>
      <c r="AI65" s="1">
        <v>3.0</v>
      </c>
      <c r="AJ65" s="1">
        <v>37.0</v>
      </c>
      <c r="AK65" s="1">
        <v>3.0</v>
      </c>
      <c r="AL65" s="1">
        <v>51.0</v>
      </c>
      <c r="AM65" s="1">
        <v>9.0</v>
      </c>
      <c r="AN65" s="1">
        <v>1.0</v>
      </c>
      <c r="AO65" s="1">
        <v>0.0</v>
      </c>
      <c r="AP65" s="1">
        <v>0.0</v>
      </c>
      <c r="AQ65" s="1">
        <v>0.0</v>
      </c>
      <c r="AR65" s="1">
        <v>0.0</v>
      </c>
      <c r="AS65" s="2" t="b">
        <f>IFERROR(__xludf.DUMMYFUNCTION("IF(REGEXMATCH(Y101, ""DEPRECATED""), true, false)
"),FALSE)</f>
        <v>0</v>
      </c>
      <c r="AT65" s="2" t="str">
        <f t="shared" si="19"/>
        <v> - 755</v>
      </c>
      <c r="AU65" s="3" t="str">
        <f t="shared" si="20"/>
        <v> - 316767707</v>
      </c>
      <c r="AV65" s="2" t="b">
        <f t="shared" si="21"/>
        <v>0</v>
      </c>
    </row>
    <row r="66">
      <c r="A66" s="1" t="s">
        <v>215</v>
      </c>
      <c r="B66" s="1" t="s">
        <v>216</v>
      </c>
      <c r="C66" s="1" t="s">
        <v>23</v>
      </c>
      <c r="D66" s="1">
        <v>1175.0</v>
      </c>
      <c r="E66" s="1">
        <v>6.00200966E8</v>
      </c>
      <c r="F66" s="7" t="s">
        <v>217</v>
      </c>
      <c r="G66" s="1">
        <v>0.0</v>
      </c>
      <c r="H66" s="1">
        <v>0.0</v>
      </c>
      <c r="I66" s="1">
        <v>0.0</v>
      </c>
      <c r="J66" s="1">
        <v>0.0</v>
      </c>
      <c r="K66" s="1">
        <v>0.0</v>
      </c>
      <c r="L66" s="1">
        <v>0.0</v>
      </c>
      <c r="M66" s="1">
        <v>0.0</v>
      </c>
      <c r="N66" s="1">
        <v>0.0</v>
      </c>
      <c r="O66" s="1">
        <v>1.0</v>
      </c>
      <c r="P66" s="1">
        <v>0.0</v>
      </c>
      <c r="Q66" s="2" t="b">
        <f>IFERROR(__xludf.DUMMYFUNCTION("IF(REGEXMATCH(B66, ""DEPRECATED""), true, false)
"),FALSE)</f>
        <v>0</v>
      </c>
      <c r="R66" s="2" t="str">
        <f t="shared" si="1"/>
        <v>eclipse-mosquitto - 1175</v>
      </c>
      <c r="S66" s="3" t="str">
        <f t="shared" si="2"/>
        <v>eclipse-mosquitto - 600200966</v>
      </c>
      <c r="T66" s="2" t="b">
        <f t="shared" si="3"/>
        <v>0</v>
      </c>
      <c r="AC66" s="1" t="s">
        <v>200</v>
      </c>
      <c r="AD66" s="1" t="s">
        <v>201</v>
      </c>
      <c r="AE66" s="1" t="s">
        <v>23</v>
      </c>
      <c r="AF66" s="1">
        <v>169.0</v>
      </c>
      <c r="AG66" s="1">
        <v>8046497.0</v>
      </c>
      <c r="AH66" s="7" t="s">
        <v>202</v>
      </c>
      <c r="AI66" s="1">
        <v>1.0</v>
      </c>
      <c r="AJ66" s="1">
        <v>21.0</v>
      </c>
      <c r="AK66" s="1">
        <v>0.0</v>
      </c>
      <c r="AL66" s="1">
        <v>1.0</v>
      </c>
      <c r="AM66" s="1">
        <v>0.0</v>
      </c>
      <c r="AN66" s="1">
        <v>0.0</v>
      </c>
      <c r="AO66" s="1">
        <v>0.0</v>
      </c>
      <c r="AP66" s="1">
        <v>1.0</v>
      </c>
      <c r="AQ66" s="1">
        <v>0.0</v>
      </c>
      <c r="AR66" s="1">
        <v>0.0</v>
      </c>
      <c r="AS66" s="2" t="b">
        <f>IFERROR(__xludf.DUMMYFUNCTION("IF(REGEXMATCH(Y102, ""DEPRECATED""), true, false)
"),FALSE)</f>
        <v>0</v>
      </c>
      <c r="AT66" s="2" t="str">
        <f t="shared" si="19"/>
        <v> - 169</v>
      </c>
      <c r="AU66" s="3" t="str">
        <f t="shared" si="20"/>
        <v> - 8046497</v>
      </c>
      <c r="AV66" s="2" t="b">
        <f t="shared" si="21"/>
        <v>0</v>
      </c>
    </row>
    <row r="67">
      <c r="A67" s="1" t="s">
        <v>218</v>
      </c>
      <c r="B67" s="1" t="s">
        <v>219</v>
      </c>
      <c r="C67" s="1" t="s">
        <v>23</v>
      </c>
      <c r="D67" s="1">
        <v>638.0</v>
      </c>
      <c r="E67" s="1">
        <v>5.40742282E8</v>
      </c>
      <c r="F67" s="7" t="s">
        <v>220</v>
      </c>
      <c r="G67" s="1">
        <v>0.0</v>
      </c>
      <c r="H67" s="1">
        <v>0.0</v>
      </c>
      <c r="I67" s="1">
        <v>0.0</v>
      </c>
      <c r="J67" s="1">
        <v>0.0</v>
      </c>
      <c r="K67" s="1">
        <v>2.0</v>
      </c>
      <c r="L67" s="1">
        <v>0.0</v>
      </c>
      <c r="M67" s="1">
        <v>0.0</v>
      </c>
      <c r="N67" s="1">
        <v>0.0</v>
      </c>
      <c r="O67" s="1">
        <v>1.0</v>
      </c>
      <c r="P67" s="1">
        <v>0.0</v>
      </c>
      <c r="Q67" s="2" t="b">
        <f>IFERROR(__xludf.DUMMYFUNCTION("IF(REGEXMATCH(B67, ""DEPRECATED""), true, false)
"),FALSE)</f>
        <v>0</v>
      </c>
      <c r="R67" s="2" t="str">
        <f t="shared" si="1"/>
        <v>caddy - 638</v>
      </c>
      <c r="S67" s="3" t="str">
        <f t="shared" si="2"/>
        <v>caddy - 540742282</v>
      </c>
      <c r="T67" s="2" t="b">
        <f t="shared" si="3"/>
        <v>0</v>
      </c>
      <c r="AC67" s="1" t="s">
        <v>203</v>
      </c>
      <c r="AD67" s="1" t="s">
        <v>204</v>
      </c>
      <c r="AE67" s="1" t="s">
        <v>23</v>
      </c>
      <c r="AF67" s="1">
        <v>183.0</v>
      </c>
      <c r="AG67" s="1">
        <v>1.0690505E7</v>
      </c>
      <c r="AH67" s="7" t="s">
        <v>205</v>
      </c>
      <c r="AI67" s="1">
        <v>0.0</v>
      </c>
      <c r="AJ67" s="1">
        <v>0.0</v>
      </c>
      <c r="AK67" s="1">
        <v>1.0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1.0</v>
      </c>
      <c r="AR67" s="1">
        <v>0.0</v>
      </c>
      <c r="AS67" s="2" t="b">
        <f>IFERROR(__xludf.DUMMYFUNCTION("IF(REGEXMATCH(Y103, ""DEPRECATED""), true, false)
"),FALSE)</f>
        <v>0</v>
      </c>
      <c r="AT67" s="2" t="str">
        <f t="shared" si="19"/>
        <v> - 183</v>
      </c>
      <c r="AU67" s="3" t="str">
        <f t="shared" si="20"/>
        <v> - 10690505</v>
      </c>
      <c r="AV67" s="2" t="b">
        <f t="shared" si="21"/>
        <v>0</v>
      </c>
    </row>
    <row r="68">
      <c r="A68" s="1" t="s">
        <v>221</v>
      </c>
      <c r="B68" s="1" t="s">
        <v>222</v>
      </c>
      <c r="C68" s="1" t="s">
        <v>23</v>
      </c>
      <c r="D68" s="1">
        <v>37.0</v>
      </c>
      <c r="E68" s="1">
        <v>22626.0</v>
      </c>
      <c r="F68" s="7" t="s">
        <v>223</v>
      </c>
      <c r="G68" s="1">
        <v>0.0</v>
      </c>
      <c r="H68" s="1">
        <v>0.0</v>
      </c>
      <c r="I68" s="1">
        <v>1.0</v>
      </c>
      <c r="J68" s="1">
        <v>0.0</v>
      </c>
      <c r="K68" s="1">
        <v>0.0</v>
      </c>
      <c r="L68" s="1">
        <v>0.0</v>
      </c>
      <c r="M68" s="1">
        <v>0.0</v>
      </c>
      <c r="N68" s="1">
        <v>0.0</v>
      </c>
      <c r="O68" s="1">
        <v>2.0</v>
      </c>
      <c r="P68" s="1">
        <v>0.0</v>
      </c>
      <c r="Q68" s="2" t="b">
        <f>IFERROR(__xludf.DUMMYFUNCTION("IF(REGEXMATCH(B68, ""DEPRECATED""), true, false)
"),FALSE)</f>
        <v>0</v>
      </c>
      <c r="R68" s="2" t="str">
        <f t="shared" si="1"/>
        <v>api-firewall - 37</v>
      </c>
      <c r="S68" s="3" t="str">
        <f t="shared" si="2"/>
        <v>api-firewall - 22626</v>
      </c>
      <c r="T68" s="2" t="b">
        <f t="shared" si="3"/>
        <v>0</v>
      </c>
      <c r="AC68" s="1" t="s">
        <v>206</v>
      </c>
      <c r="AD68" s="1" t="s">
        <v>207</v>
      </c>
      <c r="AE68" s="1" t="s">
        <v>23</v>
      </c>
      <c r="AF68" s="1">
        <v>358.0</v>
      </c>
      <c r="AG68" s="1">
        <v>5.2871224E7</v>
      </c>
      <c r="AH68" s="7" t="s">
        <v>208</v>
      </c>
      <c r="AI68" s="1">
        <v>1.0</v>
      </c>
      <c r="AJ68" s="1">
        <v>138.0</v>
      </c>
      <c r="AK68" s="1">
        <v>0.0</v>
      </c>
      <c r="AL68" s="1">
        <v>7.0</v>
      </c>
      <c r="AM68" s="1">
        <v>2.0</v>
      </c>
      <c r="AN68" s="1">
        <v>0.0</v>
      </c>
      <c r="AO68" s="1">
        <v>1.0</v>
      </c>
      <c r="AP68" s="1">
        <v>1.0</v>
      </c>
      <c r="AQ68" s="1">
        <v>0.0</v>
      </c>
      <c r="AR68" s="1">
        <v>0.0</v>
      </c>
      <c r="AS68" s="2" t="b">
        <f>IFERROR(__xludf.DUMMYFUNCTION("IF(REGEXMATCH(Y104, ""DEPRECATED""), true, false)
"),FALSE)</f>
        <v>0</v>
      </c>
      <c r="AT68" s="2" t="str">
        <f t="shared" si="19"/>
        <v> - 358</v>
      </c>
      <c r="AU68" s="3" t="str">
        <f t="shared" si="20"/>
        <v> - 52871224</v>
      </c>
      <c r="AV68" s="2" t="b">
        <f t="shared" si="21"/>
        <v>0</v>
      </c>
    </row>
    <row r="69">
      <c r="A69" s="1" t="s">
        <v>224</v>
      </c>
      <c r="B69" s="1" t="s">
        <v>225</v>
      </c>
      <c r="C69" s="1" t="s">
        <v>23</v>
      </c>
      <c r="D69" s="1">
        <v>329.0</v>
      </c>
      <c r="E69" s="1">
        <v>1.4362404E7</v>
      </c>
      <c r="F69" s="7" t="s">
        <v>226</v>
      </c>
      <c r="G69" s="1">
        <v>1.0</v>
      </c>
      <c r="H69" s="1">
        <v>24.0</v>
      </c>
      <c r="I69" s="1">
        <v>0.0</v>
      </c>
      <c r="J69" s="1">
        <v>0.0</v>
      </c>
      <c r="K69" s="1">
        <v>0.0</v>
      </c>
      <c r="L69" s="1">
        <v>0.0</v>
      </c>
      <c r="M69" s="1">
        <v>0.0</v>
      </c>
      <c r="N69" s="1">
        <v>1.0</v>
      </c>
      <c r="O69" s="1">
        <v>0.0</v>
      </c>
      <c r="P69" s="1">
        <v>0.0</v>
      </c>
      <c r="Q69" s="2" t="b">
        <f>IFERROR(__xludf.DUMMYFUNCTION("IF(REGEXMATCH(B69, ""DEPRECATED""), true, false)
"),FALSE)</f>
        <v>0</v>
      </c>
      <c r="R69" s="2" t="str">
        <f t="shared" si="1"/>
        <v>julia - 329</v>
      </c>
      <c r="S69" s="3" t="str">
        <f t="shared" si="2"/>
        <v>julia - 14362404</v>
      </c>
      <c r="T69" s="2" t="b">
        <f t="shared" si="3"/>
        <v>0</v>
      </c>
      <c r="AC69" s="1" t="s">
        <v>209</v>
      </c>
      <c r="AD69" s="1" t="s">
        <v>210</v>
      </c>
      <c r="AE69" s="1" t="s">
        <v>23</v>
      </c>
      <c r="AF69" s="1">
        <v>77.0</v>
      </c>
      <c r="AG69" s="1">
        <v>2778233.0</v>
      </c>
      <c r="AH69" s="7" t="s">
        <v>211</v>
      </c>
      <c r="AI69" s="1">
        <v>0.0</v>
      </c>
      <c r="AJ69" s="1">
        <v>0.0</v>
      </c>
      <c r="AK69" s="1">
        <v>0.0</v>
      </c>
      <c r="AL69" s="1">
        <v>0.0</v>
      </c>
      <c r="AM69" s="1">
        <v>0.0</v>
      </c>
      <c r="AN69" s="1">
        <v>0.0</v>
      </c>
      <c r="AO69" s="1">
        <v>0.0</v>
      </c>
      <c r="AP69" s="1">
        <v>0.0</v>
      </c>
      <c r="AQ69" s="1">
        <v>0.0</v>
      </c>
      <c r="AR69" s="1">
        <v>0.0</v>
      </c>
      <c r="AS69" s="2" t="b">
        <f>IFERROR(__xludf.DUMMYFUNCTION("IF(REGEXMATCH(Y105, ""DEPRECATED""), true, false)
"),FALSE)</f>
        <v>0</v>
      </c>
      <c r="AT69" s="2" t="str">
        <f t="shared" si="19"/>
        <v> - 77</v>
      </c>
      <c r="AU69" s="3" t="str">
        <f t="shared" si="20"/>
        <v> - 2778233</v>
      </c>
      <c r="AV69" s="2" t="b">
        <f t="shared" si="21"/>
        <v>0</v>
      </c>
    </row>
    <row r="70" hidden="1">
      <c r="A70" s="1" t="s">
        <v>227</v>
      </c>
      <c r="B70" s="1" t="s">
        <v>228</v>
      </c>
      <c r="C70" s="1" t="s">
        <v>23</v>
      </c>
      <c r="D70" s="1">
        <v>620.0</v>
      </c>
      <c r="E70" s="1">
        <v>1.65021189E8</v>
      </c>
      <c r="F70" s="7" t="s">
        <v>229</v>
      </c>
      <c r="G70" s="1" t="s">
        <v>166</v>
      </c>
      <c r="H70" s="1" t="s">
        <v>166</v>
      </c>
      <c r="I70" s="1" t="s">
        <v>166</v>
      </c>
      <c r="J70" s="1" t="s">
        <v>166</v>
      </c>
      <c r="K70" s="1" t="s">
        <v>166</v>
      </c>
      <c r="L70" s="1" t="s">
        <v>166</v>
      </c>
      <c r="M70" s="1" t="s">
        <v>166</v>
      </c>
      <c r="N70" s="1" t="s">
        <v>166</v>
      </c>
      <c r="O70" s="1" t="s">
        <v>166</v>
      </c>
      <c r="P70" s="1" t="s">
        <v>166</v>
      </c>
      <c r="Q70" s="2" t="b">
        <f>IFERROR(__xludf.DUMMYFUNCTION("IF(REGEXMATCH(B70, ""DEPRECATED""), true, false)
"),FALSE)</f>
        <v>0</v>
      </c>
      <c r="R70" s="2" t="str">
        <f t="shared" si="1"/>
        <v>percona - 620</v>
      </c>
      <c r="S70" s="3" t="str">
        <f t="shared" si="2"/>
        <v>percona - 165021189</v>
      </c>
      <c r="T70" s="2" t="b">
        <f t="shared" si="3"/>
        <v>1</v>
      </c>
      <c r="AC70" s="1" t="s">
        <v>212</v>
      </c>
      <c r="AD70" s="1" t="s">
        <v>213</v>
      </c>
      <c r="AE70" s="1" t="s">
        <v>23</v>
      </c>
      <c r="AF70" s="1">
        <v>177.0</v>
      </c>
      <c r="AG70" s="1">
        <v>1.2184895E7</v>
      </c>
      <c r="AH70" s="7" t="s">
        <v>214</v>
      </c>
      <c r="AI70" s="1">
        <v>1.0</v>
      </c>
      <c r="AJ70" s="1">
        <v>0.0</v>
      </c>
      <c r="AK70" s="1">
        <v>4.0</v>
      </c>
      <c r="AL70" s="1">
        <v>0.0</v>
      </c>
      <c r="AM70" s="1">
        <v>2.0</v>
      </c>
      <c r="AN70" s="1">
        <v>0.0</v>
      </c>
      <c r="AO70" s="1">
        <v>3.0</v>
      </c>
      <c r="AP70" s="1">
        <v>0.0</v>
      </c>
      <c r="AQ70" s="1">
        <v>1.0</v>
      </c>
      <c r="AR70" s="1">
        <v>0.0</v>
      </c>
      <c r="AS70" s="2" t="b">
        <f>IFERROR(__xludf.DUMMYFUNCTION("IF(REGEXMATCH(Y106, ""DEPRECATED""), true, false)
"),FALSE)</f>
        <v>0</v>
      </c>
      <c r="AT70" s="2" t="str">
        <f t="shared" si="19"/>
        <v> - 177</v>
      </c>
      <c r="AU70" s="3" t="str">
        <f t="shared" si="20"/>
        <v> - 12184895</v>
      </c>
      <c r="AV70" s="2" t="b">
        <f t="shared" si="21"/>
        <v>0</v>
      </c>
    </row>
    <row r="71" hidden="1">
      <c r="A71" s="1" t="s">
        <v>230</v>
      </c>
      <c r="B71" s="1" t="s">
        <v>231</v>
      </c>
      <c r="C71" s="1" t="s">
        <v>23</v>
      </c>
      <c r="D71" s="1">
        <v>1026.0</v>
      </c>
      <c r="E71" s="1">
        <v>3.3006734E7</v>
      </c>
      <c r="F71" s="7" t="s">
        <v>232</v>
      </c>
      <c r="G71" s="1" t="s">
        <v>166</v>
      </c>
      <c r="H71" s="1" t="s">
        <v>166</v>
      </c>
      <c r="I71" s="1" t="s">
        <v>166</v>
      </c>
      <c r="J71" s="1" t="s">
        <v>166</v>
      </c>
      <c r="K71" s="1" t="s">
        <v>166</v>
      </c>
      <c r="L71" s="1" t="s">
        <v>166</v>
      </c>
      <c r="M71" s="1" t="s">
        <v>166</v>
      </c>
      <c r="N71" s="1" t="s">
        <v>166</v>
      </c>
      <c r="O71" s="1" t="s">
        <v>166</v>
      </c>
      <c r="P71" s="1" t="s">
        <v>166</v>
      </c>
      <c r="Q71" s="2" t="b">
        <f>IFERROR(__xludf.DUMMYFUNCTION("IF(REGEXMATCH(B71, ""DEPRECATED""), true, false)
"),FALSE)</f>
        <v>0</v>
      </c>
      <c r="R71" s="2" t="str">
        <f t="shared" si="1"/>
        <v>oraclelinux - 1026</v>
      </c>
      <c r="S71" s="3" t="str">
        <f t="shared" si="2"/>
        <v>oraclelinux - 33006734</v>
      </c>
      <c r="T71" s="2" t="b">
        <f t="shared" si="3"/>
        <v>1</v>
      </c>
      <c r="AC71" s="1" t="s">
        <v>215</v>
      </c>
      <c r="AD71" s="1" t="s">
        <v>216</v>
      </c>
      <c r="AE71" s="1" t="s">
        <v>23</v>
      </c>
      <c r="AF71" s="1">
        <v>1175.0</v>
      </c>
      <c r="AG71" s="1">
        <v>6.00200966E8</v>
      </c>
      <c r="AH71" s="7" t="s">
        <v>217</v>
      </c>
      <c r="AI71" s="1">
        <v>0.0</v>
      </c>
      <c r="AJ71" s="1">
        <v>0.0</v>
      </c>
      <c r="AK71" s="1">
        <v>0.0</v>
      </c>
      <c r="AL71" s="1">
        <v>0.0</v>
      </c>
      <c r="AM71" s="1">
        <v>0.0</v>
      </c>
      <c r="AN71" s="1">
        <v>0.0</v>
      </c>
      <c r="AO71" s="1">
        <v>0.0</v>
      </c>
      <c r="AP71" s="1">
        <v>0.0</v>
      </c>
      <c r="AQ71" s="1">
        <v>1.0</v>
      </c>
      <c r="AR71" s="1">
        <v>0.0</v>
      </c>
      <c r="AS71" s="2" t="b">
        <f>IFERROR(__xludf.DUMMYFUNCTION("IF(REGEXMATCH(Y107, ""DEPRECATED""), true, false)
"),FALSE)</f>
        <v>0</v>
      </c>
      <c r="AT71" s="2" t="str">
        <f t="shared" si="19"/>
        <v> - 1175</v>
      </c>
      <c r="AU71" s="3" t="str">
        <f t="shared" si="20"/>
        <v> - 600200966</v>
      </c>
      <c r="AV71" s="2" t="b">
        <f t="shared" si="21"/>
        <v>0</v>
      </c>
    </row>
    <row r="72">
      <c r="A72" s="1" t="s">
        <v>233</v>
      </c>
      <c r="B72" s="1" t="s">
        <v>234</v>
      </c>
      <c r="C72" s="1" t="s">
        <v>23</v>
      </c>
      <c r="D72" s="1">
        <v>448.0</v>
      </c>
      <c r="E72" s="1">
        <v>7.8640247E7</v>
      </c>
      <c r="F72" s="7" t="s">
        <v>235</v>
      </c>
      <c r="G72" s="1">
        <v>3.0</v>
      </c>
      <c r="H72" s="1">
        <v>16.0</v>
      </c>
      <c r="I72" s="1">
        <v>1.0</v>
      </c>
      <c r="J72" s="1">
        <v>15.0</v>
      </c>
      <c r="K72" s="1">
        <v>0.0</v>
      </c>
      <c r="L72" s="1">
        <v>0.0</v>
      </c>
      <c r="M72" s="1">
        <v>0.0</v>
      </c>
      <c r="N72" s="1">
        <v>0.0</v>
      </c>
      <c r="O72" s="1">
        <v>0.0</v>
      </c>
      <c r="P72" s="1">
        <v>0.0</v>
      </c>
      <c r="Q72" s="2" t="b">
        <f>IFERROR(__xludf.DUMMYFUNCTION("IF(REGEXMATCH(B72, ""DEPRECATED""), true, false)
"),FALSE)</f>
        <v>0</v>
      </c>
      <c r="R72" s="2" t="str">
        <f t="shared" si="1"/>
        <v>eclipse-temurin - 448</v>
      </c>
      <c r="S72" s="3" t="str">
        <f t="shared" si="2"/>
        <v>eclipse-temurin - 78640247</v>
      </c>
      <c r="T72" s="2" t="b">
        <f t="shared" si="3"/>
        <v>0</v>
      </c>
      <c r="AC72" s="1" t="s">
        <v>218</v>
      </c>
      <c r="AD72" s="1" t="s">
        <v>219</v>
      </c>
      <c r="AE72" s="1" t="s">
        <v>23</v>
      </c>
      <c r="AF72" s="1">
        <v>638.0</v>
      </c>
      <c r="AG72" s="1">
        <v>5.40742282E8</v>
      </c>
      <c r="AH72" s="7" t="s">
        <v>220</v>
      </c>
      <c r="AI72" s="1">
        <v>0.0</v>
      </c>
      <c r="AJ72" s="1">
        <v>0.0</v>
      </c>
      <c r="AK72" s="1">
        <v>0.0</v>
      </c>
      <c r="AL72" s="1">
        <v>0.0</v>
      </c>
      <c r="AM72" s="1">
        <v>2.0</v>
      </c>
      <c r="AN72" s="1">
        <v>0.0</v>
      </c>
      <c r="AO72" s="1">
        <v>0.0</v>
      </c>
      <c r="AP72" s="1">
        <v>0.0</v>
      </c>
      <c r="AQ72" s="1">
        <v>1.0</v>
      </c>
      <c r="AR72" s="1">
        <v>0.0</v>
      </c>
      <c r="AS72" s="2" t="b">
        <f>IFERROR(__xludf.DUMMYFUNCTION("IF(REGEXMATCH(Y108, ""DEPRECATED""), true, false)
"),FALSE)</f>
        <v>0</v>
      </c>
      <c r="AT72" s="2" t="str">
        <f t="shared" si="19"/>
        <v> - 638</v>
      </c>
      <c r="AU72" s="3" t="str">
        <f t="shared" si="20"/>
        <v> - 540742282</v>
      </c>
      <c r="AV72" s="2" t="b">
        <f t="shared" si="21"/>
        <v>0</v>
      </c>
    </row>
    <row r="73">
      <c r="A73" s="1" t="s">
        <v>236</v>
      </c>
      <c r="B73" s="1" t="s">
        <v>237</v>
      </c>
      <c r="C73" s="1" t="s">
        <v>23</v>
      </c>
      <c r="D73" s="1">
        <v>48.0</v>
      </c>
      <c r="E73" s="1">
        <v>2.1765289E7</v>
      </c>
      <c r="F73" s="7" t="s">
        <v>238</v>
      </c>
      <c r="G73" s="1">
        <v>3.0</v>
      </c>
      <c r="H73" s="1">
        <v>11.0</v>
      </c>
      <c r="I73" s="1">
        <v>1.0</v>
      </c>
      <c r="J73" s="1">
        <v>3.0</v>
      </c>
      <c r="K73" s="1">
        <v>0.0</v>
      </c>
      <c r="L73" s="1">
        <v>0.0</v>
      </c>
      <c r="M73" s="1">
        <v>0.0</v>
      </c>
      <c r="N73" s="1">
        <v>0.0</v>
      </c>
      <c r="O73" s="1">
        <v>0.0</v>
      </c>
      <c r="P73" s="1">
        <v>0.0</v>
      </c>
      <c r="Q73" s="2" t="b">
        <f>IFERROR(__xludf.DUMMYFUNCTION("IF(REGEXMATCH(B73, ""DEPRECATED""), true, false)
"),FALSE)</f>
        <v>0</v>
      </c>
      <c r="R73" s="2" t="str">
        <f t="shared" si="1"/>
        <v>sapmachine - 48</v>
      </c>
      <c r="S73" s="3" t="str">
        <f t="shared" si="2"/>
        <v>sapmachine - 21765289</v>
      </c>
      <c r="T73" s="2" t="b">
        <f t="shared" si="3"/>
        <v>0</v>
      </c>
      <c r="AC73" s="1" t="s">
        <v>221</v>
      </c>
      <c r="AD73" s="1" t="s">
        <v>222</v>
      </c>
      <c r="AE73" s="1" t="s">
        <v>23</v>
      </c>
      <c r="AF73" s="1">
        <v>37.0</v>
      </c>
      <c r="AG73" s="1">
        <v>22626.0</v>
      </c>
      <c r="AH73" s="7" t="s">
        <v>223</v>
      </c>
      <c r="AI73" s="1">
        <v>0.0</v>
      </c>
      <c r="AJ73" s="1">
        <v>0.0</v>
      </c>
      <c r="AK73" s="1">
        <v>1.0</v>
      </c>
      <c r="AL73" s="1">
        <v>0.0</v>
      </c>
      <c r="AM73" s="1">
        <v>0.0</v>
      </c>
      <c r="AN73" s="1">
        <v>0.0</v>
      </c>
      <c r="AO73" s="1">
        <v>0.0</v>
      </c>
      <c r="AP73" s="1">
        <v>0.0</v>
      </c>
      <c r="AQ73" s="1">
        <v>2.0</v>
      </c>
      <c r="AR73" s="1">
        <v>0.0</v>
      </c>
      <c r="AS73" s="2" t="b">
        <f>IFERROR(__xludf.DUMMYFUNCTION("IF(REGEXMATCH(Y109, ""DEPRECATED""), true, false)
"),FALSE)</f>
        <v>0</v>
      </c>
      <c r="AT73" s="2" t="str">
        <f t="shared" si="19"/>
        <v> - 37</v>
      </c>
      <c r="AU73" s="3" t="str">
        <f t="shared" si="20"/>
        <v> - 22626</v>
      </c>
      <c r="AV73" s="2" t="b">
        <f t="shared" si="21"/>
        <v>0</v>
      </c>
    </row>
    <row r="74" hidden="1">
      <c r="A74" s="1" t="s">
        <v>239</v>
      </c>
      <c r="B74" s="1" t="s">
        <v>240</v>
      </c>
      <c r="C74" s="1" t="s">
        <v>23</v>
      </c>
      <c r="D74" s="1">
        <v>786.0</v>
      </c>
      <c r="E74" s="1">
        <v>7.3103813E7</v>
      </c>
      <c r="F74" s="7" t="s">
        <v>241</v>
      </c>
      <c r="G74" s="1" t="s">
        <v>166</v>
      </c>
      <c r="H74" s="1" t="s">
        <v>166</v>
      </c>
      <c r="I74" s="1" t="s">
        <v>166</v>
      </c>
      <c r="J74" s="1" t="s">
        <v>166</v>
      </c>
      <c r="K74" s="1" t="s">
        <v>166</v>
      </c>
      <c r="L74" s="1" t="s">
        <v>166</v>
      </c>
      <c r="M74" s="1" t="s">
        <v>166</v>
      </c>
      <c r="N74" s="1" t="s">
        <v>166</v>
      </c>
      <c r="O74" s="1" t="s">
        <v>166</v>
      </c>
      <c r="P74" s="1" t="s">
        <v>166</v>
      </c>
      <c r="Q74" s="2" t="b">
        <f>IFERROR(__xludf.DUMMYFUNCTION("IF(REGEXMATCH(B74, ""DEPRECATED""), true, false)
"),FALSE)</f>
        <v>0</v>
      </c>
      <c r="R74" s="2" t="str">
        <f t="shared" si="1"/>
        <v>rocket.chat - 786</v>
      </c>
      <c r="S74" s="3" t="str">
        <f t="shared" si="2"/>
        <v>rocket.chat - 73103813</v>
      </c>
      <c r="T74" s="2" t="b">
        <f t="shared" si="3"/>
        <v>1</v>
      </c>
      <c r="AC74" s="1" t="s">
        <v>224</v>
      </c>
      <c r="AD74" s="1" t="s">
        <v>225</v>
      </c>
      <c r="AE74" s="1" t="s">
        <v>23</v>
      </c>
      <c r="AF74" s="1">
        <v>329.0</v>
      </c>
      <c r="AG74" s="1">
        <v>1.4362404E7</v>
      </c>
      <c r="AH74" s="7" t="s">
        <v>226</v>
      </c>
      <c r="AI74" s="1">
        <v>1.0</v>
      </c>
      <c r="AJ74" s="1">
        <v>24.0</v>
      </c>
      <c r="AK74" s="1">
        <v>0.0</v>
      </c>
      <c r="AL74" s="1">
        <v>0.0</v>
      </c>
      <c r="AM74" s="1">
        <v>0.0</v>
      </c>
      <c r="AN74" s="1">
        <v>0.0</v>
      </c>
      <c r="AO74" s="1">
        <v>0.0</v>
      </c>
      <c r="AP74" s="1">
        <v>1.0</v>
      </c>
      <c r="AQ74" s="1">
        <v>0.0</v>
      </c>
      <c r="AR74" s="1">
        <v>0.0</v>
      </c>
      <c r="AS74" s="2" t="b">
        <f>IFERROR(__xludf.DUMMYFUNCTION("IF(REGEXMATCH(Y110, ""DEPRECATED""), true, false)
"),FALSE)</f>
        <v>0</v>
      </c>
      <c r="AT74" s="2" t="str">
        <f t="shared" si="19"/>
        <v> - 329</v>
      </c>
      <c r="AU74" s="3" t="str">
        <f t="shared" si="20"/>
        <v> - 14362404</v>
      </c>
      <c r="AV74" s="2" t="b">
        <f t="shared" si="21"/>
        <v>0</v>
      </c>
    </row>
    <row r="75">
      <c r="A75" s="1" t="s">
        <v>242</v>
      </c>
      <c r="B75" s="1" t="s">
        <v>243</v>
      </c>
      <c r="C75" s="1" t="s">
        <v>23</v>
      </c>
      <c r="D75" s="1">
        <v>4579.0</v>
      </c>
      <c r="E75" s="1">
        <v>4.357117408E9</v>
      </c>
      <c r="F75" s="7" t="s">
        <v>244</v>
      </c>
      <c r="G75" s="1">
        <v>1.0</v>
      </c>
      <c r="H75" s="1">
        <v>28.0</v>
      </c>
      <c r="I75" s="1">
        <v>0.0</v>
      </c>
      <c r="J75" s="1">
        <v>0.0</v>
      </c>
      <c r="K75" s="1">
        <v>0.0</v>
      </c>
      <c r="L75" s="1">
        <v>0.0</v>
      </c>
      <c r="M75" s="1">
        <v>0.0</v>
      </c>
      <c r="N75" s="1">
        <v>1.0</v>
      </c>
      <c r="O75" s="1">
        <v>0.0</v>
      </c>
      <c r="P75" s="1">
        <v>0.0</v>
      </c>
      <c r="Q75" s="2" t="b">
        <f>IFERROR(__xludf.DUMMYFUNCTION("IF(REGEXMATCH(B75, ""DEPRECATED""), true, false)
"),FALSE)</f>
        <v>0</v>
      </c>
      <c r="R75" s="2" t="str">
        <f t="shared" si="1"/>
        <v>httpd - 4579</v>
      </c>
      <c r="S75" s="3" t="str">
        <f t="shared" si="2"/>
        <v>httpd - 4357117408</v>
      </c>
      <c r="T75" s="2" t="b">
        <f t="shared" si="3"/>
        <v>0</v>
      </c>
      <c r="AC75" s="1" t="s">
        <v>233</v>
      </c>
      <c r="AD75" s="1" t="s">
        <v>234</v>
      </c>
      <c r="AE75" s="1" t="s">
        <v>23</v>
      </c>
      <c r="AF75" s="1">
        <v>448.0</v>
      </c>
      <c r="AG75" s="1">
        <v>7.8640247E7</v>
      </c>
      <c r="AH75" s="7" t="s">
        <v>235</v>
      </c>
      <c r="AI75" s="1">
        <v>3.0</v>
      </c>
      <c r="AJ75" s="1">
        <v>16.0</v>
      </c>
      <c r="AK75" s="1">
        <v>1.0</v>
      </c>
      <c r="AL75" s="1">
        <v>15.0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2" t="b">
        <f>IFERROR(__xludf.DUMMYFUNCTION("IF(REGEXMATCH(Y111, ""DEPRECATED""), true, false)
"),FALSE)</f>
        <v>0</v>
      </c>
      <c r="AT75" s="2" t="str">
        <f t="shared" si="19"/>
        <v> - 448</v>
      </c>
      <c r="AU75" s="3" t="str">
        <f t="shared" si="20"/>
        <v> - 78640247</v>
      </c>
      <c r="AV75" s="2" t="b">
        <f t="shared" si="21"/>
        <v>0</v>
      </c>
    </row>
    <row r="76">
      <c r="A76" s="1" t="s">
        <v>245</v>
      </c>
      <c r="B76" s="1" t="s">
        <v>246</v>
      </c>
      <c r="C76" s="1" t="s">
        <v>23</v>
      </c>
      <c r="D76" s="1">
        <v>12437.0</v>
      </c>
      <c r="E76" s="1">
        <v>5.994034865E9</v>
      </c>
      <c r="F76" s="7" t="s">
        <v>247</v>
      </c>
      <c r="G76" s="1">
        <v>3.0</v>
      </c>
      <c r="H76" s="1">
        <v>19.0</v>
      </c>
      <c r="I76" s="1">
        <v>11.0</v>
      </c>
      <c r="J76" s="1">
        <v>0.0</v>
      </c>
      <c r="K76" s="1">
        <v>28.0</v>
      </c>
      <c r="L76" s="1">
        <v>0.0</v>
      </c>
      <c r="M76" s="1">
        <v>2.0</v>
      </c>
      <c r="N76" s="1">
        <v>1.0</v>
      </c>
      <c r="O76" s="1">
        <v>1.0</v>
      </c>
      <c r="P76" s="1">
        <v>0.0</v>
      </c>
      <c r="Q76" s="2" t="b">
        <f>IFERROR(__xludf.DUMMYFUNCTION("IF(REGEXMATCH(B76, ""DEPRECATED""), true, false)
"),FALSE)</f>
        <v>0</v>
      </c>
      <c r="R76" s="2" t="str">
        <f t="shared" si="1"/>
        <v>redis - 12437</v>
      </c>
      <c r="S76" s="3" t="str">
        <f t="shared" si="2"/>
        <v>redis - 5994034865</v>
      </c>
      <c r="T76" s="2" t="b">
        <f t="shared" si="3"/>
        <v>0</v>
      </c>
      <c r="AC76" s="1" t="s">
        <v>236</v>
      </c>
      <c r="AD76" s="1" t="s">
        <v>237</v>
      </c>
      <c r="AE76" s="1" t="s">
        <v>23</v>
      </c>
      <c r="AF76" s="1">
        <v>48.0</v>
      </c>
      <c r="AG76" s="1">
        <v>2.1765289E7</v>
      </c>
      <c r="AH76" s="7" t="s">
        <v>238</v>
      </c>
      <c r="AI76" s="1">
        <v>3.0</v>
      </c>
      <c r="AJ76" s="1">
        <v>11.0</v>
      </c>
      <c r="AK76" s="1">
        <v>1.0</v>
      </c>
      <c r="AL76" s="1">
        <v>3.0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2" t="b">
        <f>IFERROR(__xludf.DUMMYFUNCTION("IF(REGEXMATCH(Y112, ""DEPRECATED""), true, false)
"),FALSE)</f>
        <v>0</v>
      </c>
      <c r="AT76" s="2" t="str">
        <f t="shared" si="19"/>
        <v> - 48</v>
      </c>
      <c r="AU76" s="3" t="str">
        <f t="shared" si="20"/>
        <v> - 21765289</v>
      </c>
      <c r="AV76" s="2" t="b">
        <f t="shared" si="21"/>
        <v>0</v>
      </c>
    </row>
    <row r="77">
      <c r="A77" s="1" t="s">
        <v>248</v>
      </c>
      <c r="B77" s="1" t="s">
        <v>249</v>
      </c>
      <c r="C77" s="1" t="s">
        <v>23</v>
      </c>
      <c r="D77" s="1">
        <v>93.0</v>
      </c>
      <c r="E77" s="1">
        <v>6506724.0</v>
      </c>
      <c r="F77" s="7" t="s">
        <v>250</v>
      </c>
      <c r="G77" s="1">
        <v>15.0</v>
      </c>
      <c r="H77" s="1">
        <v>41.0</v>
      </c>
      <c r="I77" s="1">
        <v>119.0</v>
      </c>
      <c r="J77" s="1">
        <v>4.0</v>
      </c>
      <c r="K77" s="1">
        <v>71.0</v>
      </c>
      <c r="L77" s="1">
        <v>0.0</v>
      </c>
      <c r="M77" s="1">
        <v>39.0</v>
      </c>
      <c r="N77" s="1">
        <v>0.0</v>
      </c>
      <c r="O77" s="1">
        <v>10.0</v>
      </c>
      <c r="P77" s="1">
        <v>0.0</v>
      </c>
      <c r="Q77" s="2" t="b">
        <f>IFERROR(__xludf.DUMMYFUNCTION("IF(REGEXMATCH(B77, ""DEPRECATED""), true, false)
"),FALSE)</f>
        <v>0</v>
      </c>
      <c r="R77" s="2" t="str">
        <f t="shared" si="1"/>
        <v>plone - 93</v>
      </c>
      <c r="S77" s="3" t="str">
        <f t="shared" si="2"/>
        <v>plone - 6506724</v>
      </c>
      <c r="T77" s="2" t="b">
        <f t="shared" si="3"/>
        <v>0</v>
      </c>
      <c r="AC77" s="1" t="s">
        <v>242</v>
      </c>
      <c r="AD77" s="1" t="s">
        <v>243</v>
      </c>
      <c r="AE77" s="1" t="s">
        <v>23</v>
      </c>
      <c r="AF77" s="1">
        <v>4579.0</v>
      </c>
      <c r="AG77" s="1">
        <v>4.357117408E9</v>
      </c>
      <c r="AH77" s="7" t="s">
        <v>244</v>
      </c>
      <c r="AI77" s="1">
        <v>1.0</v>
      </c>
      <c r="AJ77" s="1">
        <v>28.0</v>
      </c>
      <c r="AK77" s="1">
        <v>0.0</v>
      </c>
      <c r="AL77" s="1">
        <v>0.0</v>
      </c>
      <c r="AM77" s="1">
        <v>0.0</v>
      </c>
      <c r="AN77" s="1">
        <v>0.0</v>
      </c>
      <c r="AO77" s="1">
        <v>0.0</v>
      </c>
      <c r="AP77" s="1">
        <v>1.0</v>
      </c>
      <c r="AQ77" s="1">
        <v>0.0</v>
      </c>
      <c r="AR77" s="1">
        <v>0.0</v>
      </c>
      <c r="AS77" s="2" t="b">
        <f>IFERROR(__xludf.DUMMYFUNCTION("IF(REGEXMATCH(Y113, ""DEPRECATED""), true, false)
"),FALSE)</f>
        <v>0</v>
      </c>
      <c r="AT77" s="2" t="str">
        <f t="shared" si="19"/>
        <v> - 4579</v>
      </c>
      <c r="AU77" s="3" t="str">
        <f t="shared" si="20"/>
        <v> - 4357117408</v>
      </c>
      <c r="AV77" s="2" t="b">
        <f t="shared" si="21"/>
        <v>0</v>
      </c>
    </row>
    <row r="78">
      <c r="A78" s="1" t="s">
        <v>251</v>
      </c>
      <c r="B78" s="1" t="s">
        <v>252</v>
      </c>
      <c r="C78" s="1" t="s">
        <v>23</v>
      </c>
      <c r="D78" s="1">
        <v>8.0</v>
      </c>
      <c r="E78" s="1">
        <v>216960.0</v>
      </c>
      <c r="F78" s="7" t="s">
        <v>253</v>
      </c>
      <c r="G78" s="1">
        <v>0.0</v>
      </c>
      <c r="H78" s="1">
        <v>29.0</v>
      </c>
      <c r="I78" s="1">
        <v>1.0</v>
      </c>
      <c r="J78" s="1">
        <v>0.0</v>
      </c>
      <c r="K78" s="1">
        <v>0.0</v>
      </c>
      <c r="L78" s="1">
        <v>0.0</v>
      </c>
      <c r="M78" s="1">
        <v>0.0</v>
      </c>
      <c r="N78" s="1">
        <v>1.0</v>
      </c>
      <c r="O78" s="1">
        <v>0.0</v>
      </c>
      <c r="P78" s="1">
        <v>1.0</v>
      </c>
      <c r="Q78" s="2" t="b">
        <f>IFERROR(__xludf.DUMMYFUNCTION("IF(REGEXMATCH(B78, ""DEPRECATED""), true, false)
"),FALSE)</f>
        <v>0</v>
      </c>
      <c r="R78" s="2" t="str">
        <f t="shared" si="1"/>
        <v>satosa - 8</v>
      </c>
      <c r="S78" s="3" t="str">
        <f t="shared" si="2"/>
        <v>satosa - 216960</v>
      </c>
      <c r="T78" s="2" t="b">
        <f t="shared" si="3"/>
        <v>0</v>
      </c>
      <c r="AC78" s="1" t="s">
        <v>245</v>
      </c>
      <c r="AD78" s="1" t="s">
        <v>246</v>
      </c>
      <c r="AE78" s="1" t="s">
        <v>23</v>
      </c>
      <c r="AF78" s="1">
        <v>12437.0</v>
      </c>
      <c r="AG78" s="1">
        <v>5.994034865E9</v>
      </c>
      <c r="AH78" s="7" t="s">
        <v>247</v>
      </c>
      <c r="AI78" s="1">
        <v>3.0</v>
      </c>
      <c r="AJ78" s="1">
        <v>19.0</v>
      </c>
      <c r="AK78" s="1">
        <v>11.0</v>
      </c>
      <c r="AL78" s="1">
        <v>0.0</v>
      </c>
      <c r="AM78" s="1">
        <v>28.0</v>
      </c>
      <c r="AN78" s="1">
        <v>0.0</v>
      </c>
      <c r="AO78" s="1">
        <v>2.0</v>
      </c>
      <c r="AP78" s="1">
        <v>1.0</v>
      </c>
      <c r="AQ78" s="1">
        <v>1.0</v>
      </c>
      <c r="AR78" s="1">
        <v>0.0</v>
      </c>
      <c r="AS78" s="2" t="b">
        <f>IFERROR(__xludf.DUMMYFUNCTION("IF(REGEXMATCH(Y114, ""DEPRECATED""), true, false)
"),FALSE)</f>
        <v>0</v>
      </c>
      <c r="AT78" s="2" t="str">
        <f t="shared" si="19"/>
        <v> - 12437</v>
      </c>
      <c r="AU78" s="3" t="str">
        <f t="shared" si="20"/>
        <v> - 5994034865</v>
      </c>
      <c r="AV78" s="2" t="b">
        <f t="shared" si="21"/>
        <v>0</v>
      </c>
    </row>
    <row r="79">
      <c r="A79" s="1" t="s">
        <v>254</v>
      </c>
      <c r="B79" s="1" t="s">
        <v>255</v>
      </c>
      <c r="C79" s="1" t="s">
        <v>23</v>
      </c>
      <c r="D79" s="1">
        <v>9131.0</v>
      </c>
      <c r="E79" s="1">
        <v>7.040684374E9</v>
      </c>
      <c r="F79" s="7" t="s">
        <v>256</v>
      </c>
      <c r="G79" s="1">
        <v>1.0</v>
      </c>
      <c r="H79" s="1">
        <v>92.0</v>
      </c>
      <c r="I79" s="1">
        <v>0.0</v>
      </c>
      <c r="J79" s="1">
        <v>7.0</v>
      </c>
      <c r="K79" s="1">
        <v>0.0</v>
      </c>
      <c r="L79" s="1">
        <v>0.0</v>
      </c>
      <c r="M79" s="1">
        <v>0.0</v>
      </c>
      <c r="N79" s="1">
        <v>1.0</v>
      </c>
      <c r="O79" s="1">
        <v>0.0</v>
      </c>
      <c r="P79" s="1">
        <v>0.0</v>
      </c>
      <c r="Q79" s="2" t="b">
        <f>IFERROR(__xludf.DUMMYFUNCTION("IF(REGEXMATCH(B79, ""DEPRECATED""), true, false)
"),FALSE)</f>
        <v>0</v>
      </c>
      <c r="R79" s="2" t="str">
        <f t="shared" si="1"/>
        <v>python - 9131</v>
      </c>
      <c r="S79" s="3" t="str">
        <f t="shared" si="2"/>
        <v>python - 7040684374</v>
      </c>
      <c r="T79" s="2" t="b">
        <f t="shared" si="3"/>
        <v>0</v>
      </c>
      <c r="AC79" s="1" t="s">
        <v>248</v>
      </c>
      <c r="AD79" s="1" t="s">
        <v>249</v>
      </c>
      <c r="AE79" s="1" t="s">
        <v>23</v>
      </c>
      <c r="AF79" s="1">
        <v>93.0</v>
      </c>
      <c r="AG79" s="1">
        <v>6506724.0</v>
      </c>
      <c r="AH79" s="7" t="s">
        <v>250</v>
      </c>
      <c r="AI79" s="1">
        <v>15.0</v>
      </c>
      <c r="AJ79" s="1">
        <v>41.0</v>
      </c>
      <c r="AK79" s="1">
        <v>119.0</v>
      </c>
      <c r="AL79" s="1">
        <v>4.0</v>
      </c>
      <c r="AM79" s="1">
        <v>71.0</v>
      </c>
      <c r="AN79" s="1">
        <v>0.0</v>
      </c>
      <c r="AO79" s="1">
        <v>39.0</v>
      </c>
      <c r="AP79" s="1">
        <v>0.0</v>
      </c>
      <c r="AQ79" s="1">
        <v>10.0</v>
      </c>
      <c r="AR79" s="1">
        <v>0.0</v>
      </c>
      <c r="AS79" s="2" t="b">
        <f>IFERROR(__xludf.DUMMYFUNCTION("IF(REGEXMATCH(Y115, ""DEPRECATED""), true, false)
"),FALSE)</f>
        <v>0</v>
      </c>
      <c r="AT79" s="2" t="str">
        <f t="shared" si="19"/>
        <v> - 93</v>
      </c>
      <c r="AU79" s="3" t="str">
        <f t="shared" si="20"/>
        <v> - 6506724</v>
      </c>
      <c r="AV79" s="2" t="b">
        <f t="shared" si="21"/>
        <v>0</v>
      </c>
    </row>
    <row r="80">
      <c r="A80" s="1" t="s">
        <v>257</v>
      </c>
      <c r="B80" s="1" t="s">
        <v>258</v>
      </c>
      <c r="C80" s="1" t="s">
        <v>23</v>
      </c>
      <c r="D80" s="1">
        <v>144.0</v>
      </c>
      <c r="E80" s="1">
        <v>7.5980321E7</v>
      </c>
      <c r="F80" s="7" t="s">
        <v>259</v>
      </c>
      <c r="G80" s="1">
        <v>3.0</v>
      </c>
      <c r="H80" s="1">
        <v>17.0</v>
      </c>
      <c r="I80" s="1">
        <v>1.0</v>
      </c>
      <c r="J80" s="1">
        <v>15.0</v>
      </c>
      <c r="K80" s="1">
        <v>0.0</v>
      </c>
      <c r="L80" s="1">
        <v>0.0</v>
      </c>
      <c r="M80" s="1">
        <v>0.0</v>
      </c>
      <c r="N80" s="1">
        <v>0.0</v>
      </c>
      <c r="O80" s="1">
        <v>0.0</v>
      </c>
      <c r="P80" s="1">
        <v>0.0</v>
      </c>
      <c r="Q80" s="2" t="b">
        <f>IFERROR(__xludf.DUMMYFUNCTION("IF(REGEXMATCH(B80, ""DEPRECATED""), true, false)
"),FALSE)</f>
        <v>0</v>
      </c>
      <c r="R80" s="2" t="str">
        <f t="shared" si="1"/>
        <v>groovy - 144</v>
      </c>
      <c r="S80" s="3" t="str">
        <f t="shared" si="2"/>
        <v>groovy - 75980321</v>
      </c>
      <c r="T80" s="2" t="b">
        <f t="shared" si="3"/>
        <v>0</v>
      </c>
      <c r="AC80" s="1" t="s">
        <v>251</v>
      </c>
      <c r="AD80" s="1" t="s">
        <v>252</v>
      </c>
      <c r="AE80" s="1" t="s">
        <v>23</v>
      </c>
      <c r="AF80" s="1">
        <v>8.0</v>
      </c>
      <c r="AG80" s="1">
        <v>216960.0</v>
      </c>
      <c r="AH80" s="7" t="s">
        <v>253</v>
      </c>
      <c r="AI80" s="1">
        <v>0.0</v>
      </c>
      <c r="AJ80" s="1">
        <v>29.0</v>
      </c>
      <c r="AK80" s="1">
        <v>1.0</v>
      </c>
      <c r="AL80" s="1">
        <v>0.0</v>
      </c>
      <c r="AM80" s="1">
        <v>0.0</v>
      </c>
      <c r="AN80" s="1">
        <v>0.0</v>
      </c>
      <c r="AO80" s="1">
        <v>0.0</v>
      </c>
      <c r="AP80" s="1">
        <v>1.0</v>
      </c>
      <c r="AQ80" s="1">
        <v>0.0</v>
      </c>
      <c r="AR80" s="1">
        <v>1.0</v>
      </c>
      <c r="AS80" s="2" t="b">
        <f>IFERROR(__xludf.DUMMYFUNCTION("IF(REGEXMATCH(Y116, ""DEPRECATED""), true, false)
"),FALSE)</f>
        <v>0</v>
      </c>
      <c r="AT80" s="2" t="str">
        <f t="shared" si="19"/>
        <v> - 8</v>
      </c>
      <c r="AU80" s="3" t="str">
        <f t="shared" si="20"/>
        <v> - 216960</v>
      </c>
      <c r="AV80" s="2" t="b">
        <f t="shared" si="21"/>
        <v>0</v>
      </c>
    </row>
    <row r="81">
      <c r="A81" s="1" t="s">
        <v>260</v>
      </c>
      <c r="B81" s="1" t="s">
        <v>261</v>
      </c>
      <c r="C81" s="1" t="s">
        <v>23</v>
      </c>
      <c r="D81" s="1">
        <v>353.0</v>
      </c>
      <c r="E81" s="1">
        <v>3.5296303E7</v>
      </c>
      <c r="F81" s="7" t="s">
        <v>262</v>
      </c>
      <c r="G81" s="1">
        <v>2.0</v>
      </c>
      <c r="H81" s="1">
        <v>38.0</v>
      </c>
      <c r="I81" s="1">
        <v>6.0</v>
      </c>
      <c r="J81" s="1">
        <v>1.0</v>
      </c>
      <c r="K81" s="1">
        <v>0.0</v>
      </c>
      <c r="L81" s="1">
        <v>0.0</v>
      </c>
      <c r="M81" s="1">
        <v>0.0</v>
      </c>
      <c r="N81" s="1">
        <v>1.0</v>
      </c>
      <c r="O81" s="1">
        <v>0.0</v>
      </c>
      <c r="P81" s="1">
        <v>0.0</v>
      </c>
      <c r="Q81" s="2" t="b">
        <f>IFERROR(__xludf.DUMMYFUNCTION("IF(REGEXMATCH(B81, ""DEPRECATED""), true, false)
"),FALSE)</f>
        <v>0</v>
      </c>
      <c r="R81" s="2" t="str">
        <f t="shared" si="1"/>
        <v>clojure - 353</v>
      </c>
      <c r="S81" s="3" t="str">
        <f t="shared" si="2"/>
        <v>clojure - 35296303</v>
      </c>
      <c r="T81" s="2" t="b">
        <f t="shared" si="3"/>
        <v>0</v>
      </c>
      <c r="AC81" s="1" t="s">
        <v>254</v>
      </c>
      <c r="AD81" s="1" t="s">
        <v>255</v>
      </c>
      <c r="AE81" s="1" t="s">
        <v>23</v>
      </c>
      <c r="AF81" s="1">
        <v>9131.0</v>
      </c>
      <c r="AG81" s="1">
        <v>7.040684374E9</v>
      </c>
      <c r="AH81" s="7" t="s">
        <v>256</v>
      </c>
      <c r="AI81" s="1">
        <v>1.0</v>
      </c>
      <c r="AJ81" s="1">
        <v>92.0</v>
      </c>
      <c r="AK81" s="1">
        <v>0.0</v>
      </c>
      <c r="AL81" s="1">
        <v>7.0</v>
      </c>
      <c r="AM81" s="1">
        <v>0.0</v>
      </c>
      <c r="AN81" s="1">
        <v>0.0</v>
      </c>
      <c r="AO81" s="1">
        <v>0.0</v>
      </c>
      <c r="AP81" s="1">
        <v>1.0</v>
      </c>
      <c r="AQ81" s="1">
        <v>0.0</v>
      </c>
      <c r="AR81" s="1">
        <v>0.0</v>
      </c>
      <c r="AS81" s="2" t="b">
        <f>IFERROR(__xludf.DUMMYFUNCTION("IF(REGEXMATCH(Y117, ""DEPRECATED""), true, false)
"),FALSE)</f>
        <v>0</v>
      </c>
      <c r="AT81" s="2" t="str">
        <f t="shared" si="19"/>
        <v> - 9131</v>
      </c>
      <c r="AU81" s="3" t="str">
        <f t="shared" si="20"/>
        <v> - 7040684374</v>
      </c>
      <c r="AV81" s="2" t="b">
        <f t="shared" si="21"/>
        <v>0</v>
      </c>
    </row>
    <row r="82" hidden="1">
      <c r="A82" s="1" t="s">
        <v>263</v>
      </c>
      <c r="B82" s="1" t="s">
        <v>264</v>
      </c>
      <c r="C82" s="1" t="s">
        <v>23</v>
      </c>
      <c r="D82" s="1">
        <v>297.0</v>
      </c>
      <c r="E82" s="1">
        <v>2.3350967E7</v>
      </c>
      <c r="F82" s="7" t="s">
        <v>265</v>
      </c>
      <c r="G82" s="1" t="s">
        <v>166</v>
      </c>
      <c r="H82" s="1" t="s">
        <v>166</v>
      </c>
      <c r="I82" s="1" t="s">
        <v>166</v>
      </c>
      <c r="J82" s="1" t="s">
        <v>166</v>
      </c>
      <c r="K82" s="1" t="s">
        <v>166</v>
      </c>
      <c r="L82" s="1" t="s">
        <v>166</v>
      </c>
      <c r="M82" s="1" t="s">
        <v>166</v>
      </c>
      <c r="N82" s="1" t="s">
        <v>166</v>
      </c>
      <c r="O82" s="1" t="s">
        <v>166</v>
      </c>
      <c r="P82" s="1" t="s">
        <v>166</v>
      </c>
      <c r="Q82" s="2" t="b">
        <f>IFERROR(__xludf.DUMMYFUNCTION("IF(REGEXMATCH(B82, ""DEPRECATED""), true, false)
"),FALSE)</f>
        <v>0</v>
      </c>
      <c r="R82" s="2" t="str">
        <f t="shared" si="1"/>
        <v>websphere-liberty - 297</v>
      </c>
      <c r="S82" s="3" t="str">
        <f t="shared" si="2"/>
        <v>websphere-liberty - 23350967</v>
      </c>
      <c r="T82" s="2" t="b">
        <f t="shared" si="3"/>
        <v>1</v>
      </c>
      <c r="AC82" s="1" t="s">
        <v>257</v>
      </c>
      <c r="AD82" s="1" t="s">
        <v>258</v>
      </c>
      <c r="AE82" s="1" t="s">
        <v>23</v>
      </c>
      <c r="AF82" s="1">
        <v>144.0</v>
      </c>
      <c r="AG82" s="1">
        <v>7.5980321E7</v>
      </c>
      <c r="AH82" s="7" t="s">
        <v>259</v>
      </c>
      <c r="AI82" s="1">
        <v>3.0</v>
      </c>
      <c r="AJ82" s="1">
        <v>17.0</v>
      </c>
      <c r="AK82" s="1">
        <v>1.0</v>
      </c>
      <c r="AL82" s="1">
        <v>15.0</v>
      </c>
      <c r="AM82" s="1">
        <v>0.0</v>
      </c>
      <c r="AN82" s="1">
        <v>0.0</v>
      </c>
      <c r="AO82" s="1">
        <v>0.0</v>
      </c>
      <c r="AP82" s="1">
        <v>0.0</v>
      </c>
      <c r="AQ82" s="1">
        <v>0.0</v>
      </c>
      <c r="AR82" s="1">
        <v>0.0</v>
      </c>
      <c r="AS82" s="2" t="b">
        <f>IFERROR(__xludf.DUMMYFUNCTION("IF(REGEXMATCH(Y118, ""DEPRECATED""), true, false)
"),FALSE)</f>
        <v>0</v>
      </c>
      <c r="AT82" s="2" t="str">
        <f t="shared" si="19"/>
        <v> - 144</v>
      </c>
      <c r="AU82" s="3" t="str">
        <f t="shared" si="20"/>
        <v> - 75980321</v>
      </c>
      <c r="AV82" s="2" t="b">
        <f t="shared" si="21"/>
        <v>0</v>
      </c>
    </row>
    <row r="83">
      <c r="A83" s="1" t="s">
        <v>266</v>
      </c>
      <c r="B83" s="1" t="s">
        <v>267</v>
      </c>
      <c r="C83" s="1" t="s">
        <v>23</v>
      </c>
      <c r="D83" s="1">
        <v>62.0</v>
      </c>
      <c r="E83" s="1">
        <v>1.2612114E7</v>
      </c>
      <c r="F83" s="7" t="s">
        <v>268</v>
      </c>
      <c r="G83" s="1">
        <v>3.0</v>
      </c>
      <c r="H83" s="1">
        <v>11.0</v>
      </c>
      <c r="I83" s="1">
        <v>1.0</v>
      </c>
      <c r="J83" s="1">
        <v>4.0</v>
      </c>
      <c r="K83" s="1">
        <v>0.0</v>
      </c>
      <c r="L83" s="1">
        <v>0.0</v>
      </c>
      <c r="M83" s="1">
        <v>0.0</v>
      </c>
      <c r="N83" s="1">
        <v>0.0</v>
      </c>
      <c r="O83" s="1">
        <v>0.0</v>
      </c>
      <c r="P83" s="1">
        <v>0.0</v>
      </c>
      <c r="Q83" s="2" t="b">
        <f>IFERROR(__xludf.DUMMYFUNCTION("IF(REGEXMATCH(B83, ""DEPRECATED""), true, false)
"),FALSE)</f>
        <v>0</v>
      </c>
      <c r="R83" s="2" t="str">
        <f t="shared" si="1"/>
        <v>open-liberty - 62</v>
      </c>
      <c r="S83" s="3" t="str">
        <f t="shared" si="2"/>
        <v>open-liberty - 12612114</v>
      </c>
      <c r="T83" s="2" t="b">
        <f t="shared" si="3"/>
        <v>0</v>
      </c>
      <c r="AC83" s="1" t="s">
        <v>260</v>
      </c>
      <c r="AD83" s="1" t="s">
        <v>261</v>
      </c>
      <c r="AE83" s="1" t="s">
        <v>23</v>
      </c>
      <c r="AF83" s="1">
        <v>353.0</v>
      </c>
      <c r="AG83" s="1">
        <v>3.5296303E7</v>
      </c>
      <c r="AH83" s="7" t="s">
        <v>262</v>
      </c>
      <c r="AI83" s="1">
        <v>2.0</v>
      </c>
      <c r="AJ83" s="1">
        <v>38.0</v>
      </c>
      <c r="AK83" s="1">
        <v>6.0</v>
      </c>
      <c r="AL83" s="1">
        <v>1.0</v>
      </c>
      <c r="AM83" s="1">
        <v>0.0</v>
      </c>
      <c r="AN83" s="1">
        <v>0.0</v>
      </c>
      <c r="AO83" s="1">
        <v>0.0</v>
      </c>
      <c r="AP83" s="1">
        <v>1.0</v>
      </c>
      <c r="AQ83" s="1">
        <v>0.0</v>
      </c>
      <c r="AR83" s="1">
        <v>0.0</v>
      </c>
      <c r="AS83" s="2" t="b">
        <f>IFERROR(__xludf.DUMMYFUNCTION("IF(REGEXMATCH(Y119, ""DEPRECATED""), true, false)
"),FALSE)</f>
        <v>0</v>
      </c>
      <c r="AT83" s="2" t="str">
        <f t="shared" si="19"/>
        <v> - 353</v>
      </c>
      <c r="AU83" s="3" t="str">
        <f t="shared" si="20"/>
        <v> - 35296303</v>
      </c>
      <c r="AV83" s="2" t="b">
        <f t="shared" si="21"/>
        <v>0</v>
      </c>
    </row>
    <row r="84">
      <c r="A84" s="1" t="s">
        <v>269</v>
      </c>
      <c r="B84" s="1" t="s">
        <v>270</v>
      </c>
      <c r="C84" s="1" t="s">
        <v>23</v>
      </c>
      <c r="D84" s="1">
        <v>116.0</v>
      </c>
      <c r="E84" s="1">
        <v>4.9764946E7</v>
      </c>
      <c r="F84" s="7" t="s">
        <v>271</v>
      </c>
      <c r="G84" s="1">
        <v>2.0</v>
      </c>
      <c r="H84" s="1">
        <v>44.0</v>
      </c>
      <c r="I84" s="1">
        <v>2.0</v>
      </c>
      <c r="J84" s="1">
        <v>45.0</v>
      </c>
      <c r="K84" s="1">
        <v>8.0</v>
      </c>
      <c r="L84" s="1">
        <v>3.0</v>
      </c>
      <c r="M84" s="1">
        <v>0.0</v>
      </c>
      <c r="N84" s="1">
        <v>0.0</v>
      </c>
      <c r="O84" s="1">
        <v>0.0</v>
      </c>
      <c r="P84" s="1">
        <v>0.0</v>
      </c>
      <c r="Q84" s="2" t="b">
        <f>IFERROR(__xludf.DUMMYFUNCTION("IF(REGEXMATCH(B84, ""DEPRECATED""), true, false)
"),FALSE)</f>
        <v>0</v>
      </c>
      <c r="R84" s="2" t="str">
        <f t="shared" si="1"/>
        <v>jruby - 116</v>
      </c>
      <c r="S84" s="3" t="str">
        <f t="shared" si="2"/>
        <v>jruby - 49764946</v>
      </c>
      <c r="T84" s="2" t="b">
        <f t="shared" si="3"/>
        <v>0</v>
      </c>
      <c r="AC84" s="1" t="s">
        <v>266</v>
      </c>
      <c r="AD84" s="1" t="s">
        <v>267</v>
      </c>
      <c r="AE84" s="1" t="s">
        <v>23</v>
      </c>
      <c r="AF84" s="1">
        <v>62.0</v>
      </c>
      <c r="AG84" s="1">
        <v>1.2612114E7</v>
      </c>
      <c r="AH84" s="7" t="s">
        <v>268</v>
      </c>
      <c r="AI84" s="1">
        <v>3.0</v>
      </c>
      <c r="AJ84" s="1">
        <v>11.0</v>
      </c>
      <c r="AK84" s="1">
        <v>1.0</v>
      </c>
      <c r="AL84" s="1">
        <v>4.0</v>
      </c>
      <c r="AM84" s="1">
        <v>0.0</v>
      </c>
      <c r="AN84" s="1">
        <v>0.0</v>
      </c>
      <c r="AO84" s="1">
        <v>0.0</v>
      </c>
      <c r="AP84" s="1">
        <v>0.0</v>
      </c>
      <c r="AQ84" s="1">
        <v>0.0</v>
      </c>
      <c r="AR84" s="1">
        <v>0.0</v>
      </c>
      <c r="AS84" s="2" t="b">
        <f>IFERROR(__xludf.DUMMYFUNCTION("IF(REGEXMATCH(Y120, ""DEPRECATED""), true, false)
"),FALSE)</f>
        <v>0</v>
      </c>
      <c r="AT84" s="2" t="str">
        <f t="shared" si="19"/>
        <v> - 62</v>
      </c>
      <c r="AU84" s="3" t="str">
        <f t="shared" si="20"/>
        <v> - 12612114</v>
      </c>
      <c r="AV84" s="2" t="b">
        <f t="shared" si="21"/>
        <v>0</v>
      </c>
    </row>
    <row r="85">
      <c r="A85" s="1" t="s">
        <v>272</v>
      </c>
      <c r="B85" s="1" t="s">
        <v>273</v>
      </c>
      <c r="C85" s="1" t="s">
        <v>23</v>
      </c>
      <c r="D85" s="1">
        <v>1808.0</v>
      </c>
      <c r="E85" s="1">
        <v>1.017648772E9</v>
      </c>
      <c r="F85" s="7" t="s">
        <v>274</v>
      </c>
      <c r="G85" s="1">
        <v>1.0</v>
      </c>
      <c r="H85" s="1">
        <v>26.0</v>
      </c>
      <c r="I85" s="1">
        <v>4.0</v>
      </c>
      <c r="J85" s="1">
        <v>1.0</v>
      </c>
      <c r="K85" s="1">
        <v>9.0</v>
      </c>
      <c r="L85" s="1">
        <v>0.0</v>
      </c>
      <c r="M85" s="1">
        <v>2.0</v>
      </c>
      <c r="N85" s="1">
        <v>1.0</v>
      </c>
      <c r="O85" s="1">
        <v>1.0</v>
      </c>
      <c r="P85" s="1">
        <v>0.0</v>
      </c>
      <c r="Q85" s="2" t="b">
        <f>IFERROR(__xludf.DUMMYFUNCTION("IF(REGEXMATCH(B85, ""DEPRECATED""), true, false)
"),FALSE)</f>
        <v>0</v>
      </c>
      <c r="R85" s="2" t="str">
        <f t="shared" si="1"/>
        <v>influxdb - 1808</v>
      </c>
      <c r="S85" s="3" t="str">
        <f t="shared" si="2"/>
        <v>influxdb - 1017648772</v>
      </c>
      <c r="T85" s="2" t="b">
        <f t="shared" si="3"/>
        <v>0</v>
      </c>
      <c r="AC85" s="1" t="s">
        <v>269</v>
      </c>
      <c r="AD85" s="1" t="s">
        <v>270</v>
      </c>
      <c r="AE85" s="1" t="s">
        <v>23</v>
      </c>
      <c r="AF85" s="1">
        <v>116.0</v>
      </c>
      <c r="AG85" s="1">
        <v>4.9764946E7</v>
      </c>
      <c r="AH85" s="7" t="s">
        <v>271</v>
      </c>
      <c r="AI85" s="1">
        <v>2.0</v>
      </c>
      <c r="AJ85" s="1">
        <v>44.0</v>
      </c>
      <c r="AK85" s="1">
        <v>2.0</v>
      </c>
      <c r="AL85" s="1">
        <v>45.0</v>
      </c>
      <c r="AM85" s="1">
        <v>8.0</v>
      </c>
      <c r="AN85" s="1">
        <v>3.0</v>
      </c>
      <c r="AO85" s="1">
        <v>0.0</v>
      </c>
      <c r="AP85" s="1">
        <v>0.0</v>
      </c>
      <c r="AQ85" s="1">
        <v>0.0</v>
      </c>
      <c r="AR85" s="1">
        <v>0.0</v>
      </c>
      <c r="AS85" s="2" t="b">
        <f>IFERROR(__xludf.DUMMYFUNCTION("IF(REGEXMATCH(Y121, ""DEPRECATED""), true, false)
"),FALSE)</f>
        <v>0</v>
      </c>
      <c r="AT85" s="2" t="str">
        <f t="shared" si="19"/>
        <v> - 116</v>
      </c>
      <c r="AU85" s="3" t="str">
        <f t="shared" si="20"/>
        <v> - 49764946</v>
      </c>
      <c r="AV85" s="2" t="b">
        <f t="shared" si="21"/>
        <v>0</v>
      </c>
    </row>
    <row r="86">
      <c r="A86" s="1" t="s">
        <v>275</v>
      </c>
      <c r="B86" s="1" t="s">
        <v>276</v>
      </c>
      <c r="C86" s="1" t="s">
        <v>23</v>
      </c>
      <c r="D86" s="1">
        <v>2098.0</v>
      </c>
      <c r="E86" s="1">
        <v>4.402857683E9</v>
      </c>
      <c r="F86" s="7" t="s">
        <v>277</v>
      </c>
      <c r="G86" s="1">
        <v>1.0</v>
      </c>
      <c r="H86" s="1">
        <v>19.0</v>
      </c>
      <c r="I86" s="1">
        <v>0.0</v>
      </c>
      <c r="J86" s="1">
        <v>0.0</v>
      </c>
      <c r="K86" s="1">
        <v>0.0</v>
      </c>
      <c r="L86" s="1">
        <v>0.0</v>
      </c>
      <c r="M86" s="1">
        <v>0.0</v>
      </c>
      <c r="N86" s="1">
        <v>1.0</v>
      </c>
      <c r="O86" s="1">
        <v>0.0</v>
      </c>
      <c r="P86" s="1">
        <v>0.0</v>
      </c>
      <c r="Q86" s="2" t="b">
        <f>IFERROR(__xludf.DUMMYFUNCTION("IF(REGEXMATCH(B86, ""DEPRECATED""), true, false)
"),FALSE)</f>
        <v>0</v>
      </c>
      <c r="R86" s="2" t="str">
        <f t="shared" si="1"/>
        <v>memcached - 2098</v>
      </c>
      <c r="S86" s="3" t="str">
        <f t="shared" si="2"/>
        <v>memcached - 4402857683</v>
      </c>
      <c r="T86" s="2" t="b">
        <f t="shared" si="3"/>
        <v>0</v>
      </c>
      <c r="AC86" s="1" t="s">
        <v>272</v>
      </c>
      <c r="AD86" s="1" t="s">
        <v>273</v>
      </c>
      <c r="AE86" s="1" t="s">
        <v>23</v>
      </c>
      <c r="AF86" s="1">
        <v>1808.0</v>
      </c>
      <c r="AG86" s="1">
        <v>1.017648772E9</v>
      </c>
      <c r="AH86" s="7" t="s">
        <v>274</v>
      </c>
      <c r="AI86" s="1">
        <v>1.0</v>
      </c>
      <c r="AJ86" s="1">
        <v>26.0</v>
      </c>
      <c r="AK86" s="1">
        <v>4.0</v>
      </c>
      <c r="AL86" s="1">
        <v>1.0</v>
      </c>
      <c r="AM86" s="1">
        <v>9.0</v>
      </c>
      <c r="AN86" s="1">
        <v>0.0</v>
      </c>
      <c r="AO86" s="1">
        <v>2.0</v>
      </c>
      <c r="AP86" s="1">
        <v>1.0</v>
      </c>
      <c r="AQ86" s="1">
        <v>1.0</v>
      </c>
      <c r="AR86" s="1">
        <v>0.0</v>
      </c>
      <c r="AS86" s="2" t="b">
        <f>IFERROR(__xludf.DUMMYFUNCTION("IF(REGEXMATCH(Y122, ""DEPRECATED""), true, false)
"),FALSE)</f>
        <v>0</v>
      </c>
      <c r="AT86" s="2" t="str">
        <f t="shared" si="19"/>
        <v> - 1808</v>
      </c>
      <c r="AU86" s="3" t="str">
        <f t="shared" si="20"/>
        <v> - 1017648772</v>
      </c>
      <c r="AV86" s="2" t="b">
        <f t="shared" si="21"/>
        <v>0</v>
      </c>
    </row>
    <row r="87" hidden="1">
      <c r="A87" s="1" t="s">
        <v>278</v>
      </c>
      <c r="B87" s="1" t="s">
        <v>279</v>
      </c>
      <c r="C87" s="1" t="s">
        <v>23</v>
      </c>
      <c r="D87" s="1">
        <v>142.0</v>
      </c>
      <c r="E87" s="1">
        <v>1.735751E7</v>
      </c>
      <c r="F87" s="7" t="s">
        <v>280</v>
      </c>
      <c r="G87" s="1" t="s">
        <v>166</v>
      </c>
      <c r="H87" s="1" t="s">
        <v>166</v>
      </c>
      <c r="I87" s="1" t="s">
        <v>166</v>
      </c>
      <c r="J87" s="1" t="s">
        <v>166</v>
      </c>
      <c r="K87" s="1" t="s">
        <v>166</v>
      </c>
      <c r="L87" s="1" t="s">
        <v>166</v>
      </c>
      <c r="M87" s="1" t="s">
        <v>166</v>
      </c>
      <c r="N87" s="1" t="s">
        <v>166</v>
      </c>
      <c r="O87" s="1" t="s">
        <v>166</v>
      </c>
      <c r="P87" s="1" t="s">
        <v>166</v>
      </c>
      <c r="Q87" s="2" t="b">
        <f>IFERROR(__xludf.DUMMYFUNCTION("IF(REGEXMATCH(B87, ""DEPRECATED""), true, false)
"),FALSE)</f>
        <v>0</v>
      </c>
      <c r="R87" s="2" t="str">
        <f t="shared" si="1"/>
        <v>aerospike - 142</v>
      </c>
      <c r="S87" s="3" t="str">
        <f t="shared" si="2"/>
        <v>aerospike - 17357510</v>
      </c>
      <c r="T87" s="2" t="b">
        <f t="shared" si="3"/>
        <v>1</v>
      </c>
      <c r="AC87" s="1" t="s">
        <v>275</v>
      </c>
      <c r="AD87" s="1" t="s">
        <v>276</v>
      </c>
      <c r="AE87" s="1" t="s">
        <v>23</v>
      </c>
      <c r="AF87" s="1">
        <v>2098.0</v>
      </c>
      <c r="AG87" s="1">
        <v>4.402857683E9</v>
      </c>
      <c r="AH87" s="7" t="s">
        <v>277</v>
      </c>
      <c r="AI87" s="1">
        <v>1.0</v>
      </c>
      <c r="AJ87" s="1">
        <v>19.0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1.0</v>
      </c>
      <c r="AQ87" s="1">
        <v>0.0</v>
      </c>
      <c r="AR87" s="1">
        <v>0.0</v>
      </c>
      <c r="AS87" s="2" t="b">
        <f>IFERROR(__xludf.DUMMYFUNCTION("IF(REGEXMATCH(Y123, ""DEPRECATED""), true, false)
"),FALSE)</f>
        <v>0</v>
      </c>
      <c r="AT87" s="2" t="str">
        <f t="shared" si="19"/>
        <v> - 2098</v>
      </c>
      <c r="AU87" s="3" t="str">
        <f t="shared" si="20"/>
        <v> - 4402857683</v>
      </c>
      <c r="AV87" s="2" t="b">
        <f t="shared" si="21"/>
        <v>0</v>
      </c>
    </row>
    <row r="88">
      <c r="F88" s="7"/>
      <c r="S88" s="3"/>
      <c r="AH88" s="1" t="s">
        <v>546</v>
      </c>
      <c r="AI88" s="2">
        <f t="shared" ref="AI88:AR88" si="22">COUNTIF(AI2:AI87,"&gt;0")</f>
        <v>55</v>
      </c>
      <c r="AJ88" s="2">
        <f t="shared" si="22"/>
        <v>60</v>
      </c>
      <c r="AK88" s="2">
        <f t="shared" si="22"/>
        <v>39</v>
      </c>
      <c r="AL88" s="2">
        <f t="shared" si="22"/>
        <v>41</v>
      </c>
      <c r="AM88" s="2">
        <f t="shared" si="22"/>
        <v>31</v>
      </c>
      <c r="AN88" s="2">
        <f t="shared" si="22"/>
        <v>5</v>
      </c>
      <c r="AO88" s="2">
        <f t="shared" si="22"/>
        <v>17</v>
      </c>
      <c r="AP88" s="2">
        <f t="shared" si="22"/>
        <v>42</v>
      </c>
      <c r="AQ88" s="2">
        <f t="shared" si="22"/>
        <v>25</v>
      </c>
      <c r="AR88" s="2">
        <f t="shared" si="22"/>
        <v>13</v>
      </c>
    </row>
    <row r="89">
      <c r="F89" s="7"/>
      <c r="S89" s="3"/>
      <c r="AH89" s="1" t="s">
        <v>548</v>
      </c>
      <c r="AI89" s="2">
        <f t="shared" ref="AI89:AR89" si="23">SUM(AI2:AI87)</f>
        <v>128</v>
      </c>
      <c r="AJ89" s="2">
        <f t="shared" si="23"/>
        <v>2612</v>
      </c>
      <c r="AK89" s="2">
        <f t="shared" si="23"/>
        <v>372</v>
      </c>
      <c r="AL89" s="2">
        <f t="shared" si="23"/>
        <v>396</v>
      </c>
      <c r="AM89" s="2">
        <f t="shared" si="23"/>
        <v>401</v>
      </c>
      <c r="AN89" s="2">
        <f t="shared" si="23"/>
        <v>9</v>
      </c>
      <c r="AO89" s="2">
        <f t="shared" si="23"/>
        <v>72</v>
      </c>
      <c r="AP89" s="2">
        <f t="shared" si="23"/>
        <v>42</v>
      </c>
      <c r="AQ89" s="2">
        <f t="shared" si="23"/>
        <v>52</v>
      </c>
      <c r="AR89" s="2">
        <f t="shared" si="23"/>
        <v>35</v>
      </c>
    </row>
    <row r="90">
      <c r="F90" s="7"/>
      <c r="S90" s="3"/>
    </row>
    <row r="91">
      <c r="F91" s="7"/>
      <c r="S91" s="3"/>
    </row>
    <row r="92">
      <c r="F92" s="7"/>
      <c r="S92" s="3"/>
    </row>
    <row r="93">
      <c r="F93" s="7"/>
      <c r="S93" s="3"/>
    </row>
    <row r="94">
      <c r="F94" s="7"/>
      <c r="S94" s="3"/>
    </row>
    <row r="95">
      <c r="F95" s="7"/>
      <c r="S95" s="3"/>
    </row>
    <row r="96">
      <c r="F96" s="7"/>
      <c r="S96" s="3"/>
    </row>
    <row r="97">
      <c r="F97" s="7"/>
      <c r="S97" s="3"/>
      <c r="AL97" s="1" t="s">
        <v>546</v>
      </c>
      <c r="AO97" s="1" t="s">
        <v>547</v>
      </c>
    </row>
    <row r="98">
      <c r="F98" s="7"/>
      <c r="S98" s="3"/>
      <c r="AL98" s="1" t="s">
        <v>6</v>
      </c>
      <c r="AM98" s="1">
        <v>55.0</v>
      </c>
      <c r="AO98" s="1" t="s">
        <v>6</v>
      </c>
      <c r="AP98" s="1">
        <v>128.0</v>
      </c>
    </row>
    <row r="99">
      <c r="F99" s="7"/>
      <c r="S99" s="3"/>
      <c r="AL99" s="1" t="s">
        <v>7</v>
      </c>
      <c r="AM99" s="1">
        <v>60.0</v>
      </c>
      <c r="AO99" s="1" t="s">
        <v>7</v>
      </c>
      <c r="AP99" s="1">
        <v>2612.0</v>
      </c>
    </row>
    <row r="100">
      <c r="F100" s="7"/>
      <c r="S100" s="3"/>
      <c r="AL100" s="1" t="s">
        <v>8</v>
      </c>
      <c r="AM100" s="1">
        <v>39.0</v>
      </c>
      <c r="AO100" s="1" t="s">
        <v>8</v>
      </c>
      <c r="AP100" s="1">
        <v>372.0</v>
      </c>
    </row>
    <row r="101">
      <c r="F101" s="7"/>
      <c r="S101" s="3"/>
      <c r="AL101" s="1" t="s">
        <v>9</v>
      </c>
      <c r="AM101" s="1">
        <v>41.0</v>
      </c>
      <c r="AO101" s="1" t="s">
        <v>9</v>
      </c>
      <c r="AP101" s="1">
        <v>396.0</v>
      </c>
    </row>
    <row r="102">
      <c r="F102" s="7"/>
      <c r="S102" s="3"/>
      <c r="AL102" s="1" t="s">
        <v>10</v>
      </c>
      <c r="AM102" s="1">
        <v>31.0</v>
      </c>
      <c r="AO102" s="1" t="s">
        <v>10</v>
      </c>
      <c r="AP102" s="1">
        <v>401.0</v>
      </c>
    </row>
    <row r="103">
      <c r="F103" s="7"/>
      <c r="S103" s="3"/>
      <c r="AL103" s="1" t="s">
        <v>11</v>
      </c>
      <c r="AM103" s="1">
        <v>5.0</v>
      </c>
      <c r="AO103" s="1" t="s">
        <v>11</v>
      </c>
      <c r="AP103" s="1">
        <v>9.0</v>
      </c>
    </row>
    <row r="104">
      <c r="F104" s="7"/>
      <c r="S104" s="3"/>
      <c r="AL104" s="1" t="s">
        <v>12</v>
      </c>
      <c r="AM104" s="1">
        <v>17.0</v>
      </c>
      <c r="AO104" s="1" t="s">
        <v>12</v>
      </c>
      <c r="AP104" s="1">
        <v>72.0</v>
      </c>
    </row>
    <row r="105">
      <c r="F105" s="7"/>
      <c r="S105" s="3"/>
      <c r="AL105" s="1" t="s">
        <v>13</v>
      </c>
      <c r="AM105" s="1">
        <v>42.0</v>
      </c>
      <c r="AO105" s="1" t="s">
        <v>13</v>
      </c>
      <c r="AP105" s="1">
        <v>42.0</v>
      </c>
    </row>
    <row r="106">
      <c r="F106" s="7"/>
      <c r="S106" s="3"/>
      <c r="AL106" s="1" t="s">
        <v>14</v>
      </c>
      <c r="AM106" s="1">
        <v>25.0</v>
      </c>
      <c r="AO106" s="1" t="s">
        <v>14</v>
      </c>
      <c r="AP106" s="1">
        <v>52.0</v>
      </c>
    </row>
    <row r="107">
      <c r="F107" s="7"/>
      <c r="S107" s="3"/>
      <c r="AL107" s="1" t="s">
        <v>15</v>
      </c>
      <c r="AM107" s="1">
        <v>13.0</v>
      </c>
      <c r="AO107" s="1" t="s">
        <v>15</v>
      </c>
      <c r="AP107" s="1">
        <v>35.0</v>
      </c>
    </row>
    <row r="108">
      <c r="F108" s="7"/>
      <c r="S108" s="3"/>
    </row>
    <row r="109">
      <c r="F109" s="7"/>
      <c r="S109" s="3"/>
    </row>
    <row r="110">
      <c r="F110" s="7"/>
      <c r="S110" s="3"/>
    </row>
    <row r="111">
      <c r="F111" s="7"/>
      <c r="S111" s="3"/>
    </row>
    <row r="112">
      <c r="F112" s="7"/>
      <c r="S112" s="3"/>
    </row>
    <row r="113">
      <c r="F113" s="7"/>
      <c r="S113" s="3"/>
    </row>
    <row r="114">
      <c r="F114" s="7"/>
      <c r="S114" s="3"/>
    </row>
    <row r="115">
      <c r="F115" s="7"/>
      <c r="S115" s="3"/>
    </row>
    <row r="116">
      <c r="F116" s="7"/>
      <c r="S116" s="3"/>
    </row>
    <row r="117">
      <c r="F117" s="7"/>
      <c r="S117" s="3"/>
    </row>
    <row r="118">
      <c r="F118" s="7"/>
      <c r="S118" s="3"/>
    </row>
    <row r="119">
      <c r="F119" s="7"/>
      <c r="S119" s="3"/>
    </row>
    <row r="120">
      <c r="F120" s="7"/>
      <c r="S120" s="3"/>
    </row>
    <row r="121">
      <c r="F121" s="7"/>
      <c r="S121" s="3"/>
    </row>
    <row r="122">
      <c r="F122" s="7"/>
      <c r="S122" s="3"/>
    </row>
    <row r="123">
      <c r="F123" s="7"/>
      <c r="S123" s="3"/>
    </row>
    <row r="124">
      <c r="F124" s="7"/>
      <c r="S124" s="3"/>
    </row>
    <row r="125">
      <c r="F125" s="7"/>
      <c r="S125" s="3"/>
    </row>
    <row r="126">
      <c r="F126" s="7"/>
      <c r="S126" s="3"/>
    </row>
    <row r="127">
      <c r="F127" s="7"/>
      <c r="S127" s="3"/>
    </row>
    <row r="128">
      <c r="F128" s="7"/>
      <c r="S128" s="3"/>
    </row>
    <row r="129">
      <c r="F129" s="7"/>
      <c r="S129" s="3"/>
    </row>
    <row r="130">
      <c r="F130" s="7"/>
      <c r="S130" s="3"/>
    </row>
    <row r="131">
      <c r="F131" s="7"/>
      <c r="S131" s="3"/>
    </row>
    <row r="132">
      <c r="F132" s="7"/>
      <c r="S132" s="3"/>
    </row>
    <row r="133">
      <c r="F133" s="7"/>
      <c r="S133" s="3"/>
    </row>
    <row r="134">
      <c r="F134" s="7"/>
      <c r="S134" s="3"/>
    </row>
    <row r="135">
      <c r="F135" s="7"/>
      <c r="S135" s="3"/>
    </row>
    <row r="136">
      <c r="F136" s="7"/>
      <c r="S136" s="3"/>
    </row>
    <row r="137">
      <c r="F137" s="7"/>
      <c r="S137" s="3"/>
    </row>
    <row r="138">
      <c r="F138" s="7"/>
      <c r="S138" s="3"/>
    </row>
    <row r="139">
      <c r="F139" s="7"/>
      <c r="S139" s="3"/>
    </row>
    <row r="140">
      <c r="F140" s="7"/>
      <c r="S140" s="3"/>
    </row>
    <row r="141">
      <c r="F141" s="7"/>
      <c r="S141" s="3"/>
    </row>
    <row r="142">
      <c r="F142" s="7"/>
      <c r="S142" s="3"/>
    </row>
    <row r="143">
      <c r="F143" s="7"/>
      <c r="S143" s="3"/>
    </row>
    <row r="144">
      <c r="F144" s="7"/>
      <c r="S144" s="3"/>
    </row>
    <row r="145">
      <c r="F145" s="7"/>
      <c r="S145" s="3"/>
    </row>
    <row r="146">
      <c r="F146" s="7"/>
      <c r="S146" s="3"/>
    </row>
    <row r="147">
      <c r="F147" s="7"/>
      <c r="S147" s="3"/>
    </row>
    <row r="148">
      <c r="F148" s="7"/>
      <c r="S148" s="3"/>
    </row>
    <row r="149">
      <c r="F149" s="7"/>
      <c r="S149" s="3"/>
    </row>
    <row r="150">
      <c r="F150" s="7"/>
      <c r="S150" s="3"/>
    </row>
    <row r="151">
      <c r="F151" s="7"/>
      <c r="S151" s="3"/>
    </row>
    <row r="152">
      <c r="F152" s="7"/>
      <c r="S152" s="3"/>
    </row>
    <row r="153">
      <c r="F153" s="7"/>
      <c r="S153" s="3"/>
    </row>
    <row r="154">
      <c r="F154" s="7"/>
      <c r="S154" s="3"/>
    </row>
    <row r="155">
      <c r="F155" s="7"/>
      <c r="S155" s="3"/>
    </row>
    <row r="156">
      <c r="F156" s="7"/>
      <c r="S156" s="3"/>
    </row>
    <row r="157">
      <c r="F157" s="7"/>
      <c r="S157" s="3"/>
    </row>
    <row r="158">
      <c r="F158" s="7"/>
      <c r="S158" s="3"/>
    </row>
    <row r="159">
      <c r="F159" s="7"/>
      <c r="S159" s="3"/>
    </row>
    <row r="160">
      <c r="F160" s="7"/>
      <c r="S160" s="3"/>
    </row>
    <row r="161">
      <c r="F161" s="7"/>
      <c r="S161" s="3"/>
    </row>
    <row r="162">
      <c r="F162" s="7"/>
      <c r="S162" s="3"/>
    </row>
    <row r="163">
      <c r="F163" s="7"/>
      <c r="S163" s="3"/>
    </row>
    <row r="164">
      <c r="F164" s="7"/>
      <c r="S164" s="3"/>
    </row>
    <row r="165">
      <c r="F165" s="7"/>
      <c r="S165" s="3"/>
    </row>
    <row r="166">
      <c r="F166" s="7"/>
      <c r="S166" s="3"/>
    </row>
    <row r="167">
      <c r="F167" s="7"/>
      <c r="S167" s="3"/>
    </row>
    <row r="168">
      <c r="F168" s="7"/>
      <c r="S168" s="3"/>
    </row>
    <row r="169">
      <c r="F169" s="7"/>
      <c r="S169" s="3"/>
    </row>
    <row r="170">
      <c r="F170" s="7"/>
      <c r="S170" s="3"/>
    </row>
    <row r="171">
      <c r="F171" s="7"/>
      <c r="S171" s="3"/>
    </row>
    <row r="172">
      <c r="F172" s="7"/>
      <c r="S172" s="3"/>
    </row>
    <row r="173">
      <c r="F173" s="7"/>
      <c r="S173" s="3"/>
    </row>
    <row r="174">
      <c r="F174" s="7"/>
      <c r="S174" s="3"/>
    </row>
    <row r="175">
      <c r="F175" s="7"/>
      <c r="S175" s="3"/>
    </row>
    <row r="176">
      <c r="F176" s="7"/>
      <c r="S176" s="3"/>
    </row>
    <row r="177">
      <c r="F177" s="8"/>
    </row>
    <row r="178">
      <c r="F178" s="8"/>
    </row>
    <row r="179">
      <c r="F179" s="8"/>
    </row>
    <row r="180">
      <c r="F180" s="8"/>
    </row>
    <row r="181">
      <c r="F181" s="8"/>
    </row>
    <row r="182">
      <c r="F182" s="8"/>
    </row>
    <row r="183">
      <c r="F183" s="8"/>
    </row>
    <row r="184">
      <c r="F184" s="8"/>
    </row>
    <row r="185">
      <c r="F185" s="8"/>
    </row>
    <row r="186">
      <c r="F186" s="8"/>
    </row>
    <row r="187">
      <c r="F187" s="8"/>
    </row>
    <row r="188">
      <c r="F188" s="8"/>
    </row>
    <row r="189">
      <c r="F189" s="8"/>
    </row>
    <row r="190">
      <c r="F190" s="8"/>
    </row>
    <row r="191">
      <c r="F191" s="8"/>
    </row>
    <row r="192">
      <c r="F192" s="8"/>
    </row>
    <row r="193">
      <c r="F193" s="8"/>
    </row>
    <row r="194">
      <c r="F194" s="8"/>
    </row>
    <row r="195">
      <c r="F195" s="8"/>
    </row>
    <row r="196">
      <c r="F196" s="8"/>
    </row>
    <row r="197">
      <c r="F197" s="8"/>
    </row>
    <row r="198">
      <c r="F198" s="8"/>
    </row>
    <row r="199">
      <c r="F199" s="8"/>
    </row>
    <row r="200">
      <c r="F200" s="8"/>
    </row>
    <row r="201">
      <c r="F201" s="8"/>
    </row>
    <row r="202">
      <c r="F202" s="8"/>
    </row>
    <row r="203">
      <c r="F203" s="8"/>
    </row>
    <row r="204">
      <c r="F204" s="8"/>
    </row>
    <row r="205">
      <c r="F205" s="8"/>
    </row>
    <row r="206">
      <c r="F206" s="8"/>
    </row>
    <row r="207">
      <c r="F207" s="8"/>
    </row>
    <row r="208">
      <c r="F208" s="8"/>
    </row>
    <row r="209">
      <c r="F209" s="8"/>
    </row>
    <row r="210">
      <c r="F210" s="8"/>
    </row>
    <row r="211">
      <c r="F211" s="8"/>
    </row>
    <row r="212">
      <c r="F212" s="8"/>
    </row>
    <row r="213">
      <c r="F213" s="8"/>
    </row>
    <row r="214">
      <c r="F214" s="8"/>
    </row>
    <row r="215">
      <c r="F215" s="8"/>
    </row>
    <row r="216">
      <c r="F216" s="8"/>
    </row>
    <row r="217">
      <c r="F217" s="8"/>
    </row>
    <row r="218">
      <c r="F218" s="8"/>
    </row>
    <row r="219">
      <c r="F219" s="8"/>
    </row>
    <row r="220">
      <c r="F220" s="8"/>
    </row>
    <row r="221">
      <c r="F221" s="8"/>
    </row>
    <row r="222">
      <c r="F222" s="8"/>
    </row>
    <row r="223">
      <c r="F223" s="8"/>
    </row>
    <row r="224">
      <c r="F224" s="8"/>
    </row>
    <row r="225">
      <c r="F225" s="8"/>
    </row>
    <row r="226">
      <c r="F226" s="8"/>
    </row>
    <row r="227">
      <c r="F227" s="8"/>
    </row>
    <row r="228">
      <c r="F228" s="8"/>
    </row>
    <row r="229">
      <c r="F229" s="8"/>
    </row>
    <row r="230">
      <c r="F230" s="8"/>
    </row>
    <row r="231">
      <c r="F231" s="8"/>
    </row>
    <row r="232">
      <c r="F232" s="8"/>
    </row>
    <row r="233">
      <c r="F233" s="8"/>
    </row>
    <row r="234">
      <c r="F234" s="8"/>
    </row>
    <row r="235">
      <c r="F235" s="8"/>
    </row>
    <row r="236">
      <c r="F236" s="8"/>
    </row>
    <row r="237">
      <c r="F237" s="8"/>
    </row>
    <row r="238">
      <c r="F238" s="8"/>
    </row>
    <row r="239">
      <c r="F239" s="8"/>
    </row>
    <row r="240">
      <c r="F240" s="8"/>
    </row>
    <row r="241">
      <c r="F241" s="8"/>
    </row>
    <row r="242">
      <c r="F242" s="8"/>
    </row>
    <row r="243">
      <c r="F243" s="8"/>
    </row>
    <row r="244">
      <c r="F244" s="8"/>
    </row>
    <row r="245">
      <c r="F245" s="8"/>
    </row>
    <row r="246">
      <c r="F246" s="8"/>
    </row>
    <row r="247">
      <c r="F247" s="8"/>
    </row>
    <row r="248">
      <c r="F248" s="8"/>
    </row>
    <row r="249">
      <c r="F249" s="8"/>
    </row>
    <row r="250">
      <c r="F250" s="8"/>
    </row>
    <row r="251">
      <c r="F251" s="8"/>
    </row>
    <row r="252">
      <c r="F252" s="8"/>
    </row>
    <row r="253">
      <c r="F253" s="8"/>
    </row>
    <row r="254">
      <c r="F254" s="8"/>
    </row>
    <row r="255">
      <c r="F255" s="8"/>
    </row>
    <row r="256">
      <c r="F256" s="8"/>
    </row>
    <row r="257">
      <c r="F257" s="8"/>
    </row>
    <row r="258">
      <c r="F258" s="8"/>
    </row>
    <row r="259">
      <c r="F259" s="8"/>
    </row>
    <row r="260">
      <c r="F260" s="8"/>
    </row>
    <row r="261">
      <c r="F261" s="8"/>
    </row>
    <row r="262">
      <c r="F262" s="8"/>
    </row>
    <row r="263">
      <c r="F263" s="8"/>
    </row>
    <row r="264">
      <c r="F264" s="8"/>
    </row>
    <row r="265">
      <c r="F265" s="8"/>
    </row>
    <row r="266">
      <c r="F266" s="8"/>
    </row>
    <row r="267">
      <c r="F267" s="8"/>
    </row>
    <row r="268">
      <c r="F268" s="8"/>
    </row>
    <row r="269">
      <c r="F269" s="8"/>
    </row>
    <row r="270">
      <c r="F270" s="8"/>
    </row>
    <row r="271">
      <c r="F271" s="8"/>
    </row>
    <row r="272">
      <c r="F272" s="8"/>
    </row>
    <row r="273">
      <c r="F273" s="8"/>
    </row>
    <row r="274">
      <c r="F274" s="8"/>
    </row>
    <row r="275">
      <c r="F275" s="8"/>
    </row>
    <row r="276">
      <c r="F276" s="8"/>
    </row>
    <row r="277">
      <c r="F277" s="8"/>
    </row>
    <row r="278">
      <c r="F278" s="8"/>
    </row>
    <row r="279">
      <c r="F279" s="8"/>
    </row>
    <row r="280">
      <c r="F280" s="8"/>
    </row>
    <row r="281">
      <c r="F281" s="8"/>
    </row>
    <row r="282">
      <c r="F282" s="8"/>
    </row>
    <row r="283">
      <c r="F283" s="8"/>
    </row>
    <row r="284">
      <c r="F284" s="8"/>
    </row>
    <row r="285">
      <c r="F285" s="8"/>
    </row>
    <row r="286">
      <c r="F286" s="8"/>
    </row>
    <row r="287">
      <c r="F287" s="8"/>
    </row>
    <row r="288">
      <c r="F288" s="8"/>
    </row>
    <row r="289">
      <c r="F289" s="8"/>
    </row>
    <row r="290">
      <c r="F290" s="8"/>
    </row>
    <row r="291">
      <c r="F291" s="8"/>
    </row>
    <row r="292">
      <c r="F292" s="8"/>
    </row>
    <row r="293">
      <c r="F293" s="8"/>
    </row>
    <row r="294">
      <c r="F294" s="8"/>
    </row>
    <row r="295">
      <c r="F295" s="8"/>
    </row>
    <row r="296">
      <c r="F296" s="8"/>
    </row>
    <row r="297">
      <c r="F297" s="8"/>
    </row>
    <row r="298">
      <c r="F298" s="8"/>
    </row>
    <row r="299">
      <c r="F299" s="8"/>
    </row>
    <row r="300">
      <c r="F300" s="8"/>
    </row>
    <row r="301">
      <c r="F301" s="8"/>
    </row>
    <row r="302">
      <c r="F302" s="8"/>
    </row>
    <row r="303">
      <c r="F303" s="8"/>
    </row>
    <row r="304">
      <c r="F304" s="8"/>
    </row>
    <row r="305">
      <c r="F305" s="8"/>
    </row>
    <row r="306">
      <c r="F306" s="8"/>
    </row>
    <row r="307">
      <c r="F307" s="8"/>
    </row>
    <row r="308">
      <c r="F308" s="8"/>
    </row>
    <row r="309">
      <c r="F309" s="8"/>
    </row>
    <row r="310">
      <c r="F310" s="8"/>
    </row>
    <row r="311">
      <c r="F311" s="8"/>
    </row>
    <row r="312">
      <c r="F312" s="8"/>
    </row>
    <row r="313">
      <c r="F313" s="8"/>
    </row>
    <row r="314">
      <c r="F314" s="8"/>
    </row>
    <row r="315">
      <c r="F315" s="8"/>
    </row>
    <row r="316">
      <c r="F316" s="8"/>
    </row>
    <row r="317">
      <c r="F317" s="8"/>
    </row>
    <row r="318">
      <c r="F318" s="8"/>
    </row>
    <row r="319">
      <c r="F319" s="8"/>
    </row>
    <row r="320">
      <c r="F320" s="8"/>
    </row>
    <row r="321">
      <c r="F321" s="8"/>
    </row>
    <row r="322">
      <c r="F322" s="8"/>
    </row>
    <row r="323">
      <c r="F323" s="8"/>
    </row>
    <row r="324">
      <c r="F324" s="8"/>
    </row>
    <row r="325">
      <c r="F325" s="8"/>
    </row>
    <row r="326">
      <c r="F326" s="8"/>
    </row>
    <row r="327">
      <c r="F327" s="8"/>
    </row>
    <row r="328">
      <c r="F328" s="8"/>
    </row>
    <row r="329">
      <c r="F329" s="8"/>
    </row>
    <row r="330">
      <c r="F330" s="8"/>
    </row>
    <row r="331">
      <c r="F331" s="8"/>
    </row>
    <row r="332">
      <c r="F332" s="8"/>
    </row>
    <row r="333">
      <c r="F333" s="8"/>
    </row>
    <row r="334">
      <c r="F334" s="8"/>
    </row>
    <row r="335">
      <c r="F335" s="8"/>
    </row>
    <row r="336">
      <c r="F336" s="8"/>
    </row>
    <row r="337">
      <c r="F337" s="8"/>
    </row>
    <row r="338">
      <c r="F338" s="8"/>
    </row>
    <row r="339">
      <c r="F339" s="8"/>
    </row>
    <row r="340">
      <c r="F340" s="8"/>
    </row>
    <row r="341">
      <c r="F341" s="8"/>
    </row>
    <row r="342">
      <c r="F342" s="8"/>
    </row>
    <row r="343">
      <c r="F343" s="8"/>
    </row>
    <row r="344">
      <c r="F344" s="8"/>
    </row>
    <row r="345">
      <c r="F345" s="8"/>
    </row>
    <row r="346">
      <c r="F346" s="8"/>
    </row>
    <row r="347">
      <c r="F347" s="8"/>
    </row>
    <row r="348">
      <c r="F348" s="8"/>
    </row>
    <row r="349">
      <c r="F349" s="8"/>
    </row>
    <row r="350">
      <c r="F350" s="8"/>
    </row>
    <row r="351">
      <c r="F351" s="8"/>
    </row>
    <row r="352">
      <c r="F352" s="8"/>
    </row>
    <row r="353">
      <c r="F353" s="8"/>
    </row>
    <row r="354">
      <c r="F354" s="8"/>
    </row>
    <row r="355">
      <c r="F355" s="8"/>
    </row>
    <row r="356">
      <c r="F356" s="8"/>
    </row>
    <row r="357">
      <c r="F357" s="8"/>
    </row>
    <row r="358">
      <c r="F358" s="8"/>
    </row>
    <row r="359">
      <c r="F359" s="8"/>
    </row>
    <row r="360">
      <c r="F360" s="8"/>
    </row>
    <row r="361">
      <c r="F361" s="8"/>
    </row>
    <row r="362">
      <c r="F362" s="8"/>
    </row>
    <row r="363">
      <c r="F363" s="8"/>
    </row>
    <row r="364">
      <c r="F364" s="8"/>
    </row>
    <row r="365">
      <c r="F365" s="8"/>
    </row>
    <row r="366">
      <c r="F366" s="8"/>
    </row>
    <row r="367">
      <c r="F367" s="8"/>
    </row>
    <row r="368">
      <c r="F368" s="8"/>
    </row>
    <row r="369">
      <c r="F369" s="8"/>
    </row>
    <row r="370">
      <c r="F370" s="8"/>
    </row>
    <row r="371">
      <c r="F371" s="8"/>
    </row>
    <row r="372">
      <c r="F372" s="8"/>
    </row>
    <row r="373">
      <c r="F373" s="8"/>
    </row>
    <row r="374">
      <c r="F374" s="8"/>
    </row>
    <row r="375">
      <c r="F375" s="8"/>
    </row>
    <row r="376">
      <c r="F376" s="8"/>
    </row>
    <row r="377">
      <c r="F377" s="8"/>
    </row>
    <row r="378">
      <c r="F378" s="8"/>
    </row>
    <row r="379">
      <c r="F379" s="8"/>
    </row>
    <row r="380">
      <c r="F380" s="8"/>
    </row>
    <row r="381">
      <c r="F381" s="8"/>
    </row>
    <row r="382">
      <c r="F382" s="8"/>
    </row>
    <row r="383">
      <c r="F383" s="8"/>
    </row>
    <row r="384">
      <c r="F384" s="8"/>
    </row>
    <row r="385">
      <c r="F385" s="8"/>
    </row>
    <row r="386">
      <c r="F386" s="8"/>
    </row>
    <row r="387">
      <c r="F387" s="8"/>
    </row>
    <row r="388">
      <c r="F388" s="8"/>
    </row>
    <row r="389">
      <c r="F389" s="8"/>
    </row>
    <row r="390">
      <c r="F390" s="8"/>
    </row>
    <row r="391">
      <c r="F391" s="8"/>
    </row>
    <row r="392">
      <c r="F392" s="8"/>
    </row>
    <row r="393">
      <c r="F393" s="8"/>
    </row>
    <row r="394">
      <c r="F394" s="8"/>
    </row>
    <row r="395">
      <c r="F395" s="8"/>
    </row>
    <row r="396">
      <c r="F396" s="8"/>
    </row>
    <row r="397">
      <c r="F397" s="8"/>
    </row>
    <row r="398">
      <c r="F398" s="8"/>
    </row>
    <row r="399">
      <c r="F399" s="8"/>
    </row>
    <row r="400">
      <c r="F400" s="8"/>
    </row>
    <row r="401">
      <c r="F401" s="8"/>
    </row>
    <row r="402">
      <c r="F402" s="8"/>
    </row>
    <row r="403">
      <c r="F403" s="8"/>
    </row>
    <row r="404">
      <c r="F404" s="8"/>
    </row>
    <row r="405">
      <c r="F405" s="8"/>
    </row>
    <row r="406">
      <c r="F406" s="8"/>
    </row>
    <row r="407">
      <c r="F407" s="8"/>
    </row>
    <row r="408">
      <c r="F408" s="8"/>
    </row>
    <row r="409">
      <c r="F409" s="8"/>
    </row>
    <row r="410">
      <c r="F410" s="8"/>
    </row>
    <row r="411">
      <c r="F411" s="8"/>
    </row>
    <row r="412">
      <c r="F412" s="8"/>
    </row>
    <row r="413">
      <c r="F413" s="8"/>
    </row>
    <row r="414">
      <c r="F414" s="8"/>
    </row>
    <row r="415">
      <c r="F415" s="8"/>
    </row>
    <row r="416">
      <c r="F416" s="8"/>
    </row>
    <row r="417">
      <c r="F417" s="8"/>
    </row>
    <row r="418">
      <c r="F418" s="8"/>
    </row>
    <row r="419">
      <c r="F419" s="8"/>
    </row>
    <row r="420">
      <c r="F420" s="8"/>
    </row>
    <row r="421">
      <c r="F421" s="8"/>
    </row>
    <row r="422">
      <c r="F422" s="8"/>
    </row>
    <row r="423">
      <c r="F423" s="8"/>
    </row>
    <row r="424">
      <c r="F424" s="8"/>
    </row>
    <row r="425">
      <c r="F425" s="8"/>
    </row>
    <row r="426">
      <c r="F426" s="8"/>
    </row>
    <row r="427">
      <c r="F427" s="8"/>
    </row>
    <row r="428">
      <c r="F428" s="8"/>
    </row>
    <row r="429">
      <c r="F429" s="8"/>
    </row>
    <row r="430">
      <c r="F430" s="8"/>
    </row>
    <row r="431">
      <c r="F431" s="8"/>
    </row>
    <row r="432">
      <c r="F432" s="8"/>
    </row>
    <row r="433">
      <c r="F433" s="8"/>
    </row>
    <row r="434">
      <c r="F434" s="8"/>
    </row>
    <row r="435">
      <c r="F435" s="8"/>
    </row>
    <row r="436">
      <c r="F436" s="8"/>
    </row>
    <row r="437">
      <c r="F437" s="8"/>
    </row>
    <row r="438">
      <c r="F438" s="8"/>
    </row>
    <row r="439">
      <c r="F439" s="8"/>
    </row>
    <row r="440">
      <c r="F440" s="8"/>
    </row>
    <row r="441">
      <c r="F441" s="8"/>
    </row>
    <row r="442">
      <c r="F442" s="8"/>
    </row>
    <row r="443">
      <c r="F443" s="8"/>
    </row>
    <row r="444">
      <c r="F444" s="8"/>
    </row>
    <row r="445">
      <c r="F445" s="8"/>
    </row>
    <row r="446">
      <c r="F446" s="8"/>
    </row>
    <row r="447">
      <c r="F447" s="8"/>
    </row>
    <row r="448">
      <c r="F448" s="8"/>
    </row>
    <row r="449">
      <c r="F449" s="8"/>
    </row>
    <row r="450">
      <c r="F450" s="8"/>
    </row>
    <row r="451">
      <c r="F451" s="8"/>
    </row>
    <row r="452">
      <c r="F452" s="8"/>
    </row>
    <row r="453">
      <c r="F453" s="8"/>
    </row>
    <row r="454">
      <c r="F454" s="8"/>
    </row>
    <row r="455">
      <c r="F455" s="8"/>
    </row>
    <row r="456">
      <c r="F456" s="8"/>
    </row>
    <row r="457">
      <c r="F457" s="8"/>
    </row>
    <row r="458">
      <c r="F458" s="8"/>
    </row>
    <row r="459">
      <c r="F459" s="8"/>
    </row>
    <row r="460">
      <c r="F460" s="8"/>
    </row>
    <row r="461">
      <c r="F461" s="8"/>
    </row>
    <row r="462">
      <c r="F462" s="8"/>
    </row>
    <row r="463">
      <c r="F463" s="8"/>
    </row>
    <row r="464">
      <c r="F464" s="8"/>
    </row>
    <row r="465">
      <c r="F465" s="8"/>
    </row>
    <row r="466">
      <c r="F466" s="8"/>
    </row>
    <row r="467">
      <c r="F467" s="8"/>
    </row>
    <row r="468">
      <c r="F468" s="8"/>
    </row>
    <row r="469">
      <c r="F469" s="8"/>
    </row>
    <row r="470">
      <c r="F470" s="8"/>
    </row>
    <row r="471">
      <c r="F471" s="8"/>
    </row>
    <row r="472">
      <c r="F472" s="8"/>
    </row>
    <row r="473">
      <c r="F473" s="8"/>
    </row>
    <row r="474">
      <c r="F474" s="8"/>
    </row>
    <row r="475">
      <c r="F475" s="8"/>
    </row>
    <row r="476">
      <c r="F476" s="8"/>
    </row>
    <row r="477">
      <c r="F477" s="8"/>
    </row>
    <row r="478">
      <c r="F478" s="8"/>
    </row>
    <row r="479">
      <c r="F479" s="8"/>
    </row>
    <row r="480">
      <c r="F480" s="8"/>
    </row>
    <row r="481">
      <c r="F481" s="8"/>
    </row>
    <row r="482">
      <c r="F482" s="8"/>
    </row>
    <row r="483">
      <c r="F483" s="8"/>
    </row>
    <row r="484">
      <c r="F484" s="8"/>
    </row>
    <row r="485">
      <c r="F485" s="8"/>
    </row>
    <row r="486">
      <c r="F486" s="8"/>
    </row>
    <row r="487">
      <c r="F487" s="8"/>
    </row>
    <row r="488">
      <c r="F488" s="8"/>
    </row>
    <row r="489">
      <c r="F489" s="8"/>
    </row>
    <row r="490">
      <c r="F490" s="8"/>
    </row>
    <row r="491">
      <c r="F491" s="8"/>
    </row>
    <row r="492">
      <c r="F492" s="8"/>
    </row>
    <row r="493">
      <c r="F493" s="8"/>
    </row>
    <row r="494">
      <c r="F494" s="8"/>
    </row>
    <row r="495">
      <c r="F495" s="8"/>
    </row>
    <row r="496">
      <c r="F496" s="8"/>
    </row>
    <row r="497">
      <c r="F497" s="8"/>
    </row>
    <row r="498">
      <c r="F498" s="8"/>
    </row>
    <row r="499">
      <c r="F499" s="8"/>
    </row>
    <row r="500">
      <c r="F500" s="8"/>
    </row>
    <row r="501">
      <c r="F501" s="8"/>
    </row>
    <row r="502">
      <c r="F502" s="8"/>
    </row>
    <row r="503">
      <c r="F503" s="8"/>
    </row>
    <row r="504">
      <c r="F504" s="8"/>
    </row>
    <row r="505">
      <c r="F505" s="8"/>
    </row>
    <row r="506">
      <c r="F506" s="8"/>
    </row>
    <row r="507">
      <c r="F507" s="8"/>
    </row>
    <row r="508">
      <c r="F508" s="8"/>
    </row>
    <row r="509">
      <c r="F509" s="8"/>
    </row>
    <row r="510">
      <c r="F510" s="8"/>
    </row>
    <row r="511">
      <c r="F511" s="8"/>
    </row>
    <row r="512">
      <c r="F512" s="8"/>
    </row>
    <row r="513">
      <c r="F513" s="8"/>
    </row>
    <row r="514">
      <c r="F514" s="8"/>
    </row>
    <row r="515">
      <c r="F515" s="8"/>
    </row>
    <row r="516">
      <c r="F516" s="8"/>
    </row>
    <row r="517">
      <c r="F517" s="8"/>
    </row>
    <row r="518">
      <c r="F518" s="8"/>
    </row>
    <row r="519">
      <c r="F519" s="8"/>
    </row>
    <row r="520">
      <c r="F520" s="8"/>
    </row>
    <row r="521">
      <c r="F521" s="8"/>
    </row>
    <row r="522">
      <c r="F522" s="8"/>
    </row>
    <row r="523">
      <c r="F523" s="8"/>
    </row>
    <row r="524">
      <c r="F524" s="8"/>
    </row>
    <row r="525">
      <c r="F525" s="8"/>
    </row>
    <row r="526">
      <c r="F526" s="8"/>
    </row>
    <row r="527">
      <c r="F527" s="8"/>
    </row>
    <row r="528">
      <c r="F528" s="8"/>
    </row>
    <row r="529">
      <c r="F529" s="8"/>
    </row>
    <row r="530">
      <c r="F530" s="8"/>
    </row>
    <row r="531">
      <c r="F531" s="8"/>
    </row>
    <row r="532">
      <c r="F532" s="8"/>
    </row>
    <row r="533">
      <c r="F533" s="8"/>
    </row>
    <row r="534">
      <c r="F534" s="8"/>
    </row>
    <row r="535">
      <c r="F535" s="8"/>
    </row>
    <row r="536">
      <c r="F536" s="8"/>
    </row>
    <row r="537">
      <c r="F537" s="8"/>
    </row>
    <row r="538">
      <c r="F538" s="8"/>
    </row>
    <row r="539">
      <c r="F539" s="8"/>
    </row>
    <row r="540">
      <c r="F540" s="8"/>
    </row>
    <row r="541">
      <c r="F541" s="8"/>
    </row>
    <row r="542">
      <c r="F542" s="8"/>
    </row>
    <row r="543">
      <c r="F543" s="8"/>
    </row>
    <row r="544">
      <c r="F544" s="8"/>
    </row>
    <row r="545">
      <c r="F545" s="8"/>
    </row>
    <row r="546">
      <c r="F546" s="8"/>
    </row>
    <row r="547">
      <c r="F547" s="8"/>
    </row>
    <row r="548">
      <c r="F548" s="8"/>
    </row>
    <row r="549">
      <c r="F549" s="8"/>
    </row>
    <row r="550">
      <c r="F550" s="8"/>
    </row>
    <row r="551">
      <c r="F551" s="8"/>
    </row>
    <row r="552">
      <c r="F552" s="8"/>
    </row>
    <row r="553">
      <c r="F553" s="8"/>
    </row>
    <row r="554">
      <c r="F554" s="8"/>
    </row>
    <row r="555">
      <c r="F555" s="8"/>
    </row>
    <row r="556">
      <c r="F556" s="8"/>
    </row>
    <row r="557">
      <c r="F557" s="8"/>
    </row>
    <row r="558">
      <c r="F558" s="8"/>
    </row>
    <row r="559">
      <c r="F559" s="8"/>
    </row>
    <row r="560">
      <c r="F560" s="8"/>
    </row>
    <row r="561">
      <c r="F561" s="8"/>
    </row>
    <row r="562">
      <c r="F562" s="8"/>
    </row>
    <row r="563">
      <c r="F563" s="8"/>
    </row>
    <row r="564">
      <c r="F564" s="8"/>
    </row>
    <row r="565">
      <c r="F565" s="8"/>
    </row>
    <row r="566">
      <c r="F566" s="8"/>
    </row>
    <row r="567">
      <c r="F567" s="8"/>
    </row>
    <row r="568">
      <c r="F568" s="8"/>
    </row>
    <row r="569">
      <c r="F569" s="8"/>
    </row>
    <row r="570">
      <c r="F570" s="8"/>
    </row>
    <row r="571">
      <c r="F571" s="8"/>
    </row>
    <row r="572">
      <c r="F572" s="8"/>
    </row>
    <row r="573">
      <c r="F573" s="8"/>
    </row>
    <row r="574">
      <c r="F574" s="8"/>
    </row>
    <row r="575">
      <c r="F575" s="8"/>
    </row>
    <row r="576">
      <c r="F576" s="8"/>
    </row>
    <row r="577">
      <c r="F577" s="8"/>
    </row>
    <row r="578">
      <c r="F578" s="8"/>
    </row>
    <row r="579">
      <c r="F579" s="8"/>
    </row>
    <row r="580">
      <c r="F580" s="8"/>
    </row>
    <row r="581">
      <c r="F581" s="8"/>
    </row>
    <row r="582">
      <c r="F582" s="8"/>
    </row>
    <row r="583">
      <c r="F583" s="8"/>
    </row>
    <row r="584">
      <c r="F584" s="8"/>
    </row>
    <row r="585">
      <c r="F585" s="8"/>
    </row>
    <row r="586">
      <c r="F586" s="8"/>
    </row>
    <row r="587">
      <c r="F587" s="8"/>
    </row>
    <row r="588">
      <c r="F588" s="8"/>
    </row>
    <row r="589">
      <c r="F589" s="8"/>
    </row>
    <row r="590">
      <c r="F590" s="8"/>
    </row>
    <row r="591">
      <c r="F591" s="8"/>
    </row>
    <row r="592">
      <c r="F592" s="8"/>
    </row>
    <row r="593">
      <c r="F593" s="8"/>
    </row>
    <row r="594">
      <c r="F594" s="8"/>
    </row>
    <row r="595">
      <c r="F595" s="8"/>
    </row>
    <row r="596">
      <c r="F596" s="8"/>
    </row>
    <row r="597">
      <c r="F597" s="8"/>
    </row>
    <row r="598">
      <c r="F598" s="8"/>
    </row>
    <row r="599">
      <c r="F599" s="8"/>
    </row>
    <row r="600">
      <c r="F600" s="8"/>
    </row>
    <row r="601">
      <c r="F601" s="8"/>
    </row>
    <row r="602">
      <c r="F602" s="8"/>
    </row>
    <row r="603">
      <c r="F603" s="8"/>
    </row>
    <row r="604">
      <c r="F604" s="8"/>
    </row>
    <row r="605">
      <c r="F605" s="8"/>
    </row>
    <row r="606">
      <c r="F606" s="8"/>
    </row>
    <row r="607">
      <c r="F607" s="8"/>
    </row>
    <row r="608">
      <c r="F608" s="8"/>
    </row>
    <row r="609">
      <c r="F609" s="8"/>
    </row>
    <row r="610">
      <c r="F610" s="8"/>
    </row>
    <row r="611">
      <c r="F611" s="8"/>
    </row>
    <row r="612">
      <c r="F612" s="8"/>
    </row>
    <row r="613">
      <c r="F613" s="8"/>
    </row>
    <row r="614">
      <c r="F614" s="8"/>
    </row>
    <row r="615">
      <c r="F615" s="8"/>
    </row>
    <row r="616">
      <c r="F616" s="8"/>
    </row>
    <row r="617">
      <c r="F617" s="8"/>
    </row>
    <row r="618">
      <c r="F618" s="8"/>
    </row>
    <row r="619">
      <c r="F619" s="8"/>
    </row>
    <row r="620">
      <c r="F620" s="8"/>
    </row>
    <row r="621">
      <c r="F621" s="8"/>
    </row>
    <row r="622">
      <c r="F622" s="8"/>
    </row>
    <row r="623">
      <c r="F623" s="8"/>
    </row>
    <row r="624">
      <c r="F624" s="8"/>
    </row>
    <row r="625">
      <c r="F625" s="8"/>
    </row>
    <row r="626">
      <c r="F626" s="8"/>
    </row>
    <row r="627">
      <c r="F627" s="8"/>
    </row>
    <row r="628">
      <c r="F628" s="8"/>
    </row>
    <row r="629">
      <c r="F629" s="8"/>
    </row>
    <row r="630">
      <c r="F630" s="8"/>
    </row>
    <row r="631">
      <c r="F631" s="8"/>
    </row>
    <row r="632">
      <c r="F632" s="8"/>
    </row>
    <row r="633">
      <c r="F633" s="8"/>
    </row>
    <row r="634">
      <c r="F634" s="8"/>
    </row>
    <row r="635">
      <c r="F635" s="8"/>
    </row>
    <row r="636">
      <c r="F636" s="8"/>
    </row>
    <row r="637">
      <c r="F637" s="8"/>
    </row>
    <row r="638">
      <c r="F638" s="8"/>
    </row>
    <row r="639">
      <c r="F639" s="8"/>
    </row>
    <row r="640">
      <c r="F640" s="8"/>
    </row>
    <row r="641">
      <c r="F641" s="8"/>
    </row>
    <row r="642">
      <c r="F642" s="8"/>
    </row>
    <row r="643">
      <c r="F643" s="8"/>
    </row>
    <row r="644">
      <c r="F644" s="8"/>
    </row>
    <row r="645">
      <c r="F645" s="8"/>
    </row>
    <row r="646">
      <c r="F646" s="8"/>
    </row>
    <row r="647">
      <c r="F647" s="8"/>
    </row>
    <row r="648">
      <c r="F648" s="8"/>
    </row>
    <row r="649">
      <c r="F649" s="8"/>
    </row>
    <row r="650">
      <c r="F650" s="8"/>
    </row>
    <row r="651">
      <c r="F651" s="8"/>
    </row>
    <row r="652">
      <c r="F652" s="8"/>
    </row>
    <row r="653">
      <c r="F653" s="8"/>
    </row>
    <row r="654">
      <c r="F654" s="8"/>
    </row>
    <row r="655">
      <c r="F655" s="8"/>
    </row>
    <row r="656">
      <c r="F656" s="8"/>
    </row>
    <row r="657">
      <c r="F657" s="8"/>
    </row>
    <row r="658">
      <c r="F658" s="8"/>
    </row>
    <row r="659">
      <c r="F659" s="8"/>
    </row>
    <row r="660">
      <c r="F660" s="8"/>
    </row>
    <row r="661">
      <c r="F661" s="8"/>
    </row>
    <row r="662">
      <c r="F662" s="8"/>
    </row>
    <row r="663">
      <c r="F663" s="8"/>
    </row>
    <row r="664">
      <c r="F664" s="8"/>
    </row>
    <row r="665">
      <c r="F665" s="8"/>
    </row>
    <row r="666">
      <c r="F666" s="8"/>
    </row>
    <row r="667">
      <c r="F667" s="8"/>
    </row>
    <row r="668">
      <c r="F668" s="8"/>
    </row>
    <row r="669">
      <c r="F669" s="8"/>
    </row>
    <row r="670">
      <c r="F670" s="8"/>
    </row>
    <row r="671">
      <c r="F671" s="8"/>
    </row>
    <row r="672">
      <c r="F672" s="8"/>
    </row>
    <row r="673">
      <c r="F673" s="8"/>
    </row>
    <row r="674">
      <c r="F674" s="8"/>
    </row>
    <row r="675">
      <c r="F675" s="8"/>
    </row>
    <row r="676">
      <c r="F676" s="8"/>
    </row>
    <row r="677">
      <c r="F677" s="8"/>
    </row>
    <row r="678">
      <c r="F678" s="8"/>
    </row>
    <row r="679">
      <c r="F679" s="8"/>
    </row>
    <row r="680">
      <c r="F680" s="8"/>
    </row>
    <row r="681">
      <c r="F681" s="8"/>
    </row>
    <row r="682">
      <c r="F682" s="8"/>
    </row>
    <row r="683">
      <c r="F683" s="8"/>
    </row>
    <row r="684">
      <c r="F684" s="8"/>
    </row>
    <row r="685">
      <c r="F685" s="8"/>
    </row>
    <row r="686">
      <c r="F686" s="8"/>
    </row>
    <row r="687">
      <c r="F687" s="8"/>
    </row>
    <row r="688">
      <c r="F688" s="8"/>
    </row>
    <row r="689">
      <c r="F689" s="8"/>
    </row>
    <row r="690">
      <c r="F690" s="8"/>
    </row>
    <row r="691">
      <c r="F691" s="8"/>
    </row>
    <row r="692">
      <c r="F692" s="8"/>
    </row>
    <row r="693">
      <c r="F693" s="8"/>
    </row>
    <row r="694">
      <c r="F694" s="8"/>
    </row>
    <row r="695">
      <c r="F695" s="8"/>
    </row>
    <row r="696">
      <c r="F696" s="8"/>
    </row>
    <row r="697">
      <c r="F697" s="8"/>
    </row>
    <row r="698">
      <c r="F698" s="8"/>
    </row>
    <row r="699">
      <c r="F699" s="8"/>
    </row>
    <row r="700">
      <c r="F700" s="8"/>
    </row>
    <row r="701">
      <c r="F701" s="8"/>
    </row>
    <row r="702">
      <c r="F702" s="8"/>
    </row>
    <row r="703">
      <c r="F703" s="8"/>
    </row>
    <row r="704">
      <c r="F704" s="8"/>
    </row>
    <row r="705">
      <c r="F705" s="8"/>
    </row>
    <row r="706">
      <c r="F706" s="8"/>
    </row>
    <row r="707">
      <c r="F707" s="8"/>
    </row>
    <row r="708">
      <c r="F708" s="8"/>
    </row>
    <row r="709">
      <c r="F709" s="8"/>
    </row>
    <row r="710">
      <c r="F710" s="8"/>
    </row>
    <row r="711">
      <c r="F711" s="8"/>
    </row>
    <row r="712">
      <c r="F712" s="8"/>
    </row>
    <row r="713">
      <c r="F713" s="8"/>
    </row>
    <row r="714">
      <c r="F714" s="8"/>
    </row>
    <row r="715">
      <c r="F715" s="8"/>
    </row>
    <row r="716">
      <c r="F716" s="8"/>
    </row>
    <row r="717">
      <c r="F717" s="8"/>
    </row>
    <row r="718">
      <c r="F718" s="8"/>
    </row>
    <row r="719">
      <c r="F719" s="8"/>
    </row>
    <row r="720">
      <c r="F720" s="8"/>
    </row>
    <row r="721">
      <c r="F721" s="8"/>
    </row>
    <row r="722">
      <c r="F722" s="8"/>
    </row>
    <row r="723">
      <c r="F723" s="8"/>
    </row>
    <row r="724">
      <c r="F724" s="8"/>
    </row>
    <row r="725">
      <c r="F725" s="8"/>
    </row>
    <row r="726">
      <c r="F726" s="8"/>
    </row>
    <row r="727">
      <c r="F727" s="8"/>
    </row>
    <row r="728">
      <c r="F728" s="8"/>
    </row>
    <row r="729">
      <c r="F729" s="8"/>
    </row>
    <row r="730">
      <c r="F730" s="8"/>
    </row>
    <row r="731">
      <c r="F731" s="8"/>
    </row>
    <row r="732">
      <c r="F732" s="8"/>
    </row>
    <row r="733">
      <c r="F733" s="8"/>
    </row>
    <row r="734">
      <c r="F734" s="8"/>
    </row>
    <row r="735">
      <c r="F735" s="8"/>
    </row>
    <row r="736">
      <c r="F736" s="8"/>
    </row>
    <row r="737">
      <c r="F737" s="8"/>
    </row>
    <row r="738">
      <c r="F738" s="8"/>
    </row>
    <row r="739">
      <c r="F739" s="8"/>
    </row>
    <row r="740">
      <c r="F740" s="8"/>
    </row>
    <row r="741">
      <c r="F741" s="8"/>
    </row>
    <row r="742">
      <c r="F742" s="8"/>
    </row>
    <row r="743">
      <c r="F743" s="8"/>
    </row>
    <row r="744">
      <c r="F744" s="8"/>
    </row>
    <row r="745">
      <c r="F745" s="8"/>
    </row>
    <row r="746">
      <c r="F746" s="8"/>
    </row>
    <row r="747">
      <c r="F747" s="8"/>
    </row>
    <row r="748">
      <c r="F748" s="8"/>
    </row>
    <row r="749">
      <c r="F749" s="8"/>
    </row>
    <row r="750">
      <c r="F750" s="8"/>
    </row>
    <row r="751">
      <c r="F751" s="8"/>
    </row>
    <row r="752">
      <c r="F752" s="8"/>
    </row>
    <row r="753">
      <c r="F753" s="8"/>
    </row>
    <row r="754">
      <c r="F754" s="8"/>
    </row>
    <row r="755">
      <c r="F755" s="8"/>
    </row>
    <row r="756">
      <c r="F756" s="8"/>
    </row>
    <row r="757">
      <c r="F757" s="8"/>
    </row>
    <row r="758">
      <c r="F758" s="8"/>
    </row>
    <row r="759">
      <c r="F759" s="8"/>
    </row>
    <row r="760">
      <c r="F760" s="8"/>
    </row>
    <row r="761">
      <c r="F761" s="8"/>
    </row>
    <row r="762">
      <c r="F762" s="8"/>
    </row>
    <row r="763">
      <c r="F763" s="8"/>
    </row>
    <row r="764">
      <c r="F764" s="8"/>
    </row>
    <row r="765">
      <c r="F765" s="8"/>
    </row>
    <row r="766">
      <c r="F766" s="8"/>
    </row>
    <row r="767">
      <c r="F767" s="8"/>
    </row>
    <row r="768">
      <c r="F768" s="8"/>
    </row>
    <row r="769">
      <c r="F769" s="8"/>
    </row>
    <row r="770">
      <c r="F770" s="8"/>
    </row>
    <row r="771">
      <c r="F771" s="8"/>
    </row>
    <row r="772">
      <c r="F772" s="8"/>
    </row>
    <row r="773">
      <c r="F773" s="8"/>
    </row>
    <row r="774">
      <c r="F774" s="8"/>
    </row>
    <row r="775">
      <c r="F775" s="8"/>
    </row>
    <row r="776">
      <c r="F776" s="8"/>
    </row>
    <row r="777">
      <c r="F777" s="8"/>
    </row>
    <row r="778">
      <c r="F778" s="8"/>
    </row>
    <row r="779">
      <c r="F779" s="8"/>
    </row>
    <row r="780">
      <c r="F780" s="8"/>
    </row>
    <row r="781">
      <c r="F781" s="8"/>
    </row>
    <row r="782">
      <c r="F782" s="8"/>
    </row>
    <row r="783">
      <c r="F783" s="8"/>
    </row>
    <row r="784">
      <c r="F784" s="8"/>
    </row>
    <row r="785">
      <c r="F785" s="8"/>
    </row>
    <row r="786">
      <c r="F786" s="8"/>
    </row>
    <row r="787">
      <c r="F787" s="8"/>
    </row>
    <row r="788">
      <c r="F788" s="8"/>
    </row>
    <row r="789">
      <c r="F789" s="8"/>
    </row>
    <row r="790">
      <c r="F790" s="8"/>
    </row>
    <row r="791">
      <c r="F791" s="8"/>
    </row>
    <row r="792">
      <c r="F792" s="8"/>
    </row>
    <row r="793">
      <c r="F793" s="8"/>
    </row>
    <row r="794">
      <c r="F794" s="8"/>
    </row>
    <row r="795">
      <c r="F795" s="8"/>
    </row>
    <row r="796">
      <c r="F796" s="8"/>
    </row>
    <row r="797">
      <c r="F797" s="8"/>
    </row>
    <row r="798">
      <c r="F798" s="8"/>
    </row>
    <row r="799">
      <c r="F799" s="8"/>
    </row>
    <row r="800">
      <c r="F800" s="8"/>
    </row>
    <row r="801">
      <c r="F801" s="8"/>
    </row>
    <row r="802">
      <c r="F802" s="8"/>
    </row>
    <row r="803">
      <c r="F803" s="8"/>
    </row>
    <row r="804">
      <c r="F804" s="8"/>
    </row>
    <row r="805">
      <c r="F805" s="8"/>
    </row>
    <row r="806">
      <c r="F806" s="8"/>
    </row>
    <row r="807">
      <c r="F807" s="8"/>
    </row>
    <row r="808">
      <c r="F808" s="8"/>
    </row>
    <row r="809">
      <c r="F809" s="8"/>
    </row>
    <row r="810">
      <c r="F810" s="8"/>
    </row>
    <row r="811">
      <c r="F811" s="8"/>
    </row>
    <row r="812">
      <c r="F812" s="8"/>
    </row>
    <row r="813">
      <c r="F813" s="8"/>
    </row>
    <row r="814">
      <c r="F814" s="8"/>
    </row>
    <row r="815">
      <c r="F815" s="8"/>
    </row>
    <row r="816">
      <c r="F816" s="8"/>
    </row>
    <row r="817">
      <c r="F817" s="8"/>
    </row>
    <row r="818">
      <c r="F818" s="8"/>
    </row>
    <row r="819">
      <c r="F819" s="8"/>
    </row>
    <row r="820">
      <c r="F820" s="8"/>
    </row>
    <row r="821">
      <c r="F821" s="8"/>
    </row>
    <row r="822">
      <c r="F822" s="8"/>
    </row>
    <row r="823">
      <c r="F823" s="8"/>
    </row>
    <row r="824">
      <c r="F824" s="8"/>
    </row>
    <row r="825">
      <c r="F825" s="8"/>
    </row>
    <row r="826">
      <c r="F826" s="8"/>
    </row>
    <row r="827">
      <c r="F827" s="8"/>
    </row>
    <row r="828">
      <c r="F828" s="8"/>
    </row>
    <row r="829">
      <c r="F829" s="8"/>
    </row>
    <row r="830">
      <c r="F830" s="8"/>
    </row>
    <row r="831">
      <c r="F831" s="8"/>
    </row>
    <row r="832">
      <c r="F832" s="8"/>
    </row>
    <row r="833">
      <c r="F833" s="8"/>
    </row>
    <row r="834">
      <c r="F834" s="8"/>
    </row>
    <row r="835">
      <c r="F835" s="8"/>
    </row>
    <row r="836">
      <c r="F836" s="8"/>
    </row>
    <row r="837">
      <c r="F837" s="8"/>
    </row>
    <row r="838">
      <c r="F838" s="8"/>
    </row>
    <row r="839">
      <c r="F839" s="8"/>
    </row>
    <row r="840">
      <c r="F840" s="8"/>
    </row>
    <row r="841">
      <c r="F841" s="8"/>
    </row>
    <row r="842">
      <c r="F842" s="8"/>
    </row>
    <row r="843">
      <c r="F843" s="8"/>
    </row>
    <row r="844">
      <c r="F844" s="8"/>
    </row>
    <row r="845">
      <c r="F845" s="8"/>
    </row>
    <row r="846">
      <c r="F846" s="8"/>
    </row>
    <row r="847">
      <c r="F847" s="8"/>
    </row>
    <row r="848">
      <c r="F848" s="8"/>
    </row>
    <row r="849">
      <c r="F849" s="8"/>
    </row>
    <row r="850">
      <c r="F850" s="8"/>
    </row>
    <row r="851">
      <c r="F851" s="8"/>
    </row>
    <row r="852">
      <c r="F852" s="8"/>
    </row>
    <row r="853">
      <c r="F853" s="8"/>
    </row>
    <row r="854">
      <c r="F854" s="8"/>
    </row>
    <row r="855">
      <c r="F855" s="8"/>
    </row>
    <row r="856">
      <c r="F856" s="8"/>
    </row>
    <row r="857">
      <c r="F857" s="8"/>
    </row>
    <row r="858">
      <c r="F858" s="8"/>
    </row>
    <row r="859">
      <c r="F859" s="8"/>
    </row>
    <row r="860">
      <c r="F860" s="8"/>
    </row>
    <row r="861">
      <c r="F861" s="8"/>
    </row>
    <row r="862">
      <c r="F862" s="8"/>
    </row>
    <row r="863">
      <c r="F863" s="8"/>
    </row>
    <row r="864">
      <c r="F864" s="8"/>
    </row>
    <row r="865">
      <c r="F865" s="8"/>
    </row>
    <row r="866">
      <c r="F866" s="8"/>
    </row>
    <row r="867">
      <c r="F867" s="8"/>
    </row>
    <row r="868">
      <c r="F868" s="8"/>
    </row>
    <row r="869">
      <c r="F869" s="8"/>
    </row>
    <row r="870">
      <c r="F870" s="8"/>
    </row>
    <row r="871">
      <c r="F871" s="8"/>
    </row>
    <row r="872">
      <c r="F872" s="8"/>
    </row>
    <row r="873">
      <c r="F873" s="8"/>
    </row>
    <row r="874">
      <c r="F874" s="8"/>
    </row>
    <row r="875">
      <c r="F875" s="8"/>
    </row>
    <row r="876">
      <c r="F876" s="8"/>
    </row>
    <row r="877">
      <c r="F877" s="8"/>
    </row>
    <row r="878">
      <c r="F878" s="8"/>
    </row>
    <row r="879">
      <c r="F879" s="8"/>
    </row>
    <row r="880">
      <c r="F880" s="8"/>
    </row>
    <row r="881">
      <c r="F881" s="8"/>
    </row>
    <row r="882">
      <c r="F882" s="8"/>
    </row>
    <row r="883">
      <c r="F883" s="8"/>
    </row>
    <row r="884">
      <c r="F884" s="8"/>
    </row>
    <row r="885">
      <c r="F885" s="8"/>
    </row>
    <row r="886">
      <c r="F886" s="8"/>
    </row>
    <row r="887">
      <c r="F887" s="8"/>
    </row>
    <row r="888">
      <c r="F888" s="8"/>
    </row>
    <row r="889">
      <c r="F889" s="8"/>
    </row>
    <row r="890">
      <c r="F890" s="8"/>
    </row>
    <row r="891">
      <c r="F891" s="8"/>
    </row>
    <row r="892">
      <c r="F892" s="8"/>
    </row>
    <row r="893">
      <c r="F893" s="8"/>
    </row>
    <row r="894">
      <c r="F894" s="8"/>
    </row>
    <row r="895">
      <c r="F895" s="8"/>
    </row>
    <row r="896">
      <c r="F896" s="8"/>
    </row>
    <row r="897">
      <c r="F897" s="8"/>
    </row>
    <row r="898">
      <c r="F898" s="8"/>
    </row>
    <row r="899">
      <c r="F899" s="8"/>
    </row>
    <row r="900">
      <c r="F900" s="8"/>
    </row>
    <row r="901">
      <c r="F901" s="8"/>
    </row>
    <row r="902">
      <c r="F902" s="8"/>
    </row>
    <row r="903">
      <c r="F903" s="8"/>
    </row>
    <row r="904">
      <c r="F904" s="8"/>
    </row>
    <row r="905">
      <c r="F905" s="8"/>
    </row>
    <row r="906">
      <c r="F906" s="8"/>
    </row>
    <row r="907">
      <c r="F907" s="8"/>
    </row>
    <row r="908">
      <c r="F908" s="8"/>
    </row>
    <row r="909">
      <c r="F909" s="8"/>
    </row>
    <row r="910">
      <c r="F910" s="8"/>
    </row>
    <row r="911">
      <c r="F911" s="8"/>
    </row>
    <row r="912">
      <c r="F912" s="8"/>
    </row>
    <row r="913">
      <c r="F913" s="8"/>
    </row>
    <row r="914">
      <c r="F914" s="8"/>
    </row>
    <row r="915">
      <c r="F915" s="8"/>
    </row>
    <row r="916">
      <c r="F916" s="8"/>
    </row>
    <row r="917">
      <c r="F917" s="8"/>
    </row>
    <row r="918">
      <c r="F918" s="8"/>
    </row>
    <row r="919">
      <c r="F919" s="8"/>
    </row>
    <row r="920">
      <c r="F920" s="8"/>
    </row>
    <row r="921">
      <c r="F921" s="8"/>
    </row>
    <row r="922">
      <c r="F922" s="8"/>
    </row>
    <row r="923">
      <c r="F923" s="8"/>
    </row>
    <row r="924">
      <c r="F924" s="8"/>
    </row>
    <row r="925">
      <c r="F925" s="8"/>
    </row>
    <row r="926">
      <c r="F926" s="8"/>
    </row>
    <row r="927">
      <c r="F927" s="8"/>
    </row>
    <row r="928">
      <c r="F928" s="8"/>
    </row>
    <row r="929">
      <c r="F929" s="8"/>
    </row>
    <row r="930">
      <c r="F930" s="8"/>
    </row>
    <row r="931">
      <c r="F931" s="8"/>
    </row>
    <row r="932">
      <c r="F932" s="8"/>
    </row>
    <row r="933">
      <c r="F933" s="8"/>
    </row>
    <row r="934">
      <c r="F934" s="8"/>
    </row>
    <row r="935">
      <c r="F935" s="8"/>
    </row>
    <row r="936">
      <c r="F936" s="8"/>
    </row>
    <row r="937">
      <c r="F937" s="8"/>
    </row>
    <row r="938">
      <c r="F938" s="8"/>
    </row>
    <row r="939">
      <c r="F939" s="8"/>
    </row>
    <row r="940">
      <c r="F940" s="8"/>
    </row>
    <row r="941">
      <c r="F941" s="8"/>
    </row>
    <row r="942">
      <c r="F942" s="8"/>
    </row>
    <row r="943">
      <c r="F943" s="8"/>
    </row>
    <row r="944">
      <c r="F944" s="8"/>
    </row>
    <row r="945">
      <c r="F945" s="8"/>
    </row>
    <row r="946">
      <c r="F946" s="8"/>
    </row>
    <row r="947">
      <c r="F947" s="8"/>
    </row>
    <row r="948">
      <c r="F948" s="8"/>
    </row>
    <row r="949">
      <c r="F949" s="8"/>
    </row>
    <row r="950">
      <c r="F950" s="8"/>
    </row>
    <row r="951">
      <c r="F951" s="8"/>
    </row>
    <row r="952">
      <c r="F952" s="8"/>
    </row>
    <row r="953">
      <c r="F953" s="8"/>
    </row>
    <row r="954">
      <c r="F954" s="8"/>
    </row>
    <row r="955">
      <c r="F955" s="8"/>
    </row>
    <row r="956">
      <c r="F956" s="8"/>
    </row>
    <row r="957">
      <c r="F957" s="8"/>
    </row>
    <row r="958">
      <c r="F958" s="8"/>
    </row>
    <row r="959">
      <c r="F959" s="8"/>
    </row>
    <row r="960">
      <c r="F960" s="8"/>
    </row>
    <row r="961">
      <c r="F961" s="8"/>
    </row>
    <row r="962">
      <c r="F962" s="8"/>
    </row>
    <row r="963">
      <c r="F963" s="8"/>
    </row>
    <row r="964">
      <c r="F964" s="8"/>
    </row>
    <row r="965">
      <c r="F965" s="8"/>
    </row>
    <row r="966">
      <c r="F966" s="8"/>
    </row>
    <row r="967">
      <c r="F967" s="8"/>
    </row>
    <row r="968">
      <c r="F968" s="8"/>
    </row>
    <row r="969">
      <c r="F969" s="8"/>
    </row>
    <row r="970">
      <c r="F970" s="8"/>
    </row>
    <row r="971">
      <c r="F971" s="8"/>
    </row>
    <row r="972">
      <c r="F972" s="8"/>
    </row>
    <row r="973">
      <c r="F973" s="8"/>
    </row>
    <row r="974">
      <c r="F974" s="8"/>
    </row>
    <row r="975">
      <c r="F975" s="8"/>
    </row>
    <row r="976">
      <c r="F976" s="8"/>
    </row>
    <row r="977">
      <c r="F977" s="8"/>
    </row>
    <row r="978">
      <c r="F978" s="8"/>
    </row>
    <row r="979">
      <c r="F979" s="8"/>
    </row>
    <row r="980">
      <c r="F980" s="8"/>
    </row>
    <row r="981">
      <c r="F981" s="8"/>
    </row>
    <row r="982">
      <c r="F982" s="8"/>
    </row>
    <row r="983">
      <c r="F983" s="8"/>
    </row>
    <row r="984">
      <c r="F984" s="8"/>
    </row>
    <row r="985">
      <c r="F985" s="8"/>
    </row>
    <row r="986">
      <c r="F986" s="8"/>
    </row>
    <row r="987">
      <c r="F987" s="8"/>
    </row>
    <row r="988">
      <c r="F988" s="8"/>
    </row>
    <row r="989">
      <c r="F989" s="8"/>
    </row>
    <row r="990">
      <c r="F990" s="8"/>
    </row>
    <row r="991">
      <c r="F991" s="8"/>
    </row>
    <row r="992">
      <c r="F992" s="8"/>
    </row>
    <row r="993">
      <c r="F993" s="8"/>
    </row>
    <row r="994">
      <c r="F994" s="8"/>
    </row>
    <row r="995">
      <c r="F995" s="8"/>
    </row>
    <row r="996">
      <c r="F996" s="8"/>
    </row>
    <row r="997">
      <c r="F997" s="8"/>
    </row>
    <row r="998">
      <c r="F998" s="8"/>
    </row>
    <row r="999">
      <c r="F999" s="8"/>
    </row>
    <row r="1000">
      <c r="F1000" s="8"/>
    </row>
  </sheetData>
  <autoFilter ref="$A$1:$Z$176">
    <filterColumn colId="19">
      <filters blank="1">
        <filter val="FALSE"/>
      </filters>
    </filterColumn>
  </autoFilter>
  <mergeCells count="2">
    <mergeCell ref="AL97:AM97"/>
    <mergeCell ref="AO97:AP97"/>
  </mergeCells>
  <drawing r:id="rId1"/>
</worksheet>
</file>