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Задание 1" sheetId="4" r:id="rId1"/>
    <sheet name="Задание 2" sheetId="5" r:id="rId2"/>
    <sheet name="Задание 3" sheetId="6" r:id="rId3"/>
    <sheet name="Задание 4" sheetId="1" r:id="rId4"/>
    <sheet name="Задание 5" sheetId="7" r:id="rId5"/>
    <sheet name="Задание 6" sheetId="8" r:id="rId6"/>
    <sheet name="Задание 7" sheetId="9" r:id="rId7"/>
  </sheets>
  <calcPr calcId="162913"/>
</workbook>
</file>

<file path=xl/calcChain.xml><?xml version="1.0" encoding="utf-8"?>
<calcChain xmlns="http://schemas.openxmlformats.org/spreadsheetml/2006/main">
  <c r="C4" i="9" l="1"/>
  <c r="C3" i="9"/>
  <c r="S18" i="8"/>
  <c r="R18" i="8"/>
  <c r="Q18" i="8"/>
  <c r="P18" i="8"/>
  <c r="O18" i="8"/>
  <c r="N18" i="8"/>
  <c r="M18" i="8"/>
  <c r="S17" i="8"/>
  <c r="R17" i="8"/>
  <c r="Q17" i="8"/>
  <c r="P17" i="8"/>
  <c r="O17" i="8"/>
  <c r="N17" i="8"/>
  <c r="M17" i="8"/>
  <c r="AA16" i="8"/>
  <c r="Z16" i="8"/>
  <c r="Y16" i="8"/>
  <c r="X16" i="8"/>
  <c r="W16" i="8"/>
  <c r="S16" i="8"/>
  <c r="R16" i="8"/>
  <c r="Q16" i="8"/>
  <c r="P16" i="8"/>
  <c r="O16" i="8"/>
  <c r="N16" i="8"/>
  <c r="M16" i="8"/>
  <c r="AA28" i="8"/>
  <c r="Z28" i="8"/>
  <c r="Y28" i="8"/>
  <c r="W28" i="8"/>
  <c r="X28" i="8"/>
  <c r="Y37" i="8"/>
  <c r="W37" i="8"/>
  <c r="X37" i="8"/>
  <c r="Z37" i="8"/>
  <c r="AA37" i="8"/>
  <c r="W38" i="8"/>
  <c r="X38" i="8"/>
  <c r="Y38" i="8"/>
  <c r="Z38" i="8"/>
  <c r="AA38" i="8"/>
  <c r="W36" i="8"/>
  <c r="AA36" i="8"/>
  <c r="Z36" i="8"/>
  <c r="Y36" i="8"/>
  <c r="X36" i="8"/>
  <c r="S27" i="8"/>
  <c r="Z27" i="8"/>
  <c r="AA27" i="8"/>
  <c r="Y27" i="8"/>
  <c r="X27" i="8"/>
  <c r="W27" i="8"/>
  <c r="AB27" i="8" s="1"/>
  <c r="AA6" i="8"/>
  <c r="Z6" i="8"/>
  <c r="Y6" i="8"/>
  <c r="X6" i="8"/>
  <c r="W6" i="8"/>
  <c r="S29" i="8"/>
  <c r="R29" i="8"/>
  <c r="Q29" i="8"/>
  <c r="P29" i="8"/>
  <c r="O29" i="8"/>
  <c r="N29" i="8"/>
  <c r="M29" i="8"/>
  <c r="S28" i="8"/>
  <c r="R28" i="8"/>
  <c r="Q28" i="8"/>
  <c r="P28" i="8"/>
  <c r="O28" i="8"/>
  <c r="N28" i="8"/>
  <c r="M28" i="8"/>
  <c r="R27" i="8"/>
  <c r="Q27" i="8"/>
  <c r="P27" i="8"/>
  <c r="O27" i="8"/>
  <c r="N27" i="8"/>
  <c r="M27" i="8"/>
  <c r="S7" i="8"/>
  <c r="S8" i="8"/>
  <c r="S6" i="8"/>
  <c r="M7" i="8"/>
  <c r="N7" i="8"/>
  <c r="O7" i="8"/>
  <c r="P7" i="8"/>
  <c r="Q7" i="8"/>
  <c r="R7" i="8"/>
  <c r="M8" i="8"/>
  <c r="N8" i="8"/>
  <c r="O8" i="8"/>
  <c r="P8" i="8"/>
  <c r="Q8" i="8"/>
  <c r="R8" i="8"/>
  <c r="N6" i="8"/>
  <c r="M6" i="8"/>
  <c r="R6" i="8"/>
  <c r="Q6" i="8"/>
  <c r="P6" i="8"/>
  <c r="O6" i="8"/>
  <c r="H29" i="7"/>
  <c r="I29" i="7"/>
  <c r="J29" i="7"/>
  <c r="K29" i="7"/>
  <c r="M29" i="7"/>
  <c r="O29" i="7"/>
  <c r="H25" i="7"/>
  <c r="I25" i="7"/>
  <c r="J25" i="7"/>
  <c r="K25" i="7"/>
  <c r="M25" i="7"/>
  <c r="O25" i="7"/>
  <c r="H26" i="7"/>
  <c r="I26" i="7"/>
  <c r="J26" i="7"/>
  <c r="K26" i="7"/>
  <c r="M26" i="7"/>
  <c r="O26" i="7"/>
  <c r="H27" i="7"/>
  <c r="I27" i="7"/>
  <c r="J27" i="7"/>
  <c r="K27" i="7"/>
  <c r="M27" i="7"/>
  <c r="O27" i="7"/>
  <c r="H28" i="7"/>
  <c r="I28" i="7"/>
  <c r="J28" i="7"/>
  <c r="K28" i="7"/>
  <c r="M28" i="7"/>
  <c r="O28" i="7"/>
  <c r="M24" i="7"/>
  <c r="O24" i="7"/>
  <c r="K24" i="7"/>
  <c r="J24" i="7"/>
  <c r="I24" i="7"/>
  <c r="H24" i="7"/>
  <c r="J20" i="7"/>
  <c r="P25" i="7" s="1"/>
  <c r="I20" i="7"/>
  <c r="I19" i="7"/>
  <c r="J19" i="7"/>
  <c r="N26" i="7" s="1"/>
  <c r="H11" i="7"/>
  <c r="I11" i="7"/>
  <c r="J11" i="7"/>
  <c r="K11" i="7"/>
  <c r="M11" i="7"/>
  <c r="O11" i="7"/>
  <c r="H12" i="7"/>
  <c r="I12" i="7"/>
  <c r="J12" i="7"/>
  <c r="K12" i="7"/>
  <c r="M12" i="7"/>
  <c r="O12" i="7"/>
  <c r="H13" i="7"/>
  <c r="I13" i="7"/>
  <c r="J13" i="7"/>
  <c r="K13" i="7"/>
  <c r="M13" i="7"/>
  <c r="O13" i="7"/>
  <c r="H14" i="7"/>
  <c r="I14" i="7"/>
  <c r="J14" i="7"/>
  <c r="K14" i="7"/>
  <c r="M14" i="7"/>
  <c r="O14" i="7"/>
  <c r="K10" i="7"/>
  <c r="O10" i="7"/>
  <c r="M10" i="7"/>
  <c r="H10" i="7"/>
  <c r="J6" i="7"/>
  <c r="P10" i="7" s="1"/>
  <c r="J5" i="7"/>
  <c r="N11" i="7" s="1"/>
  <c r="I6" i="7"/>
  <c r="I5" i="7"/>
  <c r="J10" i="7"/>
  <c r="I10" i="7"/>
  <c r="C4" i="6"/>
  <c r="C5" i="6"/>
  <c r="C6" i="6"/>
  <c r="C7" i="6"/>
  <c r="C8" i="6"/>
  <c r="C9" i="6"/>
  <c r="C10" i="6"/>
  <c r="C11" i="6"/>
  <c r="C12" i="6"/>
  <c r="C13" i="6"/>
  <c r="C14" i="6"/>
  <c r="C15" i="6"/>
  <c r="C3" i="6"/>
  <c r="E4" i="5"/>
  <c r="C4" i="5"/>
  <c r="AB16" i="8" l="1"/>
  <c r="AB36" i="8"/>
  <c r="T18" i="8"/>
  <c r="T17" i="8"/>
  <c r="T16" i="8"/>
  <c r="T8" i="8"/>
  <c r="T6" i="8"/>
  <c r="T27" i="8"/>
  <c r="T28" i="8"/>
  <c r="T29" i="8"/>
  <c r="AB6" i="8"/>
  <c r="AB28" i="8"/>
  <c r="AB38" i="8"/>
  <c r="T7" i="8"/>
  <c r="AB37" i="8"/>
  <c r="N10" i="7"/>
  <c r="R10" i="7" s="1"/>
  <c r="S10" i="7" s="1"/>
  <c r="T10" i="7" s="1"/>
  <c r="U10" i="7" s="1"/>
  <c r="P24" i="7"/>
  <c r="N29" i="7"/>
  <c r="N13" i="7"/>
  <c r="P27" i="7"/>
  <c r="N12" i="7"/>
  <c r="P29" i="7"/>
  <c r="N28" i="7"/>
  <c r="R28" i="7" s="1"/>
  <c r="N27" i="7"/>
  <c r="N24" i="7"/>
  <c r="N25" i="7"/>
  <c r="P12" i="7"/>
  <c r="P14" i="7"/>
  <c r="P11" i="7"/>
  <c r="R11" i="7" s="1"/>
  <c r="P26" i="7"/>
  <c r="R26" i="7" s="1"/>
  <c r="N14" i="7"/>
  <c r="P13" i="7"/>
  <c r="P28" i="7"/>
  <c r="K32" i="8" l="1"/>
  <c r="U16" i="8"/>
  <c r="K12" i="8" s="1"/>
  <c r="U27" i="8"/>
  <c r="K23" i="8" s="1"/>
  <c r="U6" i="8"/>
  <c r="K2" i="8" s="1"/>
  <c r="B7" i="8" s="1"/>
  <c r="R29" i="7"/>
  <c r="S29" i="7" s="1"/>
  <c r="T29" i="7" s="1"/>
  <c r="U29" i="7" s="1"/>
  <c r="S28" i="7"/>
  <c r="R25" i="7"/>
  <c r="S25" i="7" s="1"/>
  <c r="R12" i="7"/>
  <c r="R14" i="7"/>
  <c r="S14" i="7" s="1"/>
  <c r="R24" i="7"/>
  <c r="S24" i="7" s="1"/>
  <c r="T24" i="7" s="1"/>
  <c r="U24" i="7" s="1"/>
  <c r="R13" i="7"/>
  <c r="S13" i="7" s="1"/>
  <c r="R27" i="7"/>
  <c r="S27" i="7" s="1"/>
  <c r="S11" i="7"/>
  <c r="S26" i="7"/>
  <c r="S12" i="7"/>
  <c r="D4" i="5"/>
  <c r="T14" i="7" l="1"/>
  <c r="U14" i="7" s="1"/>
  <c r="T25" i="7"/>
  <c r="U25" i="7" s="1"/>
  <c r="T12" i="7"/>
  <c r="U12" i="7" s="1"/>
  <c r="T13" i="7"/>
  <c r="U13" i="7" s="1"/>
  <c r="T27" i="7"/>
  <c r="U27" i="7" s="1"/>
  <c r="T26" i="7"/>
  <c r="U26" i="7" s="1"/>
  <c r="T28" i="7"/>
  <c r="U28" i="7" s="1"/>
  <c r="T11" i="7"/>
  <c r="U11" i="7" s="1"/>
  <c r="D7" i="5"/>
  <c r="C7" i="5"/>
  <c r="C5" i="4"/>
  <c r="C5" i="1"/>
  <c r="D5" i="1" s="1"/>
  <c r="C4" i="1"/>
  <c r="D4" i="1" s="1"/>
  <c r="C3" i="1"/>
  <c r="D3" i="1" s="1"/>
  <c r="C2" i="1"/>
  <c r="D2" i="1" s="1"/>
  <c r="D6" i="1" s="1"/>
  <c r="V10" i="7" l="1"/>
  <c r="C18" i="7" s="1"/>
  <c r="V24" i="7"/>
  <c r="C19" i="7" s="1"/>
</calcChain>
</file>

<file path=xl/sharedStrings.xml><?xml version="1.0" encoding="utf-8"?>
<sst xmlns="http://schemas.openxmlformats.org/spreadsheetml/2006/main" count="164" uniqueCount="48">
  <si>
    <t>x</t>
  </si>
  <si>
    <t>Y</t>
  </si>
  <si>
    <t>y</t>
  </si>
  <si>
    <t>x_1</t>
  </si>
  <si>
    <t>y_1</t>
  </si>
  <si>
    <t>x_2</t>
  </si>
  <si>
    <t>y_2</t>
  </si>
  <si>
    <t>Ввод:</t>
  </si>
  <si>
    <t>Вывод:</t>
  </si>
  <si>
    <t>Этажеи:</t>
  </si>
  <si>
    <t>Ввод 3 чисел:</t>
  </si>
  <si>
    <t>Наиб.</t>
  </si>
  <si>
    <t>Наим.</t>
  </si>
  <si>
    <t>f(x)</t>
  </si>
  <si>
    <t>Точка</t>
  </si>
  <si>
    <t>Фигура 1</t>
  </si>
  <si>
    <t>Фигура 2</t>
  </si>
  <si>
    <t>Для 1 фигуры</t>
  </si>
  <si>
    <t>макс X+2</t>
  </si>
  <si>
    <t>мин X-2</t>
  </si>
  <si>
    <t>её y</t>
  </si>
  <si>
    <t>пересекаются где надо?</t>
  </si>
  <si>
    <t>ответ</t>
  </si>
  <si>
    <t>отрезки фигур</t>
  </si>
  <si>
    <t>линия горизонтальная</t>
  </si>
  <si>
    <t>координаты пересечения</t>
  </si>
  <si>
    <t>это перечечение справо?</t>
  </si>
  <si>
    <t>Для 2 фигуры</t>
  </si>
  <si>
    <t>Ответ</t>
  </si>
  <si>
    <t>фигура</t>
  </si>
  <si>
    <t>Левая часть фигуры</t>
  </si>
  <si>
    <t>Отрезки</t>
  </si>
  <si>
    <t>Окружность</t>
  </si>
  <si>
    <t>выше (правее)?</t>
  </si>
  <si>
    <t>R</t>
  </si>
  <si>
    <t>Рассположение точки относительно линии</t>
  </si>
  <si>
    <t>выше ()?</t>
  </si>
  <si>
    <t>там, где надо?</t>
  </si>
  <si>
    <t>правая часть фигуры</t>
  </si>
  <si>
    <t>входит ли в окружность?</t>
  </si>
  <si>
    <t>x_окр</t>
  </si>
  <si>
    <t>y_окр</t>
  </si>
  <si>
    <t>Сюда входит?</t>
  </si>
  <si>
    <t>мелкие окружности</t>
  </si>
  <si>
    <t>Выколотая окружность</t>
  </si>
  <si>
    <t>Середина (чтоб её за ногу)</t>
  </si>
  <si>
    <t>g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</si>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</sst>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Fill="1" applyBorder="1"/>
    <xf numFmtId="0" fontId="0" fillId="0" borderId="10" xfId="0" applyBorder="1"/>
    <xf numFmtId="0" fontId="0" fillId="0" borderId="5" xfId="0" applyFill="1" applyBorder="1"/>
    <xf numFmtId="0" fontId="0" fillId="0" borderId="1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2" xfId="0" applyBorder="1"/>
    <xf numFmtId="0" fontId="0" fillId="0" borderId="0" xfId="0" applyProtection="1">
      <protection hidden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/>
    <xf numFmtId="0" fontId="0" fillId="0" borderId="24" xfId="0" applyBorder="1"/>
    <xf numFmtId="0" fontId="0" fillId="0" borderId="0" xfId="0" applyAlignment="1"/>
    <xf numFmtId="0" fontId="0" fillId="0" borderId="0" xfId="0" applyNumberFormat="1" applyBorder="1"/>
    <xf numFmtId="0" fontId="0" fillId="0" borderId="10" xfId="0" applyNumberFormat="1" applyBorder="1"/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/>
    <xf numFmtId="0" fontId="0" fillId="0" borderId="10" xfId="0" applyBorder="1" applyAlignment="1">
      <alignment horizontal="center"/>
    </xf>
    <xf numFmtId="0" fontId="0" fillId="0" borderId="25" xfId="0" applyFill="1" applyBorder="1"/>
    <xf numFmtId="0" fontId="0" fillId="0" borderId="8" xfId="0" applyBorder="1" applyAlignment="1">
      <alignment horizontal="center"/>
    </xf>
    <xf numFmtId="0" fontId="0" fillId="0" borderId="24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235323</xdr:colOff>
      <xdr:row>10</xdr:row>
      <xdr:rowOff>33617</xdr:rowOff>
    </xdr:from>
    <xdr:to>
      <xdr:col>4</xdr:col>
      <xdr:colOff>246528</xdr:colOff>
      <xdr:row>22</xdr:row>
      <xdr:rowOff>7283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323" y="2028264"/>
          <a:ext cx="2431676" cy="2304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tabSelected="1" workbookViewId="0">
      <selection activeCell="B2" sqref="B2"/>
    </sheetView>
  </sheetViews>
  <sheetFormatPr defaultRowHeight="15" x14ac:dyDescent="0.25"/>
  <sheetData>
    <row r="2" spans="2:3" x14ac:dyDescent="0.25">
      <c r="B2" s="13" t="s">
        <v>9</v>
      </c>
      <c r="C2" s="15">
        <v>8</v>
      </c>
    </row>
    <row r="3" spans="2:3" x14ac:dyDescent="0.25">
      <c r="B3" s="16" t="s">
        <v>7</v>
      </c>
      <c r="C3" s="18">
        <v>30</v>
      </c>
    </row>
    <row r="5" spans="2:3" x14ac:dyDescent="0.25">
      <c r="B5" s="19" t="s">
        <v>8</v>
      </c>
      <c r="C5" s="21">
        <f>IF(AND(C3 &gt; 0, C3 &lt;= 5*C2), QUOTIENT(C3 - 1, 5) + 1, "error")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G9" sqref="G9"/>
    </sheetView>
  </sheetViews>
  <sheetFormatPr defaultRowHeight="15" x14ac:dyDescent="0.25"/>
  <cols>
    <col min="2" max="2" width="14.140625" customWidth="1"/>
    <col min="3" max="3" width="10.28515625" bestFit="1" customWidth="1"/>
  </cols>
  <sheetData>
    <row r="2" spans="2:5" x14ac:dyDescent="0.25">
      <c r="B2" s="19" t="s">
        <v>10</v>
      </c>
      <c r="C2" s="20">
        <v>0</v>
      </c>
      <c r="D2" s="20">
        <v>0</v>
      </c>
      <c r="E2" s="21">
        <v>-100000</v>
      </c>
    </row>
    <row r="3" spans="2:5" hidden="1" x14ac:dyDescent="0.25"/>
    <row r="4" spans="2:5" hidden="1" x14ac:dyDescent="0.25">
      <c r="C4" s="25">
        <f>ABS(C2)</f>
        <v>0</v>
      </c>
      <c r="D4" s="25">
        <f t="shared" ref="D4:E4" si="0">ABS(D2)</f>
        <v>0</v>
      </c>
      <c r="E4" s="25">
        <f>ABS(E2)</f>
        <v>100000</v>
      </c>
    </row>
    <row r="6" spans="2:5" x14ac:dyDescent="0.25">
      <c r="B6" s="13"/>
      <c r="C6" s="14" t="s">
        <v>11</v>
      </c>
      <c r="D6" s="15" t="s">
        <v>12</v>
      </c>
    </row>
    <row r="7" spans="2:5" x14ac:dyDescent="0.25">
      <c r="B7" s="16" t="s">
        <v>8</v>
      </c>
      <c r="C7" s="17">
        <f>INDEX(C2:E2, 1, MATCH(MAX(C4:E4),C4:E4,0))</f>
        <v>-100000</v>
      </c>
      <c r="D7" s="18">
        <f>INDEX(C2:E2, 1, MATCH(MIN(C4:E4),C4:E4,0))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F17" sqref="F17"/>
    </sheetView>
  </sheetViews>
  <sheetFormatPr defaultRowHeight="15" x14ac:dyDescent="0.25"/>
  <sheetData>
    <row r="2" spans="2:3" x14ac:dyDescent="0.25">
      <c r="B2" s="24" t="s">
        <v>0</v>
      </c>
      <c r="C2" s="24" t="s">
        <v>13</v>
      </c>
    </row>
    <row r="3" spans="2:3" x14ac:dyDescent="0.25">
      <c r="B3" s="22">
        <v>-3</v>
      </c>
      <c r="C3" s="22">
        <f>ROUND(IF(B3&gt;=1,TAN(B3)+SIN(B3), 5 * B3 ^2 - 3),3)</f>
        <v>42</v>
      </c>
    </row>
    <row r="4" spans="2:3" x14ac:dyDescent="0.25">
      <c r="B4" s="22">
        <v>-2.5</v>
      </c>
      <c r="C4" s="22">
        <f t="shared" ref="C4:C15" si="0">ROUND(IF(B4&gt;=1,TAN(B4)+SIN(B4), 5 * B4 ^2 - 3),3)</f>
        <v>28.25</v>
      </c>
    </row>
    <row r="5" spans="2:3" x14ac:dyDescent="0.25">
      <c r="B5" s="22">
        <v>-2</v>
      </c>
      <c r="C5" s="22">
        <f t="shared" si="0"/>
        <v>17</v>
      </c>
    </row>
    <row r="6" spans="2:3" x14ac:dyDescent="0.25">
      <c r="B6" s="22">
        <v>-1.5</v>
      </c>
      <c r="C6" s="22">
        <f t="shared" si="0"/>
        <v>8.25</v>
      </c>
    </row>
    <row r="7" spans="2:3" x14ac:dyDescent="0.25">
      <c r="B7" s="22">
        <v>-1</v>
      </c>
      <c r="C7" s="22">
        <f t="shared" si="0"/>
        <v>2</v>
      </c>
    </row>
    <row r="8" spans="2:3" x14ac:dyDescent="0.25">
      <c r="B8" s="22">
        <v>-0.5</v>
      </c>
      <c r="C8" s="22">
        <f t="shared" si="0"/>
        <v>-1.75</v>
      </c>
    </row>
    <row r="9" spans="2:3" x14ac:dyDescent="0.25">
      <c r="B9" s="22">
        <v>0</v>
      </c>
      <c r="C9" s="22">
        <f t="shared" si="0"/>
        <v>-3</v>
      </c>
    </row>
    <row r="10" spans="2:3" x14ac:dyDescent="0.25">
      <c r="B10" s="22">
        <v>0.5</v>
      </c>
      <c r="C10" s="22">
        <f t="shared" si="0"/>
        <v>-1.75</v>
      </c>
    </row>
    <row r="11" spans="2:3" x14ac:dyDescent="0.25">
      <c r="B11" s="22">
        <v>1</v>
      </c>
      <c r="C11" s="22">
        <f t="shared" si="0"/>
        <v>2.399</v>
      </c>
    </row>
    <row r="12" spans="2:3" x14ac:dyDescent="0.25">
      <c r="B12" s="22">
        <v>1.5</v>
      </c>
      <c r="C12" s="22">
        <f t="shared" si="0"/>
        <v>15.099</v>
      </c>
    </row>
    <row r="13" spans="2:3" x14ac:dyDescent="0.25">
      <c r="B13" s="22">
        <v>2</v>
      </c>
      <c r="C13" s="22">
        <f t="shared" si="0"/>
        <v>-1.276</v>
      </c>
    </row>
    <row r="14" spans="2:3" x14ac:dyDescent="0.25">
      <c r="B14" s="22">
        <v>2.5</v>
      </c>
      <c r="C14" s="22">
        <f t="shared" si="0"/>
        <v>-0.14899999999999999</v>
      </c>
    </row>
    <row r="15" spans="2:3" x14ac:dyDescent="0.25">
      <c r="B15" s="23">
        <v>3</v>
      </c>
      <c r="C15" s="23">
        <f t="shared" si="0"/>
        <v>-1E-3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F8" sqref="F8"/>
    </sheetView>
  </sheetViews>
  <sheetFormatPr defaultRowHeight="15" x14ac:dyDescent="0.25"/>
  <sheetData>
    <row r="1" spans="2:6" ht="15.75" thickBot="1" x14ac:dyDescent="0.3"/>
    <row r="2" spans="2:6" x14ac:dyDescent="0.25">
      <c r="B2" s="2" t="s">
        <v>0</v>
      </c>
      <c r="C2" s="2" t="str">
        <f>IF(B3&lt;-1,B3,"")</f>
        <v/>
      </c>
      <c r="D2" s="1" t="str">
        <f>IF(C2&lt;&gt;"",ABS(C2-5),"")</f>
        <v/>
      </c>
    </row>
    <row r="3" spans="2:6" ht="15.75" thickBot="1" x14ac:dyDescent="0.3">
      <c r="B3" s="3">
        <v>5</v>
      </c>
      <c r="C3" s="5" t="str">
        <f>IF(AND(B3&gt;-1,B3&lt;2),B3,"")</f>
        <v/>
      </c>
      <c r="D3" s="4" t="str">
        <f>IF(C3&lt;&gt;"",(COS(C3-5))/ABS(2*C3+2),"")</f>
        <v/>
      </c>
    </row>
    <row r="4" spans="2:6" x14ac:dyDescent="0.25">
      <c r="C4" s="5">
        <f>IF(B3&gt;2,B3,"")</f>
        <v>5</v>
      </c>
      <c r="D4" s="4">
        <f>IF(C4&lt;&gt;"",EXP(C4+EXP(1)),"")</f>
        <v>2249.0919331268296</v>
      </c>
    </row>
    <row r="5" spans="2:6" ht="15.75" thickBot="1" x14ac:dyDescent="0.3">
      <c r="C5" s="3" t="str">
        <f>IF(OR(B3=-1,B3=2),B3,"")</f>
        <v/>
      </c>
      <c r="D5" s="4" t="str">
        <f>IF(C5&lt;&gt;"",100,"")</f>
        <v/>
      </c>
    </row>
    <row r="6" spans="2:6" ht="15.75" thickBot="1" x14ac:dyDescent="0.3">
      <c r="C6" s="6" t="s">
        <v>1</v>
      </c>
      <c r="D6" s="7">
        <f>ROUND(SUM(D2:D5),3)</f>
        <v>2249.0920000000001</v>
      </c>
      <c r="F6" s="8"/>
    </row>
  </sheetData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B2" sqref="B2:C4"/>
    </sheetView>
  </sheetViews>
  <sheetFormatPr defaultRowHeight="15" x14ac:dyDescent="0.25"/>
  <cols>
    <col min="2" max="2" width="10.28515625" customWidth="1"/>
    <col min="3" max="3" width="11.140625" customWidth="1"/>
    <col min="6" max="6" width="10.42578125" customWidth="1"/>
    <col min="18" max="18" width="14.28515625" customWidth="1"/>
    <col min="19" max="19" width="12" customWidth="1"/>
    <col min="20" max="20" width="24" customWidth="1"/>
    <col min="21" max="21" width="26.140625" customWidth="1"/>
    <col min="22" max="22" width="10.28515625" bestFit="1" customWidth="1"/>
  </cols>
  <sheetData>
    <row r="1" spans="1:22" ht="15.75" thickBot="1" x14ac:dyDescent="0.3"/>
    <row r="2" spans="1:22" ht="15.75" thickBot="1" x14ac:dyDescent="0.3">
      <c r="B2" s="27" t="s">
        <v>14</v>
      </c>
      <c r="C2" s="28"/>
      <c r="H2" s="37" t="s">
        <v>17</v>
      </c>
      <c r="I2" s="38"/>
      <c r="J2" s="38"/>
      <c r="K2" s="39"/>
    </row>
    <row r="3" spans="1:22" ht="15.75" thickBot="1" x14ac:dyDescent="0.3">
      <c r="A3" s="31"/>
      <c r="B3" s="36" t="s">
        <v>0</v>
      </c>
      <c r="C3" s="30" t="s">
        <v>2</v>
      </c>
    </row>
    <row r="4" spans="1:22" ht="15.75" thickBot="1" x14ac:dyDescent="0.3">
      <c r="A4" s="31"/>
      <c r="B4" s="3">
        <v>-3</v>
      </c>
      <c r="C4" s="32">
        <v>-4</v>
      </c>
      <c r="H4" s="2"/>
      <c r="I4" s="40"/>
      <c r="J4" s="41" t="s">
        <v>20</v>
      </c>
    </row>
    <row r="5" spans="1:22" ht="15.75" thickBot="1" x14ac:dyDescent="0.3">
      <c r="H5" s="5" t="s">
        <v>18</v>
      </c>
      <c r="I5" s="8">
        <f>MAX(B8:B12) + 2</f>
        <v>3</v>
      </c>
      <c r="J5" s="31">
        <f>C4</f>
        <v>-4</v>
      </c>
    </row>
    <row r="6" spans="1:22" ht="15.75" thickBot="1" x14ac:dyDescent="0.3">
      <c r="B6" s="27" t="s">
        <v>15</v>
      </c>
      <c r="C6" s="35"/>
      <c r="D6" s="27" t="s">
        <v>16</v>
      </c>
      <c r="E6" s="28"/>
      <c r="H6" s="3" t="s">
        <v>19</v>
      </c>
      <c r="I6" s="10">
        <f>MIN(B8:B12) - 2</f>
        <v>-9</v>
      </c>
      <c r="J6" s="32">
        <f>C4</f>
        <v>-4</v>
      </c>
    </row>
    <row r="7" spans="1:22" ht="15.75" thickBot="1" x14ac:dyDescent="0.3">
      <c r="B7" s="29" t="s">
        <v>0</v>
      </c>
      <c r="C7" s="36" t="s">
        <v>2</v>
      </c>
      <c r="D7" s="29" t="s">
        <v>0</v>
      </c>
      <c r="E7" s="30" t="s">
        <v>2</v>
      </c>
    </row>
    <row r="8" spans="1:22" x14ac:dyDescent="0.25">
      <c r="B8" s="5">
        <v>1</v>
      </c>
      <c r="C8" s="8">
        <v>4</v>
      </c>
      <c r="D8" s="5">
        <v>3</v>
      </c>
      <c r="E8" s="31">
        <v>-1</v>
      </c>
      <c r="H8" s="27" t="s">
        <v>23</v>
      </c>
      <c r="I8" s="35"/>
      <c r="J8" s="35"/>
      <c r="K8" s="35"/>
      <c r="L8" s="40"/>
      <c r="M8" s="35" t="s">
        <v>24</v>
      </c>
      <c r="N8" s="35"/>
      <c r="O8" s="35"/>
      <c r="P8" s="35"/>
      <c r="Q8" s="40"/>
      <c r="R8" s="35" t="s">
        <v>25</v>
      </c>
      <c r="S8" s="35"/>
      <c r="T8" s="40" t="s">
        <v>21</v>
      </c>
      <c r="U8" s="40" t="s">
        <v>26</v>
      </c>
      <c r="V8" s="41" t="s">
        <v>22</v>
      </c>
    </row>
    <row r="9" spans="1:22" x14ac:dyDescent="0.25">
      <c r="B9" s="5">
        <v>-4</v>
      </c>
      <c r="C9" s="8">
        <v>0</v>
      </c>
      <c r="D9" s="5">
        <v>5</v>
      </c>
      <c r="E9" s="31">
        <v>2</v>
      </c>
      <c r="H9" s="5" t="s">
        <v>3</v>
      </c>
      <c r="I9" s="8" t="s">
        <v>4</v>
      </c>
      <c r="J9" s="8" t="s">
        <v>5</v>
      </c>
      <c r="K9" s="8" t="s">
        <v>6</v>
      </c>
      <c r="L9" s="8"/>
      <c r="M9" s="8" t="s">
        <v>3</v>
      </c>
      <c r="N9" s="8" t="s">
        <v>4</v>
      </c>
      <c r="O9" s="8" t="s">
        <v>5</v>
      </c>
      <c r="P9" s="8" t="s">
        <v>6</v>
      </c>
      <c r="Q9" s="8"/>
      <c r="R9" s="8" t="s">
        <v>0</v>
      </c>
      <c r="S9" s="8" t="s">
        <v>2</v>
      </c>
      <c r="T9" s="8"/>
      <c r="U9" s="8"/>
      <c r="V9" s="31"/>
    </row>
    <row r="10" spans="1:22" x14ac:dyDescent="0.25">
      <c r="B10" s="5">
        <v>-2</v>
      </c>
      <c r="C10" s="8">
        <v>-6</v>
      </c>
      <c r="D10" s="5">
        <v>6</v>
      </c>
      <c r="E10" s="31">
        <v>-1</v>
      </c>
      <c r="H10" s="5">
        <f>B8</f>
        <v>1</v>
      </c>
      <c r="I10" s="8">
        <f>C8</f>
        <v>4</v>
      </c>
      <c r="J10" s="8">
        <f>B9</f>
        <v>-4</v>
      </c>
      <c r="K10" s="8">
        <f>C9</f>
        <v>0</v>
      </c>
      <c r="L10" s="8"/>
      <c r="M10" s="8">
        <f>$I$5</f>
        <v>3</v>
      </c>
      <c r="N10" s="8">
        <f>$J$5</f>
        <v>-4</v>
      </c>
      <c r="O10" s="8">
        <f>$I$6</f>
        <v>-9</v>
      </c>
      <c r="P10" s="8">
        <f>$J$6</f>
        <v>-4</v>
      </c>
      <c r="Q10" s="8"/>
      <c r="R10" s="8">
        <f xml:space="preserve"> IFERROR( (H10 * (O10 - M10) * (K10 - I10) + (J10 - H10) * (N10 * O10 - P10 * M10 - I10 * O10 + I10 * M10)) / ((O10 - M10) * (K10 - I10) - (J10 - H10) * (P10 - N10)), MIN(I10,K10) )</f>
        <v>-9</v>
      </c>
      <c r="S10" s="8">
        <f>IFERROR(I10+(K10-I10)*(R10-H10)/(J10-H10),N10)</f>
        <v>-4</v>
      </c>
      <c r="T10" s="43">
        <f>IF(    H10=J10,   IF(   AND( S10&gt;=MIN(I10,K10), R10&gt;=MIN(H10,J10), S10&lt;=MAX(I10,K10), R10&lt;=MAX(H10,J10)),1,0),    IF(   AND( S10&gt;MIN(I10,K10), R10&gt;MIN(H10,J10), S10&lt;=MAX(I10,K10), R10&lt;=MAX(H10,J10)),1,0)    )</f>
        <v>0</v>
      </c>
      <c r="U10" s="8">
        <f>IF(AND(T10&gt;0,R10&gt;$B$4),1,0)</f>
        <v>0</v>
      </c>
      <c r="V10" s="31">
        <f>IF(MOD(SUM(U10:U14),2) = 1, 1,0)</f>
        <v>1</v>
      </c>
    </row>
    <row r="11" spans="1:22" x14ac:dyDescent="0.25">
      <c r="B11" s="5">
        <v>-6</v>
      </c>
      <c r="C11" s="8">
        <v>-4</v>
      </c>
      <c r="D11" s="5">
        <v>3</v>
      </c>
      <c r="E11" s="31">
        <v>-4</v>
      </c>
      <c r="H11" s="5">
        <f t="shared" ref="H11:I11" si="0">B9</f>
        <v>-4</v>
      </c>
      <c r="I11" s="8">
        <f t="shared" si="0"/>
        <v>0</v>
      </c>
      <c r="J11" s="8">
        <f t="shared" ref="J11:J14" si="1">B10</f>
        <v>-2</v>
      </c>
      <c r="K11" s="8">
        <f t="shared" ref="K11:K14" si="2">C10</f>
        <v>-6</v>
      </c>
      <c r="L11" s="8"/>
      <c r="M11" s="8">
        <f t="shared" ref="M11:M14" si="3">$I$5</f>
        <v>3</v>
      </c>
      <c r="N11" s="8">
        <f t="shared" ref="N11:N14" si="4">$J$5</f>
        <v>-4</v>
      </c>
      <c r="O11" s="8">
        <f t="shared" ref="O11:O14" si="5">$I$6</f>
        <v>-9</v>
      </c>
      <c r="P11" s="8">
        <f t="shared" ref="P11:P14" si="6">$J$6</f>
        <v>-4</v>
      </c>
      <c r="Q11" s="8"/>
      <c r="R11" s="8">
        <f t="shared" ref="R11:R14" si="7" xml:space="preserve"> IFERROR( (H11 * (O11 - M11) * (K11 - I11) + (J11 - H11) * (N11 * O11 - P11 * M11 - I11 * O11 + I11 * M11)) / ((O11 - M11) * (K11 - I11) - (J11 - H11) * (P11 - N11)), MIN(I11,K11) )</f>
        <v>-2.6666666666666665</v>
      </c>
      <c r="S11" s="8">
        <f t="shared" ref="S10:S13" si="8">IFERROR(I11+(K11-I11)*(R11-H11)/(J11-H11),N11)</f>
        <v>-4</v>
      </c>
      <c r="T11" s="43">
        <f t="shared" ref="T11:T14" si="9">IF(    H11=J11,   IF(   AND( S11&gt;=MIN(I11,K11), R11&gt;=MIN(H11,J11), S11&lt;=MAX(I11,K11), R11&lt;=MAX(H11,J11)),1,0),    IF(   AND( S11&gt;MIN(I11,K11), R11&gt;MIN(H11,J11), S11&lt;=MAX(I11,K11), R11&lt;=MAX(H11,J11)),1,0)    )</f>
        <v>1</v>
      </c>
      <c r="U11" s="8">
        <f t="shared" ref="U11:U14" si="10">IF(AND(T11&gt;0,R11&gt;$B$4),1,0)</f>
        <v>1</v>
      </c>
      <c r="V11" s="31"/>
    </row>
    <row r="12" spans="1:22" ht="15.75" thickBot="1" x14ac:dyDescent="0.3">
      <c r="B12" s="3">
        <v>-7</v>
      </c>
      <c r="C12" s="10">
        <v>5</v>
      </c>
      <c r="D12" s="5">
        <v>1</v>
      </c>
      <c r="E12" s="31">
        <v>-7</v>
      </c>
      <c r="H12" s="5">
        <f t="shared" ref="H12:I12" si="11">B10</f>
        <v>-2</v>
      </c>
      <c r="I12" s="8">
        <f t="shared" si="11"/>
        <v>-6</v>
      </c>
      <c r="J12" s="8">
        <f t="shared" si="1"/>
        <v>-6</v>
      </c>
      <c r="K12" s="8">
        <f t="shared" si="2"/>
        <v>-4</v>
      </c>
      <c r="L12" s="8"/>
      <c r="M12" s="8">
        <f t="shared" si="3"/>
        <v>3</v>
      </c>
      <c r="N12" s="8">
        <f t="shared" si="4"/>
        <v>-4</v>
      </c>
      <c r="O12" s="8">
        <f t="shared" si="5"/>
        <v>-9</v>
      </c>
      <c r="P12" s="8">
        <f t="shared" si="6"/>
        <v>-4</v>
      </c>
      <c r="Q12" s="8"/>
      <c r="R12" s="8">
        <f t="shared" si="7"/>
        <v>-6</v>
      </c>
      <c r="S12" s="8">
        <f t="shared" si="8"/>
        <v>-4</v>
      </c>
      <c r="T12" s="43">
        <f t="shared" si="9"/>
        <v>0</v>
      </c>
      <c r="U12" s="8">
        <f t="shared" si="10"/>
        <v>0</v>
      </c>
      <c r="V12" s="31"/>
    </row>
    <row r="13" spans="1:22" ht="15.75" thickBot="1" x14ac:dyDescent="0.3">
      <c r="A13" s="8"/>
      <c r="B13" s="8">
        <v>1</v>
      </c>
      <c r="C13" s="8">
        <v>4</v>
      </c>
      <c r="D13" s="3">
        <v>1</v>
      </c>
      <c r="E13" s="32">
        <v>-2</v>
      </c>
      <c r="H13" s="5">
        <f t="shared" ref="H13:I13" si="12">B11</f>
        <v>-6</v>
      </c>
      <c r="I13" s="8">
        <f t="shared" si="12"/>
        <v>-4</v>
      </c>
      <c r="J13" s="8">
        <f t="shared" si="1"/>
        <v>-7</v>
      </c>
      <c r="K13" s="8">
        <f t="shared" si="2"/>
        <v>5</v>
      </c>
      <c r="L13" s="8"/>
      <c r="M13" s="8">
        <f t="shared" si="3"/>
        <v>3</v>
      </c>
      <c r="N13" s="8">
        <f t="shared" si="4"/>
        <v>-4</v>
      </c>
      <c r="O13" s="8">
        <f t="shared" si="5"/>
        <v>-9</v>
      </c>
      <c r="P13" s="8">
        <f t="shared" si="6"/>
        <v>-4</v>
      </c>
      <c r="Q13" s="8"/>
      <c r="R13" s="8">
        <f t="shared" si="7"/>
        <v>-6</v>
      </c>
      <c r="S13" s="8">
        <f t="shared" si="8"/>
        <v>-4</v>
      </c>
      <c r="T13" s="43">
        <f t="shared" si="9"/>
        <v>0</v>
      </c>
      <c r="U13" s="8">
        <f t="shared" si="10"/>
        <v>0</v>
      </c>
      <c r="V13" s="31"/>
    </row>
    <row r="14" spans="1:22" ht="15.75" thickBot="1" x14ac:dyDescent="0.3">
      <c r="C14" s="8"/>
      <c r="D14" s="8">
        <v>3</v>
      </c>
      <c r="E14" s="8">
        <v>-1</v>
      </c>
      <c r="F14" s="8"/>
      <c r="H14" s="3">
        <f t="shared" ref="H14:I14" si="13">B12</f>
        <v>-7</v>
      </c>
      <c r="I14" s="10">
        <f t="shared" si="13"/>
        <v>5</v>
      </c>
      <c r="J14" s="10">
        <f t="shared" si="1"/>
        <v>1</v>
      </c>
      <c r="K14" s="10">
        <f t="shared" si="2"/>
        <v>4</v>
      </c>
      <c r="L14" s="10"/>
      <c r="M14" s="10">
        <f t="shared" si="3"/>
        <v>3</v>
      </c>
      <c r="N14" s="10">
        <f t="shared" si="4"/>
        <v>-4</v>
      </c>
      <c r="O14" s="10">
        <f t="shared" si="5"/>
        <v>-9</v>
      </c>
      <c r="P14" s="10">
        <f t="shared" si="6"/>
        <v>-4</v>
      </c>
      <c r="Q14" s="10"/>
      <c r="R14" s="10">
        <f t="shared" si="7"/>
        <v>65</v>
      </c>
      <c r="S14" s="10">
        <f>IFERROR(I14+(K14-I14)*(R14-H14)/(J14-H14),N14)</f>
        <v>-4</v>
      </c>
      <c r="T14" s="43">
        <f t="shared" si="9"/>
        <v>0</v>
      </c>
      <c r="U14" s="10">
        <f t="shared" si="10"/>
        <v>0</v>
      </c>
      <c r="V14" s="32"/>
    </row>
    <row r="15" spans="1:22" ht="15.75" thickBot="1" x14ac:dyDescent="0.3">
      <c r="T15" s="40"/>
    </row>
    <row r="16" spans="1:22" ht="15.75" thickBot="1" x14ac:dyDescent="0.3">
      <c r="H16" s="37" t="s">
        <v>27</v>
      </c>
      <c r="I16" s="38"/>
      <c r="J16" s="38"/>
      <c r="K16" s="39"/>
    </row>
    <row r="17" spans="2:22" ht="15.75" thickBot="1" x14ac:dyDescent="0.3">
      <c r="B17" s="45" t="s">
        <v>29</v>
      </c>
      <c r="C17" s="46" t="s">
        <v>28</v>
      </c>
    </row>
    <row r="18" spans="2:22" x14ac:dyDescent="0.25">
      <c r="B18" s="29">
        <v>1</v>
      </c>
      <c r="C18" s="30" t="str">
        <f>IF(V10&gt;0,"Попала","Не попала")</f>
        <v>Попала</v>
      </c>
      <c r="H18" s="2"/>
      <c r="I18" s="40"/>
      <c r="J18" s="41" t="s">
        <v>20</v>
      </c>
    </row>
    <row r="19" spans="2:22" ht="15.75" thickBot="1" x14ac:dyDescent="0.3">
      <c r="B19" s="33">
        <v>2</v>
      </c>
      <c r="C19" s="34" t="str">
        <f>IF(V24&gt;0,"Попала","Не попала")</f>
        <v>Не попала</v>
      </c>
      <c r="H19" s="5" t="s">
        <v>18</v>
      </c>
      <c r="I19" s="8">
        <f>MAX(D8:D13) + 2</f>
        <v>8</v>
      </c>
      <c r="J19" s="31">
        <f>C4</f>
        <v>-4</v>
      </c>
    </row>
    <row r="20" spans="2:22" ht="15.75" thickBot="1" x14ac:dyDescent="0.3">
      <c r="H20" s="3" t="s">
        <v>19</v>
      </c>
      <c r="I20" s="10">
        <f>MIN(D8:D13) - 2</f>
        <v>-1</v>
      </c>
      <c r="J20" s="32">
        <f>C4</f>
        <v>-4</v>
      </c>
    </row>
    <row r="21" spans="2:22" ht="15.75" thickBot="1" x14ac:dyDescent="0.3"/>
    <row r="22" spans="2:22" x14ac:dyDescent="0.25">
      <c r="H22" s="27" t="s">
        <v>23</v>
      </c>
      <c r="I22" s="35"/>
      <c r="J22" s="35"/>
      <c r="K22" s="35"/>
      <c r="L22" s="40"/>
      <c r="M22" s="35" t="s">
        <v>24</v>
      </c>
      <c r="N22" s="35"/>
      <c r="O22" s="35"/>
      <c r="P22" s="35"/>
      <c r="Q22" s="40"/>
      <c r="R22" s="35" t="s">
        <v>25</v>
      </c>
      <c r="S22" s="35"/>
      <c r="T22" s="40" t="s">
        <v>21</v>
      </c>
      <c r="U22" s="40" t="s">
        <v>26</v>
      </c>
      <c r="V22" s="41" t="s">
        <v>22</v>
      </c>
    </row>
    <row r="23" spans="2:22" x14ac:dyDescent="0.25">
      <c r="H23" s="5" t="s">
        <v>3</v>
      </c>
      <c r="I23" s="8" t="s">
        <v>4</v>
      </c>
      <c r="J23" s="8" t="s">
        <v>5</v>
      </c>
      <c r="K23" s="8" t="s">
        <v>6</v>
      </c>
      <c r="L23" s="8"/>
      <c r="M23" s="8" t="s">
        <v>3</v>
      </c>
      <c r="N23" s="8" t="s">
        <v>4</v>
      </c>
      <c r="O23" s="8" t="s">
        <v>5</v>
      </c>
      <c r="P23" s="8" t="s">
        <v>6</v>
      </c>
      <c r="Q23" s="8"/>
      <c r="R23" s="8" t="s">
        <v>0</v>
      </c>
      <c r="S23" s="8" t="s">
        <v>2</v>
      </c>
      <c r="T23" s="8"/>
      <c r="U23" s="8"/>
      <c r="V23" s="31"/>
    </row>
    <row r="24" spans="2:22" x14ac:dyDescent="0.25">
      <c r="H24" s="5">
        <f>D8</f>
        <v>3</v>
      </c>
      <c r="I24" s="8">
        <f>E8</f>
        <v>-1</v>
      </c>
      <c r="J24" s="8">
        <f>D9</f>
        <v>5</v>
      </c>
      <c r="K24" s="8">
        <f>E9</f>
        <v>2</v>
      </c>
      <c r="L24" s="8"/>
      <c r="M24" s="8">
        <f>$I$19</f>
        <v>8</v>
      </c>
      <c r="N24" s="8">
        <f>$J$19</f>
        <v>-4</v>
      </c>
      <c r="O24" s="8">
        <f>$I$20</f>
        <v>-1</v>
      </c>
      <c r="P24" s="8">
        <f>$J$20</f>
        <v>-4</v>
      </c>
      <c r="Q24" s="8"/>
      <c r="R24" s="8">
        <f xml:space="preserve"> IFERROR( (H24 * (O24 - M24) * (K24 - I24) + (J24 - H24) * (N24 * O24 - P24 * M24 - I24 * O24 + I24 * M24)) / ((O24 - M24) * (K24 - I24) - (J24 - H24) * (P24 - N24)), MIN(I24,K24) )</f>
        <v>1</v>
      </c>
      <c r="S24" s="8">
        <f t="shared" ref="S24:S27" si="14">IFERROR(I24+(K24-I24)*(R24-H24)/(J24-H24),N24)</f>
        <v>-4</v>
      </c>
      <c r="T24" s="43">
        <f>IF(    H24=J24,   IF(   AND( S24&gt;=MIN(I24,K24), R24&gt;=MIN(H24,J24), S24&lt;=MAX(I24,K24), R24&lt;=MAX(H24,J24)),1,0),    IF(   AND( S24&gt;MIN(I24,K24), R24&gt;MIN(H24,J24), S24&lt;=MAX(I24,K24), R24&lt;=MAX(H24,J24)),1,0)    )</f>
        <v>0</v>
      </c>
      <c r="U24" s="8">
        <f>IF(AND(T24&gt;0,R24&gt;$B$4),1,0)</f>
        <v>0</v>
      </c>
      <c r="V24" s="31">
        <f>IF(MOD(SUM(U24:U29),2) = 1, 1,0)</f>
        <v>0</v>
      </c>
    </row>
    <row r="25" spans="2:22" x14ac:dyDescent="0.25">
      <c r="H25" s="5">
        <f t="shared" ref="H25:I25" si="15">D9</f>
        <v>5</v>
      </c>
      <c r="I25" s="8">
        <f t="shared" si="15"/>
        <v>2</v>
      </c>
      <c r="J25" s="8">
        <f t="shared" ref="J25:K25" si="16">D10</f>
        <v>6</v>
      </c>
      <c r="K25" s="8">
        <f t="shared" si="16"/>
        <v>-1</v>
      </c>
      <c r="L25" s="8"/>
      <c r="M25" s="8">
        <f t="shared" ref="M25:M29" si="17">$I$19</f>
        <v>8</v>
      </c>
      <c r="N25" s="8">
        <f t="shared" ref="N25:N29" si="18">$J$19</f>
        <v>-4</v>
      </c>
      <c r="O25" s="8">
        <f t="shared" ref="O25:O29" si="19">$I$20</f>
        <v>-1</v>
      </c>
      <c r="P25" s="8">
        <f t="shared" ref="P25:P29" si="20">$J$20</f>
        <v>-4</v>
      </c>
      <c r="Q25" s="8"/>
      <c r="R25" s="8">
        <f t="shared" ref="R25:R29" si="21" xml:space="preserve"> IFERROR( (H25 * (O25 - M25) * (K25 - I25) + (J25 - H25) * (N25 * O25 - P25 * M25 - I25 * O25 + I25 * M25)) / ((O25 - M25) * (K25 - I25) - (J25 - H25) * (P25 - N25)), MIN(I25,K25) )</f>
        <v>7</v>
      </c>
      <c r="S25" s="8">
        <f t="shared" si="14"/>
        <v>-4</v>
      </c>
      <c r="T25" s="43">
        <f t="shared" ref="T25:T29" si="22">IF(    H25=J25,   IF(   AND( S25&gt;=MIN(I25,K25), R25&gt;=MIN(H25,J25), S25&lt;=MAX(I25,K25), R25&lt;=MAX(H25,J25)),1,0),    IF(   AND( S25&gt;MIN(I25,K25), R25&gt;MIN(H25,J25), S25&lt;=MAX(I25,K25), R25&lt;=MAX(H25,J25)),1,0)    )</f>
        <v>0</v>
      </c>
      <c r="U25" s="8">
        <f t="shared" ref="U25:U29" si="23">IF(AND(T25&gt;0,R25&gt;$B$4),1,0)</f>
        <v>0</v>
      </c>
      <c r="V25" s="31"/>
    </row>
    <row r="26" spans="2:22" x14ac:dyDescent="0.25">
      <c r="H26" s="5">
        <f t="shared" ref="H26:I26" si="24">D10</f>
        <v>6</v>
      </c>
      <c r="I26" s="8">
        <f t="shared" si="24"/>
        <v>-1</v>
      </c>
      <c r="J26" s="8">
        <f t="shared" ref="J26:K26" si="25">D11</f>
        <v>3</v>
      </c>
      <c r="K26" s="8">
        <f t="shared" si="25"/>
        <v>-4</v>
      </c>
      <c r="L26" s="8"/>
      <c r="M26" s="8">
        <f t="shared" si="17"/>
        <v>8</v>
      </c>
      <c r="N26" s="8">
        <f t="shared" si="18"/>
        <v>-4</v>
      </c>
      <c r="O26" s="8">
        <f t="shared" si="19"/>
        <v>-1</v>
      </c>
      <c r="P26" s="8">
        <f t="shared" si="20"/>
        <v>-4</v>
      </c>
      <c r="Q26" s="8"/>
      <c r="R26" s="8">
        <f t="shared" si="21"/>
        <v>3</v>
      </c>
      <c r="S26" s="8">
        <f t="shared" si="14"/>
        <v>-4</v>
      </c>
      <c r="T26" s="43">
        <f t="shared" si="22"/>
        <v>0</v>
      </c>
      <c r="U26" s="8">
        <f t="shared" si="23"/>
        <v>0</v>
      </c>
      <c r="V26" s="31"/>
    </row>
    <row r="27" spans="2:22" x14ac:dyDescent="0.25">
      <c r="H27" s="5">
        <f t="shared" ref="H27:I27" si="26">D11</f>
        <v>3</v>
      </c>
      <c r="I27" s="8">
        <f t="shared" si="26"/>
        <v>-4</v>
      </c>
      <c r="J27" s="8">
        <f t="shared" ref="J27:K27" si="27">D12</f>
        <v>1</v>
      </c>
      <c r="K27" s="8">
        <f t="shared" si="27"/>
        <v>-7</v>
      </c>
      <c r="L27" s="8"/>
      <c r="M27" s="8">
        <f t="shared" si="17"/>
        <v>8</v>
      </c>
      <c r="N27" s="8">
        <f t="shared" si="18"/>
        <v>-4</v>
      </c>
      <c r="O27" s="8">
        <f t="shared" si="19"/>
        <v>-1</v>
      </c>
      <c r="P27" s="8">
        <f t="shared" si="20"/>
        <v>-4</v>
      </c>
      <c r="Q27" s="8"/>
      <c r="R27" s="8">
        <f t="shared" si="21"/>
        <v>3</v>
      </c>
      <c r="S27" s="8">
        <f t="shared" si="14"/>
        <v>-4</v>
      </c>
      <c r="T27" s="43">
        <f t="shared" si="22"/>
        <v>1</v>
      </c>
      <c r="U27" s="8">
        <f t="shared" si="23"/>
        <v>1</v>
      </c>
      <c r="V27" s="31"/>
    </row>
    <row r="28" spans="2:22" x14ac:dyDescent="0.25">
      <c r="H28" s="5">
        <f t="shared" ref="H28:I28" si="28">D12</f>
        <v>1</v>
      </c>
      <c r="I28" s="8">
        <f t="shared" si="28"/>
        <v>-7</v>
      </c>
      <c r="J28" s="8">
        <f t="shared" ref="J28:K28" si="29">D13</f>
        <v>1</v>
      </c>
      <c r="K28" s="8">
        <f t="shared" si="29"/>
        <v>-2</v>
      </c>
      <c r="L28" s="8"/>
      <c r="M28" s="8">
        <f t="shared" si="17"/>
        <v>8</v>
      </c>
      <c r="N28" s="8">
        <f t="shared" si="18"/>
        <v>-4</v>
      </c>
      <c r="O28" s="8">
        <f t="shared" si="19"/>
        <v>-1</v>
      </c>
      <c r="P28" s="8">
        <f t="shared" si="20"/>
        <v>-4</v>
      </c>
      <c r="Q28" s="8"/>
      <c r="R28" s="8">
        <f t="shared" si="21"/>
        <v>1</v>
      </c>
      <c r="S28" s="8">
        <f>IFERROR(I28+(K28-I28)*(R28-H28)/(J28-H28),N28)</f>
        <v>-4</v>
      </c>
      <c r="T28" s="43">
        <f t="shared" si="22"/>
        <v>1</v>
      </c>
      <c r="U28" s="8">
        <f t="shared" si="23"/>
        <v>1</v>
      </c>
      <c r="V28" s="31"/>
    </row>
    <row r="29" spans="2:22" ht="15.75" thickBot="1" x14ac:dyDescent="0.3">
      <c r="H29" s="3">
        <f t="shared" ref="H29" si="30">D13</f>
        <v>1</v>
      </c>
      <c r="I29" s="10">
        <f t="shared" ref="I29" si="31">E13</f>
        <v>-2</v>
      </c>
      <c r="J29" s="10">
        <f t="shared" ref="J29" si="32">D14</f>
        <v>3</v>
      </c>
      <c r="K29" s="10">
        <f t="shared" ref="K29" si="33">E14</f>
        <v>-1</v>
      </c>
      <c r="L29" s="10"/>
      <c r="M29" s="10">
        <f t="shared" si="17"/>
        <v>8</v>
      </c>
      <c r="N29" s="10">
        <f t="shared" si="18"/>
        <v>-4</v>
      </c>
      <c r="O29" s="10">
        <f t="shared" si="19"/>
        <v>-1</v>
      </c>
      <c r="P29" s="10">
        <f t="shared" si="20"/>
        <v>-4</v>
      </c>
      <c r="Q29" s="10"/>
      <c r="R29" s="8">
        <f t="shared" si="21"/>
        <v>-3</v>
      </c>
      <c r="S29" s="10">
        <f>IFERROR(I29+(K29-I29)*(R29-H29)/(J29-H29),N29)</f>
        <v>-4</v>
      </c>
      <c r="T29" s="44">
        <f t="shared" si="22"/>
        <v>0</v>
      </c>
      <c r="U29" s="10">
        <f t="shared" si="23"/>
        <v>0</v>
      </c>
      <c r="V29" s="32"/>
    </row>
    <row r="30" spans="2:22" x14ac:dyDescent="0.25">
      <c r="R30" s="40"/>
    </row>
  </sheetData>
  <mergeCells count="11">
    <mergeCell ref="M8:P8"/>
    <mergeCell ref="R8:S8"/>
    <mergeCell ref="H16:K16"/>
    <mergeCell ref="H22:K22"/>
    <mergeCell ref="M22:P22"/>
    <mergeCell ref="R22:S22"/>
    <mergeCell ref="B6:C6"/>
    <mergeCell ref="B2:C2"/>
    <mergeCell ref="D6:E6"/>
    <mergeCell ref="H2:K2"/>
    <mergeCell ref="H8:K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zoomScale="85" zoomScaleNormal="85" workbookViewId="0">
      <selection activeCell="B2" sqref="B2:C2"/>
    </sheetView>
  </sheetViews>
  <sheetFormatPr defaultRowHeight="15" x14ac:dyDescent="0.25"/>
  <cols>
    <col min="8" max="8" width="16" customWidth="1"/>
    <col min="9" max="9" width="12.7109375" customWidth="1"/>
    <col min="10" max="10" width="13.5703125" customWidth="1"/>
    <col min="19" max="19" width="10.28515625" customWidth="1"/>
    <col min="20" max="20" width="14.85546875" customWidth="1"/>
    <col min="25" max="25" width="10.28515625" bestFit="1" customWidth="1"/>
  </cols>
  <sheetData>
    <row r="1" spans="1:28" ht="15.75" thickBot="1" x14ac:dyDescent="0.3"/>
    <row r="2" spans="1:28" x14ac:dyDescent="0.25">
      <c r="B2" s="27" t="s">
        <v>14</v>
      </c>
      <c r="C2" s="28"/>
      <c r="F2" s="26" t="s">
        <v>30</v>
      </c>
      <c r="G2" s="26"/>
      <c r="H2" s="26"/>
      <c r="I2" s="26"/>
      <c r="J2" t="s">
        <v>42</v>
      </c>
      <c r="K2" t="str">
        <f>IF(SUM(U6,AB6)=2,"да","нет")</f>
        <v>нет</v>
      </c>
    </row>
    <row r="3" spans="1:28" ht="15.75" thickBot="1" x14ac:dyDescent="0.3">
      <c r="A3" s="31"/>
      <c r="B3" s="36" t="s">
        <v>0</v>
      </c>
      <c r="C3" s="30" t="s">
        <v>2</v>
      </c>
      <c r="V3" s="8"/>
      <c r="W3" s="8"/>
      <c r="X3" s="8"/>
    </row>
    <row r="4" spans="1:28" ht="15.75" thickBot="1" x14ac:dyDescent="0.3">
      <c r="B4" s="3">
        <v>-1</v>
      </c>
      <c r="C4" s="32">
        <v>4.5</v>
      </c>
      <c r="F4" s="27" t="s">
        <v>31</v>
      </c>
      <c r="G4" s="35"/>
      <c r="H4" s="28"/>
      <c r="I4" s="27" t="s">
        <v>32</v>
      </c>
      <c r="J4" s="35"/>
      <c r="K4" s="28"/>
      <c r="M4" s="27" t="s">
        <v>35</v>
      </c>
      <c r="N4" s="35"/>
      <c r="O4" s="35"/>
      <c r="P4" s="35"/>
      <c r="Q4" s="35"/>
      <c r="R4" s="35"/>
      <c r="S4" s="35"/>
      <c r="T4" s="35"/>
      <c r="U4" s="28"/>
      <c r="W4" s="27" t="s">
        <v>39</v>
      </c>
      <c r="X4" s="35"/>
      <c r="Y4" s="35"/>
      <c r="Z4" s="35"/>
      <c r="AA4" s="35"/>
      <c r="AB4" s="28"/>
    </row>
    <row r="5" spans="1:28" ht="15.75" thickBot="1" x14ac:dyDescent="0.3">
      <c r="F5" s="5" t="s">
        <v>0</v>
      </c>
      <c r="G5" s="8" t="s">
        <v>2</v>
      </c>
      <c r="H5" s="31" t="s">
        <v>33</v>
      </c>
      <c r="I5" s="5" t="s">
        <v>0</v>
      </c>
      <c r="J5" s="8" t="s">
        <v>2</v>
      </c>
      <c r="K5" s="31" t="s">
        <v>34</v>
      </c>
      <c r="M5" s="5" t="s">
        <v>0</v>
      </c>
      <c r="N5" s="8" t="s">
        <v>2</v>
      </c>
      <c r="O5" s="8" t="s">
        <v>3</v>
      </c>
      <c r="P5" s="8" t="s">
        <v>4</v>
      </c>
      <c r="Q5" s="8" t="s">
        <v>5</v>
      </c>
      <c r="R5" s="8" t="s">
        <v>6</v>
      </c>
      <c r="S5" s="8" t="s">
        <v>36</v>
      </c>
      <c r="T5" s="8" t="s">
        <v>37</v>
      </c>
      <c r="U5" s="31" t="s">
        <v>22</v>
      </c>
      <c r="W5" s="5" t="s">
        <v>0</v>
      </c>
      <c r="X5" s="8" t="s">
        <v>2</v>
      </c>
      <c r="Y5" s="8" t="s">
        <v>40</v>
      </c>
      <c r="Z5" s="8" t="s">
        <v>41</v>
      </c>
      <c r="AA5" s="8" t="s">
        <v>34</v>
      </c>
      <c r="AB5" s="31" t="s">
        <v>22</v>
      </c>
    </row>
    <row r="6" spans="1:28" ht="15.75" thickBot="1" x14ac:dyDescent="0.3">
      <c r="B6" s="27" t="s">
        <v>22</v>
      </c>
      <c r="C6" s="28"/>
      <c r="F6" s="5">
        <v>-3</v>
      </c>
      <c r="G6" s="8">
        <v>6</v>
      </c>
      <c r="H6" s="31"/>
      <c r="I6" s="3">
        <v>0</v>
      </c>
      <c r="J6" s="10">
        <v>0</v>
      </c>
      <c r="K6" s="32">
        <v>6</v>
      </c>
      <c r="M6" s="5">
        <f>$B$4</f>
        <v>-1</v>
      </c>
      <c r="N6" s="8">
        <f>$C$4</f>
        <v>4.5</v>
      </c>
      <c r="O6" s="8">
        <f>F6</f>
        <v>-3</v>
      </c>
      <c r="P6" s="8">
        <f>G6</f>
        <v>6</v>
      </c>
      <c r="Q6" s="8">
        <f>F7</f>
        <v>-3</v>
      </c>
      <c r="R6" s="8">
        <f>G7</f>
        <v>5</v>
      </c>
      <c r="S6" s="8">
        <f>H7</f>
        <v>0</v>
      </c>
      <c r="T6" s="8">
        <f>IFERROR(IF(S6&gt;0,IF(N6 &gt;= P6 + (M6 - O6) * (R6 - P6) / (Q6 - O6),1,0),IF(N6 &lt;= P6 + (M6 - O6) * (R6 - P6) / (Q6 - O6),1,0)),IF(IF(S6&gt;0,M6&gt;=O6,M6&lt;=O6),1,0))</f>
        <v>0</v>
      </c>
      <c r="U6" s="31">
        <f>IF(SUM(T6:T8)=3,1,0)</f>
        <v>0</v>
      </c>
      <c r="W6" s="3">
        <f>$B$4</f>
        <v>-1</v>
      </c>
      <c r="X6" s="10">
        <f>$C$4</f>
        <v>4.5</v>
      </c>
      <c r="Y6" s="10">
        <f>I6</f>
        <v>0</v>
      </c>
      <c r="Z6" s="10">
        <f>J6</f>
        <v>0</v>
      </c>
      <c r="AA6" s="10">
        <f>K6</f>
        <v>6</v>
      </c>
      <c r="AB6" s="32">
        <f>IF(SQRT(POWER(W6-Y6,2) + POWER(X6-Z6,2))&lt;=AA6,1,0)</f>
        <v>1</v>
      </c>
    </row>
    <row r="7" spans="1:28" ht="15.75" thickBot="1" x14ac:dyDescent="0.3">
      <c r="B7" s="53" t="str">
        <f>IF(OR(K2="да",K12="да",K23="да",K32="да"), "Входит", "Не входит")</f>
        <v>Не входит</v>
      </c>
      <c r="C7" s="57"/>
      <c r="F7" s="5">
        <v>-3</v>
      </c>
      <c r="G7" s="8">
        <v>5</v>
      </c>
      <c r="H7" s="31">
        <v>0</v>
      </c>
      <c r="M7" s="5">
        <f t="shared" ref="M7:M9" si="0">$B$4</f>
        <v>-1</v>
      </c>
      <c r="N7" s="8">
        <f t="shared" ref="N7:N9" si="1">$C$4</f>
        <v>4.5</v>
      </c>
      <c r="O7" s="8">
        <f t="shared" ref="O7:O9" si="2">F7</f>
        <v>-3</v>
      </c>
      <c r="P7" s="8">
        <f t="shared" ref="P7:P9" si="3">G7</f>
        <v>5</v>
      </c>
      <c r="Q7" s="8">
        <f t="shared" ref="Q7:Q9" si="4">F8</f>
        <v>-5</v>
      </c>
      <c r="R7" s="8">
        <f t="shared" ref="R7:R9" si="5">G8</f>
        <v>0</v>
      </c>
      <c r="S7" s="8">
        <f t="shared" ref="S7:S9" si="6">H8</f>
        <v>1</v>
      </c>
      <c r="T7" s="8">
        <f>IFERROR(IF(S7&gt;0,IF(N7 &gt;= P7 + (M7 - O7) * (R7 - P7) / (Q7 - O7),1,0),IF(N7 &lt;= P7 + (M7 - O7) * (R7 - P7) / (Q7 - O7),1,0)),IF(IF(S7&gt;0,M7&gt;=O7,M7&lt;=O7),1,0))</f>
        <v>0</v>
      </c>
      <c r="U7" s="31"/>
      <c r="W7" s="8"/>
      <c r="X7" s="8"/>
      <c r="Y7" s="8"/>
      <c r="Z7" s="8"/>
      <c r="AA7" s="8"/>
      <c r="AB7" s="8"/>
    </row>
    <row r="8" spans="1:28" ht="15.75" thickBot="1" x14ac:dyDescent="0.3">
      <c r="F8" s="5">
        <v>-5</v>
      </c>
      <c r="G8" s="8">
        <v>0</v>
      </c>
      <c r="H8" s="31">
        <v>1</v>
      </c>
      <c r="I8" s="52"/>
      <c r="J8" s="26"/>
      <c r="K8" s="26"/>
      <c r="M8" s="3">
        <f t="shared" si="0"/>
        <v>-1</v>
      </c>
      <c r="N8" s="10">
        <f t="shared" si="1"/>
        <v>4.5</v>
      </c>
      <c r="O8" s="10">
        <f t="shared" si="2"/>
        <v>-5</v>
      </c>
      <c r="P8" s="10">
        <f t="shared" si="3"/>
        <v>0</v>
      </c>
      <c r="Q8" s="10">
        <f t="shared" si="4"/>
        <v>-6</v>
      </c>
      <c r="R8" s="10">
        <f t="shared" si="5"/>
        <v>0</v>
      </c>
      <c r="S8" s="10">
        <f t="shared" si="6"/>
        <v>1</v>
      </c>
      <c r="T8" s="10">
        <f t="shared" ref="T8:T9" si="7">IFERROR(IF(S8&gt;0,IF(N8 &gt;= P8 + (M8 - O8) * (R8 - P8) / (Q8 - O8),1,0),IF(N8 &lt;= P8 + (M8 - O8) * (R8 - P8) / (Q8 - O8),1,0)),IF(IF(S8&gt;0,M8&gt;=O8,M8&lt;=O8),1,0))</f>
        <v>1</v>
      </c>
      <c r="U8" s="32"/>
    </row>
    <row r="9" spans="1:28" ht="15.75" thickBot="1" x14ac:dyDescent="0.3">
      <c r="E9" s="8"/>
      <c r="F9" s="3">
        <v>-6</v>
      </c>
      <c r="G9" s="10">
        <v>0</v>
      </c>
      <c r="H9" s="10">
        <v>1</v>
      </c>
      <c r="I9" s="11"/>
      <c r="J9" s="9"/>
      <c r="K9" s="9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8" x14ac:dyDescent="0.25">
      <c r="E10" s="8"/>
      <c r="F10" s="8"/>
      <c r="G10" s="8"/>
      <c r="H10" s="8"/>
      <c r="I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2" spans="1:28" x14ac:dyDescent="0.25">
      <c r="F12" s="26" t="s">
        <v>45</v>
      </c>
      <c r="G12" s="26"/>
      <c r="H12" s="26"/>
      <c r="I12" s="26"/>
      <c r="J12" t="s">
        <v>42</v>
      </c>
      <c r="K12" t="str">
        <f>IF(SUM(U16,AB16)=2,"да","нет")</f>
        <v>нет</v>
      </c>
    </row>
    <row r="13" spans="1:28" ht="15.75" thickBot="1" x14ac:dyDescent="0.3"/>
    <row r="14" spans="1:28" x14ac:dyDescent="0.25">
      <c r="F14" s="27" t="s">
        <v>31</v>
      </c>
      <c r="G14" s="35"/>
      <c r="H14" s="28"/>
      <c r="I14" s="27" t="s">
        <v>32</v>
      </c>
      <c r="J14" s="35"/>
      <c r="K14" s="28"/>
      <c r="M14" s="27" t="s">
        <v>35</v>
      </c>
      <c r="N14" s="35"/>
      <c r="O14" s="35"/>
      <c r="P14" s="35"/>
      <c r="Q14" s="35"/>
      <c r="R14" s="35"/>
      <c r="S14" s="35"/>
      <c r="T14" s="35"/>
      <c r="U14" s="28"/>
      <c r="W14" s="27" t="s">
        <v>39</v>
      </c>
      <c r="X14" s="35"/>
      <c r="Y14" s="35"/>
      <c r="Z14" s="35"/>
      <c r="AA14" s="35"/>
      <c r="AB14" s="28"/>
    </row>
    <row r="15" spans="1:28" x14ac:dyDescent="0.25">
      <c r="F15" s="5" t="s">
        <v>0</v>
      </c>
      <c r="G15" s="8" t="s">
        <v>2</v>
      </c>
      <c r="H15" s="31" t="s">
        <v>33</v>
      </c>
      <c r="I15" s="5" t="s">
        <v>0</v>
      </c>
      <c r="J15" s="8" t="s">
        <v>2</v>
      </c>
      <c r="K15" s="31" t="s">
        <v>34</v>
      </c>
      <c r="M15" s="5" t="s">
        <v>0</v>
      </c>
      <c r="N15" s="8" t="s">
        <v>2</v>
      </c>
      <c r="O15" s="8" t="s">
        <v>3</v>
      </c>
      <c r="P15" s="8" t="s">
        <v>4</v>
      </c>
      <c r="Q15" s="8" t="s">
        <v>5</v>
      </c>
      <c r="R15" s="8" t="s">
        <v>6</v>
      </c>
      <c r="S15" s="8" t="s">
        <v>36</v>
      </c>
      <c r="T15" s="8" t="s">
        <v>37</v>
      </c>
      <c r="U15" s="31" t="s">
        <v>22</v>
      </c>
      <c r="W15" s="5" t="s">
        <v>0</v>
      </c>
      <c r="X15" s="8" t="s">
        <v>2</v>
      </c>
      <c r="Y15" s="8" t="s">
        <v>40</v>
      </c>
      <c r="Z15" s="8" t="s">
        <v>41</v>
      </c>
      <c r="AA15" s="8" t="s">
        <v>34</v>
      </c>
      <c r="AB15" s="31" t="s">
        <v>22</v>
      </c>
    </row>
    <row r="16" spans="1:28" ht="15.75" thickBot="1" x14ac:dyDescent="0.3">
      <c r="F16" s="5">
        <v>0</v>
      </c>
      <c r="G16" s="8">
        <v>6</v>
      </c>
      <c r="H16" s="31"/>
      <c r="I16" s="3">
        <v>0</v>
      </c>
      <c r="J16" s="10">
        <v>0</v>
      </c>
      <c r="K16" s="32">
        <v>6</v>
      </c>
      <c r="M16" s="5">
        <f>$B$4</f>
        <v>-1</v>
      </c>
      <c r="N16" s="8">
        <f>$C$4</f>
        <v>4.5</v>
      </c>
      <c r="O16" s="8">
        <f>F16</f>
        <v>0</v>
      </c>
      <c r="P16" s="8">
        <f>G16</f>
        <v>6</v>
      </c>
      <c r="Q16" s="8">
        <f>F17</f>
        <v>0</v>
      </c>
      <c r="R16" s="8">
        <f>G17</f>
        <v>5</v>
      </c>
      <c r="S16" s="8">
        <f>H17</f>
        <v>0</v>
      </c>
      <c r="T16" s="8">
        <f>IFERROR(IF(S16&gt;0,IF(N16 &gt;= P16 + (M16 - O16) * (R16 - P16) / (Q16 - O16),1,0),IF(N16 &lt;= P16 + (M16 - O16) * (R16 - P16) / (Q16 - O16),1,0)),IF(IF(S16&gt;0,M16&gt;=O16,M16&lt;=O16),1,0))</f>
        <v>1</v>
      </c>
      <c r="U16" s="31">
        <f>IF(SUM(T16:T18)=3,1,0)</f>
        <v>0</v>
      </c>
      <c r="W16" s="3">
        <f>$B$4</f>
        <v>-1</v>
      </c>
      <c r="X16" s="10">
        <f>$C$4</f>
        <v>4.5</v>
      </c>
      <c r="Y16" s="10">
        <f>I16</f>
        <v>0</v>
      </c>
      <c r="Z16" s="10">
        <f>J16</f>
        <v>0</v>
      </c>
      <c r="AA16" s="10">
        <f>K16</f>
        <v>6</v>
      </c>
      <c r="AB16" s="32">
        <f>IF(SQRT(POWER(W16-Y16,2) + POWER(X16-Z16,2))&lt;=AA16,1,0)</f>
        <v>1</v>
      </c>
    </row>
    <row r="17" spans="5:29" x14ac:dyDescent="0.25">
      <c r="F17" s="5">
        <v>0</v>
      </c>
      <c r="G17" s="8">
        <v>5</v>
      </c>
      <c r="H17" s="31">
        <v>0</v>
      </c>
      <c r="M17" s="5">
        <f t="shared" ref="M17:M19" si="8">$B$4</f>
        <v>-1</v>
      </c>
      <c r="N17" s="8">
        <f t="shared" ref="N17:N19" si="9">$C$4</f>
        <v>4.5</v>
      </c>
      <c r="O17" s="8">
        <f t="shared" ref="O17:O19" si="10">F17</f>
        <v>0</v>
      </c>
      <c r="P17" s="8">
        <f t="shared" ref="P17:P19" si="11">G17</f>
        <v>5</v>
      </c>
      <c r="Q17" s="8">
        <f t="shared" ref="Q17:Q19" si="12">F18</f>
        <v>-3</v>
      </c>
      <c r="R17" s="8">
        <f t="shared" ref="R17:R19" si="13">G18</f>
        <v>5</v>
      </c>
      <c r="S17" s="8">
        <f t="shared" ref="S17:S19" si="14">H18</f>
        <v>1</v>
      </c>
      <c r="T17" s="8">
        <f>IFERROR(IF(S17&gt;0,IF(N17 &gt;= P17 + (M17 - O17) * (R17 - P17) / (Q17 - O17),1,0),IF(N17 &lt;= P17 + (M17 - O17) * (R17 - P17) / (Q17 - O17),1,0)),IF(IF(S17&gt;0,M17&gt;=O17,M17&lt;=O17),1,0))</f>
        <v>0</v>
      </c>
      <c r="U17" s="31"/>
      <c r="W17" s="8"/>
      <c r="X17" s="8"/>
      <c r="Y17" s="8"/>
      <c r="Z17" s="8"/>
      <c r="AA17" s="8"/>
      <c r="AB17" s="8"/>
    </row>
    <row r="18" spans="5:29" ht="15.75" thickBot="1" x14ac:dyDescent="0.3">
      <c r="F18" s="5">
        <v>-3</v>
      </c>
      <c r="G18" s="8">
        <v>5</v>
      </c>
      <c r="H18" s="31">
        <v>1</v>
      </c>
      <c r="I18" s="52"/>
      <c r="J18" s="26"/>
      <c r="K18" s="26"/>
      <c r="M18" s="3">
        <f t="shared" si="8"/>
        <v>-1</v>
      </c>
      <c r="N18" s="10">
        <f t="shared" si="9"/>
        <v>4.5</v>
      </c>
      <c r="O18" s="10">
        <f t="shared" si="10"/>
        <v>-3</v>
      </c>
      <c r="P18" s="10">
        <f t="shared" si="11"/>
        <v>5</v>
      </c>
      <c r="Q18" s="10">
        <f t="shared" si="12"/>
        <v>-3</v>
      </c>
      <c r="R18" s="10">
        <f t="shared" si="13"/>
        <v>6</v>
      </c>
      <c r="S18" s="10">
        <f t="shared" si="14"/>
        <v>1</v>
      </c>
      <c r="T18" s="10">
        <f t="shared" ref="T18:T19" si="15">IFERROR(IF(S18&gt;0,IF(N18 &gt;= P18 + (M18 - O18) * (R18 - P18) / (Q18 - O18),1,0),IF(N18 &lt;= P18 + (M18 - O18) * (R18 - P18) / (Q18 - O18),1,0)),IF(IF(S18&gt;0,M18&gt;=O18,M18&lt;=O18),1,0))</f>
        <v>1</v>
      </c>
      <c r="U18" s="32"/>
    </row>
    <row r="19" spans="5:29" ht="15.75" thickBot="1" x14ac:dyDescent="0.3">
      <c r="F19" s="3">
        <v>-3</v>
      </c>
      <c r="G19" s="12">
        <v>6</v>
      </c>
      <c r="H19" s="32">
        <v>1</v>
      </c>
      <c r="I19" s="9"/>
      <c r="J19" s="9"/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5:29" x14ac:dyDescent="0.25">
      <c r="E20" s="8"/>
      <c r="F20" s="8"/>
      <c r="G20" s="8"/>
      <c r="H20" s="8"/>
      <c r="I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5:29" x14ac:dyDescent="0.25">
      <c r="E21" s="8"/>
      <c r="F21" s="8"/>
      <c r="G21" s="8"/>
      <c r="H21" s="8"/>
      <c r="I21" s="8"/>
    </row>
    <row r="22" spans="5:29" x14ac:dyDescent="0.25">
      <c r="AC22" s="8"/>
    </row>
    <row r="23" spans="5:29" x14ac:dyDescent="0.25">
      <c r="F23" s="26" t="s">
        <v>38</v>
      </c>
      <c r="G23" s="26"/>
      <c r="H23" s="26"/>
      <c r="I23" s="26"/>
      <c r="J23" t="s">
        <v>42</v>
      </c>
      <c r="K23" t="str">
        <f>IF(AND(SUM(U27,AB27)=2,AB28=0),"да","нет")</f>
        <v>нет</v>
      </c>
      <c r="AC23" s="8"/>
    </row>
    <row r="24" spans="5:29" ht="15.75" thickBot="1" x14ac:dyDescent="0.3">
      <c r="AC24" s="8"/>
    </row>
    <row r="25" spans="5:29" x14ac:dyDescent="0.25">
      <c r="F25" s="27" t="s">
        <v>31</v>
      </c>
      <c r="G25" s="35"/>
      <c r="H25" s="28"/>
      <c r="I25" s="27" t="s">
        <v>32</v>
      </c>
      <c r="J25" s="35"/>
      <c r="K25" s="28"/>
      <c r="M25" s="27" t="s">
        <v>35</v>
      </c>
      <c r="N25" s="35"/>
      <c r="O25" s="35"/>
      <c r="P25" s="35"/>
      <c r="Q25" s="35"/>
      <c r="R25" s="35"/>
      <c r="S25" s="35"/>
      <c r="T25" s="35"/>
      <c r="U25" s="28"/>
      <c r="W25" s="27" t="s">
        <v>39</v>
      </c>
      <c r="X25" s="35"/>
      <c r="Y25" s="35"/>
      <c r="Z25" s="35"/>
      <c r="AA25" s="35"/>
      <c r="AB25" s="28"/>
      <c r="AC25" s="8"/>
    </row>
    <row r="26" spans="5:29" x14ac:dyDescent="0.25">
      <c r="F26" s="5" t="s">
        <v>0</v>
      </c>
      <c r="G26" s="8" t="s">
        <v>2</v>
      </c>
      <c r="H26" s="31" t="s">
        <v>33</v>
      </c>
      <c r="I26" s="5" t="s">
        <v>0</v>
      </c>
      <c r="J26" s="8" t="s">
        <v>2</v>
      </c>
      <c r="K26" s="31" t="s">
        <v>34</v>
      </c>
      <c r="M26" s="5" t="s">
        <v>0</v>
      </c>
      <c r="N26" s="8" t="s">
        <v>2</v>
      </c>
      <c r="O26" s="8" t="s">
        <v>3</v>
      </c>
      <c r="P26" s="8" t="s">
        <v>4</v>
      </c>
      <c r="Q26" s="8" t="s">
        <v>5</v>
      </c>
      <c r="R26" s="8" t="s">
        <v>6</v>
      </c>
      <c r="S26" s="8" t="s">
        <v>36</v>
      </c>
      <c r="T26" s="8" t="s">
        <v>37</v>
      </c>
      <c r="U26" s="31" t="s">
        <v>22</v>
      </c>
      <c r="W26" s="5" t="s">
        <v>0</v>
      </c>
      <c r="X26" s="8" t="s">
        <v>2</v>
      </c>
      <c r="Y26" s="8" t="s">
        <v>40</v>
      </c>
      <c r="Z26" s="8" t="s">
        <v>41</v>
      </c>
      <c r="AA26" s="8" t="s">
        <v>34</v>
      </c>
      <c r="AB26" s="31" t="s">
        <v>22</v>
      </c>
      <c r="AC26" s="8"/>
    </row>
    <row r="27" spans="5:29" ht="15.75" thickBot="1" x14ac:dyDescent="0.3">
      <c r="F27" s="5">
        <v>0</v>
      </c>
      <c r="G27" s="8">
        <v>6</v>
      </c>
      <c r="H27" s="31"/>
      <c r="I27" s="3">
        <v>0</v>
      </c>
      <c r="J27" s="10">
        <v>0</v>
      </c>
      <c r="K27" s="32">
        <v>6</v>
      </c>
      <c r="M27" s="5">
        <f>$B$4</f>
        <v>-1</v>
      </c>
      <c r="N27" s="8">
        <f>$C$4</f>
        <v>4.5</v>
      </c>
      <c r="O27" s="8">
        <f>F27</f>
        <v>0</v>
      </c>
      <c r="P27" s="8">
        <f>G27</f>
        <v>6</v>
      </c>
      <c r="Q27" s="8">
        <f>F28</f>
        <v>0</v>
      </c>
      <c r="R27" s="8">
        <f>G28</f>
        <v>5</v>
      </c>
      <c r="S27" s="8">
        <f>H28</f>
        <v>1</v>
      </c>
      <c r="T27" s="8">
        <f>IFERROR(IF(ABS(S27)=S27,IF(N27 &gt;= P27 + (M27 - O27) * (R27 - P27) / (Q27 - O27),1,0),IF(N27 &lt;= P27 + (M27 - O27) * (R27 - P27) / (Q27 - O27),1,0)),IF(IF(S27&gt;0,M27&gt;=O27,M27&lt;=O27),1,0))</f>
        <v>0</v>
      </c>
      <c r="U27" s="31">
        <f>IF(SUM(T27:T29)=3,1,0)</f>
        <v>0</v>
      </c>
      <c r="V27" s="4"/>
      <c r="W27" s="8">
        <f>$B$4</f>
        <v>-1</v>
      </c>
      <c r="X27" s="8">
        <f>$C$4</f>
        <v>4.5</v>
      </c>
      <c r="Y27" s="8">
        <f>I27</f>
        <v>0</v>
      </c>
      <c r="Z27" s="8">
        <f>J27</f>
        <v>0</v>
      </c>
      <c r="AA27" s="8">
        <f>K27</f>
        <v>6</v>
      </c>
      <c r="AB27" s="31">
        <f>IF(SQRT(POWER(W27-Y27,2) + POWER(X27-Z27,2))&lt;=AA27,1,0)</f>
        <v>1</v>
      </c>
      <c r="AC27" s="8"/>
    </row>
    <row r="28" spans="5:29" ht="15.75" thickBot="1" x14ac:dyDescent="0.3">
      <c r="F28" s="5">
        <v>0</v>
      </c>
      <c r="G28" s="8">
        <v>5</v>
      </c>
      <c r="H28" s="31">
        <v>1</v>
      </c>
      <c r="I28" s="54">
        <v>3</v>
      </c>
      <c r="J28" s="56">
        <v>2</v>
      </c>
      <c r="K28" s="58">
        <v>2</v>
      </c>
      <c r="M28" s="5">
        <f t="shared" ref="M28:M30" si="16">$B$4</f>
        <v>-1</v>
      </c>
      <c r="N28" s="8">
        <f t="shared" ref="N28:N30" si="17">$C$4</f>
        <v>4.5</v>
      </c>
      <c r="O28" s="8">
        <f t="shared" ref="O28:O30" si="18">F28</f>
        <v>0</v>
      </c>
      <c r="P28" s="8">
        <f t="shared" ref="P28:P30" si="19">G28</f>
        <v>5</v>
      </c>
      <c r="Q28" s="8">
        <f t="shared" ref="Q28:Q30" si="20">F29</f>
        <v>1</v>
      </c>
      <c r="R28" s="8">
        <f t="shared" ref="R28:R30" si="21">G29</f>
        <v>0</v>
      </c>
      <c r="S28" s="8">
        <f t="shared" ref="S28:S30" si="22">H29</f>
        <v>1</v>
      </c>
      <c r="T28" s="8">
        <f t="shared" ref="T28:T29" si="23">IFERROR(IF(ABS(S28)=S28,IF(N28 &gt;= P28 + (M28 - O28) * (R28 - P28) / (Q28 - O28),1,0),IF(N28 &lt;= P28 + (M28 - O28) * (R28 - P28) / (Q28 - O28),1,0)),IF(IF(S28&gt;0,M28&gt;=O28,M28&lt;=O28),1,0))</f>
        <v>0</v>
      </c>
      <c r="U28" s="31"/>
      <c r="V28" s="4"/>
      <c r="W28" s="3">
        <f>$B$4</f>
        <v>-1</v>
      </c>
      <c r="X28" s="10">
        <f>$C$4</f>
        <v>4.5</v>
      </c>
      <c r="Y28" s="10">
        <f>I28</f>
        <v>3</v>
      </c>
      <c r="Z28" s="10">
        <f>J28</f>
        <v>2</v>
      </c>
      <c r="AA28" s="10">
        <f>K28</f>
        <v>2</v>
      </c>
      <c r="AB28" s="32">
        <f>IF(SQRT(POWER(W28-Y28,2) + POWER(X28-Z28,2))&lt;AA28,1,0)</f>
        <v>0</v>
      </c>
      <c r="AC28" s="8"/>
    </row>
    <row r="29" spans="5:29" ht="15.75" thickBot="1" x14ac:dyDescent="0.3">
      <c r="F29" s="5">
        <v>1</v>
      </c>
      <c r="G29" s="8">
        <v>0</v>
      </c>
      <c r="H29" s="31">
        <v>1</v>
      </c>
      <c r="I29" s="53" t="s">
        <v>44</v>
      </c>
      <c r="J29" s="55"/>
      <c r="K29" s="57"/>
      <c r="M29" s="3">
        <f t="shared" si="16"/>
        <v>-1</v>
      </c>
      <c r="N29" s="10">
        <f t="shared" si="17"/>
        <v>4.5</v>
      </c>
      <c r="O29" s="10">
        <f t="shared" si="18"/>
        <v>1</v>
      </c>
      <c r="P29" s="10">
        <f t="shared" si="19"/>
        <v>0</v>
      </c>
      <c r="Q29" s="10">
        <f t="shared" si="20"/>
        <v>8</v>
      </c>
      <c r="R29" s="10">
        <f t="shared" si="21"/>
        <v>0</v>
      </c>
      <c r="S29" s="10">
        <f t="shared" si="22"/>
        <v>1</v>
      </c>
      <c r="T29" s="10">
        <f t="shared" si="23"/>
        <v>1</v>
      </c>
      <c r="U29" s="32"/>
    </row>
    <row r="30" spans="5:29" ht="15.75" thickBot="1" x14ac:dyDescent="0.3">
      <c r="F30" s="3">
        <v>8</v>
      </c>
      <c r="G30" s="10">
        <v>0</v>
      </c>
      <c r="H30" s="32">
        <v>1</v>
      </c>
      <c r="M30" s="40"/>
      <c r="N30" s="8"/>
      <c r="O30" s="8"/>
      <c r="P30" s="8"/>
      <c r="Q30" s="8"/>
      <c r="R30" s="8"/>
      <c r="S30" s="8"/>
      <c r="T30" s="8"/>
      <c r="U30" s="8"/>
      <c r="V30" s="8"/>
    </row>
    <row r="31" spans="5:29" x14ac:dyDescent="0.25">
      <c r="F31" s="40"/>
      <c r="G31" s="8"/>
      <c r="H31" s="40"/>
      <c r="M31" s="8"/>
      <c r="N31" s="8"/>
      <c r="O31" s="8"/>
      <c r="P31" s="8"/>
      <c r="Q31" s="8"/>
      <c r="R31" s="8"/>
      <c r="S31" s="8"/>
      <c r="T31" s="8"/>
      <c r="U31" s="8"/>
    </row>
    <row r="32" spans="5:29" x14ac:dyDescent="0.25">
      <c r="F32" s="50" t="s">
        <v>43</v>
      </c>
      <c r="G32" s="50"/>
      <c r="H32" s="50"/>
      <c r="I32" s="50"/>
      <c r="J32" t="s">
        <v>42</v>
      </c>
      <c r="K32" t="str">
        <f>IF(SUM(AB36:AB38)&gt;0,"да","нет")</f>
        <v>нет</v>
      </c>
    </row>
    <row r="33" spans="6:28" ht="15.75" thickBot="1" x14ac:dyDescent="0.3">
      <c r="H33" s="8"/>
      <c r="I33" s="8"/>
      <c r="J33" s="8"/>
      <c r="K33" s="8"/>
      <c r="L33" s="8"/>
      <c r="V33" s="8"/>
      <c r="W33" s="8"/>
      <c r="X33" s="8"/>
      <c r="Y33" s="8"/>
      <c r="Z33" s="8"/>
      <c r="AA33" s="8"/>
      <c r="AB33" s="8"/>
    </row>
    <row r="34" spans="6:28" x14ac:dyDescent="0.25">
      <c r="F34" s="42"/>
      <c r="G34" s="42"/>
      <c r="H34" s="51"/>
      <c r="I34" s="45" t="s">
        <v>32</v>
      </c>
      <c r="J34" s="49"/>
      <c r="K34" s="46"/>
      <c r="L34" s="8"/>
      <c r="V34" s="8"/>
      <c r="W34" s="27" t="s">
        <v>39</v>
      </c>
      <c r="X34" s="35"/>
      <c r="Y34" s="35"/>
      <c r="Z34" s="35"/>
      <c r="AA34" s="35"/>
      <c r="AB34" s="28"/>
    </row>
    <row r="35" spans="6:28" x14ac:dyDescent="0.25">
      <c r="H35" s="8"/>
      <c r="I35" s="5" t="s">
        <v>0</v>
      </c>
      <c r="J35" s="8" t="s">
        <v>2</v>
      </c>
      <c r="K35" s="31" t="s">
        <v>34</v>
      </c>
      <c r="L35" s="8"/>
      <c r="V35" s="8"/>
      <c r="W35" s="5" t="s">
        <v>0</v>
      </c>
      <c r="X35" s="8" t="s">
        <v>2</v>
      </c>
      <c r="Y35" s="8" t="s">
        <v>40</v>
      </c>
      <c r="Z35" s="8" t="s">
        <v>41</v>
      </c>
      <c r="AA35" s="8" t="s">
        <v>34</v>
      </c>
      <c r="AB35" s="31" t="s">
        <v>22</v>
      </c>
    </row>
    <row r="36" spans="6:28" x14ac:dyDescent="0.25">
      <c r="H36" s="8"/>
      <c r="I36" s="5">
        <v>3</v>
      </c>
      <c r="J36" s="8">
        <v>3</v>
      </c>
      <c r="K36" s="31">
        <v>1</v>
      </c>
      <c r="L36" s="8"/>
      <c r="V36" s="8"/>
      <c r="W36" s="5">
        <f>$B$4</f>
        <v>-1</v>
      </c>
      <c r="X36" s="8">
        <f>$C$4</f>
        <v>4.5</v>
      </c>
      <c r="Y36" s="8">
        <f>I36</f>
        <v>3</v>
      </c>
      <c r="Z36" s="8">
        <f>J36</f>
        <v>3</v>
      </c>
      <c r="AA36" s="8">
        <f>K36</f>
        <v>1</v>
      </c>
      <c r="AB36" s="31">
        <f>IF(SQRT(POWER(W36-Y36,2) + POWER(X36-Z36,2))&lt;=AA36,1,0)</f>
        <v>0</v>
      </c>
    </row>
    <row r="37" spans="6:28" x14ac:dyDescent="0.25">
      <c r="H37" s="8"/>
      <c r="I37" s="5">
        <v>-2</v>
      </c>
      <c r="J37" s="8">
        <v>1</v>
      </c>
      <c r="K37" s="31">
        <v>1</v>
      </c>
      <c r="L37" s="8"/>
      <c r="V37" s="8"/>
      <c r="W37" s="5">
        <f t="shared" ref="W37:W38" si="24">$B$4</f>
        <v>-1</v>
      </c>
      <c r="X37" s="8">
        <f t="shared" ref="X37:X38" si="25">$C$4</f>
        <v>4.5</v>
      </c>
      <c r="Y37" s="8">
        <f>I37</f>
        <v>-2</v>
      </c>
      <c r="Z37" s="8">
        <f t="shared" ref="Z37:Z38" si="26">J37</f>
        <v>1</v>
      </c>
      <c r="AA37" s="8">
        <f t="shared" ref="AA37:AA38" si="27">K37</f>
        <v>1</v>
      </c>
      <c r="AB37" s="31">
        <f t="shared" ref="AB37:AB38" si="28">IF(SQRT(POWER(W37-Y37,2) + POWER(X37-Z37,2))&lt;=AA37,1,0)</f>
        <v>0</v>
      </c>
    </row>
    <row r="38" spans="6:28" ht="15.75" thickBot="1" x14ac:dyDescent="0.3">
      <c r="H38" s="8"/>
      <c r="I38" s="3">
        <v>-2</v>
      </c>
      <c r="J38" s="10">
        <v>3</v>
      </c>
      <c r="K38" s="32">
        <v>1</v>
      </c>
      <c r="L38" s="8"/>
      <c r="V38" s="8"/>
      <c r="W38" s="3">
        <f t="shared" si="24"/>
        <v>-1</v>
      </c>
      <c r="X38" s="10">
        <f t="shared" si="25"/>
        <v>4.5</v>
      </c>
      <c r="Y38" s="10">
        <f t="shared" ref="Y37:Y38" si="29">I38</f>
        <v>-2</v>
      </c>
      <c r="Z38" s="10">
        <f t="shared" si="26"/>
        <v>3</v>
      </c>
      <c r="AA38" s="10">
        <f t="shared" si="27"/>
        <v>1</v>
      </c>
      <c r="AB38" s="32">
        <f t="shared" si="28"/>
        <v>0</v>
      </c>
    </row>
  </sheetData>
  <mergeCells count="23">
    <mergeCell ref="W34:AB34"/>
    <mergeCell ref="B6:C6"/>
    <mergeCell ref="B7:C7"/>
    <mergeCell ref="F32:I32"/>
    <mergeCell ref="I8:K8"/>
    <mergeCell ref="I29:K29"/>
    <mergeCell ref="F14:H14"/>
    <mergeCell ref="I14:K14"/>
    <mergeCell ref="I18:K18"/>
    <mergeCell ref="F12:I12"/>
    <mergeCell ref="M4:U4"/>
    <mergeCell ref="F23:I23"/>
    <mergeCell ref="F25:H25"/>
    <mergeCell ref="I25:K25"/>
    <mergeCell ref="M25:U25"/>
    <mergeCell ref="W4:AB4"/>
    <mergeCell ref="W25:AB25"/>
    <mergeCell ref="M14:U14"/>
    <mergeCell ref="W14:AB14"/>
    <mergeCell ref="F2:I2"/>
    <mergeCell ref="F4:H4"/>
    <mergeCell ref="I4:K4"/>
    <mergeCell ref="B2:C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>
      <selection activeCell="E9" sqref="E9"/>
    </sheetView>
  </sheetViews>
  <sheetFormatPr defaultRowHeight="15" x14ac:dyDescent="0.25"/>
  <cols>
    <col min="3" max="3" width="44.140625" customWidth="1"/>
  </cols>
  <sheetData>
    <row r="1" spans="2:3" ht="15.75" thickBot="1" x14ac:dyDescent="0.3"/>
    <row r="2" spans="2:3" ht="15.75" thickBot="1" x14ac:dyDescent="0.3">
      <c r="B2" s="47" t="s">
        <v>0</v>
      </c>
      <c r="C2" s="48">
        <v>3</v>
      </c>
    </row>
    <row r="3" spans="2:3" x14ac:dyDescent="0.25">
      <c r="B3" s="45" t="s">
        <v>46</v>
      </c>
      <c r="C3" s="46">
        <f>IF(AND($C$2&gt;=-4,$C$2&lt;=4),IFERROR(IF($C$2&lt;=0,2*(C2^2)+3*$C$2+POWER(SIN(2*$C$2),2*EXP(1))/(10+POWER(TAN($C$2),3)),2*EXP(1)+SQRT(1+2*SIN($C$2))),"система не имеет решения при данном X"),"данный не входит в интервал определения функции [-4;4]")</f>
        <v>6.5689240307036334</v>
      </c>
    </row>
    <row r="4" spans="2:3" ht="15.75" thickBot="1" x14ac:dyDescent="0.3">
      <c r="B4" s="33" t="s">
        <v>47</v>
      </c>
      <c r="C4" s="34">
        <f>IF(AND($C$2&gt;=-4,$C$2&lt;=4),IFERROR(IF(     AND($C$2&gt;=0,C2&lt;=1),      2*(SIN( COS(C2)^2  )^2  ),      IF(C2&lt;0,     SQRT(COS(2*C2+1) + EXP(C2^2)/(EXP(1) + C2^2)),     SQRT(1/(C2-2) + ABS(2 * SIN(POWER(3*C2, 1/4))))     )   ),"система не имеет решения при данном X"),"данный не входит в интервал определения функции [-4;4]")</f>
        <v>1.724544371705381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Задание 1</vt:lpstr>
      <vt:lpstr>Задание 2</vt:lpstr>
      <vt:lpstr>Задание 3</vt:lpstr>
      <vt:lpstr>Задание 4</vt:lpstr>
      <vt:lpstr>Задание 5</vt:lpstr>
      <vt:lpstr>Задание 6</vt:lpstr>
      <vt:lpstr>Задание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2023-01-06T13:06:30Z</dcterms:modified>
</cp:coreProperties>
</file>