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Sheet1!$A$1:$E$181</definedName>
    <definedName hidden="1" localSheetId="0" name="Z_24986D16_451F_47D0_94A1_14F239A07729_.wvu.FilterData">Sheet1!$A$1:$E$181</definedName>
  </definedNames>
  <calcPr/>
  <customWorkbookViews>
    <customWorkbookView activeSheetId="0" maximized="1" windowHeight="0" windowWidth="0" guid="{24986D16-451F-47D0-94A1-14F239A07729}" name="Filter 1"/>
  </customWorkbookViews>
</workbook>
</file>

<file path=xl/sharedStrings.xml><?xml version="1.0" encoding="utf-8"?>
<sst xmlns="http://schemas.openxmlformats.org/spreadsheetml/2006/main" count="544" uniqueCount="345">
  <si>
    <t>Problem Link</t>
  </si>
  <si>
    <t>Problem Title</t>
  </si>
  <si>
    <t>Acceptance</t>
  </si>
  <si>
    <t>Difficulty</t>
  </si>
  <si>
    <t>Same Tree</t>
  </si>
  <si>
    <t>54.5%</t>
  </si>
  <si>
    <t>Easy</t>
  </si>
  <si>
    <t>Symmetric Tree</t>
  </si>
  <si>
    <t>49.2%</t>
  </si>
  <si>
    <t>Binary Tree Level Order Traversal</t>
  </si>
  <si>
    <t>58.0%</t>
  </si>
  <si>
    <t>Medium</t>
  </si>
  <si>
    <t>Binary Tree Zigzag Level Order Traversal</t>
  </si>
  <si>
    <t>51.1%</t>
  </si>
  <si>
    <t>Maximum Depth of Binary Tree</t>
  </si>
  <si>
    <t>69.1%</t>
  </si>
  <si>
    <t>Binary Tree Level Order Traversal II</t>
  </si>
  <si>
    <t>56.2%</t>
  </si>
  <si>
    <t>Minimum Depth of Binary Tree</t>
  </si>
  <si>
    <t>40.5%</t>
  </si>
  <si>
    <t>Populating Next Right Pointers in Each Node</t>
  </si>
  <si>
    <t>50.8%</t>
  </si>
  <si>
    <t>Populating Next Right Pointers in Each Node II</t>
  </si>
  <si>
    <t>43.2%</t>
  </si>
  <si>
    <t>Word Ladder II</t>
  </si>
  <si>
    <t>24.3%</t>
  </si>
  <si>
    <t>Hard</t>
  </si>
  <si>
    <t>Word Ladder</t>
  </si>
  <si>
    <t>32.8%</t>
  </si>
  <si>
    <t>Surrounded Regions</t>
  </si>
  <si>
    <t>30.5%</t>
  </si>
  <si>
    <t>Clone Graph</t>
  </si>
  <si>
    <t>41.1%</t>
  </si>
  <si>
    <t>Binary Tree Right Side View</t>
  </si>
  <si>
    <t>57.1%</t>
  </si>
  <si>
    <t>Number of Islands</t>
  </si>
  <si>
    <t>50.5%</t>
  </si>
  <si>
    <t>Course Schedule</t>
  </si>
  <si>
    <t>44.5%</t>
  </si>
  <si>
    <t>Course Schedule II</t>
  </si>
  <si>
    <t>43.7%</t>
  </si>
  <si>
    <t>Invert Binary Tree</t>
  </si>
  <si>
    <t>68.2%</t>
  </si>
  <si>
    <t>Graph Valid Tree</t>
  </si>
  <si>
    <t>43.8%</t>
  </si>
  <si>
    <t>Alien Dictionary</t>
  </si>
  <si>
    <t>34.0%</t>
  </si>
  <si>
    <t>Perfect Squares</t>
  </si>
  <si>
    <t>49.8%</t>
  </si>
  <si>
    <t>Walls and Gates</t>
  </si>
  <si>
    <t>57.3%</t>
  </si>
  <si>
    <t>Serialize and Deserialize Binary Tree</t>
  </si>
  <si>
    <t>51.0%</t>
  </si>
  <si>
    <t>Remove Invalid Parentheses</t>
  </si>
  <si>
    <t>45.3%</t>
  </si>
  <si>
    <t>Smallest Rectangle Enclosing Black Pixels</t>
  </si>
  <si>
    <t>53.0%</t>
  </si>
  <si>
    <t>Minimum Height Trees</t>
  </si>
  <si>
    <t>35.3%</t>
  </si>
  <si>
    <t>Binary Tree Vertical Order Traversal</t>
  </si>
  <si>
    <t>47.8%</t>
  </si>
  <si>
    <t>Shortest Distance from All Buildings</t>
  </si>
  <si>
    <t>43.4%</t>
  </si>
  <si>
    <t>Coin Change</t>
  </si>
  <si>
    <t>38.2%</t>
  </si>
  <si>
    <t>Number of Connected Components in an Undirected Graph</t>
  </si>
  <si>
    <t>58.8%</t>
  </si>
  <si>
    <t>Longest Increasing Path in a Matrix</t>
  </si>
  <si>
    <t>47.1%</t>
  </si>
  <si>
    <t>Nested List Weight Sum</t>
  </si>
  <si>
    <t>77.4%</t>
  </si>
  <si>
    <t>Nested List Weight Sum II</t>
  </si>
  <si>
    <t>64.9%</t>
  </si>
  <si>
    <t>Water and Jug Problem</t>
  </si>
  <si>
    <t>32.0%</t>
  </si>
  <si>
    <t>Evaluate Division</t>
  </si>
  <si>
    <t>55.2%</t>
  </si>
  <si>
    <t>Sum of Left Leaves</t>
  </si>
  <si>
    <t>52.7%</t>
  </si>
  <si>
    <t>Trapping Rain Water II</t>
  </si>
  <si>
    <t>45.0%</t>
  </si>
  <si>
    <t>Pacific Atlantic Water Flow</t>
  </si>
  <si>
    <t>Minimum Genetic Mutation</t>
  </si>
  <si>
    <t>44.0%</t>
  </si>
  <si>
    <t>Serialize and Deserialize BST</t>
  </si>
  <si>
    <t>54.8%</t>
  </si>
  <si>
    <t>Island Perimeter</t>
  </si>
  <si>
    <t>67.2%</t>
  </si>
  <si>
    <t>The Maze</t>
  </si>
  <si>
    <t>53.4%</t>
  </si>
  <si>
    <t>The Maze III</t>
  </si>
  <si>
    <t>43.0%</t>
  </si>
  <si>
    <t>The Maze II</t>
  </si>
  <si>
    <t>49.6%</t>
  </si>
  <si>
    <t>Find Bottom Left Tree Value</t>
  </si>
  <si>
    <t>63.3%</t>
  </si>
  <si>
    <t>Freedom Trail</t>
  </si>
  <si>
    <t>45.2%</t>
  </si>
  <si>
    <t>Find Largest Value in Each Tree Row</t>
  </si>
  <si>
    <t>62.9%</t>
  </si>
  <si>
    <t>Minesweeper</t>
  </si>
  <si>
    <t>62.2%</t>
  </si>
  <si>
    <t>Minimum Absolute Difference in BST</t>
  </si>
  <si>
    <t>55.4%</t>
  </si>
  <si>
    <t>01 Matrix</t>
  </si>
  <si>
    <t>41.6%</t>
  </si>
  <si>
    <t>Number of Provinces</t>
  </si>
  <si>
    <t>61.4%</t>
  </si>
  <si>
    <t>Shortest Path to Get Food</t>
  </si>
  <si>
    <t>Kill Process</t>
  </si>
  <si>
    <t>64.4%</t>
  </si>
  <si>
    <t>Merge Two Binary Trees</t>
  </si>
  <si>
    <t>76.0%</t>
  </si>
  <si>
    <t>Add One Row to Tree</t>
  </si>
  <si>
    <t>53.2%</t>
  </si>
  <si>
    <t>Average of Levels in Binary Tree</t>
  </si>
  <si>
    <t>66.6%</t>
  </si>
  <si>
    <t>Find Duplicate Subtrees</t>
  </si>
  <si>
    <t>53.8%</t>
  </si>
  <si>
    <t>Two Sum IV - Input is a BST</t>
  </si>
  <si>
    <t>56.6%</t>
  </si>
  <si>
    <t>Print Binary Tree</t>
  </si>
  <si>
    <t>56.9%</t>
  </si>
  <si>
    <t>Maximum Width of Binary Tree</t>
  </si>
  <si>
    <t>39.5%</t>
  </si>
  <si>
    <t>Bulb Switcher II</t>
  </si>
  <si>
    <t>Cut Off Trees for Golf Event</t>
  </si>
  <si>
    <t>35.5%</t>
  </si>
  <si>
    <t>Redundant Connection</t>
  </si>
  <si>
    <t>59.8%</t>
  </si>
  <si>
    <t>Redundant Connection II</t>
  </si>
  <si>
    <t>33.2%</t>
  </si>
  <si>
    <t>Employee Importance</t>
  </si>
  <si>
    <t>60.0%</t>
  </si>
  <si>
    <t>Number of Distinct Islands</t>
  </si>
  <si>
    <t>58.5%</t>
  </si>
  <si>
    <t>Max Area of Island</t>
  </si>
  <si>
    <t>66.7%</t>
  </si>
  <si>
    <t>Number of Distinct Islands II</t>
  </si>
  <si>
    <t>50.1%</t>
  </si>
  <si>
    <t>Accounts Merge</t>
  </si>
  <si>
    <t>53.1%</t>
  </si>
  <si>
    <t>Flood Fill</t>
  </si>
  <si>
    <t>56.1%</t>
  </si>
  <si>
    <t>Sentence Similarity II</t>
  </si>
  <si>
    <t>46.9%</t>
  </si>
  <si>
    <t>Closest Leaf in a Binary Tree</t>
  </si>
  <si>
    <t>44.8%</t>
  </si>
  <si>
    <t>Network Delay Time</t>
  </si>
  <si>
    <t>46.1%</t>
  </si>
  <si>
    <t>Contain Virus</t>
  </si>
  <si>
    <t>49.0%</t>
  </si>
  <si>
    <t>Open the Lock</t>
  </si>
  <si>
    <t>54.7%</t>
  </si>
  <si>
    <t>Pyramid Transition Matrix</t>
  </si>
  <si>
    <t>55.9%</t>
  </si>
  <si>
    <t>N-ary Tree Level Order Traversal</t>
  </si>
  <si>
    <t>67.4%</t>
  </si>
  <si>
    <t>Serialize and Deserialize N-ary Tree</t>
  </si>
  <si>
    <t>62.5%</t>
  </si>
  <si>
    <t>Couples Holding Hands</t>
  </si>
  <si>
    <t>55.8%</t>
  </si>
  <si>
    <t>Encode N-ary Tree to Binary Tree</t>
  </si>
  <si>
    <t>75.2%</t>
  </si>
  <si>
    <t>Maximum Depth of N-ary Tree</t>
  </si>
  <si>
    <t>69.9%</t>
  </si>
  <si>
    <t>Sliding Puzzle</t>
  </si>
  <si>
    <t>61.7%</t>
  </si>
  <si>
    <t>Swim in Rising Water</t>
  </si>
  <si>
    <t>57.6%</t>
  </si>
  <si>
    <t>Minimum Distance Between BST Nodes</t>
  </si>
  <si>
    <t>54.6%</t>
  </si>
  <si>
    <t>Is Graph Bipartite?</t>
  </si>
  <si>
    <t>49.1%</t>
  </si>
  <si>
    <t>Cheapest Flights Within K Stops</t>
  </si>
  <si>
    <t>38.4%</t>
  </si>
  <si>
    <t>All Paths From Source to Target</t>
  </si>
  <si>
    <t>78.9%</t>
  </si>
  <si>
    <t>Find Eventual Safe States</t>
  </si>
  <si>
    <t>Bus Routes</t>
  </si>
  <si>
    <t>43.9%</t>
  </si>
  <si>
    <t>Making A Large Island</t>
  </si>
  <si>
    <t>46.7%</t>
  </si>
  <si>
    <t>Similar String Groups</t>
  </si>
  <si>
    <t>42.6%</t>
  </si>
  <si>
    <t>Keys and Rooms</t>
  </si>
  <si>
    <t>66.9%</t>
  </si>
  <si>
    <t>Shortest Path Visiting All Nodes</t>
  </si>
  <si>
    <t>K-Similar Strings</t>
  </si>
  <si>
    <t>38.6%</t>
  </si>
  <si>
    <t>All Nodes Distance K in Binary Tree</t>
  </si>
  <si>
    <t>Shortest Path to Get All Keys</t>
  </si>
  <si>
    <t>42.9%</t>
  </si>
  <si>
    <t>Smallest Subtree with all the Deepest Nodes</t>
  </si>
  <si>
    <t>65.7%</t>
  </si>
  <si>
    <t>Possible Bipartition</t>
  </si>
  <si>
    <t>45.8%</t>
  </si>
  <si>
    <t>Snakes and Ladders</t>
  </si>
  <si>
    <t>39.4%</t>
  </si>
  <si>
    <t>Cat and Mouse</t>
  </si>
  <si>
    <t>35.0%</t>
  </si>
  <si>
    <t>Complete Binary Tree Inserter</t>
  </si>
  <si>
    <t>59.9%</t>
  </si>
  <si>
    <t>Minimize Malware Spread</t>
  </si>
  <si>
    <t>41.8%</t>
  </si>
  <si>
    <t>Minimize Malware Spread II</t>
  </si>
  <si>
    <t>41.5%</t>
  </si>
  <si>
    <t>Shortest Bridge</t>
  </si>
  <si>
    <t>50.7%</t>
  </si>
  <si>
    <t>Check Completeness of a Binary Tree</t>
  </si>
  <si>
    <t>52.6%</t>
  </si>
  <si>
    <t>Regions Cut By Slashes</t>
  </si>
  <si>
    <t>67.7%</t>
  </si>
  <si>
    <t>Univalued Binary Tree</t>
  </si>
  <si>
    <t>68.1%</t>
  </si>
  <si>
    <t>Numbers With Same Consecutive Differences</t>
  </si>
  <si>
    <t>45.9%</t>
  </si>
  <si>
    <t>Vertical Order Traversal of a Binary Tree</t>
  </si>
  <si>
    <t>39.3%</t>
  </si>
  <si>
    <t>Cousins in Binary Tree</t>
  </si>
  <si>
    <t>52.4%</t>
  </si>
  <si>
    <t>Rotting Oranges</t>
  </si>
  <si>
    <t>49.9%</t>
  </si>
  <si>
    <t>Number of Enclaves</t>
  </si>
  <si>
    <t>Brace Expansion</t>
  </si>
  <si>
    <t>63.4%</t>
  </si>
  <si>
    <t>Path With Maximum Minimum Value</t>
  </si>
  <si>
    <t>51.4%</t>
  </si>
  <si>
    <t>Coloring A Border</t>
  </si>
  <si>
    <t>46.2%</t>
  </si>
  <si>
    <t>Escape a Large Maze</t>
  </si>
  <si>
    <t>34.2%</t>
  </si>
  <si>
    <t>Maximum Level Sum of a Binary Tree</t>
  </si>
  <si>
    <t>67.8%</t>
  </si>
  <si>
    <t>As Far from Land as Possible</t>
  </si>
  <si>
    <t>Flower Planting With No Adjacent</t>
  </si>
  <si>
    <t>Minimum Knight Moves</t>
  </si>
  <si>
    <t>Stepping Numbers</t>
  </si>
  <si>
    <t>44.2%</t>
  </si>
  <si>
    <t>Shortest Path in Binary Matrix</t>
  </si>
  <si>
    <t>40.6%</t>
  </si>
  <si>
    <t>Tree Diameter</t>
  </si>
  <si>
    <t>61.6%</t>
  </si>
  <si>
    <t>Brace Expansion II</t>
  </si>
  <si>
    <t>63.1%</t>
  </si>
  <si>
    <t>Smallest Common Region</t>
  </si>
  <si>
    <t>61.5%</t>
  </si>
  <si>
    <t>Delete Tree Nodes</t>
  </si>
  <si>
    <t>61.3%</t>
  </si>
  <si>
    <t>Lowest Common Ancestor of Deepest Leaves</t>
  </si>
  <si>
    <t>68.5%</t>
  </si>
  <si>
    <t>Shortest Path with Alternating Colors</t>
  </si>
  <si>
    <t>40.7%</t>
  </si>
  <si>
    <t>Sum of Nodes with Even-Valued Grandparent</t>
  </si>
  <si>
    <t>84.6%</t>
  </si>
  <si>
    <t>Deepest Leaves Sum</t>
  </si>
  <si>
    <t>85.4%</t>
  </si>
  <si>
    <t>Web Crawler</t>
  </si>
  <si>
    <t>Validate Binary Tree Nodes</t>
  </si>
  <si>
    <t>42.7%</t>
  </si>
  <si>
    <t>Kth Ancestor of a Tree Node</t>
  </si>
  <si>
    <t>33.0%</t>
  </si>
  <si>
    <t>Smallest String With Swaps</t>
  </si>
  <si>
    <t>49.5%</t>
  </si>
  <si>
    <t>Sort Items by Groups Respecting Dependencies</t>
  </si>
  <si>
    <t>48.4%</t>
  </si>
  <si>
    <t>Minimum Moves to Reach Target with Rotations</t>
  </si>
  <si>
    <t>Number of Closed Islands</t>
  </si>
  <si>
    <t>Find Elements in a Contaminated Binary Tree</t>
  </si>
  <si>
    <t>75.0%</t>
  </si>
  <si>
    <t>Minimum Moves to Move a Box to Their Target Location</t>
  </si>
  <si>
    <t>Count Servers that Communicate</t>
  </si>
  <si>
    <t>57.8%</t>
  </si>
  <si>
    <t>Minimum Number of Flips to Convert Binary Matrix to Zero Matrix</t>
  </si>
  <si>
    <t>70.3%</t>
  </si>
  <si>
    <t>Shortest Path in a Grid with Obstacles Elimination</t>
  </si>
  <si>
    <t>43.3%</t>
  </si>
  <si>
    <t>Maximum Candies You Can Get from Boxes</t>
  </si>
  <si>
    <t>60.1%</t>
  </si>
  <si>
    <t>Jump Game III</t>
  </si>
  <si>
    <t>Check If a String Is a Valid Sequence from Root to Leaves Path in a Binary Tree</t>
  </si>
  <si>
    <t>Get Watched Videos by Your Friends</t>
  </si>
  <si>
    <t>44.4%</t>
  </si>
  <si>
    <t>Number of Operations to Make Network Connected</t>
  </si>
  <si>
    <t>55.6%</t>
  </si>
  <si>
    <t>Jump Game IV</t>
  </si>
  <si>
    <t>42.2%</t>
  </si>
  <si>
    <t>Delete Leaves With a Given Value</t>
  </si>
  <si>
    <t>74.2%</t>
  </si>
  <si>
    <t>Linked List in Binary Tree</t>
  </si>
  <si>
    <t>Minimum Cost to Make at Least One Valid Path in a Grid</t>
  </si>
  <si>
    <t>58.3%</t>
  </si>
  <si>
    <t>Time Needed to Inform All Employees</t>
  </si>
  <si>
    <t>57.2%</t>
  </si>
  <si>
    <t>Frog Position After T Seconds</t>
  </si>
  <si>
    <t>35.8%</t>
  </si>
  <si>
    <t>Find a Corresponding Node of a Binary Tree in a Clone of That Tree</t>
  </si>
  <si>
    <t>84.8%</t>
  </si>
  <si>
    <t>Check if There is a Valid Path in a Grid</t>
  </si>
  <si>
    <t>45.5%</t>
  </si>
  <si>
    <t>Count Good Nodes in Binary Tree</t>
  </si>
  <si>
    <t>72.0%</t>
  </si>
  <si>
    <t>Minimum Time to Collect All Apples in a Tree</t>
  </si>
  <si>
    <t>Course Schedule IV</t>
  </si>
  <si>
    <t>46.3%</t>
  </si>
  <si>
    <t>Pseudo-Palindromic Paths in a Binary Tree</t>
  </si>
  <si>
    <t>68.9%</t>
  </si>
  <si>
    <t>Reorder Routes to Make All Paths Lead to the City Zero</t>
  </si>
  <si>
    <t>61.8%</t>
  </si>
  <si>
    <t>Find All The Lonely Nodes</t>
  </si>
  <si>
    <t>80.7%</t>
  </si>
  <si>
    <t>Clone Binary Tree With Random Pointer</t>
  </si>
  <si>
    <t>79.6%</t>
  </si>
  <si>
    <t>Clone N-ary Tree</t>
  </si>
  <si>
    <t>83.0%</t>
  </si>
  <si>
    <t>Number of Nodes in the Sub-Tree With the Same Label</t>
  </si>
  <si>
    <t>38.0%</t>
  </si>
  <si>
    <t>Detect Cycles in 2D Grid</t>
  </si>
  <si>
    <t>45.1%</t>
  </si>
  <si>
    <t>Minimum Number of Days to Disconnect Island</t>
  </si>
  <si>
    <t>Cat and Mouse II</t>
  </si>
  <si>
    <t>Even Odd Tree</t>
  </si>
  <si>
    <t>52.2%</t>
  </si>
  <si>
    <t>Find Nearest Right Node in Binary Tree</t>
  </si>
  <si>
    <t>73.5%</t>
  </si>
  <si>
    <t>Lexicographically Smallest String After Applying Operations</t>
  </si>
  <si>
    <t>65.2%</t>
  </si>
  <si>
    <t>Path With Minimum Effort</t>
  </si>
  <si>
    <t>50.2%</t>
  </si>
  <si>
    <t>Minimum Jumps to Reach Home</t>
  </si>
  <si>
    <t>24.6%</t>
  </si>
  <si>
    <t>Correct a Binary Tree</t>
  </si>
  <si>
    <t>75.3%</t>
  </si>
  <si>
    <t>Tree of Coprimes</t>
  </si>
  <si>
    <t>36.6%</t>
  </si>
  <si>
    <t>Map of Highest Peak</t>
  </si>
  <si>
    <t>Find Distance in a Binary Tree</t>
  </si>
  <si>
    <t>69.0%</t>
  </si>
  <si>
    <t>Shortest Path in a Hidden Grid</t>
  </si>
  <si>
    <t>Minimum Path Cost in a Hidden Grid</t>
  </si>
  <si>
    <t>54.3%</t>
  </si>
  <si>
    <t>Count Sub Islands</t>
  </si>
  <si>
    <t>60.3%</t>
  </si>
  <si>
    <t>Web Crawler Multithreaded</t>
  </si>
  <si>
    <t>48.1%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</si>
</sst>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64.13"/>
    <col customWidth="1" min="3" max="3" width="41.38"/>
    <col customWidth="1" min="4" max="4" width="13.75"/>
    <col customWidth="1" min="5" max="5" width="10.13"/>
    <col customWidth="1" min="6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0.0</v>
      </c>
      <c r="B2" s="2" t="str">
        <f>HYPERLINK("https://leetcode.com/problems/same-tree", "https://leetcode.com/problems/same-tree")</f>
        <v>https://leetcode.com/problems/same-tree</v>
      </c>
      <c r="C2" s="3" t="s">
        <v>4</v>
      </c>
      <c r="D2" s="3" t="s">
        <v>5</v>
      </c>
      <c r="E2" s="3" t="s">
        <v>6</v>
      </c>
    </row>
    <row r="3">
      <c r="A3" s="1">
        <v>1.0</v>
      </c>
      <c r="B3" s="2" t="str">
        <f>HYPERLINK("https://leetcode.com/problems/symmetric-tree", "https://leetcode.com/problems/symmetric-tree")</f>
        <v>https://leetcode.com/problems/symmetric-tree</v>
      </c>
      <c r="C3" s="3" t="s">
        <v>7</v>
      </c>
      <c r="D3" s="3" t="s">
        <v>8</v>
      </c>
      <c r="E3" s="3" t="s">
        <v>6</v>
      </c>
    </row>
    <row r="4">
      <c r="A4" s="1">
        <v>2.0</v>
      </c>
      <c r="B4" s="2" t="str">
        <f>HYPERLINK("https://leetcode.com/problems/binary-tree-level-order-traversal", "https://leetcode.com/problems/binary-tree-level-order-traversal")</f>
        <v>https://leetcode.com/problems/binary-tree-level-order-traversal</v>
      </c>
      <c r="C4" s="3" t="s">
        <v>9</v>
      </c>
      <c r="D4" s="3" t="s">
        <v>10</v>
      </c>
      <c r="E4" s="3" t="s">
        <v>11</v>
      </c>
    </row>
    <row r="5">
      <c r="A5" s="1">
        <v>3.0</v>
      </c>
      <c r="B5" s="2" t="str">
        <f>HYPERLINK("https://leetcode.com/problems/binary-tree-zigzag-level-order-traversal", "https://leetcode.com/problems/binary-tree-zigzag-level-order-traversal")</f>
        <v>https://leetcode.com/problems/binary-tree-zigzag-level-order-traversal</v>
      </c>
      <c r="C5" s="3" t="s">
        <v>12</v>
      </c>
      <c r="D5" s="3" t="s">
        <v>13</v>
      </c>
      <c r="E5" s="3" t="s">
        <v>11</v>
      </c>
    </row>
    <row r="6">
      <c r="A6" s="1">
        <v>4.0</v>
      </c>
      <c r="B6" s="2" t="str">
        <f>HYPERLINK("https://leetcode.com/problems/maximum-depth-of-binary-tree", "https://leetcode.com/problems/maximum-depth-of-binary-tree")</f>
        <v>https://leetcode.com/problems/maximum-depth-of-binary-tree</v>
      </c>
      <c r="C6" s="3" t="s">
        <v>14</v>
      </c>
      <c r="D6" s="3" t="s">
        <v>15</v>
      </c>
      <c r="E6" s="3" t="s">
        <v>6</v>
      </c>
    </row>
    <row r="7">
      <c r="A7" s="1">
        <v>5.0</v>
      </c>
      <c r="B7" s="2" t="str">
        <f>HYPERLINK("https://leetcode.com/problems/binary-tree-level-order-traversal-ii", "https://leetcode.com/problems/binary-tree-level-order-traversal-ii")</f>
        <v>https://leetcode.com/problems/binary-tree-level-order-traversal-ii</v>
      </c>
      <c r="C7" s="3" t="s">
        <v>16</v>
      </c>
      <c r="D7" s="3" t="s">
        <v>17</v>
      </c>
      <c r="E7" s="3" t="s">
        <v>11</v>
      </c>
    </row>
    <row r="8">
      <c r="A8" s="1">
        <v>6.0</v>
      </c>
      <c r="B8" s="2" t="str">
        <f>HYPERLINK("https://leetcode.com/problems/minimum-depth-of-binary-tree", "https://leetcode.com/problems/minimum-depth-of-binary-tree")</f>
        <v>https://leetcode.com/problems/minimum-depth-of-binary-tree</v>
      </c>
      <c r="C8" s="3" t="s">
        <v>18</v>
      </c>
      <c r="D8" s="3" t="s">
        <v>19</v>
      </c>
      <c r="E8" s="3" t="s">
        <v>6</v>
      </c>
    </row>
    <row r="9">
      <c r="A9" s="1">
        <v>7.0</v>
      </c>
      <c r="B9" s="2" t="str">
        <f>HYPERLINK("https://leetcode.com/problems/populating-next-right-pointers-in-each-node", "https://leetcode.com/problems/populating-next-right-pointers-in-each-node")</f>
        <v>https://leetcode.com/problems/populating-next-right-pointers-in-each-node</v>
      </c>
      <c r="C9" s="3" t="s">
        <v>20</v>
      </c>
      <c r="D9" s="3" t="s">
        <v>21</v>
      </c>
      <c r="E9" s="3" t="s">
        <v>11</v>
      </c>
    </row>
    <row r="10">
      <c r="A10" s="1">
        <v>8.0</v>
      </c>
      <c r="B10" s="2" t="str">
        <f>HYPERLINK("https://leetcode.com/problems/populating-next-right-pointers-in-each-node-ii", "https://leetcode.com/problems/populating-next-right-pointers-in-each-node-ii")</f>
        <v>https://leetcode.com/problems/populating-next-right-pointers-in-each-node-ii</v>
      </c>
      <c r="C10" s="3" t="s">
        <v>22</v>
      </c>
      <c r="D10" s="3" t="s">
        <v>23</v>
      </c>
      <c r="E10" s="3" t="s">
        <v>11</v>
      </c>
    </row>
    <row r="11">
      <c r="A11" s="1">
        <v>9.0</v>
      </c>
      <c r="B11" s="2" t="str">
        <f>HYPERLINK("https://leetcode.com/problems/word-ladder-ii", "https://leetcode.com/problems/word-ladder-ii")</f>
        <v>https://leetcode.com/problems/word-ladder-ii</v>
      </c>
      <c r="C11" s="3" t="s">
        <v>24</v>
      </c>
      <c r="D11" s="3" t="s">
        <v>25</v>
      </c>
      <c r="E11" s="3" t="s">
        <v>26</v>
      </c>
    </row>
    <row r="12">
      <c r="A12" s="1">
        <v>10.0</v>
      </c>
      <c r="B12" s="2" t="str">
        <f>HYPERLINK("https://leetcode.com/problems/word-ladder", "https://leetcode.com/problems/word-ladder")</f>
        <v>https://leetcode.com/problems/word-ladder</v>
      </c>
      <c r="C12" s="3" t="s">
        <v>27</v>
      </c>
      <c r="D12" s="3" t="s">
        <v>28</v>
      </c>
      <c r="E12" s="3" t="s">
        <v>26</v>
      </c>
    </row>
    <row r="13">
      <c r="A13" s="1">
        <v>11.0</v>
      </c>
      <c r="B13" s="2" t="str">
        <f>HYPERLINK("https://leetcode.com/problems/surrounded-regions", "https://leetcode.com/problems/surrounded-regions")</f>
        <v>https://leetcode.com/problems/surrounded-regions</v>
      </c>
      <c r="C13" s="3" t="s">
        <v>29</v>
      </c>
      <c r="D13" s="3" t="s">
        <v>30</v>
      </c>
      <c r="E13" s="3" t="s">
        <v>11</v>
      </c>
    </row>
    <row r="14">
      <c r="A14" s="1">
        <v>12.0</v>
      </c>
      <c r="B14" s="2" t="str">
        <f>HYPERLINK("https://leetcode.com/problems/clone-graph", "https://leetcode.com/problems/clone-graph")</f>
        <v>https://leetcode.com/problems/clone-graph</v>
      </c>
      <c r="C14" s="3" t="s">
        <v>31</v>
      </c>
      <c r="D14" s="3" t="s">
        <v>32</v>
      </c>
      <c r="E14" s="3" t="s">
        <v>11</v>
      </c>
    </row>
    <row r="15">
      <c r="A15" s="1">
        <v>13.0</v>
      </c>
      <c r="B15" s="2" t="str">
        <f>HYPERLINK("https://leetcode.com/problems/binary-tree-right-side-view", "https://leetcode.com/problems/binary-tree-right-side-view")</f>
        <v>https://leetcode.com/problems/binary-tree-right-side-view</v>
      </c>
      <c r="C15" s="3" t="s">
        <v>33</v>
      </c>
      <c r="D15" s="3" t="s">
        <v>34</v>
      </c>
      <c r="E15" s="3" t="s">
        <v>11</v>
      </c>
    </row>
    <row r="16">
      <c r="A16" s="1">
        <v>14.0</v>
      </c>
      <c r="B16" s="2" t="str">
        <f>HYPERLINK("https://leetcode.com/problems/number-of-islands", "https://leetcode.com/problems/number-of-islands")</f>
        <v>https://leetcode.com/problems/number-of-islands</v>
      </c>
      <c r="C16" s="3" t="s">
        <v>35</v>
      </c>
      <c r="D16" s="3" t="s">
        <v>36</v>
      </c>
      <c r="E16" s="3" t="s">
        <v>11</v>
      </c>
    </row>
    <row r="17">
      <c r="A17" s="1">
        <v>15.0</v>
      </c>
      <c r="B17" s="2" t="str">
        <f>HYPERLINK("https://leetcode.com/problems/course-schedule", "https://leetcode.com/problems/course-schedule")</f>
        <v>https://leetcode.com/problems/course-schedule</v>
      </c>
      <c r="C17" s="3" t="s">
        <v>37</v>
      </c>
      <c r="D17" s="3" t="s">
        <v>38</v>
      </c>
      <c r="E17" s="3" t="s">
        <v>11</v>
      </c>
    </row>
    <row r="18">
      <c r="A18" s="1">
        <v>16.0</v>
      </c>
      <c r="B18" s="2" t="str">
        <f>HYPERLINK("https://leetcode.com/problems/course-schedule-ii", "https://leetcode.com/problems/course-schedule-ii")</f>
        <v>https://leetcode.com/problems/course-schedule-ii</v>
      </c>
      <c r="C18" s="3" t="s">
        <v>39</v>
      </c>
      <c r="D18" s="3" t="s">
        <v>40</v>
      </c>
      <c r="E18" s="3" t="s">
        <v>11</v>
      </c>
    </row>
    <row r="19">
      <c r="A19" s="1">
        <v>17.0</v>
      </c>
      <c r="B19" s="2" t="str">
        <f>HYPERLINK("https://leetcode.com/problems/invert-binary-tree", "https://leetcode.com/problems/invert-binary-tree")</f>
        <v>https://leetcode.com/problems/invert-binary-tree</v>
      </c>
      <c r="C19" s="3" t="s">
        <v>41</v>
      </c>
      <c r="D19" s="3" t="s">
        <v>42</v>
      </c>
      <c r="E19" s="3" t="s">
        <v>6</v>
      </c>
    </row>
    <row r="20">
      <c r="A20" s="1">
        <v>18.0</v>
      </c>
      <c r="B20" s="2" t="str">
        <f>HYPERLINK("https://leetcode.com/problems/graph-valid-tree", "https://leetcode.com/problems/graph-valid-tree")</f>
        <v>https://leetcode.com/problems/graph-valid-tree</v>
      </c>
      <c r="C20" s="3" t="s">
        <v>43</v>
      </c>
      <c r="D20" s="3" t="s">
        <v>44</v>
      </c>
      <c r="E20" s="3" t="s">
        <v>11</v>
      </c>
    </row>
    <row r="21" ht="15.75" customHeight="1">
      <c r="A21" s="1">
        <v>19.0</v>
      </c>
      <c r="B21" s="2" t="str">
        <f>HYPERLINK("https://leetcode.com/problems/alien-dictionary", "https://leetcode.com/problems/alien-dictionary")</f>
        <v>https://leetcode.com/problems/alien-dictionary</v>
      </c>
      <c r="C21" s="3" t="s">
        <v>45</v>
      </c>
      <c r="D21" s="3" t="s">
        <v>46</v>
      </c>
      <c r="E21" s="3" t="s">
        <v>26</v>
      </c>
    </row>
    <row r="22" ht="15.75" customHeight="1">
      <c r="A22" s="1">
        <v>20.0</v>
      </c>
      <c r="B22" s="2" t="str">
        <f>HYPERLINK("https://leetcode.com/problems/perfect-squares", "https://leetcode.com/problems/perfect-squares")</f>
        <v>https://leetcode.com/problems/perfect-squares</v>
      </c>
      <c r="C22" s="3" t="s">
        <v>47</v>
      </c>
      <c r="D22" s="3" t="s">
        <v>48</v>
      </c>
      <c r="E22" s="3" t="s">
        <v>11</v>
      </c>
    </row>
    <row r="23" ht="15.75" customHeight="1">
      <c r="A23" s="1">
        <v>21.0</v>
      </c>
      <c r="B23" s="2" t="str">
        <f>HYPERLINK("https://leetcode.com/problems/walls-and-gates", "https://leetcode.com/problems/walls-and-gates")</f>
        <v>https://leetcode.com/problems/walls-and-gates</v>
      </c>
      <c r="C23" s="3" t="s">
        <v>49</v>
      </c>
      <c r="D23" s="3" t="s">
        <v>50</v>
      </c>
      <c r="E23" s="3" t="s">
        <v>11</v>
      </c>
    </row>
    <row r="24" ht="15.75" customHeight="1">
      <c r="A24" s="1">
        <v>22.0</v>
      </c>
      <c r="B24" s="2" t="str">
        <f>HYPERLINK("https://leetcode.com/problems/serialize-and-deserialize-binary-tree", "https://leetcode.com/problems/serialize-and-deserialize-binary-tree")</f>
        <v>https://leetcode.com/problems/serialize-and-deserialize-binary-tree</v>
      </c>
      <c r="C24" s="3" t="s">
        <v>51</v>
      </c>
      <c r="D24" s="3" t="s">
        <v>52</v>
      </c>
      <c r="E24" s="3" t="s">
        <v>26</v>
      </c>
    </row>
    <row r="25" ht="15.75" customHeight="1">
      <c r="A25" s="1">
        <v>23.0</v>
      </c>
      <c r="B25" s="2" t="str">
        <f>HYPERLINK("https://leetcode.com/problems/remove-invalid-parentheses", "https://leetcode.com/problems/remove-invalid-parentheses")</f>
        <v>https://leetcode.com/problems/remove-invalid-parentheses</v>
      </c>
      <c r="C25" s="3" t="s">
        <v>53</v>
      </c>
      <c r="D25" s="3" t="s">
        <v>54</v>
      </c>
      <c r="E25" s="3" t="s">
        <v>26</v>
      </c>
    </row>
    <row r="26" ht="15.75" customHeight="1">
      <c r="A26" s="1">
        <v>24.0</v>
      </c>
      <c r="B26" s="2" t="str">
        <f>HYPERLINK("https://leetcode.com/problems/smallest-rectangle-enclosing-black-pixels", "https://leetcode.com/problems/smallest-rectangle-enclosing-black-pixels")</f>
        <v>https://leetcode.com/problems/smallest-rectangle-enclosing-black-pixels</v>
      </c>
      <c r="C26" s="3" t="s">
        <v>55</v>
      </c>
      <c r="D26" s="3" t="s">
        <v>56</v>
      </c>
      <c r="E26" s="3" t="s">
        <v>26</v>
      </c>
    </row>
    <row r="27" ht="15.75" customHeight="1">
      <c r="A27" s="1">
        <v>25.0</v>
      </c>
      <c r="B27" s="2" t="str">
        <f>HYPERLINK("https://leetcode.com/problems/minimum-height-trees", "https://leetcode.com/problems/minimum-height-trees")</f>
        <v>https://leetcode.com/problems/minimum-height-trees</v>
      </c>
      <c r="C27" s="3" t="s">
        <v>57</v>
      </c>
      <c r="D27" s="3" t="s">
        <v>58</v>
      </c>
      <c r="E27" s="3" t="s">
        <v>11</v>
      </c>
    </row>
    <row r="28" ht="15.75" customHeight="1">
      <c r="A28" s="1">
        <v>26.0</v>
      </c>
      <c r="B28" s="2" t="str">
        <f>HYPERLINK("https://leetcode.com/problems/binary-tree-vertical-order-traversal", "https://leetcode.com/problems/binary-tree-vertical-order-traversal")</f>
        <v>https://leetcode.com/problems/binary-tree-vertical-order-traversal</v>
      </c>
      <c r="C28" s="3" t="s">
        <v>59</v>
      </c>
      <c r="D28" s="3" t="s">
        <v>60</v>
      </c>
      <c r="E28" s="3" t="s">
        <v>11</v>
      </c>
    </row>
    <row r="29" ht="15.75" customHeight="1">
      <c r="A29" s="1">
        <v>27.0</v>
      </c>
      <c r="B29" s="2" t="str">
        <f>HYPERLINK("https://leetcode.com/problems/shortest-distance-from-all-buildings", "https://leetcode.com/problems/shortest-distance-from-all-buildings")</f>
        <v>https://leetcode.com/problems/shortest-distance-from-all-buildings</v>
      </c>
      <c r="C29" s="3" t="s">
        <v>61</v>
      </c>
      <c r="D29" s="3" t="s">
        <v>62</v>
      </c>
      <c r="E29" s="3" t="s">
        <v>26</v>
      </c>
    </row>
    <row r="30" ht="15.75" customHeight="1">
      <c r="A30" s="1">
        <v>28.0</v>
      </c>
      <c r="B30" s="2" t="str">
        <f>HYPERLINK("https://leetcode.com/problems/coin-change", "https://leetcode.com/problems/coin-change")</f>
        <v>https://leetcode.com/problems/coin-change</v>
      </c>
      <c r="C30" s="3" t="s">
        <v>63</v>
      </c>
      <c r="D30" s="3" t="s">
        <v>64</v>
      </c>
      <c r="E30" s="3" t="s">
        <v>11</v>
      </c>
    </row>
    <row r="31" ht="15.75" customHeight="1">
      <c r="A31" s="1">
        <v>29.0</v>
      </c>
      <c r="B31" s="2" t="str">
        <f>HYPERLINK("https://leetcode.com/problems/number-of-connected-components-in-an-undirected-graph", "https://leetcode.com/problems/number-of-connected-components-in-an-undirected-graph")</f>
        <v>https://leetcode.com/problems/number-of-connected-components-in-an-undirected-graph</v>
      </c>
      <c r="C31" s="3" t="s">
        <v>65</v>
      </c>
      <c r="D31" s="3" t="s">
        <v>66</v>
      </c>
      <c r="E31" s="3" t="s">
        <v>11</v>
      </c>
    </row>
    <row r="32" ht="15.75" customHeight="1">
      <c r="A32" s="1">
        <v>30.0</v>
      </c>
      <c r="B32" s="2" t="str">
        <f>HYPERLINK("https://leetcode.com/problems/longest-increasing-path-in-a-matrix", "https://leetcode.com/problems/longest-increasing-path-in-a-matrix")</f>
        <v>https://leetcode.com/problems/longest-increasing-path-in-a-matrix</v>
      </c>
      <c r="C32" s="3" t="s">
        <v>67</v>
      </c>
      <c r="D32" s="3" t="s">
        <v>68</v>
      </c>
      <c r="E32" s="3" t="s">
        <v>26</v>
      </c>
    </row>
    <row r="33" ht="15.75" customHeight="1">
      <c r="A33" s="1">
        <v>31.0</v>
      </c>
      <c r="B33" s="2" t="str">
        <f>HYPERLINK("https://leetcode.com/problems/nested-list-weight-sum", "https://leetcode.com/problems/nested-list-weight-sum")</f>
        <v>https://leetcode.com/problems/nested-list-weight-sum</v>
      </c>
      <c r="C33" s="3" t="s">
        <v>69</v>
      </c>
      <c r="D33" s="3" t="s">
        <v>70</v>
      </c>
      <c r="E33" s="3" t="s">
        <v>11</v>
      </c>
    </row>
    <row r="34" ht="15.75" customHeight="1">
      <c r="A34" s="1">
        <v>32.0</v>
      </c>
      <c r="B34" s="2" t="str">
        <f>HYPERLINK("https://leetcode.com/problems/nested-list-weight-sum-ii", "https://leetcode.com/problems/nested-list-weight-sum-ii")</f>
        <v>https://leetcode.com/problems/nested-list-weight-sum-ii</v>
      </c>
      <c r="C34" s="3" t="s">
        <v>71</v>
      </c>
      <c r="D34" s="3" t="s">
        <v>72</v>
      </c>
      <c r="E34" s="3" t="s">
        <v>11</v>
      </c>
    </row>
    <row r="35" ht="15.75" customHeight="1">
      <c r="A35" s="1">
        <v>33.0</v>
      </c>
      <c r="B35" s="2" t="str">
        <f>HYPERLINK("https://leetcode.com/problems/water-and-jug-problem", "https://leetcode.com/problems/water-and-jug-problem")</f>
        <v>https://leetcode.com/problems/water-and-jug-problem</v>
      </c>
      <c r="C35" s="3" t="s">
        <v>73</v>
      </c>
      <c r="D35" s="3" t="s">
        <v>74</v>
      </c>
      <c r="E35" s="3" t="s">
        <v>11</v>
      </c>
    </row>
    <row r="36" ht="15.75" customHeight="1">
      <c r="A36" s="1">
        <v>34.0</v>
      </c>
      <c r="B36" s="2" t="str">
        <f>HYPERLINK("https://leetcode.com/problems/evaluate-division", "https://leetcode.com/problems/evaluate-division")</f>
        <v>https://leetcode.com/problems/evaluate-division</v>
      </c>
      <c r="C36" s="3" t="s">
        <v>75</v>
      </c>
      <c r="D36" s="3" t="s">
        <v>76</v>
      </c>
      <c r="E36" s="3" t="s">
        <v>11</v>
      </c>
    </row>
    <row r="37" ht="15.75" customHeight="1">
      <c r="A37" s="1">
        <v>35.0</v>
      </c>
      <c r="B37" s="2" t="str">
        <f>HYPERLINK("https://leetcode.com/problems/sum-of-left-leaves", "https://leetcode.com/problems/sum-of-left-leaves")</f>
        <v>https://leetcode.com/problems/sum-of-left-leaves</v>
      </c>
      <c r="C37" s="3" t="s">
        <v>77</v>
      </c>
      <c r="D37" s="3" t="s">
        <v>78</v>
      </c>
      <c r="E37" s="3" t="s">
        <v>6</v>
      </c>
    </row>
    <row r="38" ht="15.75" customHeight="1">
      <c r="A38" s="1">
        <v>36.0</v>
      </c>
      <c r="B38" s="2" t="str">
        <f>HYPERLINK("https://leetcode.com/problems/trapping-rain-water-ii", "https://leetcode.com/problems/trapping-rain-water-ii")</f>
        <v>https://leetcode.com/problems/trapping-rain-water-ii</v>
      </c>
      <c r="C38" s="3" t="s">
        <v>79</v>
      </c>
      <c r="D38" s="3" t="s">
        <v>80</v>
      </c>
      <c r="E38" s="3" t="s">
        <v>26</v>
      </c>
    </row>
    <row r="39" ht="15.75" customHeight="1">
      <c r="A39" s="1">
        <v>37.0</v>
      </c>
      <c r="B39" s="2" t="str">
        <f>HYPERLINK("https://leetcode.com/problems/pacific-atlantic-water-flow", "https://leetcode.com/problems/pacific-atlantic-water-flow")</f>
        <v>https://leetcode.com/problems/pacific-atlantic-water-flow</v>
      </c>
      <c r="C39" s="3" t="s">
        <v>81</v>
      </c>
      <c r="D39" s="3" t="s">
        <v>80</v>
      </c>
      <c r="E39" s="3" t="s">
        <v>11</v>
      </c>
    </row>
    <row r="40" ht="15.75" customHeight="1">
      <c r="A40" s="1">
        <v>38.0</v>
      </c>
      <c r="B40" s="2" t="str">
        <f>HYPERLINK("https://leetcode.com/problems/minimum-genetic-mutation", "https://leetcode.com/problems/minimum-genetic-mutation")</f>
        <v>https://leetcode.com/problems/minimum-genetic-mutation</v>
      </c>
      <c r="C40" s="3" t="s">
        <v>82</v>
      </c>
      <c r="D40" s="3" t="s">
        <v>83</v>
      </c>
      <c r="E40" s="3" t="s">
        <v>11</v>
      </c>
    </row>
    <row r="41" ht="15.75" customHeight="1">
      <c r="A41" s="1">
        <v>39.0</v>
      </c>
      <c r="B41" s="2" t="str">
        <f>HYPERLINK("https://leetcode.com/problems/serialize-and-deserialize-bst", "https://leetcode.com/problems/serialize-and-deserialize-bst")</f>
        <v>https://leetcode.com/problems/serialize-and-deserialize-bst</v>
      </c>
      <c r="C41" s="3" t="s">
        <v>84</v>
      </c>
      <c r="D41" s="3" t="s">
        <v>85</v>
      </c>
      <c r="E41" s="3" t="s">
        <v>11</v>
      </c>
    </row>
    <row r="42" ht="15.75" customHeight="1">
      <c r="A42" s="1">
        <v>40.0</v>
      </c>
      <c r="B42" s="2" t="str">
        <f>HYPERLINK("https://leetcode.com/problems/island-perimeter", "https://leetcode.com/problems/island-perimeter")</f>
        <v>https://leetcode.com/problems/island-perimeter</v>
      </c>
      <c r="C42" s="3" t="s">
        <v>86</v>
      </c>
      <c r="D42" s="3" t="s">
        <v>87</v>
      </c>
      <c r="E42" s="3" t="s">
        <v>6</v>
      </c>
    </row>
    <row r="43" ht="15.75" customHeight="1">
      <c r="A43" s="1">
        <v>41.0</v>
      </c>
      <c r="B43" s="2" t="str">
        <f>HYPERLINK("https://leetcode.com/problems/the-maze", "https://leetcode.com/problems/the-maze")</f>
        <v>https://leetcode.com/problems/the-maze</v>
      </c>
      <c r="C43" s="3" t="s">
        <v>88</v>
      </c>
      <c r="D43" s="3" t="s">
        <v>89</v>
      </c>
      <c r="E43" s="3" t="s">
        <v>11</v>
      </c>
    </row>
    <row r="44" ht="15.75" customHeight="1">
      <c r="A44" s="1">
        <v>42.0</v>
      </c>
      <c r="B44" s="2" t="str">
        <f>HYPERLINK("https://leetcode.com/problems/the-maze-iii", "https://leetcode.com/problems/the-maze-iii")</f>
        <v>https://leetcode.com/problems/the-maze-iii</v>
      </c>
      <c r="C44" s="3" t="s">
        <v>90</v>
      </c>
      <c r="D44" s="3" t="s">
        <v>91</v>
      </c>
      <c r="E44" s="3" t="s">
        <v>26</v>
      </c>
    </row>
    <row r="45" ht="15.75" customHeight="1">
      <c r="A45" s="1">
        <v>43.0</v>
      </c>
      <c r="B45" s="2" t="str">
        <f>HYPERLINK("https://leetcode.com/problems/the-maze-ii", "https://leetcode.com/problems/the-maze-ii")</f>
        <v>https://leetcode.com/problems/the-maze-ii</v>
      </c>
      <c r="C45" s="3" t="s">
        <v>92</v>
      </c>
      <c r="D45" s="3" t="s">
        <v>93</v>
      </c>
      <c r="E45" s="3" t="s">
        <v>11</v>
      </c>
    </row>
    <row r="46" ht="15.75" customHeight="1">
      <c r="A46" s="1">
        <v>44.0</v>
      </c>
      <c r="B46" s="2" t="str">
        <f>HYPERLINK("https://leetcode.com/problems/find-bottom-left-tree-value", "https://leetcode.com/problems/find-bottom-left-tree-value")</f>
        <v>https://leetcode.com/problems/find-bottom-left-tree-value</v>
      </c>
      <c r="C46" s="3" t="s">
        <v>94</v>
      </c>
      <c r="D46" s="3" t="s">
        <v>95</v>
      </c>
      <c r="E46" s="3" t="s">
        <v>11</v>
      </c>
    </row>
    <row r="47" ht="15.75" customHeight="1">
      <c r="A47" s="1">
        <v>45.0</v>
      </c>
      <c r="B47" s="2" t="str">
        <f>HYPERLINK("https://leetcode.com/problems/freedom-trail", "https://leetcode.com/problems/freedom-trail")</f>
        <v>https://leetcode.com/problems/freedom-trail</v>
      </c>
      <c r="C47" s="3" t="s">
        <v>96</v>
      </c>
      <c r="D47" s="3" t="s">
        <v>97</v>
      </c>
      <c r="E47" s="3" t="s">
        <v>26</v>
      </c>
    </row>
    <row r="48" ht="15.75" customHeight="1">
      <c r="A48" s="1">
        <v>46.0</v>
      </c>
      <c r="B48" s="2" t="str">
        <f>HYPERLINK("https://leetcode.com/problems/find-largest-value-in-each-tree-row", "https://leetcode.com/problems/find-largest-value-in-each-tree-row")</f>
        <v>https://leetcode.com/problems/find-largest-value-in-each-tree-row</v>
      </c>
      <c r="C48" s="3" t="s">
        <v>98</v>
      </c>
      <c r="D48" s="3" t="s">
        <v>99</v>
      </c>
      <c r="E48" s="3" t="s">
        <v>11</v>
      </c>
    </row>
    <row r="49" ht="15.75" customHeight="1">
      <c r="A49" s="1">
        <v>47.0</v>
      </c>
      <c r="B49" s="2" t="str">
        <f>HYPERLINK("https://leetcode.com/problems/minesweeper", "https://leetcode.com/problems/minesweeper")</f>
        <v>https://leetcode.com/problems/minesweeper</v>
      </c>
      <c r="C49" s="3" t="s">
        <v>100</v>
      </c>
      <c r="D49" s="3" t="s">
        <v>101</v>
      </c>
      <c r="E49" s="3" t="s">
        <v>11</v>
      </c>
    </row>
    <row r="50" ht="15.75" customHeight="1">
      <c r="A50" s="1">
        <v>48.0</v>
      </c>
      <c r="B50" s="2" t="str">
        <f>HYPERLINK("https://leetcode.com/problems/minimum-absolute-difference-in-bst", "https://leetcode.com/problems/minimum-absolute-difference-in-bst")</f>
        <v>https://leetcode.com/problems/minimum-absolute-difference-in-bst</v>
      </c>
      <c r="C50" s="3" t="s">
        <v>102</v>
      </c>
      <c r="D50" s="3" t="s">
        <v>103</v>
      </c>
      <c r="E50" s="3" t="s">
        <v>6</v>
      </c>
    </row>
    <row r="51" ht="15.75" customHeight="1">
      <c r="A51" s="1">
        <v>49.0</v>
      </c>
      <c r="B51" s="2" t="str">
        <f>HYPERLINK("https://leetcode.com/problems/01-matrix", "https://leetcode.com/problems/01-matrix")</f>
        <v>https://leetcode.com/problems/01-matrix</v>
      </c>
      <c r="C51" s="3" t="s">
        <v>104</v>
      </c>
      <c r="D51" s="3" t="s">
        <v>105</v>
      </c>
      <c r="E51" s="3" t="s">
        <v>11</v>
      </c>
    </row>
    <row r="52" ht="15.75" customHeight="1">
      <c r="A52" s="1">
        <v>50.0</v>
      </c>
      <c r="B52" s="2" t="str">
        <f>HYPERLINK("https://leetcode.com/problems/number-of-provinces", "https://leetcode.com/problems/number-of-provinces")</f>
        <v>https://leetcode.com/problems/number-of-provinces</v>
      </c>
      <c r="C52" s="3" t="s">
        <v>106</v>
      </c>
      <c r="D52" s="3" t="s">
        <v>107</v>
      </c>
      <c r="E52" s="3" t="s">
        <v>11</v>
      </c>
    </row>
    <row r="53" ht="15.75" customHeight="1">
      <c r="A53" s="1">
        <v>51.0</v>
      </c>
      <c r="B53" s="2" t="str">
        <f>HYPERLINK("https://leetcode.com/problems/shortest-path-to-get-food", "https://leetcode.com/problems/shortest-path-to-get-food")</f>
        <v>https://leetcode.com/problems/shortest-path-to-get-food</v>
      </c>
      <c r="C53" s="3" t="s">
        <v>108</v>
      </c>
      <c r="D53" s="3" t="s">
        <v>5</v>
      </c>
      <c r="E53" s="3" t="s">
        <v>11</v>
      </c>
    </row>
    <row r="54" ht="15.75" customHeight="1">
      <c r="A54" s="1">
        <v>52.0</v>
      </c>
      <c r="B54" s="2" t="str">
        <f>HYPERLINK("https://leetcode.com/problems/kill-process", "https://leetcode.com/problems/kill-process")</f>
        <v>https://leetcode.com/problems/kill-process</v>
      </c>
      <c r="C54" s="3" t="s">
        <v>109</v>
      </c>
      <c r="D54" s="3" t="s">
        <v>110</v>
      </c>
      <c r="E54" s="3" t="s">
        <v>11</v>
      </c>
    </row>
    <row r="55" ht="15.75" customHeight="1">
      <c r="A55" s="1">
        <v>53.0</v>
      </c>
      <c r="B55" s="2" t="str">
        <f>HYPERLINK("https://leetcode.com/problems/merge-two-binary-trees", "https://leetcode.com/problems/merge-two-binary-trees")</f>
        <v>https://leetcode.com/problems/merge-two-binary-trees</v>
      </c>
      <c r="C55" s="3" t="s">
        <v>111</v>
      </c>
      <c r="D55" s="3" t="s">
        <v>112</v>
      </c>
      <c r="E55" s="3" t="s">
        <v>6</v>
      </c>
    </row>
    <row r="56" ht="15.75" customHeight="1">
      <c r="A56" s="1">
        <v>54.0</v>
      </c>
      <c r="B56" s="2" t="str">
        <f>HYPERLINK("https://leetcode.com/problems/add-one-row-to-tree", "https://leetcode.com/problems/add-one-row-to-tree")</f>
        <v>https://leetcode.com/problems/add-one-row-to-tree</v>
      </c>
      <c r="C56" s="3" t="s">
        <v>113</v>
      </c>
      <c r="D56" s="3" t="s">
        <v>114</v>
      </c>
      <c r="E56" s="3" t="s">
        <v>11</v>
      </c>
    </row>
    <row r="57" ht="15.75" customHeight="1">
      <c r="A57" s="1">
        <v>55.0</v>
      </c>
      <c r="B57" s="2" t="str">
        <f>HYPERLINK("https://leetcode.com/problems/average-of-levels-in-binary-tree", "https://leetcode.com/problems/average-of-levels-in-binary-tree")</f>
        <v>https://leetcode.com/problems/average-of-levels-in-binary-tree</v>
      </c>
      <c r="C57" s="3" t="s">
        <v>115</v>
      </c>
      <c r="D57" s="3" t="s">
        <v>116</v>
      </c>
      <c r="E57" s="3" t="s">
        <v>6</v>
      </c>
    </row>
    <row r="58" ht="15.75" customHeight="1">
      <c r="A58" s="1">
        <v>56.0</v>
      </c>
      <c r="B58" s="2" t="str">
        <f>HYPERLINK("https://leetcode.com/problems/find-duplicate-subtrees", "https://leetcode.com/problems/find-duplicate-subtrees")</f>
        <v>https://leetcode.com/problems/find-duplicate-subtrees</v>
      </c>
      <c r="C58" s="3" t="s">
        <v>117</v>
      </c>
      <c r="D58" s="3" t="s">
        <v>118</v>
      </c>
      <c r="E58" s="3" t="s">
        <v>11</v>
      </c>
    </row>
    <row r="59" ht="15.75" customHeight="1">
      <c r="A59" s="1">
        <v>57.0</v>
      </c>
      <c r="B59" s="2" t="str">
        <f>HYPERLINK("https://leetcode.com/problems/two-sum-iv-input-is-a-bst", "https://leetcode.com/problems/two-sum-iv-input-is-a-bst")</f>
        <v>https://leetcode.com/problems/two-sum-iv-input-is-a-bst</v>
      </c>
      <c r="C59" s="3" t="s">
        <v>119</v>
      </c>
      <c r="D59" s="3" t="s">
        <v>120</v>
      </c>
      <c r="E59" s="3" t="s">
        <v>6</v>
      </c>
    </row>
    <row r="60" ht="15.75" customHeight="1">
      <c r="A60" s="1">
        <v>58.0</v>
      </c>
      <c r="B60" s="2" t="str">
        <f>HYPERLINK("https://leetcode.com/problems/print-binary-tree", "https://leetcode.com/problems/print-binary-tree")</f>
        <v>https://leetcode.com/problems/print-binary-tree</v>
      </c>
      <c r="C60" s="3" t="s">
        <v>121</v>
      </c>
      <c r="D60" s="3" t="s">
        <v>122</v>
      </c>
      <c r="E60" s="3" t="s">
        <v>11</v>
      </c>
    </row>
    <row r="61" ht="15.75" customHeight="1">
      <c r="A61" s="1">
        <v>59.0</v>
      </c>
      <c r="B61" s="2" t="str">
        <f>HYPERLINK("https://leetcode.com/problems/maximum-width-of-binary-tree", "https://leetcode.com/problems/maximum-width-of-binary-tree")</f>
        <v>https://leetcode.com/problems/maximum-width-of-binary-tree</v>
      </c>
      <c r="C61" s="3" t="s">
        <v>123</v>
      </c>
      <c r="D61" s="3" t="s">
        <v>124</v>
      </c>
      <c r="E61" s="3" t="s">
        <v>11</v>
      </c>
    </row>
    <row r="62" ht="15.75" customHeight="1">
      <c r="A62" s="1">
        <v>60.0</v>
      </c>
      <c r="B62" s="2" t="str">
        <f>HYPERLINK("https://leetcode.com/problems/bulb-switcher-ii", "https://leetcode.com/problems/bulb-switcher-ii")</f>
        <v>https://leetcode.com/problems/bulb-switcher-ii</v>
      </c>
      <c r="C62" s="3" t="s">
        <v>125</v>
      </c>
      <c r="D62" s="3" t="s">
        <v>52</v>
      </c>
      <c r="E62" s="3" t="s">
        <v>11</v>
      </c>
    </row>
    <row r="63" ht="15.75" customHeight="1">
      <c r="A63" s="1">
        <v>61.0</v>
      </c>
      <c r="B63" s="2" t="str">
        <f>HYPERLINK("https://leetcode.com/problems/cut-off-trees-for-golf-event", "https://leetcode.com/problems/cut-off-trees-for-golf-event")</f>
        <v>https://leetcode.com/problems/cut-off-trees-for-golf-event</v>
      </c>
      <c r="C63" s="3" t="s">
        <v>126</v>
      </c>
      <c r="D63" s="3" t="s">
        <v>127</v>
      </c>
      <c r="E63" s="3" t="s">
        <v>26</v>
      </c>
    </row>
    <row r="64" ht="15.75" customHeight="1">
      <c r="A64" s="1">
        <v>62.0</v>
      </c>
      <c r="B64" s="2" t="str">
        <f>HYPERLINK("https://leetcode.com/problems/redundant-connection", "https://leetcode.com/problems/redundant-connection")</f>
        <v>https://leetcode.com/problems/redundant-connection</v>
      </c>
      <c r="C64" s="3" t="s">
        <v>128</v>
      </c>
      <c r="D64" s="3" t="s">
        <v>129</v>
      </c>
      <c r="E64" s="3" t="s">
        <v>11</v>
      </c>
    </row>
    <row r="65" ht="15.75" customHeight="1">
      <c r="A65" s="1">
        <v>63.0</v>
      </c>
      <c r="B65" s="2" t="str">
        <f>HYPERLINK("https://leetcode.com/problems/redundant-connection-ii", "https://leetcode.com/problems/redundant-connection-ii")</f>
        <v>https://leetcode.com/problems/redundant-connection-ii</v>
      </c>
      <c r="C65" s="3" t="s">
        <v>130</v>
      </c>
      <c r="D65" s="3" t="s">
        <v>131</v>
      </c>
      <c r="E65" s="3" t="s">
        <v>26</v>
      </c>
    </row>
    <row r="66" ht="15.75" customHeight="1">
      <c r="A66" s="1">
        <v>64.0</v>
      </c>
      <c r="B66" s="2" t="str">
        <f>HYPERLINK("https://leetcode.com/problems/employee-importance", "https://leetcode.com/problems/employee-importance")</f>
        <v>https://leetcode.com/problems/employee-importance</v>
      </c>
      <c r="C66" s="3" t="s">
        <v>132</v>
      </c>
      <c r="D66" s="3" t="s">
        <v>133</v>
      </c>
      <c r="E66" s="3" t="s">
        <v>6</v>
      </c>
    </row>
    <row r="67" ht="15.75" customHeight="1">
      <c r="A67" s="1">
        <v>65.0</v>
      </c>
      <c r="B67" s="2" t="str">
        <f>HYPERLINK("https://leetcode.com/problems/number-of-distinct-islands", "https://leetcode.com/problems/number-of-distinct-islands")</f>
        <v>https://leetcode.com/problems/number-of-distinct-islands</v>
      </c>
      <c r="C67" s="3" t="s">
        <v>134</v>
      </c>
      <c r="D67" s="3" t="s">
        <v>135</v>
      </c>
      <c r="E67" s="3" t="s">
        <v>11</v>
      </c>
    </row>
    <row r="68" ht="15.75" customHeight="1">
      <c r="A68" s="1">
        <v>66.0</v>
      </c>
      <c r="B68" s="2" t="str">
        <f>HYPERLINK("https://leetcode.com/problems/max-area-of-island", "https://leetcode.com/problems/max-area-of-island")</f>
        <v>https://leetcode.com/problems/max-area-of-island</v>
      </c>
      <c r="C68" s="3" t="s">
        <v>136</v>
      </c>
      <c r="D68" s="3" t="s">
        <v>137</v>
      </c>
      <c r="E68" s="3" t="s">
        <v>11</v>
      </c>
    </row>
    <row r="69" ht="15.75" customHeight="1">
      <c r="A69" s="1">
        <v>67.0</v>
      </c>
      <c r="B69" s="2" t="str">
        <f>HYPERLINK("https://leetcode.com/problems/number-of-distinct-islands-ii", "https://leetcode.com/problems/number-of-distinct-islands-ii")</f>
        <v>https://leetcode.com/problems/number-of-distinct-islands-ii</v>
      </c>
      <c r="C69" s="3" t="s">
        <v>138</v>
      </c>
      <c r="D69" s="3" t="s">
        <v>139</v>
      </c>
      <c r="E69" s="3" t="s">
        <v>26</v>
      </c>
    </row>
    <row r="70" ht="15.75" customHeight="1">
      <c r="A70" s="1">
        <v>68.0</v>
      </c>
      <c r="B70" s="2" t="str">
        <f>HYPERLINK("https://leetcode.com/problems/accounts-merge", "https://leetcode.com/problems/accounts-merge")</f>
        <v>https://leetcode.com/problems/accounts-merge</v>
      </c>
      <c r="C70" s="3" t="s">
        <v>140</v>
      </c>
      <c r="D70" s="3" t="s">
        <v>141</v>
      </c>
      <c r="E70" s="3" t="s">
        <v>11</v>
      </c>
    </row>
    <row r="71" ht="15.75" customHeight="1">
      <c r="A71" s="1">
        <v>69.0</v>
      </c>
      <c r="B71" s="2" t="str">
        <f>HYPERLINK("https://leetcode.com/problems/flood-fill", "https://leetcode.com/problems/flood-fill")</f>
        <v>https://leetcode.com/problems/flood-fill</v>
      </c>
      <c r="C71" s="3" t="s">
        <v>142</v>
      </c>
      <c r="D71" s="3" t="s">
        <v>143</v>
      </c>
      <c r="E71" s="3" t="s">
        <v>6</v>
      </c>
    </row>
    <row r="72" ht="15.75" customHeight="1">
      <c r="A72" s="1">
        <v>70.0</v>
      </c>
      <c r="B72" s="2" t="str">
        <f>HYPERLINK("https://leetcode.com/problems/sentence-similarity-ii", "https://leetcode.com/problems/sentence-similarity-ii")</f>
        <v>https://leetcode.com/problems/sentence-similarity-ii</v>
      </c>
      <c r="C72" s="3" t="s">
        <v>144</v>
      </c>
      <c r="D72" s="3" t="s">
        <v>145</v>
      </c>
      <c r="E72" s="3" t="s">
        <v>11</v>
      </c>
    </row>
    <row r="73" ht="15.75" customHeight="1">
      <c r="A73" s="1">
        <v>71.0</v>
      </c>
      <c r="B73" s="2" t="str">
        <f>HYPERLINK("https://leetcode.com/problems/closest-leaf-in-a-binary-tree", "https://leetcode.com/problems/closest-leaf-in-a-binary-tree")</f>
        <v>https://leetcode.com/problems/closest-leaf-in-a-binary-tree</v>
      </c>
      <c r="C73" s="3" t="s">
        <v>146</v>
      </c>
      <c r="D73" s="3" t="s">
        <v>147</v>
      </c>
      <c r="E73" s="3" t="s">
        <v>11</v>
      </c>
    </row>
    <row r="74" ht="15.75" customHeight="1">
      <c r="A74" s="1">
        <v>72.0</v>
      </c>
      <c r="B74" s="2" t="str">
        <f>HYPERLINK("https://leetcode.com/problems/network-delay-time", "https://leetcode.com/problems/network-delay-time")</f>
        <v>https://leetcode.com/problems/network-delay-time</v>
      </c>
      <c r="C74" s="3" t="s">
        <v>148</v>
      </c>
      <c r="D74" s="3" t="s">
        <v>149</v>
      </c>
      <c r="E74" s="3" t="s">
        <v>11</v>
      </c>
    </row>
    <row r="75" ht="15.75" customHeight="1">
      <c r="A75" s="1">
        <v>73.0</v>
      </c>
      <c r="B75" s="2" t="str">
        <f>HYPERLINK("https://leetcode.com/problems/contain-virus", "https://leetcode.com/problems/contain-virus")</f>
        <v>https://leetcode.com/problems/contain-virus</v>
      </c>
      <c r="C75" s="3" t="s">
        <v>150</v>
      </c>
      <c r="D75" s="3" t="s">
        <v>151</v>
      </c>
      <c r="E75" s="3" t="s">
        <v>26</v>
      </c>
    </row>
    <row r="76" ht="15.75" customHeight="1">
      <c r="A76" s="1">
        <v>74.0</v>
      </c>
      <c r="B76" s="2" t="str">
        <f>HYPERLINK("https://leetcode.com/problems/open-the-lock", "https://leetcode.com/problems/open-the-lock")</f>
        <v>https://leetcode.com/problems/open-the-lock</v>
      </c>
      <c r="C76" s="3" t="s">
        <v>152</v>
      </c>
      <c r="D76" s="3" t="s">
        <v>153</v>
      </c>
      <c r="E76" s="3" t="s">
        <v>11</v>
      </c>
    </row>
    <row r="77" ht="15.75" customHeight="1">
      <c r="A77" s="1">
        <v>75.0</v>
      </c>
      <c r="B77" s="2" t="str">
        <f>HYPERLINK("https://leetcode.com/problems/pyramid-transition-matrix", "https://leetcode.com/problems/pyramid-transition-matrix")</f>
        <v>https://leetcode.com/problems/pyramid-transition-matrix</v>
      </c>
      <c r="C77" s="3" t="s">
        <v>154</v>
      </c>
      <c r="D77" s="3" t="s">
        <v>155</v>
      </c>
      <c r="E77" s="3" t="s">
        <v>11</v>
      </c>
    </row>
    <row r="78" ht="15.75" customHeight="1">
      <c r="A78" s="1">
        <v>76.0</v>
      </c>
      <c r="B78" s="2" t="str">
        <f>HYPERLINK("https://leetcode.com/problems/n-ary-tree-level-order-traversal", "https://leetcode.com/problems/n-ary-tree-level-order-traversal")</f>
        <v>https://leetcode.com/problems/n-ary-tree-level-order-traversal</v>
      </c>
      <c r="C78" s="3" t="s">
        <v>156</v>
      </c>
      <c r="D78" s="3" t="s">
        <v>157</v>
      </c>
      <c r="E78" s="3" t="s">
        <v>11</v>
      </c>
    </row>
    <row r="79" ht="15.75" customHeight="1">
      <c r="A79" s="1">
        <v>77.0</v>
      </c>
      <c r="B79" s="2" t="str">
        <f>HYPERLINK("https://leetcode.com/problems/serialize-and-deserialize-n-ary-tree", "https://leetcode.com/problems/serialize-and-deserialize-n-ary-tree")</f>
        <v>https://leetcode.com/problems/serialize-and-deserialize-n-ary-tree</v>
      </c>
      <c r="C79" s="3" t="s">
        <v>158</v>
      </c>
      <c r="D79" s="3" t="s">
        <v>159</v>
      </c>
      <c r="E79" s="3" t="s">
        <v>26</v>
      </c>
    </row>
    <row r="80" ht="15.75" customHeight="1">
      <c r="A80" s="1">
        <v>78.0</v>
      </c>
      <c r="B80" s="2" t="str">
        <f>HYPERLINK("https://leetcode.com/problems/couples-holding-hands", "https://leetcode.com/problems/couples-holding-hands")</f>
        <v>https://leetcode.com/problems/couples-holding-hands</v>
      </c>
      <c r="C80" s="3" t="s">
        <v>160</v>
      </c>
      <c r="D80" s="3" t="s">
        <v>161</v>
      </c>
      <c r="E80" s="3" t="s">
        <v>26</v>
      </c>
    </row>
    <row r="81" ht="15.75" customHeight="1">
      <c r="A81" s="1">
        <v>79.0</v>
      </c>
      <c r="B81" s="2" t="str">
        <f>HYPERLINK("https://leetcode.com/problems/encode-n-ary-tree-to-binary-tree", "https://leetcode.com/problems/encode-n-ary-tree-to-binary-tree")</f>
        <v>https://leetcode.com/problems/encode-n-ary-tree-to-binary-tree</v>
      </c>
      <c r="C81" s="3" t="s">
        <v>162</v>
      </c>
      <c r="D81" s="3" t="s">
        <v>163</v>
      </c>
      <c r="E81" s="3" t="s">
        <v>26</v>
      </c>
    </row>
    <row r="82" ht="15.75" customHeight="1">
      <c r="A82" s="1">
        <v>80.0</v>
      </c>
      <c r="B82" s="2" t="str">
        <f>HYPERLINK("https://leetcode.com/problems/maximum-depth-of-n-ary-tree", "https://leetcode.com/problems/maximum-depth-of-n-ary-tree")</f>
        <v>https://leetcode.com/problems/maximum-depth-of-n-ary-tree</v>
      </c>
      <c r="C82" s="3" t="s">
        <v>164</v>
      </c>
      <c r="D82" s="3" t="s">
        <v>165</v>
      </c>
      <c r="E82" s="3" t="s">
        <v>6</v>
      </c>
    </row>
    <row r="83" ht="15.75" customHeight="1">
      <c r="A83" s="1">
        <v>81.0</v>
      </c>
      <c r="B83" s="2" t="str">
        <f>HYPERLINK("https://leetcode.com/problems/sliding-puzzle", "https://leetcode.com/problems/sliding-puzzle")</f>
        <v>https://leetcode.com/problems/sliding-puzzle</v>
      </c>
      <c r="C83" s="3" t="s">
        <v>166</v>
      </c>
      <c r="D83" s="3" t="s">
        <v>167</v>
      </c>
      <c r="E83" s="3" t="s">
        <v>26</v>
      </c>
    </row>
    <row r="84" ht="15.75" customHeight="1">
      <c r="A84" s="1">
        <v>82.0</v>
      </c>
      <c r="B84" s="2" t="str">
        <f>HYPERLINK("https://leetcode.com/problems/swim-in-rising-water", "https://leetcode.com/problems/swim-in-rising-water")</f>
        <v>https://leetcode.com/problems/swim-in-rising-water</v>
      </c>
      <c r="C84" s="3" t="s">
        <v>168</v>
      </c>
      <c r="D84" s="3" t="s">
        <v>169</v>
      </c>
      <c r="E84" s="3" t="s">
        <v>26</v>
      </c>
    </row>
    <row r="85" ht="15.75" customHeight="1">
      <c r="A85" s="1">
        <v>83.0</v>
      </c>
      <c r="B85" s="2" t="str">
        <f>HYPERLINK("https://leetcode.com/problems/minimum-distance-between-bst-nodes", "https://leetcode.com/problems/minimum-distance-between-bst-nodes")</f>
        <v>https://leetcode.com/problems/minimum-distance-between-bst-nodes</v>
      </c>
      <c r="C85" s="3" t="s">
        <v>170</v>
      </c>
      <c r="D85" s="3" t="s">
        <v>171</v>
      </c>
      <c r="E85" s="3" t="s">
        <v>6</v>
      </c>
    </row>
    <row r="86" ht="15.75" customHeight="1">
      <c r="A86" s="1">
        <v>84.0</v>
      </c>
      <c r="B86" s="2" t="str">
        <f>HYPERLINK("https://leetcode.com/problems/is-graph-bipartite", "https://leetcode.com/problems/is-graph-bipartite")</f>
        <v>https://leetcode.com/problems/is-graph-bipartite</v>
      </c>
      <c r="C86" s="3" t="s">
        <v>172</v>
      </c>
      <c r="D86" s="3" t="s">
        <v>173</v>
      </c>
      <c r="E86" s="3" t="s">
        <v>11</v>
      </c>
    </row>
    <row r="87" ht="15.75" customHeight="1">
      <c r="A87" s="1">
        <v>85.0</v>
      </c>
      <c r="B87" s="2" t="str">
        <f>HYPERLINK("https://leetcode.com/problems/cheapest-flights-within-k-stops", "https://leetcode.com/problems/cheapest-flights-within-k-stops")</f>
        <v>https://leetcode.com/problems/cheapest-flights-within-k-stops</v>
      </c>
      <c r="C87" s="3" t="s">
        <v>174</v>
      </c>
      <c r="D87" s="3" t="s">
        <v>175</v>
      </c>
      <c r="E87" s="3" t="s">
        <v>11</v>
      </c>
    </row>
    <row r="88" ht="15.75" customHeight="1">
      <c r="A88" s="1">
        <v>86.0</v>
      </c>
      <c r="B88" s="2" t="str">
        <f>HYPERLINK("https://leetcode.com/problems/all-paths-from-source-to-target", "https://leetcode.com/problems/all-paths-from-source-to-target")</f>
        <v>https://leetcode.com/problems/all-paths-from-source-to-target</v>
      </c>
      <c r="C88" s="3" t="s">
        <v>176</v>
      </c>
      <c r="D88" s="3" t="s">
        <v>177</v>
      </c>
      <c r="E88" s="3" t="s">
        <v>11</v>
      </c>
    </row>
    <row r="89" ht="15.75" customHeight="1">
      <c r="A89" s="1">
        <v>87.0</v>
      </c>
      <c r="B89" s="2" t="str">
        <f>HYPERLINK("https://leetcode.com/problems/find-eventual-safe-states", "https://leetcode.com/problems/find-eventual-safe-states")</f>
        <v>https://leetcode.com/problems/find-eventual-safe-states</v>
      </c>
      <c r="C89" s="3" t="s">
        <v>178</v>
      </c>
      <c r="D89" s="3" t="s">
        <v>36</v>
      </c>
      <c r="E89" s="3" t="s">
        <v>11</v>
      </c>
    </row>
    <row r="90" ht="15.75" customHeight="1">
      <c r="A90" s="1">
        <v>88.0</v>
      </c>
      <c r="B90" s="2" t="str">
        <f>HYPERLINK("https://leetcode.com/problems/bus-routes", "https://leetcode.com/problems/bus-routes")</f>
        <v>https://leetcode.com/problems/bus-routes</v>
      </c>
      <c r="C90" s="3" t="s">
        <v>179</v>
      </c>
      <c r="D90" s="3" t="s">
        <v>180</v>
      </c>
      <c r="E90" s="3" t="s">
        <v>26</v>
      </c>
    </row>
    <row r="91" ht="15.75" customHeight="1">
      <c r="A91" s="1">
        <v>89.0</v>
      </c>
      <c r="B91" s="2" t="str">
        <f>HYPERLINK("https://leetcode.com/problems/making-a-large-island", "https://leetcode.com/problems/making-a-large-island")</f>
        <v>https://leetcode.com/problems/making-a-large-island</v>
      </c>
      <c r="C91" s="3" t="s">
        <v>181</v>
      </c>
      <c r="D91" s="3" t="s">
        <v>182</v>
      </c>
      <c r="E91" s="3" t="s">
        <v>26</v>
      </c>
    </row>
    <row r="92" ht="15.75" customHeight="1">
      <c r="A92" s="1">
        <v>90.0</v>
      </c>
      <c r="B92" s="2" t="str">
        <f>HYPERLINK("https://leetcode.com/problems/similar-string-groups", "https://leetcode.com/problems/similar-string-groups")</f>
        <v>https://leetcode.com/problems/similar-string-groups</v>
      </c>
      <c r="C92" s="3" t="s">
        <v>183</v>
      </c>
      <c r="D92" s="3" t="s">
        <v>184</v>
      </c>
      <c r="E92" s="3" t="s">
        <v>26</v>
      </c>
    </row>
    <row r="93" ht="15.75" customHeight="1">
      <c r="A93" s="1">
        <v>91.0</v>
      </c>
      <c r="B93" s="2" t="str">
        <f>HYPERLINK("https://leetcode.com/problems/keys-and-rooms", "https://leetcode.com/problems/keys-and-rooms")</f>
        <v>https://leetcode.com/problems/keys-and-rooms</v>
      </c>
      <c r="C93" s="3" t="s">
        <v>185</v>
      </c>
      <c r="D93" s="3" t="s">
        <v>186</v>
      </c>
      <c r="E93" s="3" t="s">
        <v>11</v>
      </c>
    </row>
    <row r="94" ht="15.75" customHeight="1">
      <c r="A94" s="1">
        <v>92.0</v>
      </c>
      <c r="B94" s="2" t="str">
        <f>HYPERLINK("https://leetcode.com/problems/shortest-path-visiting-all-nodes", "https://leetcode.com/problems/shortest-path-visiting-all-nodes")</f>
        <v>https://leetcode.com/problems/shortest-path-visiting-all-nodes</v>
      </c>
      <c r="C94" s="3" t="s">
        <v>187</v>
      </c>
      <c r="D94" s="3" t="s">
        <v>153</v>
      </c>
      <c r="E94" s="3" t="s">
        <v>26</v>
      </c>
    </row>
    <row r="95" ht="15.75" customHeight="1">
      <c r="A95" s="1">
        <v>93.0</v>
      </c>
      <c r="B95" s="2" t="str">
        <f>HYPERLINK("https://leetcode.com/problems/k-similar-strings", "https://leetcode.com/problems/k-similar-strings")</f>
        <v>https://leetcode.com/problems/k-similar-strings</v>
      </c>
      <c r="C95" s="3" t="s">
        <v>188</v>
      </c>
      <c r="D95" s="3" t="s">
        <v>189</v>
      </c>
      <c r="E95" s="3" t="s">
        <v>26</v>
      </c>
    </row>
    <row r="96" ht="15.75" customHeight="1">
      <c r="A96" s="1">
        <v>94.0</v>
      </c>
      <c r="B96" s="2" t="str">
        <f>HYPERLINK("https://leetcode.com/problems/all-nodes-distance-k-in-binary-tree", "https://leetcode.com/problems/all-nodes-distance-k-in-binary-tree")</f>
        <v>https://leetcode.com/problems/all-nodes-distance-k-in-binary-tree</v>
      </c>
      <c r="C96" s="3" t="s">
        <v>190</v>
      </c>
      <c r="D96" s="3" t="s">
        <v>66</v>
      </c>
      <c r="E96" s="3" t="s">
        <v>11</v>
      </c>
    </row>
    <row r="97" ht="15.75" customHeight="1">
      <c r="A97" s="1">
        <v>95.0</v>
      </c>
      <c r="B97" s="2" t="str">
        <f>HYPERLINK("https://leetcode.com/problems/shortest-path-to-get-all-keys", "https://leetcode.com/problems/shortest-path-to-get-all-keys")</f>
        <v>https://leetcode.com/problems/shortest-path-to-get-all-keys</v>
      </c>
      <c r="C97" s="3" t="s">
        <v>191</v>
      </c>
      <c r="D97" s="3" t="s">
        <v>192</v>
      </c>
      <c r="E97" s="3" t="s">
        <v>26</v>
      </c>
    </row>
    <row r="98" ht="15.75" customHeight="1">
      <c r="A98" s="1">
        <v>96.0</v>
      </c>
      <c r="B98" s="2" t="str">
        <f>HYPERLINK("https://leetcode.com/problems/smallest-subtree-with-all-the-deepest-nodes", "https://leetcode.com/problems/smallest-subtree-with-all-the-deepest-nodes")</f>
        <v>https://leetcode.com/problems/smallest-subtree-with-all-the-deepest-nodes</v>
      </c>
      <c r="C98" s="3" t="s">
        <v>193</v>
      </c>
      <c r="D98" s="3" t="s">
        <v>194</v>
      </c>
      <c r="E98" s="3" t="s">
        <v>11</v>
      </c>
    </row>
    <row r="99" ht="15.75" customHeight="1">
      <c r="A99" s="1">
        <v>97.0</v>
      </c>
      <c r="B99" s="2" t="str">
        <f>HYPERLINK("https://leetcode.com/problems/possible-bipartition", "https://leetcode.com/problems/possible-bipartition")</f>
        <v>https://leetcode.com/problems/possible-bipartition</v>
      </c>
      <c r="C99" s="3" t="s">
        <v>195</v>
      </c>
      <c r="D99" s="3" t="s">
        <v>196</v>
      </c>
      <c r="E99" s="3" t="s">
        <v>11</v>
      </c>
    </row>
    <row r="100" ht="15.75" customHeight="1">
      <c r="A100" s="1">
        <v>98.0</v>
      </c>
      <c r="B100" s="2" t="str">
        <f>HYPERLINK("https://leetcode.com/problems/snakes-and-ladders", "https://leetcode.com/problems/snakes-and-ladders")</f>
        <v>https://leetcode.com/problems/snakes-and-ladders</v>
      </c>
      <c r="C100" s="3" t="s">
        <v>197</v>
      </c>
      <c r="D100" s="3" t="s">
        <v>198</v>
      </c>
      <c r="E100" s="3" t="s">
        <v>11</v>
      </c>
    </row>
    <row r="101" ht="15.75" customHeight="1">
      <c r="A101" s="1">
        <v>99.0</v>
      </c>
      <c r="B101" s="2" t="str">
        <f>HYPERLINK("https://leetcode.com/problems/cat-and-mouse", "https://leetcode.com/problems/cat-and-mouse")</f>
        <v>https://leetcode.com/problems/cat-and-mouse</v>
      </c>
      <c r="C101" s="3" t="s">
        <v>199</v>
      </c>
      <c r="D101" s="3" t="s">
        <v>200</v>
      </c>
      <c r="E101" s="3" t="s">
        <v>26</v>
      </c>
    </row>
    <row r="102" ht="15.75" customHeight="1">
      <c r="A102" s="1">
        <v>100.0</v>
      </c>
      <c r="B102" s="2" t="str">
        <f>HYPERLINK("https://leetcode.com/problems/complete-binary-tree-inserter", "https://leetcode.com/problems/complete-binary-tree-inserter")</f>
        <v>https://leetcode.com/problems/complete-binary-tree-inserter</v>
      </c>
      <c r="C102" s="3" t="s">
        <v>201</v>
      </c>
      <c r="D102" s="3" t="s">
        <v>202</v>
      </c>
      <c r="E102" s="3" t="s">
        <v>11</v>
      </c>
    </row>
    <row r="103" ht="15.75" customHeight="1">
      <c r="A103" s="1">
        <v>101.0</v>
      </c>
      <c r="B103" s="2" t="str">
        <f>HYPERLINK("https://leetcode.com/problems/minimize-malware-spread", "https://leetcode.com/problems/minimize-malware-spread")</f>
        <v>https://leetcode.com/problems/minimize-malware-spread</v>
      </c>
      <c r="C103" s="3" t="s">
        <v>203</v>
      </c>
      <c r="D103" s="3" t="s">
        <v>204</v>
      </c>
      <c r="E103" s="3" t="s">
        <v>26</v>
      </c>
    </row>
    <row r="104" ht="15.75" customHeight="1">
      <c r="A104" s="1">
        <v>102.0</v>
      </c>
      <c r="B104" s="2" t="str">
        <f>HYPERLINK("https://leetcode.com/problems/minimize-malware-spread-ii", "https://leetcode.com/problems/minimize-malware-spread-ii")</f>
        <v>https://leetcode.com/problems/minimize-malware-spread-ii</v>
      </c>
      <c r="C104" s="3" t="s">
        <v>205</v>
      </c>
      <c r="D104" s="3" t="s">
        <v>206</v>
      </c>
      <c r="E104" s="3" t="s">
        <v>26</v>
      </c>
    </row>
    <row r="105" ht="15.75" customHeight="1">
      <c r="A105" s="1">
        <v>103.0</v>
      </c>
      <c r="B105" s="2" t="str">
        <f>HYPERLINK("https://leetcode.com/problems/shortest-bridge", "https://leetcode.com/problems/shortest-bridge")</f>
        <v>https://leetcode.com/problems/shortest-bridge</v>
      </c>
      <c r="C105" s="3" t="s">
        <v>207</v>
      </c>
      <c r="D105" s="3" t="s">
        <v>208</v>
      </c>
      <c r="E105" s="3" t="s">
        <v>11</v>
      </c>
    </row>
    <row r="106" ht="15.75" customHeight="1">
      <c r="A106" s="1">
        <v>104.0</v>
      </c>
      <c r="B106" s="2" t="str">
        <f>HYPERLINK("https://leetcode.com/problems/check-completeness-of-a-binary-tree", "https://leetcode.com/problems/check-completeness-of-a-binary-tree")</f>
        <v>https://leetcode.com/problems/check-completeness-of-a-binary-tree</v>
      </c>
      <c r="C106" s="3" t="s">
        <v>209</v>
      </c>
      <c r="D106" s="3" t="s">
        <v>210</v>
      </c>
      <c r="E106" s="3" t="s">
        <v>11</v>
      </c>
    </row>
    <row r="107" ht="15.75" customHeight="1">
      <c r="A107" s="1">
        <v>105.0</v>
      </c>
      <c r="B107" s="2" t="str">
        <f>HYPERLINK("https://leetcode.com/problems/regions-cut-by-slashes", "https://leetcode.com/problems/regions-cut-by-slashes")</f>
        <v>https://leetcode.com/problems/regions-cut-by-slashes</v>
      </c>
      <c r="C107" s="3" t="s">
        <v>211</v>
      </c>
      <c r="D107" s="3" t="s">
        <v>212</v>
      </c>
      <c r="E107" s="3" t="s">
        <v>11</v>
      </c>
    </row>
    <row r="108" ht="15.75" customHeight="1">
      <c r="A108" s="1">
        <v>106.0</v>
      </c>
      <c r="B108" s="2" t="str">
        <f>HYPERLINK("https://leetcode.com/problems/univalued-binary-tree", "https://leetcode.com/problems/univalued-binary-tree")</f>
        <v>https://leetcode.com/problems/univalued-binary-tree</v>
      </c>
      <c r="C108" s="3" t="s">
        <v>213</v>
      </c>
      <c r="D108" s="3" t="s">
        <v>214</v>
      </c>
      <c r="E108" s="3" t="s">
        <v>6</v>
      </c>
    </row>
    <row r="109" ht="15.75" customHeight="1">
      <c r="A109" s="1">
        <v>107.0</v>
      </c>
      <c r="B109" s="2" t="str">
        <f>HYPERLINK("https://leetcode.com/problems/numbers-with-same-consecutive-differences", "https://leetcode.com/problems/numbers-with-same-consecutive-differences")</f>
        <v>https://leetcode.com/problems/numbers-with-same-consecutive-differences</v>
      </c>
      <c r="C109" s="3" t="s">
        <v>215</v>
      </c>
      <c r="D109" s="3" t="s">
        <v>216</v>
      </c>
      <c r="E109" s="3" t="s">
        <v>11</v>
      </c>
    </row>
    <row r="110" ht="15.75" customHeight="1">
      <c r="A110" s="1">
        <v>108.0</v>
      </c>
      <c r="B110" s="2" t="str">
        <f>HYPERLINK("https://leetcode.com/problems/vertical-order-traversal-of-a-binary-tree", "https://leetcode.com/problems/vertical-order-traversal-of-a-binary-tree")</f>
        <v>https://leetcode.com/problems/vertical-order-traversal-of-a-binary-tree</v>
      </c>
      <c r="C110" s="3" t="s">
        <v>217</v>
      </c>
      <c r="D110" s="3" t="s">
        <v>218</v>
      </c>
      <c r="E110" s="3" t="s">
        <v>26</v>
      </c>
    </row>
    <row r="111" ht="15.75" customHeight="1">
      <c r="A111" s="1">
        <v>109.0</v>
      </c>
      <c r="B111" s="2" t="str">
        <f>HYPERLINK("https://leetcode.com/problems/cousins-in-binary-tree", "https://leetcode.com/problems/cousins-in-binary-tree")</f>
        <v>https://leetcode.com/problems/cousins-in-binary-tree</v>
      </c>
      <c r="C111" s="3" t="s">
        <v>219</v>
      </c>
      <c r="D111" s="3" t="s">
        <v>220</v>
      </c>
      <c r="E111" s="3" t="s">
        <v>6</v>
      </c>
    </row>
    <row r="112" ht="15.75" customHeight="1">
      <c r="A112" s="1">
        <v>110.0</v>
      </c>
      <c r="B112" s="2" t="str">
        <f>HYPERLINK("https://leetcode.com/problems/rotting-oranges", "https://leetcode.com/problems/rotting-oranges")</f>
        <v>https://leetcode.com/problems/rotting-oranges</v>
      </c>
      <c r="C112" s="3" t="s">
        <v>221</v>
      </c>
      <c r="D112" s="3" t="s">
        <v>222</v>
      </c>
      <c r="E112" s="3" t="s">
        <v>11</v>
      </c>
    </row>
    <row r="113" ht="15.75" customHeight="1">
      <c r="A113" s="1">
        <v>111.0</v>
      </c>
      <c r="B113" s="2" t="str">
        <f>HYPERLINK("https://leetcode.com/problems/number-of-enclaves", "https://leetcode.com/problems/number-of-enclaves")</f>
        <v>https://leetcode.com/problems/number-of-enclaves</v>
      </c>
      <c r="C113" s="3" t="s">
        <v>223</v>
      </c>
      <c r="D113" s="3" t="s">
        <v>129</v>
      </c>
      <c r="E113" s="3" t="s">
        <v>11</v>
      </c>
    </row>
    <row r="114" ht="15.75" customHeight="1">
      <c r="A114" s="1">
        <v>112.0</v>
      </c>
      <c r="B114" s="2" t="str">
        <f>HYPERLINK("https://leetcode.com/problems/brace-expansion", "https://leetcode.com/problems/brace-expansion")</f>
        <v>https://leetcode.com/problems/brace-expansion</v>
      </c>
      <c r="C114" s="3" t="s">
        <v>224</v>
      </c>
      <c r="D114" s="3" t="s">
        <v>225</v>
      </c>
      <c r="E114" s="3" t="s">
        <v>11</v>
      </c>
    </row>
    <row r="115" ht="15.75" customHeight="1">
      <c r="A115" s="1">
        <v>113.0</v>
      </c>
      <c r="B115" s="2" t="str">
        <f>HYPERLINK("https://leetcode.com/problems/path-with-maximum-minimum-value", "https://leetcode.com/problems/path-with-maximum-minimum-value")</f>
        <v>https://leetcode.com/problems/path-with-maximum-minimum-value</v>
      </c>
      <c r="C115" s="3" t="s">
        <v>226</v>
      </c>
      <c r="D115" s="3" t="s">
        <v>227</v>
      </c>
      <c r="E115" s="3" t="s">
        <v>11</v>
      </c>
    </row>
    <row r="116" ht="15.75" customHeight="1">
      <c r="A116" s="1">
        <v>114.0</v>
      </c>
      <c r="B116" s="2" t="str">
        <f>HYPERLINK("https://leetcode.com/problems/coloring-a-border", "https://leetcode.com/problems/coloring-a-border")</f>
        <v>https://leetcode.com/problems/coloring-a-border</v>
      </c>
      <c r="C116" s="3" t="s">
        <v>228</v>
      </c>
      <c r="D116" s="3" t="s">
        <v>229</v>
      </c>
      <c r="E116" s="3" t="s">
        <v>11</v>
      </c>
    </row>
    <row r="117" ht="15.75" customHeight="1">
      <c r="A117" s="1">
        <v>115.0</v>
      </c>
      <c r="B117" s="2" t="str">
        <f>HYPERLINK("https://leetcode.com/problems/escape-a-large-maze", "https://leetcode.com/problems/escape-a-large-maze")</f>
        <v>https://leetcode.com/problems/escape-a-large-maze</v>
      </c>
      <c r="C117" s="3" t="s">
        <v>230</v>
      </c>
      <c r="D117" s="3" t="s">
        <v>231</v>
      </c>
      <c r="E117" s="3" t="s">
        <v>26</v>
      </c>
    </row>
    <row r="118" ht="15.75" customHeight="1">
      <c r="A118" s="1">
        <v>116.0</v>
      </c>
      <c r="B118" s="2" t="str">
        <f>HYPERLINK("https://leetcode.com/problems/maximum-level-sum-of-a-binary-tree", "https://leetcode.com/problems/maximum-level-sum-of-a-binary-tree")</f>
        <v>https://leetcode.com/problems/maximum-level-sum-of-a-binary-tree</v>
      </c>
      <c r="C118" s="3" t="s">
        <v>232</v>
      </c>
      <c r="D118" s="3" t="s">
        <v>233</v>
      </c>
      <c r="E118" s="3" t="s">
        <v>11</v>
      </c>
    </row>
    <row r="119" ht="15.75" customHeight="1">
      <c r="A119" s="1">
        <v>117.0</v>
      </c>
      <c r="B119" s="2" t="str">
        <f>HYPERLINK("https://leetcode.com/problems/as-far-from-land-as-possible", "https://leetcode.com/problems/as-far-from-land-as-possible")</f>
        <v>https://leetcode.com/problems/as-far-from-land-as-possible</v>
      </c>
      <c r="C119" s="3" t="s">
        <v>234</v>
      </c>
      <c r="D119" s="3" t="s">
        <v>149</v>
      </c>
      <c r="E119" s="3" t="s">
        <v>11</v>
      </c>
    </row>
    <row r="120" ht="15.75" customHeight="1">
      <c r="A120" s="1">
        <v>118.0</v>
      </c>
      <c r="B120" s="2" t="str">
        <f>HYPERLINK("https://leetcode.com/problems/flower-planting-with-no-adjacent", "https://leetcode.com/problems/flower-planting-with-no-adjacent")</f>
        <v>https://leetcode.com/problems/flower-planting-with-no-adjacent</v>
      </c>
      <c r="C120" s="3" t="s">
        <v>235</v>
      </c>
      <c r="D120" s="3" t="s">
        <v>151</v>
      </c>
      <c r="E120" s="3" t="s">
        <v>11</v>
      </c>
    </row>
    <row r="121" ht="15.75" customHeight="1">
      <c r="A121" s="1">
        <v>119.0</v>
      </c>
      <c r="B121" s="2" t="str">
        <f>HYPERLINK("https://leetcode.com/problems/minimum-knight-moves", "https://leetcode.com/problems/minimum-knight-moves")</f>
        <v>https://leetcode.com/problems/minimum-knight-moves</v>
      </c>
      <c r="C121" s="3" t="s">
        <v>236</v>
      </c>
      <c r="D121" s="3" t="s">
        <v>175</v>
      </c>
      <c r="E121" s="3" t="s">
        <v>11</v>
      </c>
    </row>
    <row r="122" ht="15.75" customHeight="1">
      <c r="A122" s="1">
        <v>120.0</v>
      </c>
      <c r="B122" s="2" t="str">
        <f>HYPERLINK("https://leetcode.com/problems/stepping-numbers", "https://leetcode.com/problems/stepping-numbers")</f>
        <v>https://leetcode.com/problems/stepping-numbers</v>
      </c>
      <c r="C122" s="3" t="s">
        <v>237</v>
      </c>
      <c r="D122" s="3" t="s">
        <v>238</v>
      </c>
      <c r="E122" s="3" t="s">
        <v>11</v>
      </c>
    </row>
    <row r="123" ht="15.75" customHeight="1">
      <c r="A123" s="1">
        <v>121.0</v>
      </c>
      <c r="B123" s="2" t="str">
        <f>HYPERLINK("https://leetcode.com/problems/shortest-path-in-binary-matrix", "https://leetcode.com/problems/shortest-path-in-binary-matrix")</f>
        <v>https://leetcode.com/problems/shortest-path-in-binary-matrix</v>
      </c>
      <c r="C123" s="3" t="s">
        <v>239</v>
      </c>
      <c r="D123" s="3" t="s">
        <v>240</v>
      </c>
      <c r="E123" s="3" t="s">
        <v>11</v>
      </c>
    </row>
    <row r="124" ht="15.75" customHeight="1">
      <c r="A124" s="1">
        <v>122.0</v>
      </c>
      <c r="B124" s="2" t="str">
        <f>HYPERLINK("https://leetcode.com/problems/tree-diameter", "https://leetcode.com/problems/tree-diameter")</f>
        <v>https://leetcode.com/problems/tree-diameter</v>
      </c>
      <c r="C124" s="3" t="s">
        <v>241</v>
      </c>
      <c r="D124" s="3" t="s">
        <v>242</v>
      </c>
      <c r="E124" s="3" t="s">
        <v>11</v>
      </c>
    </row>
    <row r="125" ht="15.75" customHeight="1">
      <c r="A125" s="1">
        <v>123.0</v>
      </c>
      <c r="B125" s="2" t="str">
        <f>HYPERLINK("https://leetcode.com/problems/brace-expansion-ii", "https://leetcode.com/problems/brace-expansion-ii")</f>
        <v>https://leetcode.com/problems/brace-expansion-ii</v>
      </c>
      <c r="C125" s="3" t="s">
        <v>243</v>
      </c>
      <c r="D125" s="3" t="s">
        <v>244</v>
      </c>
      <c r="E125" s="3" t="s">
        <v>26</v>
      </c>
    </row>
    <row r="126" ht="15.75" customHeight="1">
      <c r="A126" s="1">
        <v>124.0</v>
      </c>
      <c r="B126" s="2" t="str">
        <f>HYPERLINK("https://leetcode.com/problems/smallest-common-region", "https://leetcode.com/problems/smallest-common-region")</f>
        <v>https://leetcode.com/problems/smallest-common-region</v>
      </c>
      <c r="C126" s="3" t="s">
        <v>245</v>
      </c>
      <c r="D126" s="3" t="s">
        <v>246</v>
      </c>
      <c r="E126" s="3" t="s">
        <v>11</v>
      </c>
    </row>
    <row r="127" ht="15.75" customHeight="1">
      <c r="A127" s="1">
        <v>125.0</v>
      </c>
      <c r="B127" s="2" t="str">
        <f>HYPERLINK("https://leetcode.com/problems/delete-tree-nodes", "https://leetcode.com/problems/delete-tree-nodes")</f>
        <v>https://leetcode.com/problems/delete-tree-nodes</v>
      </c>
      <c r="C127" s="3" t="s">
        <v>247</v>
      </c>
      <c r="D127" s="3" t="s">
        <v>248</v>
      </c>
      <c r="E127" s="3" t="s">
        <v>11</v>
      </c>
    </row>
    <row r="128" ht="15.75" customHeight="1">
      <c r="A128" s="1">
        <v>126.0</v>
      </c>
      <c r="B128" s="2" t="str">
        <f>HYPERLINK("https://leetcode.com/problems/lowest-common-ancestor-of-deepest-leaves", "https://leetcode.com/problems/lowest-common-ancestor-of-deepest-leaves")</f>
        <v>https://leetcode.com/problems/lowest-common-ancestor-of-deepest-leaves</v>
      </c>
      <c r="C128" s="3" t="s">
        <v>249</v>
      </c>
      <c r="D128" s="3" t="s">
        <v>250</v>
      </c>
      <c r="E128" s="3" t="s">
        <v>11</v>
      </c>
    </row>
    <row r="129" ht="15.75" customHeight="1">
      <c r="A129" s="1">
        <v>127.0</v>
      </c>
      <c r="B129" s="2" t="str">
        <f>HYPERLINK("https://leetcode.com/problems/shortest-path-with-alternating-colors", "https://leetcode.com/problems/shortest-path-with-alternating-colors")</f>
        <v>https://leetcode.com/problems/shortest-path-with-alternating-colors</v>
      </c>
      <c r="C129" s="3" t="s">
        <v>251</v>
      </c>
      <c r="D129" s="3" t="s">
        <v>252</v>
      </c>
      <c r="E129" s="3" t="s">
        <v>11</v>
      </c>
    </row>
    <row r="130" ht="15.75" customHeight="1">
      <c r="A130" s="1">
        <v>128.0</v>
      </c>
      <c r="B130" s="2" t="str">
        <f>HYPERLINK("https://leetcode.com/problems/sum-of-nodes-with-even-valued-grandparent", "https://leetcode.com/problems/sum-of-nodes-with-even-valued-grandparent")</f>
        <v>https://leetcode.com/problems/sum-of-nodes-with-even-valued-grandparent</v>
      </c>
      <c r="C130" s="3" t="s">
        <v>253</v>
      </c>
      <c r="D130" s="3" t="s">
        <v>254</v>
      </c>
      <c r="E130" s="3" t="s">
        <v>11</v>
      </c>
    </row>
    <row r="131" ht="15.75" customHeight="1">
      <c r="A131" s="1">
        <v>129.0</v>
      </c>
      <c r="B131" s="2" t="str">
        <f>HYPERLINK("https://leetcode.com/problems/deepest-leaves-sum", "https://leetcode.com/problems/deepest-leaves-sum")</f>
        <v>https://leetcode.com/problems/deepest-leaves-sum</v>
      </c>
      <c r="C131" s="3" t="s">
        <v>255</v>
      </c>
      <c r="D131" s="3" t="s">
        <v>256</v>
      </c>
      <c r="E131" s="3" t="s">
        <v>11</v>
      </c>
    </row>
    <row r="132" ht="15.75" customHeight="1">
      <c r="A132" s="1">
        <v>130.0</v>
      </c>
      <c r="B132" s="2" t="str">
        <f>HYPERLINK("https://leetcode.com/problems/web-crawler", "https://leetcode.com/problems/web-crawler")</f>
        <v>https://leetcode.com/problems/web-crawler</v>
      </c>
      <c r="C132" s="3" t="s">
        <v>257</v>
      </c>
      <c r="D132" s="3" t="s">
        <v>72</v>
      </c>
      <c r="E132" s="3" t="s">
        <v>11</v>
      </c>
    </row>
    <row r="133" ht="15.75" customHeight="1">
      <c r="A133" s="1">
        <v>131.0</v>
      </c>
      <c r="B133" s="2" t="str">
        <f>HYPERLINK("https://leetcode.com/problems/validate-binary-tree-nodes", "https://leetcode.com/problems/validate-binary-tree-nodes")</f>
        <v>https://leetcode.com/problems/validate-binary-tree-nodes</v>
      </c>
      <c r="C133" s="3" t="s">
        <v>258</v>
      </c>
      <c r="D133" s="3" t="s">
        <v>259</v>
      </c>
      <c r="E133" s="3" t="s">
        <v>11</v>
      </c>
    </row>
    <row r="134" ht="15.75" customHeight="1">
      <c r="A134" s="1">
        <v>132.0</v>
      </c>
      <c r="B134" s="2" t="str">
        <f>HYPERLINK("https://leetcode.com/problems/kth-ancestor-of-a-tree-node", "https://leetcode.com/problems/kth-ancestor-of-a-tree-node")</f>
        <v>https://leetcode.com/problems/kth-ancestor-of-a-tree-node</v>
      </c>
      <c r="C134" s="3" t="s">
        <v>260</v>
      </c>
      <c r="D134" s="3" t="s">
        <v>261</v>
      </c>
      <c r="E134" s="3" t="s">
        <v>26</v>
      </c>
    </row>
    <row r="135" ht="15.75" customHeight="1">
      <c r="A135" s="1">
        <v>133.0</v>
      </c>
      <c r="B135" s="2" t="str">
        <f>HYPERLINK("https://leetcode.com/problems/smallest-string-with-swaps", "https://leetcode.com/problems/smallest-string-with-swaps")</f>
        <v>https://leetcode.com/problems/smallest-string-with-swaps</v>
      </c>
      <c r="C135" s="3" t="s">
        <v>262</v>
      </c>
      <c r="D135" s="3" t="s">
        <v>263</v>
      </c>
      <c r="E135" s="3" t="s">
        <v>11</v>
      </c>
    </row>
    <row r="136" ht="15.75" customHeight="1">
      <c r="A136" s="1">
        <v>134.0</v>
      </c>
      <c r="B136" s="2" t="str">
        <f>HYPERLINK("https://leetcode.com/problems/sort-items-by-groups-respecting-dependencies", "https://leetcode.com/problems/sort-items-by-groups-respecting-dependencies")</f>
        <v>https://leetcode.com/problems/sort-items-by-groups-respecting-dependencies</v>
      </c>
      <c r="C136" s="3" t="s">
        <v>264</v>
      </c>
      <c r="D136" s="3" t="s">
        <v>265</v>
      </c>
      <c r="E136" s="3" t="s">
        <v>26</v>
      </c>
    </row>
    <row r="137" ht="15.75" customHeight="1">
      <c r="A137" s="1">
        <v>135.0</v>
      </c>
      <c r="B137" s="2" t="str">
        <f>HYPERLINK("https://leetcode.com/problems/minimum-moves-to-reach-target-with-rotations", "https://leetcode.com/problems/minimum-moves-to-reach-target-with-rotations")</f>
        <v>https://leetcode.com/problems/minimum-moves-to-reach-target-with-rotations</v>
      </c>
      <c r="C137" s="3" t="s">
        <v>266</v>
      </c>
      <c r="D137" s="3" t="s">
        <v>145</v>
      </c>
      <c r="E137" s="3" t="s">
        <v>26</v>
      </c>
    </row>
    <row r="138" ht="15.75" customHeight="1">
      <c r="A138" s="1">
        <v>136.0</v>
      </c>
      <c r="B138" s="2" t="str">
        <f>HYPERLINK("https://leetcode.com/problems/number-of-closed-islands", "https://leetcode.com/problems/number-of-closed-islands")</f>
        <v>https://leetcode.com/problems/number-of-closed-islands</v>
      </c>
      <c r="C138" s="3" t="s">
        <v>267</v>
      </c>
      <c r="D138" s="3" t="s">
        <v>101</v>
      </c>
      <c r="E138" s="3" t="s">
        <v>11</v>
      </c>
    </row>
    <row r="139" ht="15.75" customHeight="1">
      <c r="A139" s="1">
        <v>137.0</v>
      </c>
      <c r="B139" s="2" t="str">
        <f>HYPERLINK("https://leetcode.com/problems/find-elements-in-a-contaminated-binary-tree", "https://leetcode.com/problems/find-elements-in-a-contaminated-binary-tree")</f>
        <v>https://leetcode.com/problems/find-elements-in-a-contaminated-binary-tree</v>
      </c>
      <c r="C139" s="3" t="s">
        <v>268</v>
      </c>
      <c r="D139" s="3" t="s">
        <v>269</v>
      </c>
      <c r="E139" s="3" t="s">
        <v>11</v>
      </c>
    </row>
    <row r="140" ht="15.75" customHeight="1">
      <c r="A140" s="1">
        <v>138.0</v>
      </c>
      <c r="B140" s="2" t="str">
        <f>HYPERLINK("https://leetcode.com/problems/minimum-moves-to-move-a-box-to-their-target-location", "https://leetcode.com/problems/minimum-moves-to-move-a-box-to-their-target-location")</f>
        <v>https://leetcode.com/problems/minimum-moves-to-move-a-box-to-their-target-location</v>
      </c>
      <c r="C140" s="3" t="s">
        <v>270</v>
      </c>
      <c r="D140" s="3" t="s">
        <v>149</v>
      </c>
      <c r="E140" s="3" t="s">
        <v>26</v>
      </c>
    </row>
    <row r="141" ht="15.75" customHeight="1">
      <c r="A141" s="1">
        <v>139.0</v>
      </c>
      <c r="B141" s="2" t="str">
        <f>HYPERLINK("https://leetcode.com/problems/count-servers-that-communicate", "https://leetcode.com/problems/count-servers-that-communicate")</f>
        <v>https://leetcode.com/problems/count-servers-that-communicate</v>
      </c>
      <c r="C141" s="3" t="s">
        <v>271</v>
      </c>
      <c r="D141" s="3" t="s">
        <v>272</v>
      </c>
      <c r="E141" s="3" t="s">
        <v>11</v>
      </c>
    </row>
    <row r="142" ht="15.75" customHeight="1">
      <c r="A142" s="1">
        <v>140.0</v>
      </c>
      <c r="B142" s="2" t="str">
        <f>HYPERLINK("https://leetcode.com/problems/minimum-number-of-flips-to-convert-binary-matrix-to-zero-matrix", "https://leetcode.com/problems/minimum-number-of-flips-to-convert-binary-matrix-to-zero-matrix")</f>
        <v>https://leetcode.com/problems/minimum-number-of-flips-to-convert-binary-matrix-to-zero-matrix</v>
      </c>
      <c r="C142" s="3" t="s">
        <v>273</v>
      </c>
      <c r="D142" s="3" t="s">
        <v>274</v>
      </c>
      <c r="E142" s="3" t="s">
        <v>26</v>
      </c>
    </row>
    <row r="143" ht="15.75" customHeight="1">
      <c r="A143" s="1">
        <v>141.0</v>
      </c>
      <c r="B143" s="2" t="str">
        <f>HYPERLINK("https://leetcode.com/problems/shortest-path-in-a-grid-with-obstacles-elimination", "https://leetcode.com/problems/shortest-path-in-a-grid-with-obstacles-elimination")</f>
        <v>https://leetcode.com/problems/shortest-path-in-a-grid-with-obstacles-elimination</v>
      </c>
      <c r="C143" s="3" t="s">
        <v>275</v>
      </c>
      <c r="D143" s="3" t="s">
        <v>276</v>
      </c>
      <c r="E143" s="3" t="s">
        <v>26</v>
      </c>
    </row>
    <row r="144" ht="15.75" customHeight="1">
      <c r="A144" s="1">
        <v>142.0</v>
      </c>
      <c r="B144" s="2" t="str">
        <f>HYPERLINK("https://leetcode.com/problems/maximum-candies-you-can-get-from-boxes", "https://leetcode.com/problems/maximum-candies-you-can-get-from-boxes")</f>
        <v>https://leetcode.com/problems/maximum-candies-you-can-get-from-boxes</v>
      </c>
      <c r="C144" s="3" t="s">
        <v>277</v>
      </c>
      <c r="D144" s="3" t="s">
        <v>278</v>
      </c>
      <c r="E144" s="3" t="s">
        <v>26</v>
      </c>
    </row>
    <row r="145" ht="15.75" customHeight="1">
      <c r="A145" s="1">
        <v>143.0</v>
      </c>
      <c r="B145" s="2" t="str">
        <f>HYPERLINK("https://leetcode.com/problems/jump-game-iii", "https://leetcode.com/problems/jump-game-iii")</f>
        <v>https://leetcode.com/problems/jump-game-iii</v>
      </c>
      <c r="C145" s="3" t="s">
        <v>279</v>
      </c>
      <c r="D145" s="3" t="s">
        <v>167</v>
      </c>
      <c r="E145" s="3" t="s">
        <v>11</v>
      </c>
    </row>
    <row r="146" ht="15.75" customHeight="1">
      <c r="A146" s="1">
        <v>144.0</v>
      </c>
      <c r="B146" s="2" t="str">
        <f>HYPERLINK("https://leetcode.com/problems/check-if-a-string-is-a-valid-sequence-from-root-to-leaves-path-in-a-binary-tree", "https://leetcode.com/problems/check-if-a-string-is-a-valid-sequence-from-root-to-leaves-path-in-a-binary-tree")</f>
        <v>https://leetcode.com/problems/check-if-a-string-is-a-valid-sequence-from-root-to-leaves-path-in-a-binary-tree</v>
      </c>
      <c r="C146" s="3" t="s">
        <v>280</v>
      </c>
      <c r="D146" s="3" t="s">
        <v>54</v>
      </c>
      <c r="E146" s="3" t="s">
        <v>11</v>
      </c>
    </row>
    <row r="147" ht="15.75" customHeight="1">
      <c r="A147" s="1">
        <v>145.0</v>
      </c>
      <c r="B147" s="2" t="str">
        <f>HYPERLINK("https://leetcode.com/problems/get-watched-videos-by-your-friends", "https://leetcode.com/problems/get-watched-videos-by-your-friends")</f>
        <v>https://leetcode.com/problems/get-watched-videos-by-your-friends</v>
      </c>
      <c r="C147" s="3" t="s">
        <v>281</v>
      </c>
      <c r="D147" s="3" t="s">
        <v>282</v>
      </c>
      <c r="E147" s="3" t="s">
        <v>11</v>
      </c>
    </row>
    <row r="148" ht="15.75" customHeight="1">
      <c r="A148" s="1">
        <v>146.0</v>
      </c>
      <c r="B148" s="2" t="str">
        <f>HYPERLINK("https://leetcode.com/problems/number-of-operations-to-make-network-connected", "https://leetcode.com/problems/number-of-operations-to-make-network-connected")</f>
        <v>https://leetcode.com/problems/number-of-operations-to-make-network-connected</v>
      </c>
      <c r="C148" s="3" t="s">
        <v>283</v>
      </c>
      <c r="D148" s="3" t="s">
        <v>284</v>
      </c>
      <c r="E148" s="3" t="s">
        <v>11</v>
      </c>
    </row>
    <row r="149" ht="15.75" customHeight="1">
      <c r="A149" s="1">
        <v>147.0</v>
      </c>
      <c r="B149" s="2" t="str">
        <f>HYPERLINK("https://leetcode.com/problems/jump-game-iv", "https://leetcode.com/problems/jump-game-iv")</f>
        <v>https://leetcode.com/problems/jump-game-iv</v>
      </c>
      <c r="C149" s="3" t="s">
        <v>285</v>
      </c>
      <c r="D149" s="3" t="s">
        <v>286</v>
      </c>
      <c r="E149" s="3" t="s">
        <v>26</v>
      </c>
    </row>
    <row r="150" ht="15.75" customHeight="1">
      <c r="A150" s="1">
        <v>148.0</v>
      </c>
      <c r="B150" s="2" t="str">
        <f>HYPERLINK("https://leetcode.com/problems/delete-leaves-with-a-given-value", "https://leetcode.com/problems/delete-leaves-with-a-given-value")</f>
        <v>https://leetcode.com/problems/delete-leaves-with-a-given-value</v>
      </c>
      <c r="C150" s="3" t="s">
        <v>287</v>
      </c>
      <c r="D150" s="3" t="s">
        <v>288</v>
      </c>
      <c r="E150" s="3" t="s">
        <v>11</v>
      </c>
    </row>
    <row r="151" ht="15.75" customHeight="1">
      <c r="A151" s="1">
        <v>149.0</v>
      </c>
      <c r="B151" s="2" t="str">
        <f>HYPERLINK("https://leetcode.com/problems/linked-list-in-binary-tree", "https://leetcode.com/problems/linked-list-in-binary-tree")</f>
        <v>https://leetcode.com/problems/linked-list-in-binary-tree</v>
      </c>
      <c r="C151" s="3" t="s">
        <v>289</v>
      </c>
      <c r="D151" s="3" t="s">
        <v>32</v>
      </c>
      <c r="E151" s="3" t="s">
        <v>11</v>
      </c>
    </row>
    <row r="152" ht="15.75" customHeight="1">
      <c r="A152" s="1">
        <v>150.0</v>
      </c>
      <c r="B152" s="2" t="str">
        <f>HYPERLINK("https://leetcode.com/problems/minimum-cost-to-make-at-least-one-valid-path-in-a-grid", "https://leetcode.com/problems/minimum-cost-to-make-at-least-one-valid-path-in-a-grid")</f>
        <v>https://leetcode.com/problems/minimum-cost-to-make-at-least-one-valid-path-in-a-grid</v>
      </c>
      <c r="C152" s="3" t="s">
        <v>290</v>
      </c>
      <c r="D152" s="3" t="s">
        <v>291</v>
      </c>
      <c r="E152" s="3" t="s">
        <v>26</v>
      </c>
    </row>
    <row r="153" ht="15.75" customHeight="1">
      <c r="A153" s="1">
        <v>151.0</v>
      </c>
      <c r="B153" s="2" t="str">
        <f>HYPERLINK("https://leetcode.com/problems/time-needed-to-inform-all-employees", "https://leetcode.com/problems/time-needed-to-inform-all-employees")</f>
        <v>https://leetcode.com/problems/time-needed-to-inform-all-employees</v>
      </c>
      <c r="C153" s="3" t="s">
        <v>292</v>
      </c>
      <c r="D153" s="3" t="s">
        <v>293</v>
      </c>
      <c r="E153" s="3" t="s">
        <v>11</v>
      </c>
    </row>
    <row r="154" ht="15.75" customHeight="1">
      <c r="A154" s="1">
        <v>152.0</v>
      </c>
      <c r="B154" s="2" t="str">
        <f>HYPERLINK("https://leetcode.com/problems/frog-position-after-t-seconds", "https://leetcode.com/problems/frog-position-after-t-seconds")</f>
        <v>https://leetcode.com/problems/frog-position-after-t-seconds</v>
      </c>
      <c r="C154" s="3" t="s">
        <v>294</v>
      </c>
      <c r="D154" s="3" t="s">
        <v>295</v>
      </c>
      <c r="E154" s="3" t="s">
        <v>26</v>
      </c>
    </row>
    <row r="155" ht="15.75" customHeight="1">
      <c r="A155" s="1">
        <v>153.0</v>
      </c>
      <c r="B155" s="2" t="str">
        <f>HYPERLINK("https://leetcode.com/problems/find-a-corresponding-node-of-a-binary-tree-in-a-clone-of-that-tree", "https://leetcode.com/problems/find-a-corresponding-node-of-a-binary-tree-in-a-clone-of-that-tree")</f>
        <v>https://leetcode.com/problems/find-a-corresponding-node-of-a-binary-tree-in-a-clone-of-that-tree</v>
      </c>
      <c r="C155" s="3" t="s">
        <v>296</v>
      </c>
      <c r="D155" s="3" t="s">
        <v>297</v>
      </c>
      <c r="E155" s="3" t="s">
        <v>11</v>
      </c>
    </row>
    <row r="156" ht="15.75" customHeight="1">
      <c r="A156" s="1">
        <v>154.0</v>
      </c>
      <c r="B156" s="2" t="str">
        <f>HYPERLINK("https://leetcode.com/problems/check-if-there-is-a-valid-path-in-a-grid", "https://leetcode.com/problems/check-if-there-is-a-valid-path-in-a-grid")</f>
        <v>https://leetcode.com/problems/check-if-there-is-a-valid-path-in-a-grid</v>
      </c>
      <c r="C156" s="3" t="s">
        <v>298</v>
      </c>
      <c r="D156" s="3" t="s">
        <v>299</v>
      </c>
      <c r="E156" s="3" t="s">
        <v>11</v>
      </c>
    </row>
    <row r="157" ht="15.75" customHeight="1">
      <c r="A157" s="1">
        <v>155.0</v>
      </c>
      <c r="B157" s="2" t="str">
        <f>HYPERLINK("https://leetcode.com/problems/count-good-nodes-in-binary-tree", "https://leetcode.com/problems/count-good-nodes-in-binary-tree")</f>
        <v>https://leetcode.com/problems/count-good-nodes-in-binary-tree</v>
      </c>
      <c r="C157" s="3" t="s">
        <v>300</v>
      </c>
      <c r="D157" s="3" t="s">
        <v>301</v>
      </c>
      <c r="E157" s="3" t="s">
        <v>11</v>
      </c>
    </row>
    <row r="158" ht="15.75" customHeight="1">
      <c r="A158" s="1">
        <v>156.0</v>
      </c>
      <c r="B158" s="2" t="str">
        <f>HYPERLINK("https://leetcode.com/problems/minimum-time-to-collect-all-apples-in-a-tree", "https://leetcode.com/problems/minimum-time-to-collect-all-apples-in-a-tree")</f>
        <v>https://leetcode.com/problems/minimum-time-to-collect-all-apples-in-a-tree</v>
      </c>
      <c r="C158" s="3" t="s">
        <v>302</v>
      </c>
      <c r="D158" s="3" t="s">
        <v>153</v>
      </c>
      <c r="E158" s="3" t="s">
        <v>11</v>
      </c>
    </row>
    <row r="159" ht="15.75" customHeight="1">
      <c r="A159" s="1">
        <v>157.0</v>
      </c>
      <c r="B159" s="2" t="str">
        <f>HYPERLINK("https://leetcode.com/problems/course-schedule-iv", "https://leetcode.com/problems/course-schedule-iv")</f>
        <v>https://leetcode.com/problems/course-schedule-iv</v>
      </c>
      <c r="C159" s="3" t="s">
        <v>303</v>
      </c>
      <c r="D159" s="3" t="s">
        <v>304</v>
      </c>
      <c r="E159" s="3" t="s">
        <v>11</v>
      </c>
    </row>
    <row r="160" ht="15.75" customHeight="1">
      <c r="A160" s="1">
        <v>158.0</v>
      </c>
      <c r="B160" s="2" t="str">
        <f>HYPERLINK("https://leetcode.com/problems/pseudo-palindromic-paths-in-a-binary-tree", "https://leetcode.com/problems/pseudo-palindromic-paths-in-a-binary-tree")</f>
        <v>https://leetcode.com/problems/pseudo-palindromic-paths-in-a-binary-tree</v>
      </c>
      <c r="C160" s="3" t="s">
        <v>305</v>
      </c>
      <c r="D160" s="3" t="s">
        <v>306</v>
      </c>
      <c r="E160" s="3" t="s">
        <v>11</v>
      </c>
    </row>
    <row r="161" ht="15.75" customHeight="1">
      <c r="A161" s="1">
        <v>159.0</v>
      </c>
      <c r="B161" s="2" t="str">
        <f>HYPERLINK("https://leetcode.com/problems/reorder-routes-to-make-all-paths-lead-to-the-city-zero", "https://leetcode.com/problems/reorder-routes-to-make-all-paths-lead-to-the-city-zero")</f>
        <v>https://leetcode.com/problems/reorder-routes-to-make-all-paths-lead-to-the-city-zero</v>
      </c>
      <c r="C161" s="3" t="s">
        <v>307</v>
      </c>
      <c r="D161" s="3" t="s">
        <v>308</v>
      </c>
      <c r="E161" s="3" t="s">
        <v>11</v>
      </c>
    </row>
    <row r="162" ht="15.75" customHeight="1">
      <c r="A162" s="1">
        <v>160.0</v>
      </c>
      <c r="B162" s="2" t="str">
        <f>HYPERLINK("https://leetcode.com/problems/find-all-the-lonely-nodes", "https://leetcode.com/problems/find-all-the-lonely-nodes")</f>
        <v>https://leetcode.com/problems/find-all-the-lonely-nodes</v>
      </c>
      <c r="C162" s="3" t="s">
        <v>309</v>
      </c>
      <c r="D162" s="3" t="s">
        <v>310</v>
      </c>
      <c r="E162" s="3" t="s">
        <v>6</v>
      </c>
    </row>
    <row r="163" ht="15.75" customHeight="1">
      <c r="A163" s="1">
        <v>161.0</v>
      </c>
      <c r="B163" s="2" t="str">
        <f>HYPERLINK("https://leetcode.com/problems/clone-binary-tree-with-random-pointer", "https://leetcode.com/problems/clone-binary-tree-with-random-pointer")</f>
        <v>https://leetcode.com/problems/clone-binary-tree-with-random-pointer</v>
      </c>
      <c r="C163" s="3" t="s">
        <v>311</v>
      </c>
      <c r="D163" s="3" t="s">
        <v>312</v>
      </c>
      <c r="E163" s="3" t="s">
        <v>11</v>
      </c>
    </row>
    <row r="164" ht="15.75" customHeight="1">
      <c r="A164" s="1">
        <v>162.0</v>
      </c>
      <c r="B164" s="2" t="str">
        <f>HYPERLINK("https://leetcode.com/problems/clone-n-ary-tree", "https://leetcode.com/problems/clone-n-ary-tree")</f>
        <v>https://leetcode.com/problems/clone-n-ary-tree</v>
      </c>
      <c r="C164" s="3" t="s">
        <v>313</v>
      </c>
      <c r="D164" s="3" t="s">
        <v>314</v>
      </c>
      <c r="E164" s="3" t="s">
        <v>11</v>
      </c>
    </row>
    <row r="165" ht="15.75" customHeight="1">
      <c r="A165" s="1">
        <v>163.0</v>
      </c>
      <c r="B165" s="2" t="str">
        <f>HYPERLINK("https://leetcode.com/problems/number-of-nodes-in-the-sub-tree-with-the-same-label", "https://leetcode.com/problems/number-of-nodes-in-the-sub-tree-with-the-same-label")</f>
        <v>https://leetcode.com/problems/number-of-nodes-in-the-sub-tree-with-the-same-label</v>
      </c>
      <c r="C165" s="3" t="s">
        <v>315</v>
      </c>
      <c r="D165" s="3" t="s">
        <v>316</v>
      </c>
      <c r="E165" s="3" t="s">
        <v>11</v>
      </c>
    </row>
    <row r="166" ht="15.75" customHeight="1">
      <c r="A166" s="1">
        <v>164.0</v>
      </c>
      <c r="B166" s="2" t="str">
        <f>HYPERLINK("https://leetcode.com/problems/detect-cycles-in-2d-grid", "https://leetcode.com/problems/detect-cycles-in-2d-grid")</f>
        <v>https://leetcode.com/problems/detect-cycles-in-2d-grid</v>
      </c>
      <c r="C166" s="3" t="s">
        <v>317</v>
      </c>
      <c r="D166" s="3" t="s">
        <v>318</v>
      </c>
      <c r="E166" s="3" t="s">
        <v>26</v>
      </c>
    </row>
    <row r="167" ht="15.75" customHeight="1">
      <c r="A167" s="1">
        <v>165.0</v>
      </c>
      <c r="B167" s="2" t="str">
        <f>HYPERLINK("https://leetcode.com/problems/minimum-number-of-days-to-disconnect-island", "https://leetcode.com/problems/minimum-number-of-days-to-disconnect-island")</f>
        <v>https://leetcode.com/problems/minimum-number-of-days-to-disconnect-island</v>
      </c>
      <c r="C167" s="3" t="s">
        <v>319</v>
      </c>
      <c r="D167" s="3" t="s">
        <v>139</v>
      </c>
      <c r="E167" s="3" t="s">
        <v>26</v>
      </c>
    </row>
    <row r="168" ht="15.75" customHeight="1">
      <c r="A168" s="1">
        <v>166.0</v>
      </c>
      <c r="B168" s="2" t="str">
        <f>HYPERLINK("https://leetcode.com/problems/cat-and-mouse-ii", "https://leetcode.com/problems/cat-and-mouse-ii")</f>
        <v>https://leetcode.com/problems/cat-and-mouse-ii</v>
      </c>
      <c r="C168" s="3" t="s">
        <v>320</v>
      </c>
      <c r="D168" s="3" t="s">
        <v>32</v>
      </c>
      <c r="E168" s="3" t="s">
        <v>26</v>
      </c>
    </row>
    <row r="169" ht="15.75" customHeight="1">
      <c r="A169" s="1">
        <v>167.0</v>
      </c>
      <c r="B169" s="2" t="str">
        <f>HYPERLINK("https://leetcode.com/problems/even-odd-tree", "https://leetcode.com/problems/even-odd-tree")</f>
        <v>https://leetcode.com/problems/even-odd-tree</v>
      </c>
      <c r="C169" s="3" t="s">
        <v>321</v>
      </c>
      <c r="D169" s="3" t="s">
        <v>322</v>
      </c>
      <c r="E169" s="3" t="s">
        <v>11</v>
      </c>
    </row>
    <row r="170" ht="15.75" customHeight="1">
      <c r="A170" s="1">
        <v>168.0</v>
      </c>
      <c r="B170" s="2" t="str">
        <f>HYPERLINK("https://leetcode.com/problems/find-nearest-right-node-in-binary-tree", "https://leetcode.com/problems/find-nearest-right-node-in-binary-tree")</f>
        <v>https://leetcode.com/problems/find-nearest-right-node-in-binary-tree</v>
      </c>
      <c r="C170" s="3" t="s">
        <v>323</v>
      </c>
      <c r="D170" s="3" t="s">
        <v>324</v>
      </c>
      <c r="E170" s="3" t="s">
        <v>11</v>
      </c>
    </row>
    <row r="171" ht="15.75" customHeight="1">
      <c r="A171" s="1">
        <v>169.0</v>
      </c>
      <c r="B171" s="2" t="str">
        <f>HYPERLINK("https://leetcode.com/problems/lexicographically-smallest-string-after-applying-operations", "https://leetcode.com/problems/lexicographically-smallest-string-after-applying-operations")</f>
        <v>https://leetcode.com/problems/lexicographically-smallest-string-after-applying-operations</v>
      </c>
      <c r="C171" s="3" t="s">
        <v>325</v>
      </c>
      <c r="D171" s="3" t="s">
        <v>326</v>
      </c>
      <c r="E171" s="3" t="s">
        <v>11</v>
      </c>
    </row>
    <row r="172" ht="15.75" customHeight="1">
      <c r="A172" s="1">
        <v>170.0</v>
      </c>
      <c r="B172" s="2" t="str">
        <f>HYPERLINK("https://leetcode.com/problems/path-with-minimum-effort", "https://leetcode.com/problems/path-with-minimum-effort")</f>
        <v>https://leetcode.com/problems/path-with-minimum-effort</v>
      </c>
      <c r="C172" s="3" t="s">
        <v>327</v>
      </c>
      <c r="D172" s="3" t="s">
        <v>328</v>
      </c>
      <c r="E172" s="3" t="s">
        <v>11</v>
      </c>
    </row>
    <row r="173" ht="15.75" customHeight="1">
      <c r="A173" s="1">
        <v>171.0</v>
      </c>
      <c r="B173" s="2" t="str">
        <f>HYPERLINK("https://leetcode.com/problems/minimum-jumps-to-reach-home", "https://leetcode.com/problems/minimum-jumps-to-reach-home")</f>
        <v>https://leetcode.com/problems/minimum-jumps-to-reach-home</v>
      </c>
      <c r="C173" s="3" t="s">
        <v>329</v>
      </c>
      <c r="D173" s="3" t="s">
        <v>330</v>
      </c>
      <c r="E173" s="3" t="s">
        <v>11</v>
      </c>
    </row>
    <row r="174" ht="15.75" customHeight="1">
      <c r="A174" s="1">
        <v>172.0</v>
      </c>
      <c r="B174" s="2" t="str">
        <f>HYPERLINK("https://leetcode.com/problems/correct-a-binary-tree", "https://leetcode.com/problems/correct-a-binary-tree")</f>
        <v>https://leetcode.com/problems/correct-a-binary-tree</v>
      </c>
      <c r="C174" s="3" t="s">
        <v>331</v>
      </c>
      <c r="D174" s="3" t="s">
        <v>332</v>
      </c>
      <c r="E174" s="3" t="s">
        <v>11</v>
      </c>
    </row>
    <row r="175" ht="15.75" customHeight="1">
      <c r="A175" s="1">
        <v>173.0</v>
      </c>
      <c r="B175" s="2" t="str">
        <f>HYPERLINK("https://leetcode.com/problems/tree-of-coprimes", "https://leetcode.com/problems/tree-of-coprimes")</f>
        <v>https://leetcode.com/problems/tree-of-coprimes</v>
      </c>
      <c r="C175" s="3" t="s">
        <v>333</v>
      </c>
      <c r="D175" s="3" t="s">
        <v>334</v>
      </c>
      <c r="E175" s="3" t="s">
        <v>26</v>
      </c>
    </row>
    <row r="176" ht="15.75" customHeight="1">
      <c r="A176" s="1">
        <v>174.0</v>
      </c>
      <c r="B176" s="2" t="str">
        <f>HYPERLINK("https://leetcode.com/problems/map-of-highest-peak", "https://leetcode.com/problems/map-of-highest-peak")</f>
        <v>https://leetcode.com/problems/map-of-highest-peak</v>
      </c>
      <c r="C176" s="3" t="s">
        <v>335</v>
      </c>
      <c r="D176" s="3" t="s">
        <v>293</v>
      </c>
      <c r="E176" s="3" t="s">
        <v>11</v>
      </c>
    </row>
    <row r="177" ht="15.75" customHeight="1">
      <c r="A177" s="1">
        <v>175.0</v>
      </c>
      <c r="B177" s="2" t="str">
        <f>HYPERLINK("https://leetcode.com/problems/find-distance-in-a-binary-tree", "https://leetcode.com/problems/find-distance-in-a-binary-tree")</f>
        <v>https://leetcode.com/problems/find-distance-in-a-binary-tree</v>
      </c>
      <c r="C177" s="3" t="s">
        <v>336</v>
      </c>
      <c r="D177" s="3" t="s">
        <v>337</v>
      </c>
      <c r="E177" s="3" t="s">
        <v>11</v>
      </c>
    </row>
    <row r="178" ht="15.75" customHeight="1">
      <c r="A178" s="1">
        <v>176.0</v>
      </c>
      <c r="B178" s="2" t="str">
        <f>HYPERLINK("https://leetcode.com/problems/shortest-path-in-a-hidden-grid", "https://leetcode.com/problems/shortest-path-in-a-hidden-grid")</f>
        <v>https://leetcode.com/problems/shortest-path-in-a-hidden-grid</v>
      </c>
      <c r="C178" s="3" t="s">
        <v>338</v>
      </c>
      <c r="D178" s="3" t="s">
        <v>80</v>
      </c>
      <c r="E178" s="3" t="s">
        <v>11</v>
      </c>
    </row>
    <row r="179" ht="15.75" customHeight="1">
      <c r="A179" s="1">
        <v>177.0</v>
      </c>
      <c r="B179" s="2" t="str">
        <f>HYPERLINK("https://leetcode.com/problems/minimum-path-cost-in-a-hidden-grid", "https://leetcode.com/problems/minimum-path-cost-in-a-hidden-grid")</f>
        <v>https://leetcode.com/problems/minimum-path-cost-in-a-hidden-grid</v>
      </c>
      <c r="C179" s="3" t="s">
        <v>339</v>
      </c>
      <c r="D179" s="3" t="s">
        <v>340</v>
      </c>
      <c r="E179" s="3" t="s">
        <v>11</v>
      </c>
    </row>
    <row r="180" ht="15.75" customHeight="1">
      <c r="A180" s="1">
        <v>178.0</v>
      </c>
      <c r="B180" s="2" t="str">
        <f>HYPERLINK("https://leetcode.com/problems/count-sub-islands", "https://leetcode.com/problems/count-sub-islands")</f>
        <v>https://leetcode.com/problems/count-sub-islands</v>
      </c>
      <c r="C180" s="3" t="s">
        <v>341</v>
      </c>
      <c r="D180" s="3" t="s">
        <v>342</v>
      </c>
      <c r="E180" s="3" t="s">
        <v>11</v>
      </c>
    </row>
    <row r="181" ht="15.75" customHeight="1">
      <c r="A181" s="1">
        <v>179.0</v>
      </c>
      <c r="B181" s="2" t="str">
        <f>HYPERLINK("https://leetcode.com/problems/web-crawler-multithreaded", "https://leetcode.com/problems/web-crawler-multithreaded")</f>
        <v>https://leetcode.com/problems/web-crawler-multithreaded</v>
      </c>
      <c r="C181" s="3" t="s">
        <v>343</v>
      </c>
      <c r="D181" s="3" t="s">
        <v>344</v>
      </c>
      <c r="E181" s="3" t="s">
        <v>11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81"/>
  <customSheetViews>
    <customSheetView guid="{24986D16-451F-47D0-94A1-14F239A07729}" filter="1" showAutoFilter="1">
      <autoFilter ref="$A$1:$E$181"/>
    </customSheetView>
  </customSheetViews>
  <printOptions/>
  <pageMargins bottom="1.0" footer="0.0" header="0.0" left="0.75" right="0.75" top="1.0"/>
  <pageSetup orientation="landscape"/>
  <drawing r:id="rId1"/>
</worksheet>
</file>