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UE Results" sheetId="1" state="visible" r:id="rId3"/>
    <sheet name="HuLU Results" sheetId="2" state="visible" r:id="rId4"/>
  </sheets>
  <definedNames>
    <definedName function="false" hidden="true" localSheetId="0" name="_xlnm._FilterDatabase" vbProcedure="false">'GLUE Results'!$A$3:$X$48</definedName>
    <definedName function="false" hidden="true" localSheetId="1" name="_xlnm._FilterDatabase" vbProcedure="false">'HuLU Results'!$A$3:$O$47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Accuracy, F1</t>
        </r>
      </text>
    </comment>
    <comment ref="K2" authorId="0">
      <text>
        <r>
          <rPr>
            <sz val="10"/>
            <rFont val="Arial"/>
            <family val="2"/>
          </rPr>
          <t xml:space="preserve">Accuracy</t>
        </r>
      </text>
    </comment>
    <comment ref="M2" authorId="0">
      <text>
        <r>
          <rPr>
            <sz val="10"/>
            <rFont val="Arial"/>
            <family val="2"/>
          </rPr>
          <t xml:space="preserve">Accuracy, F1</t>
        </r>
      </text>
    </comment>
    <comment ref="P2" authorId="0">
      <text>
        <r>
          <rPr>
            <sz val="10"/>
            <rFont val="Arial"/>
            <family val="2"/>
          </rPr>
          <t xml:space="preserve">Accuracy</t>
        </r>
      </text>
    </comment>
    <comment ref="R2" authorId="0">
      <text>
        <r>
          <rPr>
            <sz val="10"/>
            <rFont val="Arial"/>
            <family val="2"/>
          </rPr>
          <t xml:space="preserve">Accuracy</t>
        </r>
      </text>
    </comment>
    <comment ref="T2" authorId="0">
      <text>
        <r>
          <rPr>
            <sz val="10"/>
            <rFont val="Arial"/>
            <family val="2"/>
          </rPr>
          <t xml:space="preserve">Pearson Correlation,
Spearmann Correlation</t>
        </r>
      </text>
    </comment>
    <comment ref="W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</t>
        </r>
      </text>
    </comment>
    <comment ref="J2" authorId="0">
      <text>
        <r>
          <rPr>
            <sz val="10"/>
            <rFont val="Arial"/>
            <family val="2"/>
          </rPr>
          <t xml:space="preserve">Accuracy</t>
        </r>
      </text>
    </comment>
    <comment ref="L2" authorId="0">
      <text>
        <r>
          <rPr>
            <sz val="10"/>
            <rFont val="Arial"/>
            <family val="2"/>
          </rPr>
          <t xml:space="preserve">Accuracy</t>
        </r>
      </text>
    </comment>
    <comment ref="N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sharedStrings.xml><?xml version="1.0" encoding="utf-8"?>
<sst xmlns="http://schemas.openxmlformats.org/spreadsheetml/2006/main" count="90" uniqueCount="49">
  <si>
    <t xml:space="preserve">Model</t>
  </si>
  <si>
    <t xml:space="preserve">URL</t>
  </si>
  <si>
    <t xml:space="preserve">GLUE</t>
  </si>
  <si>
    <t xml:space="preserve">Average</t>
  </si>
  <si>
    <t xml:space="preserve">CoLA</t>
  </si>
  <si>
    <t xml:space="preserve">MNLI</t>
  </si>
  <si>
    <t xml:space="preserve">MRPC</t>
  </si>
  <si>
    <t xml:space="preserve">QNLI</t>
  </si>
  <si>
    <t xml:space="preserve">QQP</t>
  </si>
  <si>
    <t xml:space="preserve">RTE</t>
  </si>
  <si>
    <t xml:space="preserve">SST-2</t>
  </si>
  <si>
    <t xml:space="preserve">STS-B</t>
  </si>
  <si>
    <t xml:space="preserve">WNLI</t>
  </si>
  <si>
    <t xml:space="preserve">Error</t>
  </si>
  <si>
    <t xml:space="preserve">Qwen2.5-32B-Instruct-Q4_K_L.gguf</t>
  </si>
  <si>
    <t xml:space="preserve">https://huggingface.co/bartowski/Qwen2.5-32B-Instruct-GGUF</t>
  </si>
  <si>
    <t xml:space="preserve">Yi-1.5-34B-Chat-Q4_K_M.gguf</t>
  </si>
  <si>
    <t xml:space="preserve">https://huggingface.co/bartowski/Yi-1.5-34B-Chat-GGUF</t>
  </si>
  <si>
    <t xml:space="preserve">gemma-2-27b-it-Q5_K_L.gguf</t>
  </si>
  <si>
    <t xml:space="preserve">https://huggingface.co/bartowski/gemma-2-27b-it-GGUF</t>
  </si>
  <si>
    <t xml:space="preserve">mixtral-8x7b-instruct-v0.1.Q5_K_M.gguf</t>
  </si>
  <si>
    <t xml:space="preserve">https://huggingface.co/TheBloke/Mixtral-8x7B-Instruct-v0.1-GGUF</t>
  </si>
  <si>
    <t xml:space="preserve">Meta-Llama-3.1-8B-Instruct-Q6_K_L.gguf</t>
  </si>
  <si>
    <t xml:space="preserve">https://huggingface.co/bartowski/Meta-Llama-3.1-8B-Instruct-GGUF</t>
  </si>
  <si>
    <t xml:space="preserve">Mistral-NeMo-Minitron-8B-Instruct-Q6_K_L.gguf</t>
  </si>
  <si>
    <t xml:space="preserve">https://huggingface.co/bartowski/Mistral-NeMo-Minitron-8B-Instruct-GGUF</t>
  </si>
  <si>
    <t xml:space="preserve">Meta-Llama-3.1-70B-Instruct-Q2_K.gguf</t>
  </si>
  <si>
    <t xml:space="preserve">https://huggingface.co/bartowski/Meta-Llama-3.1-70B-Instruct-GGUF</t>
  </si>
  <si>
    <t xml:space="preserve">c4ai-command-r-v01.i1-Q4_K_S.gguf</t>
  </si>
  <si>
    <t xml:space="preserve">https://huggingface.co/mradermacher/c4ai-command-r-v01-i1-GGUF</t>
  </si>
  <si>
    <t xml:space="preserve">Phi-3-mini-4k-instruct-q4.gguf</t>
  </si>
  <si>
    <t xml:space="preserve">https://huggingface.co/microsoft/Phi-3-mini-4k-instruct-gguf</t>
  </si>
  <si>
    <t xml:space="preserve">Ministral-8B-Instruct-2410-Q6_K_L.gguf</t>
  </si>
  <si>
    <t xml:space="preserve">https://huggingface.co/bartowski/Ministral-8B-Instruct-2410-GGUF</t>
  </si>
  <si>
    <t xml:space="preserve">Llama-3.2-3B-Instruct-Q6_K_L.gguf</t>
  </si>
  <si>
    <t xml:space="preserve">https://huggingface.co/bartowski/Llama-3.2-3B-Instruct-GGUF</t>
  </si>
  <si>
    <t xml:space="preserve">PULI-LlumiX-32K-Instruct-Q4_K_M.gguf</t>
  </si>
  <si>
    <t xml:space="preserve">https://huggingface.co/fragata/PULI-LlumiX-32K-Instruct-Q4_K_M-GGUF</t>
  </si>
  <si>
    <t xml:space="preserve">HuLU</t>
  </si>
  <si>
    <t xml:space="preserve">HuCoLA</t>
  </si>
  <si>
    <t xml:space="preserve">HuCoPA</t>
  </si>
  <si>
    <t xml:space="preserve">HuCB</t>
  </si>
  <si>
    <t xml:space="preserve">HuRTE</t>
  </si>
  <si>
    <t xml:space="preserve">HuSST</t>
  </si>
  <si>
    <t xml:space="preserve">HuWNLI</t>
  </si>
  <si>
    <t xml:space="preserve">gpt-35-turbo-instruct</t>
  </si>
  <si>
    <t xml:space="preserve">Azure</t>
  </si>
  <si>
    <t xml:space="preserve">falcon-mamba-7b-instruct.Q6_K.gguf</t>
  </si>
  <si>
    <t xml:space="preserve">https://huggingface.co/mradermacher/falcon-mamba-7b-instruct-GGUF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</si>
</sst>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b val="true"/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8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77BC65"/>
          <bgColor rgb="FF000000"/>
        </patternFill>
      </fill>
    </dxf>
    <dxf>
      <fill>
        <patternFill patternType="solid">
          <fgColor rgb="FF8BB067"/>
          <bgColor rgb="FF000000"/>
        </patternFill>
      </fill>
    </dxf>
    <dxf>
      <fill>
        <patternFill patternType="solid">
          <fgColor rgb="FF8DAF67"/>
          <bgColor rgb="FF000000"/>
        </patternFill>
      </fill>
    </dxf>
    <dxf>
      <fill>
        <patternFill patternType="solid">
          <fgColor rgb="FF93AB67"/>
          <bgColor rgb="FF000000"/>
        </patternFill>
      </fill>
    </dxf>
    <dxf>
      <fill>
        <patternFill patternType="solid">
          <fgColor rgb="FF99A867"/>
          <bgColor rgb="FF000000"/>
        </patternFill>
      </fill>
    </dxf>
    <dxf>
      <fill>
        <patternFill patternType="solid">
          <fgColor rgb="FFB09A69"/>
          <bgColor rgb="FF000000"/>
        </patternFill>
      </fill>
    </dxf>
    <dxf>
      <fill>
        <patternFill patternType="solid">
          <fgColor rgb="FFB29A69"/>
          <bgColor rgb="FF000000"/>
        </patternFill>
      </fill>
    </dxf>
    <dxf>
      <fill>
        <patternFill patternType="solid">
          <fgColor rgb="FFCD8A6B"/>
          <bgColor rgb="FF000000"/>
        </patternFill>
      </fill>
    </dxf>
    <dxf>
      <fill>
        <patternFill patternType="solid">
          <fgColor rgb="FFCF896B"/>
          <bgColor rgb="FF000000"/>
        </patternFill>
      </fill>
    </dxf>
    <dxf>
      <fill>
        <patternFill patternType="solid">
          <fgColor rgb="FFDD806B"/>
          <bgColor rgb="FF000000"/>
        </patternFill>
      </fill>
    </dxf>
    <dxf>
      <fill>
        <patternFill patternType="solid">
          <fgColor rgb="FFEE766C"/>
          <bgColor rgb="FF000000"/>
        </patternFill>
      </fill>
    </dxf>
    <dxf>
      <fill>
        <patternFill patternType="solid">
          <fgColor rgb="FFFF6D6D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98A967"/>
          <bgColor rgb="FF000000"/>
        </patternFill>
      </fill>
    </dxf>
    <dxf>
      <fill>
        <patternFill patternType="solid">
          <fgColor rgb="FFA1A368"/>
          <bgColor rgb="FF000000"/>
        </patternFill>
      </fill>
    </dxf>
    <dxf>
      <fill>
        <patternFill patternType="solid">
          <fgColor rgb="FFBA9569"/>
          <bgColor rgb="FF000000"/>
        </patternFill>
      </fill>
    </dxf>
    <dxf>
      <fill>
        <patternFill patternType="solid">
          <fgColor rgb="FFBE936A"/>
          <bgColor rgb="FF000000"/>
        </patternFill>
      </fill>
    </dxf>
    <dxf>
      <fill>
        <patternFill patternType="solid">
          <fgColor rgb="FFCB8B6A"/>
          <bgColor rgb="FF000000"/>
        </patternFill>
      </fill>
    </dxf>
    <dxf>
      <fill>
        <patternFill patternType="solid">
          <fgColor rgb="FFD9836B"/>
          <bgColor rgb="FF000000"/>
        </patternFill>
      </fill>
    </dxf>
    <dxf>
      <fill>
        <patternFill patternType="solid">
          <fgColor rgb="FFF2746D"/>
          <bgColor rgb="FF000000"/>
        </patternFill>
      </fill>
    </dxf>
    <dxf>
      <fill>
        <patternFill patternType="solid">
          <fgColor rgb="FF97A967"/>
          <bgColor rgb="FF000000"/>
        </patternFill>
      </fill>
    </dxf>
    <dxf>
      <fill>
        <patternFill patternType="solid">
          <fgColor rgb="FF9BA768"/>
          <bgColor rgb="FF000000"/>
        </patternFill>
      </fill>
    </dxf>
    <dxf>
      <fill>
        <patternFill patternType="solid">
          <fgColor rgb="FFA2A368"/>
          <bgColor rgb="FF000000"/>
        </patternFill>
      </fill>
    </dxf>
    <dxf>
      <fill>
        <patternFill patternType="solid">
          <fgColor rgb="FFB19A69"/>
          <bgColor rgb="FF000000"/>
        </patternFill>
      </fill>
    </dxf>
    <dxf>
      <fill>
        <patternFill patternType="solid">
          <fgColor rgb="FFC68E6A"/>
          <bgColor rgb="FF000000"/>
        </patternFill>
      </fill>
    </dxf>
    <dxf>
      <fill>
        <patternFill patternType="solid">
          <fgColor rgb="FFC98C6A"/>
          <bgColor rgb="FF000000"/>
        </patternFill>
      </fill>
    </dxf>
    <dxf>
      <fill>
        <patternFill patternType="solid">
          <fgColor rgb="FFD5856B"/>
          <bgColor rgb="FF000000"/>
        </patternFill>
      </fill>
    </dxf>
    <dxf>
      <fill>
        <patternFill patternType="solid">
          <fgColor rgb="FFE07F6C"/>
          <bgColor rgb="FF000000"/>
        </patternFill>
      </fill>
    </dxf>
    <dxf>
      <fill>
        <patternFill patternType="solid">
          <fgColor rgb="FFE37D6C"/>
          <bgColor rgb="FF000000"/>
        </patternFill>
      </fill>
    </dxf>
    <dxf>
      <fill>
        <patternFill patternType="solid">
          <fgColor rgb="FF92AC67"/>
          <bgColor rgb="FF000000"/>
        </patternFill>
      </fill>
    </dxf>
    <dxf>
      <fill>
        <patternFill patternType="solid">
          <fgColor rgb="FFAE9C69"/>
          <bgColor rgb="FF000000"/>
        </patternFill>
      </fill>
    </dxf>
    <dxf>
      <fill>
        <patternFill patternType="solid">
          <fgColor rgb="FFBB9469"/>
          <bgColor rgb="FF000000"/>
        </patternFill>
      </fill>
    </dxf>
    <dxf>
      <fill>
        <patternFill patternType="solid">
          <fgColor rgb="FFC78D6A"/>
          <bgColor rgb="FF000000"/>
        </patternFill>
      </fill>
    </dxf>
    <dxf>
      <fill>
        <patternFill patternType="solid">
          <fgColor rgb="FFCA8C6A"/>
          <bgColor rgb="FF000000"/>
        </patternFill>
      </fill>
    </dxf>
    <dxf>
      <fill>
        <patternFill patternType="solid">
          <fgColor rgb="FFCC8A6A"/>
          <bgColor rgb="FF000000"/>
        </patternFill>
      </fill>
    </dxf>
    <dxf>
      <fill>
        <patternFill patternType="solid">
          <fgColor rgb="FFE27D6C"/>
          <bgColor rgb="FF000000"/>
        </patternFill>
      </fill>
    </dxf>
    <dxf>
      <fill>
        <patternFill patternType="solid">
          <fgColor rgb="FFE47C6C"/>
          <bgColor rgb="FF000000"/>
        </patternFill>
      </fill>
    </dxf>
    <dxf>
      <fill>
        <patternFill patternType="solid">
          <fgColor rgb="FF78BB66"/>
          <bgColor rgb="FF000000"/>
        </patternFill>
      </fill>
    </dxf>
    <dxf>
      <fill>
        <patternFill patternType="solid">
          <fgColor rgb="FF80B666"/>
          <bgColor rgb="FF000000"/>
        </patternFill>
      </fill>
    </dxf>
    <dxf>
      <fill>
        <patternFill patternType="solid">
          <fgColor rgb="FF81B666"/>
          <bgColor rgb="FF000000"/>
        </patternFill>
      </fill>
    </dxf>
    <dxf>
      <fill>
        <patternFill patternType="solid">
          <fgColor rgb="FF84B466"/>
          <bgColor rgb="FF000000"/>
        </patternFill>
      </fill>
    </dxf>
    <dxf>
      <fill>
        <patternFill patternType="solid">
          <fgColor rgb="FF90AD67"/>
          <bgColor rgb="FF000000"/>
        </patternFill>
      </fill>
    </dxf>
    <dxf>
      <fill>
        <patternFill patternType="solid">
          <fgColor rgb="FF96AA67"/>
          <bgColor rgb="FF000000"/>
        </patternFill>
      </fill>
    </dxf>
    <dxf>
      <fill>
        <patternFill patternType="solid">
          <fgColor rgb="FF9DA668"/>
          <bgColor rgb="FF000000"/>
        </patternFill>
      </fill>
    </dxf>
    <dxf>
      <fill>
        <patternFill patternType="solid">
          <fgColor rgb="FFB59869"/>
          <bgColor rgb="FF000000"/>
        </patternFill>
      </fill>
    </dxf>
    <dxf>
      <fill>
        <patternFill patternType="solid">
          <fgColor rgb="FFD2876B"/>
          <bgColor rgb="FF000000"/>
        </patternFill>
      </fill>
    </dxf>
    <dxf>
      <fill>
        <patternFill patternType="solid">
          <fgColor rgb="FF79BB66"/>
          <bgColor rgb="FF000000"/>
        </patternFill>
      </fill>
    </dxf>
    <dxf>
      <fill>
        <patternFill patternType="solid">
          <fgColor rgb="FF85B366"/>
          <bgColor rgb="FF000000"/>
        </patternFill>
      </fill>
    </dxf>
    <dxf>
      <fill>
        <patternFill patternType="solid">
          <fgColor rgb="FF86B366"/>
          <bgColor rgb="FF000000"/>
        </patternFill>
      </fill>
    </dxf>
    <dxf>
      <fill>
        <patternFill patternType="solid">
          <fgColor rgb="FF89B167"/>
          <bgColor rgb="FF000000"/>
        </patternFill>
      </fill>
    </dxf>
    <dxf>
      <fill>
        <patternFill patternType="solid">
          <fgColor rgb="FF8AB167"/>
          <bgColor rgb="FF000000"/>
        </patternFill>
      </fill>
    </dxf>
    <dxf>
      <fill>
        <patternFill patternType="solid">
          <fgColor rgb="FF9CA668"/>
          <bgColor rgb="FF000000"/>
        </patternFill>
      </fill>
    </dxf>
    <dxf>
      <fill>
        <patternFill patternType="solid">
          <fgColor rgb="FFB99569"/>
          <bgColor rgb="FF000000"/>
        </patternFill>
      </fill>
    </dxf>
    <dxf>
      <fill>
        <patternFill patternType="solid">
          <fgColor rgb="FF7ABA66"/>
          <bgColor rgb="FF000000"/>
        </patternFill>
      </fill>
    </dxf>
    <dxf>
      <fill>
        <patternFill patternType="solid">
          <fgColor rgb="FF82B566"/>
          <bgColor rgb="FF000000"/>
        </patternFill>
      </fill>
    </dxf>
    <dxf>
      <fill>
        <patternFill patternType="solid">
          <fgColor rgb="FF83B566"/>
          <bgColor rgb="FF000000"/>
        </patternFill>
      </fill>
    </dxf>
    <dxf>
      <fill>
        <patternFill patternType="solid">
          <fgColor rgb="FF8EAF67"/>
          <bgColor rgb="FF000000"/>
        </patternFill>
      </fill>
    </dxf>
    <dxf>
      <fill>
        <patternFill patternType="solid">
          <fgColor rgb="FF94AB67"/>
          <bgColor rgb="FF000000"/>
        </patternFill>
      </fill>
    </dxf>
    <dxf>
      <fill>
        <patternFill patternType="solid">
          <fgColor rgb="FF87B266"/>
          <bgColor rgb="FF000000"/>
        </patternFill>
      </fill>
    </dxf>
    <dxf>
      <fill>
        <patternFill patternType="solid">
          <fgColor rgb="FF88B266"/>
          <bgColor rgb="FF000000"/>
        </patternFill>
      </fill>
    </dxf>
    <dxf>
      <fill>
        <patternFill patternType="solid">
          <fgColor rgb="FF9EA568"/>
          <bgColor rgb="FF000000"/>
        </patternFill>
      </fill>
    </dxf>
    <dxf>
      <fill>
        <patternFill patternType="solid">
          <fgColor rgb="FFA6A168"/>
          <bgColor rgb="FF000000"/>
        </patternFill>
      </fill>
    </dxf>
    <dxf>
      <fill>
        <patternFill patternType="solid">
          <fgColor rgb="FFAA9E68"/>
          <bgColor rgb="FF000000"/>
        </patternFill>
      </fill>
    </dxf>
    <dxf>
      <fill>
        <patternFill patternType="solid">
          <fgColor rgb="FFDD816B"/>
          <bgColor rgb="FF000000"/>
        </patternFill>
      </fill>
    </dxf>
    <dxf>
      <fill>
        <patternFill patternType="solid">
          <fgColor rgb="FFEB786C"/>
          <bgColor rgb="FF000000"/>
        </patternFill>
      </fill>
    </dxf>
    <dxf>
      <fill>
        <patternFill patternType="solid">
          <fgColor rgb="FFF4736D"/>
          <bgColor rgb="FF000000"/>
        </patternFill>
      </fill>
    </dxf>
    <dxf>
      <fill>
        <patternFill patternType="solid">
          <fgColor rgb="FF7FB766"/>
          <bgColor rgb="FF000000"/>
        </patternFill>
      </fill>
    </dxf>
    <dxf>
      <fill>
        <patternFill patternType="solid">
          <fgColor rgb="FF8EAE67"/>
          <bgColor rgb="FF000000"/>
        </patternFill>
      </fill>
    </dxf>
    <dxf>
      <fill>
        <patternFill patternType="solid">
          <fgColor rgb="FF7CB966"/>
          <bgColor rgb="FF000000"/>
        </patternFill>
      </fill>
    </dxf>
    <dxf>
      <fill>
        <patternFill patternType="solid">
          <fgColor rgb="FF80B766"/>
          <bgColor rgb="FF000000"/>
        </patternFill>
      </fill>
    </dxf>
    <dxf>
      <fill>
        <patternFill patternType="solid">
          <fgColor rgb="FF8CAF67"/>
          <bgColor rgb="FF000000"/>
        </patternFill>
      </fill>
    </dxf>
    <dxf>
      <fill>
        <patternFill patternType="solid">
          <fgColor rgb="FF9AA768"/>
          <bgColor rgb="FF000000"/>
        </patternFill>
      </fill>
    </dxf>
    <dxf>
      <fill>
        <patternFill patternType="solid">
          <fgColor rgb="FFCC8B6A"/>
          <bgColor rgb="FF000000"/>
        </patternFill>
      </fill>
    </dxf>
    <dxf>
      <fill>
        <patternFill patternType="solid">
          <fgColor rgb="FF7BB966"/>
          <bgColor rgb="FF000000"/>
        </patternFill>
      </fill>
    </dxf>
    <dxf>
      <fill>
        <patternFill patternType="solid">
          <fgColor rgb="FF7DB866"/>
          <bgColor rgb="FF000000"/>
        </patternFill>
      </fill>
    </dxf>
    <dxf>
      <fill>
        <patternFill patternType="solid">
          <fgColor rgb="FF82B666"/>
          <bgColor rgb="FF000000"/>
        </patternFill>
      </fill>
    </dxf>
    <dxf>
      <fill>
        <patternFill patternType="solid">
          <fgColor rgb="FF8FAE67"/>
          <bgColor rgb="FF000000"/>
        </patternFill>
      </fill>
    </dxf>
    <dxf>
      <fill>
        <patternFill patternType="solid">
          <fgColor rgb="FF98A867"/>
          <bgColor rgb="FF000000"/>
        </patternFill>
      </fill>
    </dxf>
    <dxf>
      <fill>
        <patternFill patternType="solid">
          <fgColor rgb="FFAB9E69"/>
          <bgColor rgb="FF000000"/>
        </patternFill>
      </fill>
    </dxf>
    <dxf>
      <fill>
        <patternFill patternType="solid">
          <fgColor rgb="FFB09B69"/>
          <bgColor rgb="FF000000"/>
        </patternFill>
      </fill>
    </dxf>
    <dxf>
      <fill>
        <patternFill patternType="solid">
          <fgColor rgb="FFDF806C"/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ill>
        <patternFill patternType="solid">
          <fgColor rgb="FFAD9D69"/>
          <bgColor rgb="FF000000"/>
        </patternFill>
      </fill>
    </dxf>
    <dxf>
      <fill>
        <patternFill patternType="solid">
          <fgColor rgb="FFC48F6A"/>
          <bgColor rgb="FF000000"/>
        </patternFill>
      </fill>
    </dxf>
    <dxf>
      <fill>
        <patternFill patternType="solid">
          <fgColor rgb="FFD4856B"/>
          <bgColor rgb="FF000000"/>
        </patternFill>
      </fill>
    </dxf>
    <dxf>
      <fill>
        <patternFill patternType="solid">
          <fgColor rgb="FFDB826B"/>
          <bgColor rgb="FF000000"/>
        </patternFill>
      </fill>
    </dxf>
    <dxf>
      <fill>
        <patternFill patternType="solid">
          <fgColor rgb="FFE27E6C"/>
          <bgColor rgb="FF000000"/>
        </patternFill>
      </fill>
    </dxf>
    <dxf>
      <fill>
        <patternFill patternType="solid">
          <fgColor rgb="FFEA796C"/>
          <bgColor rgb="FF000000"/>
        </patternFill>
      </fill>
    </dxf>
    <dxf>
      <fill>
        <patternFill patternType="solid">
          <fgColor rgb="FFEF766D"/>
          <bgColor rgb="FF000000"/>
        </patternFill>
      </fill>
    </dxf>
    <dxf>
      <fill>
        <patternFill patternType="solid">
          <fgColor rgb="FFA5A168"/>
          <bgColor rgb="FF000000"/>
        </patternFill>
      </fill>
    </dxf>
    <dxf>
      <fill>
        <patternFill patternType="solid">
          <fgColor rgb="FFBC946A"/>
          <bgColor rgb="FF000000"/>
        </patternFill>
      </fill>
    </dxf>
    <dxf>
      <fill>
        <patternFill patternType="solid">
          <fgColor rgb="FFE97A6C"/>
          <bgColor rgb="FF000000"/>
        </patternFill>
      </fill>
    </dxf>
    <dxf>
      <fill>
        <patternFill patternType="solid">
          <fgColor rgb="FFF0756D"/>
          <bgColor rgb="FF000000"/>
        </patternFill>
      </fill>
    </dxf>
    <dxf>
      <fill>
        <patternFill patternType="solid">
          <fgColor rgb="FFFC6F6D"/>
          <bgColor rgb="FF000000"/>
        </patternFill>
      </fill>
    </dxf>
    <dxf>
      <fill>
        <patternFill patternType="solid">
          <fgColor rgb="FFA1A468"/>
          <bgColor rgb="FF000000"/>
        </patternFill>
      </fill>
    </dxf>
    <dxf>
      <fill>
        <patternFill patternType="solid">
          <fgColor rgb="FFC1916A"/>
          <bgColor rgb="FF000000"/>
        </patternFill>
      </fill>
    </dxf>
    <dxf>
      <fill>
        <patternFill patternType="solid">
          <fgColor rgb="FFDE806C"/>
          <bgColor rgb="FF000000"/>
        </patternFill>
      </fill>
    </dxf>
    <dxf>
      <fill>
        <patternFill patternType="solid">
          <fgColor rgb="FFE87A6C"/>
          <bgColor rgb="FF000000"/>
        </patternFill>
      </fill>
    </dxf>
    <dxf>
      <fill>
        <patternFill patternType="solid">
          <fgColor rgb="FFF6726D"/>
          <bgColor rgb="FF000000"/>
        </patternFill>
      </fill>
    </dxf>
    <dxf>
      <fill>
        <patternFill patternType="solid">
          <fgColor rgb="FFFB6F6D"/>
          <bgColor rgb="FF000000"/>
        </patternFill>
      </fill>
    </dxf>
    <dxf>
      <fill>
        <patternFill patternType="solid">
          <fgColor rgb="FFFD6E6D"/>
          <bgColor rgb="FF000000"/>
        </patternFill>
      </fill>
    </dxf>
    <dxf>
      <fill>
        <patternFill patternType="solid">
          <fgColor rgb="FF7EB766"/>
          <bgColor rgb="FF000000"/>
        </patternFill>
      </fill>
    </dxf>
    <dxf>
      <fill>
        <patternFill patternType="solid">
          <fgColor rgb="FF7EB866"/>
          <bgColor rgb="FF000000"/>
        </patternFill>
      </fill>
    </dxf>
    <dxf>
      <fill>
        <patternFill patternType="solid">
          <fgColor rgb="FF85B466"/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huggingface.co/bartowski/Qwen2.5-32B-Instruct-GGUF" TargetMode="External"/><Relationship Id="rId3" Type="http://schemas.openxmlformats.org/officeDocument/2006/relationships/hyperlink" Target="https://huggingface.co/bartowski/Yi-1.5-34B-Chat-GGUF" TargetMode="External"/><Relationship Id="rId4" Type="http://schemas.openxmlformats.org/officeDocument/2006/relationships/hyperlink" Target="https://huggingface.co/bartowski/gemma-2-27b-it-GGUF" TargetMode="External"/><Relationship Id="rId5" Type="http://schemas.openxmlformats.org/officeDocument/2006/relationships/hyperlink" Target="https://huggingface.co/TheBloke/Mixtral-8x7B-Instruct-v0.1-GGUF" TargetMode="External"/><Relationship Id="rId6" Type="http://schemas.openxmlformats.org/officeDocument/2006/relationships/hyperlink" Target="https://huggingface.co/bartowski/Meta-Llama-3.1-8B-Instruct-GGUF" TargetMode="External"/><Relationship Id="rId7" Type="http://schemas.openxmlformats.org/officeDocument/2006/relationships/hyperlink" Target="https://huggingface.co/bartowski/Mistral-NeMo-Minitron-8B-Instruct-GGUF" TargetMode="External"/><Relationship Id="rId8" Type="http://schemas.openxmlformats.org/officeDocument/2006/relationships/hyperlink" Target="https://huggingface.co/bartowski/Meta-Llama-3.1-70B-Instruct-GGUF" TargetMode="External"/><Relationship Id="rId9" Type="http://schemas.openxmlformats.org/officeDocument/2006/relationships/hyperlink" Target="https://huggingface.co/mradermacher/c4ai-command-r-v01-i1-GGUF" TargetMode="External"/><Relationship Id="rId10" Type="http://schemas.openxmlformats.org/officeDocument/2006/relationships/hyperlink" Target="https://huggingface.co/microsoft/Phi-3-mini-4k-instruct-gguf" TargetMode="External"/><Relationship Id="rId11" Type="http://schemas.openxmlformats.org/officeDocument/2006/relationships/hyperlink" Target="https://huggingface.co/bartowski/Ministral-8B-Instruct-2410-GGUF" TargetMode="External"/><Relationship Id="rId12" Type="http://schemas.openxmlformats.org/officeDocument/2006/relationships/hyperlink" Target="https://huggingface.co/bartowski/Llama-3.2-3B-Instruct-GGUF" TargetMode="External"/><Relationship Id="rId13" Type="http://schemas.openxmlformats.org/officeDocument/2006/relationships/hyperlink" Target="https://huggingface.co/fragata/PULI-LlumiX-32K-Instruct-Q4_K_M-GGUF" TargetMode="External"/><Relationship Id="rId14" Type="http://schemas.openxmlformats.org/officeDocument/2006/relationships/drawing" Target="../drawings/drawing1.xml"/><Relationship Id="rId15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huggingface.co/bartowski/gemma-2-27b-it-GGUF" TargetMode="External"/><Relationship Id="rId3" Type="http://schemas.openxmlformats.org/officeDocument/2006/relationships/hyperlink" Target="https://huggingface.co/bartowski/Qwen2.5-32B-Instruct-GGUF" TargetMode="External"/><Relationship Id="rId4" Type="http://schemas.openxmlformats.org/officeDocument/2006/relationships/hyperlink" Target="https://huggingface.co/bartowski/Meta-Llama-3.1-70B-Instruct-GGUF" TargetMode="External"/><Relationship Id="rId5" Type="http://schemas.openxmlformats.org/officeDocument/2006/relationships/hyperlink" Target="https://huggingface.co/TheBloke/Mixtral-8x7B-Instruct-v0.1-GGUF" TargetMode="External"/><Relationship Id="rId6" Type="http://schemas.openxmlformats.org/officeDocument/2006/relationships/hyperlink" Target="https://huggingface.co/bartowski/Meta-Llama-3.1-8B-Instruct-GGUF" TargetMode="External"/><Relationship Id="rId7" Type="http://schemas.openxmlformats.org/officeDocument/2006/relationships/hyperlink" Target="https://huggingface.co/bartowski/Yi-1.5-34B-Chat-GGUF" TargetMode="External"/><Relationship Id="rId8" Type="http://schemas.openxmlformats.org/officeDocument/2006/relationships/hyperlink" Target="https://huggingface.co/mradermacher/c4ai-command-r-v01-i1-GGUF" TargetMode="External"/><Relationship Id="rId9" Type="http://schemas.openxmlformats.org/officeDocument/2006/relationships/hyperlink" Target="https://huggingface.co/bartowski/Mistral-NeMo-Minitron-8B-Instruct-GGUF" TargetMode="External"/><Relationship Id="rId10" Type="http://schemas.openxmlformats.org/officeDocument/2006/relationships/hyperlink" Target="https://huggingface.co/fragata/PULI-LlumiX-32K-Instruct-Q4_K_M-GGUF" TargetMode="External"/><Relationship Id="rId11" Type="http://schemas.openxmlformats.org/officeDocument/2006/relationships/hyperlink" Target="https://huggingface.co/bartowski/Llama-3.2-3B-Instruct-GGUF" TargetMode="External"/><Relationship Id="rId12" Type="http://schemas.openxmlformats.org/officeDocument/2006/relationships/hyperlink" Target="https://huggingface.co/bartowski/Ministral-8B-Instruct-2410-GGUF" TargetMode="External"/><Relationship Id="rId13" Type="http://schemas.openxmlformats.org/officeDocument/2006/relationships/hyperlink" Target="https://huggingface.co/microsoft/Phi-3-mini-4k-instruct-gguf" TargetMode="External"/><Relationship Id="rId14" Type="http://schemas.openxmlformats.org/officeDocument/2006/relationships/hyperlink" Target="https://huggingface.co/mradermacher/falcon-mamba-7b-instruct-GGUF" TargetMode="External"/><Relationship Id="rId15" Type="http://schemas.openxmlformats.org/officeDocument/2006/relationships/drawing" Target="../drawings/drawing2.xml"/><Relationship Id="rId16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" zeroHeight="false" outlineLevelRow="0" outlineLevelCol="0"/>
  <cols>
    <col collapsed="false" customWidth="true" hidden="false" outlineLevel="0" max="1" min="1" style="0" width="40.77"/>
    <col collapsed="false" customWidth="true" hidden="false" outlineLevel="0" max="2" min="2" style="0" width="36.69"/>
    <col collapsed="false" customWidth="false" hidden="false" outlineLevel="0" max="3" min="3" style="1" width="11.53"/>
    <col collapsed="false" customWidth="true" hidden="false" outlineLevel="0" max="4" min="4" style="2" width="7.16"/>
    <col collapsed="false" customWidth="true" hidden="false" outlineLevel="0" max="5" min="5" style="3" width="7.16"/>
    <col collapsed="false" customWidth="true" hidden="false" outlineLevel="0" max="6" min="6" style="2" width="7.16"/>
    <col collapsed="false" customWidth="true" hidden="false" outlineLevel="0" max="7" min="7" style="3" width="7.16"/>
    <col collapsed="false" customWidth="true" hidden="false" outlineLevel="0" max="9" min="8" style="2" width="7.16"/>
    <col collapsed="false" customWidth="true" hidden="false" outlineLevel="0" max="10" min="10" style="3" width="7.16"/>
    <col collapsed="false" customWidth="true" hidden="false" outlineLevel="0" max="11" min="11" style="2" width="7.16"/>
    <col collapsed="false" customWidth="true" hidden="false" outlineLevel="0" max="12" min="12" style="3" width="7.16"/>
    <col collapsed="false" customWidth="true" hidden="false" outlineLevel="0" max="14" min="13" style="2" width="7.16"/>
    <col collapsed="false" customWidth="true" hidden="false" outlineLevel="0" max="15" min="15" style="3" width="7.16"/>
    <col collapsed="false" customWidth="true" hidden="false" outlineLevel="0" max="16" min="16" style="2" width="7.16"/>
    <col collapsed="false" customWidth="true" hidden="false" outlineLevel="0" max="17" min="17" style="3" width="6.7"/>
    <col collapsed="false" customWidth="true" hidden="false" outlineLevel="0" max="18" min="18" style="2" width="7.16"/>
    <col collapsed="false" customWidth="true" hidden="false" outlineLevel="0" max="19" min="19" style="3" width="6.7"/>
    <col collapsed="false" customWidth="true" hidden="false" outlineLevel="0" max="21" min="20" style="2" width="7.16"/>
    <col collapsed="false" customWidth="true" hidden="false" outlineLevel="0" max="22" min="22" style="3" width="6.7"/>
    <col collapsed="false" customWidth="true" hidden="false" outlineLevel="0" max="23" min="23" style="2" width="7.16"/>
    <col collapsed="false" customWidth="true" hidden="false" outlineLevel="0" max="24" min="24" style="3" width="6.7"/>
  </cols>
  <sheetData>
    <row r="1" customFormat="false" ht="12.65" hidden="false" customHeight="false" outlineLevel="0" collapsed="false">
      <c r="A1" s="1" t="s">
        <v>0</v>
      </c>
      <c r="B1" s="1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="5" customFormat="true" ht="12.65" hidden="false" customHeight="false" outlineLevel="0" collapsed="false">
      <c r="C2" s="6" t="s">
        <v>3</v>
      </c>
      <c r="D2" s="4" t="s">
        <v>4</v>
      </c>
      <c r="E2" s="4"/>
      <c r="F2" s="4" t="s">
        <v>5</v>
      </c>
      <c r="G2" s="4"/>
      <c r="H2" s="4" t="s">
        <v>6</v>
      </c>
      <c r="I2" s="4"/>
      <c r="J2" s="4"/>
      <c r="K2" s="4" t="s">
        <v>7</v>
      </c>
      <c r="L2" s="4"/>
      <c r="M2" s="4" t="s">
        <v>8</v>
      </c>
      <c r="N2" s="4"/>
      <c r="O2" s="4"/>
      <c r="P2" s="4" t="s">
        <v>9</v>
      </c>
      <c r="Q2" s="4"/>
      <c r="R2" s="4" t="s">
        <v>10</v>
      </c>
      <c r="S2" s="4"/>
      <c r="T2" s="4" t="s">
        <v>11</v>
      </c>
      <c r="U2" s="4"/>
      <c r="V2" s="4"/>
      <c r="W2" s="4" t="s">
        <v>12</v>
      </c>
      <c r="X2" s="4"/>
    </row>
    <row r="3" customFormat="false" ht="12.65" hidden="false" customHeight="false" outlineLevel="0" collapsed="false">
      <c r="D3" s="7" t="n">
        <v>1043</v>
      </c>
      <c r="E3" s="8" t="s">
        <v>13</v>
      </c>
      <c r="F3" s="7" t="n">
        <v>9815</v>
      </c>
      <c r="G3" s="8" t="s">
        <v>13</v>
      </c>
      <c r="H3" s="7" t="n">
        <v>408</v>
      </c>
      <c r="I3" s="7"/>
      <c r="J3" s="8" t="s">
        <v>13</v>
      </c>
      <c r="K3" s="7" t="n">
        <v>5463</v>
      </c>
      <c r="L3" s="8" t="s">
        <v>13</v>
      </c>
      <c r="M3" s="9" t="n">
        <v>40430</v>
      </c>
      <c r="N3" s="7"/>
      <c r="O3" s="8" t="s">
        <v>13</v>
      </c>
      <c r="P3" s="9" t="n">
        <v>277</v>
      </c>
      <c r="Q3" s="8" t="s">
        <v>13</v>
      </c>
      <c r="R3" s="9" t="n">
        <v>872</v>
      </c>
      <c r="S3" s="8" t="s">
        <v>13</v>
      </c>
      <c r="T3" s="7" t="n">
        <v>1500</v>
      </c>
      <c r="U3" s="7"/>
      <c r="V3" s="8" t="s">
        <v>13</v>
      </c>
      <c r="W3" s="7" t="n">
        <v>71</v>
      </c>
      <c r="X3" s="8" t="s">
        <v>13</v>
      </c>
    </row>
    <row r="4" customFormat="false" ht="12.65" hidden="false" customHeight="false" outlineLevel="0" collapsed="false">
      <c r="A4" s="10" t="s">
        <v>14</v>
      </c>
      <c r="B4" s="11" t="s">
        <v>15</v>
      </c>
      <c r="C4" s="12" t="n">
        <f aca="false">AVERAGE(W4,T4:U4,R4,P4,N4,M4,K4,H4,I4,F4,D4)</f>
        <v>0.811496442612959</v>
      </c>
      <c r="D4" s="13" t="n">
        <v>0.583123781456463</v>
      </c>
      <c r="E4" s="14" t="n">
        <f aca="false">0/$D$3</f>
        <v>0</v>
      </c>
      <c r="F4" s="13" t="n">
        <v>0.362506367804381</v>
      </c>
      <c r="G4" s="14" t="n">
        <f aca="false">0/$F$3</f>
        <v>0</v>
      </c>
      <c r="H4" s="13" t="n">
        <v>0.794117647058824</v>
      </c>
      <c r="I4" s="13" t="n">
        <v>0.857627118644068</v>
      </c>
      <c r="J4" s="14" t="n">
        <f aca="false">0/$H$3</f>
        <v>0</v>
      </c>
      <c r="K4" s="13" t="n">
        <v>0.900787113307706</v>
      </c>
      <c r="L4" s="14" t="n">
        <f aca="false">0/$K$3</f>
        <v>0</v>
      </c>
      <c r="M4" s="13" t="n">
        <v>0.857853079396488</v>
      </c>
      <c r="N4" s="13" t="n">
        <v>0.815048434332057</v>
      </c>
      <c r="O4" s="14" t="n">
        <f aca="false">0/$M$3</f>
        <v>0</v>
      </c>
      <c r="P4" s="13" t="n">
        <v>0.942238267148014</v>
      </c>
      <c r="Q4" s="14" t="n">
        <f aca="false">0/$P$3</f>
        <v>0</v>
      </c>
      <c r="R4" s="13" t="n">
        <v>0.92545871559633</v>
      </c>
      <c r="S4" s="14" t="n">
        <f aca="false">0/$R$3</f>
        <v>0</v>
      </c>
      <c r="T4" s="13" t="n">
        <v>0.903148288781267</v>
      </c>
      <c r="U4" s="13" t="n">
        <v>0.908724554167942</v>
      </c>
      <c r="V4" s="14" t="n">
        <f aca="false">0/$T$3</f>
        <v>0</v>
      </c>
      <c r="W4" s="13" t="n">
        <v>0.887323943661972</v>
      </c>
      <c r="X4" s="14" t="n">
        <f aca="false">0/$W$3</f>
        <v>0</v>
      </c>
    </row>
    <row r="5" customFormat="false" ht="12.65" hidden="false" customHeight="false" outlineLevel="0" collapsed="false">
      <c r="A5" s="10" t="s">
        <v>16</v>
      </c>
      <c r="B5" s="11" t="s">
        <v>17</v>
      </c>
      <c r="C5" s="12" t="n">
        <f aca="false">AVERAGE(W5,T5:U5,R5,P5,N5,M5,K5,H5,I5,F5,D5)</f>
        <v>0.809456837704127</v>
      </c>
      <c r="D5" s="13" t="n">
        <v>0.665512350161472</v>
      </c>
      <c r="E5" s="14" t="n">
        <f aca="false">0/$D$3</f>
        <v>0</v>
      </c>
      <c r="F5" s="13" t="n">
        <v>0.43301069791136</v>
      </c>
      <c r="G5" s="14" t="n">
        <f aca="false">0/$F$3</f>
        <v>0</v>
      </c>
      <c r="H5" s="13" t="n">
        <v>0.838235294117647</v>
      </c>
      <c r="I5" s="13" t="n">
        <v>0.881294964028777</v>
      </c>
      <c r="J5" s="14" t="n">
        <f aca="false">0/$H$3</f>
        <v>0</v>
      </c>
      <c r="K5" s="13" t="n">
        <v>0.85337726523888</v>
      </c>
      <c r="L5" s="14" t="n">
        <f aca="false">0/$K$3</f>
        <v>0</v>
      </c>
      <c r="M5" s="13" t="n">
        <v>0.860697501855058</v>
      </c>
      <c r="N5" s="13" t="n">
        <v>0.806951395077809</v>
      </c>
      <c r="O5" s="14" t="n">
        <f aca="false">0/$M$3</f>
        <v>0</v>
      </c>
      <c r="P5" s="13" t="n">
        <v>0.859205776173285</v>
      </c>
      <c r="Q5" s="14" t="n">
        <f aca="false">0/$P$3</f>
        <v>0</v>
      </c>
      <c r="R5" s="13" t="n">
        <v>0.951834862385321</v>
      </c>
      <c r="S5" s="14" t="n">
        <f aca="false">0/$R$3</f>
        <v>0</v>
      </c>
      <c r="T5" s="13" t="n">
        <v>0.886830850881204</v>
      </c>
      <c r="U5" s="13" t="n">
        <v>0.887798700252512</v>
      </c>
      <c r="V5" s="14" t="n">
        <f aca="false">0/$T$3</f>
        <v>0</v>
      </c>
      <c r="W5" s="13" t="n">
        <v>0.788732394366197</v>
      </c>
      <c r="X5" s="14" t="n">
        <f aca="false">0/$W$3</f>
        <v>0</v>
      </c>
    </row>
    <row r="6" customFormat="false" ht="12.65" hidden="false" customHeight="false" outlineLevel="0" collapsed="false">
      <c r="A6" s="10" t="s">
        <v>18</v>
      </c>
      <c r="B6" s="11" t="s">
        <v>19</v>
      </c>
      <c r="C6" s="12" t="n">
        <f aca="false">AVERAGE(W6,T6:U6,R6,P6,N6,M6,K6,H6,I6,F6,D6)</f>
        <v>0.799244376594315</v>
      </c>
      <c r="D6" s="13" t="n">
        <v>0.618250159186482</v>
      </c>
      <c r="E6" s="14" t="n">
        <f aca="false">1/$D$3</f>
        <v>0.000958772770853308</v>
      </c>
      <c r="F6" s="13" t="n">
        <v>0.411716760061131</v>
      </c>
      <c r="G6" s="14" t="n">
        <f aca="false">0/$F$3</f>
        <v>0</v>
      </c>
      <c r="H6" s="13" t="n">
        <v>0.806372549019608</v>
      </c>
      <c r="I6" s="13" t="n">
        <v>0.866779089376054</v>
      </c>
      <c r="J6" s="14" t="n">
        <f aca="false">0/$H$3</f>
        <v>0</v>
      </c>
      <c r="K6" s="13" t="n">
        <v>0.906278601501007</v>
      </c>
      <c r="L6" s="14" t="n">
        <f aca="false">0/$K$3</f>
        <v>0</v>
      </c>
      <c r="M6" s="13" t="n">
        <v>0.812663863467722</v>
      </c>
      <c r="N6" s="13" t="n">
        <v>0.780958991266123</v>
      </c>
      <c r="O6" s="14" t="n">
        <f aca="false">0/$M$3</f>
        <v>0</v>
      </c>
      <c r="P6" s="13" t="n">
        <v>0.862815884476534</v>
      </c>
      <c r="Q6" s="14" t="n">
        <f aca="false">0/$P$3</f>
        <v>0</v>
      </c>
      <c r="R6" s="13" t="n">
        <v>0.956422018348624</v>
      </c>
      <c r="S6" s="14" t="n">
        <f aca="false">0/$R$3</f>
        <v>0</v>
      </c>
      <c r="T6" s="13" t="n">
        <v>0.885031858670459</v>
      </c>
      <c r="U6" s="13" t="n">
        <v>0.894910349391839</v>
      </c>
      <c r="V6" s="14" t="n">
        <f aca="false">0/$T$3</f>
        <v>0</v>
      </c>
      <c r="W6" s="13" t="n">
        <v>0.788732394366197</v>
      </c>
      <c r="X6" s="14" t="n">
        <f aca="false">0/$W$3</f>
        <v>0</v>
      </c>
    </row>
    <row r="7" customFormat="false" ht="12.65" hidden="false" customHeight="false" outlineLevel="0" collapsed="false">
      <c r="A7" s="10" t="s">
        <v>20</v>
      </c>
      <c r="B7" s="11" t="s">
        <v>21</v>
      </c>
      <c r="C7" s="12" t="n">
        <f aca="false">AVERAGE(W7,T7:U7,R7,P7,N7,M7,K7,H7,I7,F7,D7)</f>
        <v>0.761759832782204</v>
      </c>
      <c r="D7" s="13" t="n">
        <v>0.597514874790058</v>
      </c>
      <c r="E7" s="14" t="n">
        <f aca="false">1/$D$3</f>
        <v>0.000958772770853308</v>
      </c>
      <c r="F7" s="13" t="n">
        <v>0.478247580234335</v>
      </c>
      <c r="G7" s="14" t="n">
        <f aca="false">0/$F$3</f>
        <v>0</v>
      </c>
      <c r="H7" s="13" t="n">
        <v>0.757352941176471</v>
      </c>
      <c r="I7" s="13" t="n">
        <v>0.834170854271357</v>
      </c>
      <c r="J7" s="14" t="n">
        <f aca="false">0/$H$3</f>
        <v>0</v>
      </c>
      <c r="K7" s="13" t="n">
        <v>0.767975055025679</v>
      </c>
      <c r="L7" s="14" t="n">
        <f aca="false">11/$K$3</f>
        <v>0.00201354567087681</v>
      </c>
      <c r="M7" s="13" t="n">
        <v>0.824560969577047</v>
      </c>
      <c r="N7" s="13" t="n">
        <v>0.785041064339182</v>
      </c>
      <c r="O7" s="14" t="n">
        <f aca="false">0/$M$3</f>
        <v>0</v>
      </c>
      <c r="P7" s="13" t="n">
        <v>0.746376811594203</v>
      </c>
      <c r="Q7" s="14" t="n">
        <f aca="false">1/$P$3</f>
        <v>0.0036101083032491</v>
      </c>
      <c r="R7" s="13" t="n">
        <v>0.95752009184845</v>
      </c>
      <c r="S7" s="14" t="n">
        <f aca="false">1/$R$3</f>
        <v>0.00114678899082569</v>
      </c>
      <c r="T7" s="13" t="n">
        <v>0.87058607341487</v>
      </c>
      <c r="U7" s="13" t="n">
        <v>0.873884353171137</v>
      </c>
      <c r="V7" s="14" t="n">
        <f aca="false">0/$T$3</f>
        <v>0</v>
      </c>
      <c r="W7" s="13" t="n">
        <v>0.647887323943662</v>
      </c>
      <c r="X7" s="14" t="n">
        <f aca="false">0/$W$3</f>
        <v>0</v>
      </c>
    </row>
    <row r="8" customFormat="false" ht="12.65" hidden="false" customHeight="false" outlineLevel="0" collapsed="false">
      <c r="A8" s="10" t="s">
        <v>22</v>
      </c>
      <c r="B8" s="11" t="s">
        <v>23</v>
      </c>
      <c r="C8" s="12" t="n">
        <f aca="false">AVERAGE(W8,T8:U8,R8,P8,N8,M8,K8,H8,I8,F8,D8)</f>
        <v>0.740393758714782</v>
      </c>
      <c r="D8" s="13" t="n">
        <v>0.526754313381707</v>
      </c>
      <c r="E8" s="14" t="n">
        <f aca="false">0/$D$3</f>
        <v>0</v>
      </c>
      <c r="F8" s="13" t="n">
        <v>0.418644931227713</v>
      </c>
      <c r="G8" s="14" t="n">
        <f aca="false">0/$F$3</f>
        <v>0</v>
      </c>
      <c r="H8" s="13" t="n">
        <v>0.737745098039216</v>
      </c>
      <c r="I8" s="13" t="n">
        <v>0.820770519262982</v>
      </c>
      <c r="J8" s="14" t="n">
        <f aca="false">0/$H$3</f>
        <v>0</v>
      </c>
      <c r="K8" s="13" t="n">
        <v>0.833424858136555</v>
      </c>
      <c r="L8" s="14" t="n">
        <f aca="false">0/$K$3</f>
        <v>0</v>
      </c>
      <c r="M8" s="13" t="n">
        <v>0.765767994063814</v>
      </c>
      <c r="N8" s="13" t="n">
        <v>0.742172610944732</v>
      </c>
      <c r="O8" s="14" t="n">
        <f aca="false">0/$M$3</f>
        <v>0</v>
      </c>
      <c r="P8" s="13" t="n">
        <v>0.84115523465704</v>
      </c>
      <c r="Q8" s="14" t="n">
        <f aca="false">0/$P$3</f>
        <v>0</v>
      </c>
      <c r="R8" s="13" t="n">
        <v>0.940366972477064</v>
      </c>
      <c r="S8" s="14" t="n">
        <f aca="false">0/$R$3</f>
        <v>0</v>
      </c>
      <c r="T8" s="13" t="n">
        <v>0.767106912789686</v>
      </c>
      <c r="U8" s="13" t="n">
        <v>0.772505800441942</v>
      </c>
      <c r="V8" s="14" t="n">
        <f aca="false">0/$T$3</f>
        <v>0</v>
      </c>
      <c r="W8" s="13" t="n">
        <v>0.71830985915493</v>
      </c>
      <c r="X8" s="14" t="n">
        <f aca="false">0/$W$3</f>
        <v>0</v>
      </c>
    </row>
    <row r="9" customFormat="false" ht="12.65" hidden="false" customHeight="false" outlineLevel="0" collapsed="false">
      <c r="A9" s="10" t="s">
        <v>24</v>
      </c>
      <c r="B9" s="11" t="s">
        <v>25</v>
      </c>
      <c r="C9" s="12" t="n">
        <f aca="false">AVERAGE(W9,T9:U9,R9,P9,N9,M9,K9,H9,I9,F9,D9)</f>
        <v>0.728207755738953</v>
      </c>
      <c r="D9" s="13" t="n">
        <v>0.417240141074992</v>
      </c>
      <c r="E9" s="14" t="n">
        <f aca="false">1/$D$3</f>
        <v>0.000958772770853308</v>
      </c>
      <c r="F9" s="13" t="n">
        <v>0.315944982170148</v>
      </c>
      <c r="G9" s="14" t="n">
        <f aca="false">0/$F$3</f>
        <v>0</v>
      </c>
      <c r="H9" s="13" t="n">
        <v>0.779411764705882</v>
      </c>
      <c r="I9" s="13" t="n">
        <v>0.84375</v>
      </c>
      <c r="J9" s="14" t="n">
        <f aca="false">0/$H$3</f>
        <v>0</v>
      </c>
      <c r="K9" s="13" t="n">
        <v>0.733088909257562</v>
      </c>
      <c r="L9" s="14" t="n">
        <f aca="false">8/$K$3</f>
        <v>0.00146439685154677</v>
      </c>
      <c r="M9" s="13" t="n">
        <v>0.814964135542914</v>
      </c>
      <c r="N9" s="13" t="n">
        <v>0.753954941621444</v>
      </c>
      <c r="O9" s="14" t="n">
        <f aca="false">0/$M$3</f>
        <v>0</v>
      </c>
      <c r="P9" s="13" t="n">
        <v>0.707581227436823</v>
      </c>
      <c r="Q9" s="14" t="n">
        <f aca="false">0/$P$3</f>
        <v>0</v>
      </c>
      <c r="R9" s="13" t="n">
        <v>0.907110091743119</v>
      </c>
      <c r="S9" s="14" t="n">
        <f aca="false">0/$R$3</f>
        <v>0</v>
      </c>
      <c r="T9" s="13" t="n">
        <v>0.817610857364514</v>
      </c>
      <c r="U9" s="13" t="n">
        <v>0.830934609499328</v>
      </c>
      <c r="V9" s="14" t="n">
        <f aca="false">0/$T$3</f>
        <v>0</v>
      </c>
      <c r="W9" s="13" t="n">
        <v>0.816901408450704</v>
      </c>
      <c r="X9" s="14" t="n">
        <f aca="false">0/$W$3</f>
        <v>0</v>
      </c>
    </row>
    <row r="10" customFormat="false" ht="12.65" hidden="false" customHeight="false" outlineLevel="0" collapsed="false">
      <c r="A10" s="10" t="s">
        <v>26</v>
      </c>
      <c r="B10" s="11" t="s">
        <v>27</v>
      </c>
      <c r="C10" s="12" t="n">
        <f aca="false">AVERAGE(W10,T10:U10,R10,P10,N10,M10,K10,H10,I10,F10,D10)</f>
        <v>0.723374373278101</v>
      </c>
      <c r="D10" s="13" t="n">
        <v>0.451542212782268</v>
      </c>
      <c r="E10" s="14" t="n">
        <f aca="false">1/$D$3</f>
        <v>0.000958772770853308</v>
      </c>
      <c r="F10" s="13" t="n">
        <v>0.462964849719817</v>
      </c>
      <c r="G10" s="14" t="n">
        <f aca="false">0/$F$3</f>
        <v>0</v>
      </c>
      <c r="H10" s="13" t="n">
        <v>0.801470588235294</v>
      </c>
      <c r="I10" s="13" t="n">
        <v>0.850828729281768</v>
      </c>
      <c r="J10" s="14" t="n">
        <f aca="false">0/$H$3</f>
        <v>0</v>
      </c>
      <c r="K10" s="13" t="n">
        <v>0.8555738605162</v>
      </c>
      <c r="L10" s="14" t="n">
        <f aca="false">0/$K$3</f>
        <v>0</v>
      </c>
      <c r="M10" s="13" t="n">
        <v>0.822681177343557</v>
      </c>
      <c r="N10" s="13" t="n">
        <v>0.777062536928196</v>
      </c>
      <c r="O10" s="14" t="n">
        <f aca="false">0/$M$3</f>
        <v>0</v>
      </c>
      <c r="P10" s="13" t="n">
        <v>0.317689530685921</v>
      </c>
      <c r="Q10" s="14" t="n">
        <f aca="false">0/$P$3</f>
        <v>0</v>
      </c>
      <c r="R10" s="13" t="n">
        <v>0.951834862385321</v>
      </c>
      <c r="S10" s="14" t="n">
        <f aca="false">0/$R$3</f>
        <v>0</v>
      </c>
      <c r="T10" s="13" t="n">
        <v>0.831672916702132</v>
      </c>
      <c r="U10" s="13" t="n">
        <v>0.838861355601802</v>
      </c>
      <c r="V10" s="14" t="n">
        <f aca="false">0/$T$3</f>
        <v>0</v>
      </c>
      <c r="W10" s="13" t="n">
        <v>0.71830985915493</v>
      </c>
      <c r="X10" s="14" t="n">
        <f aca="false">0/$W$3</f>
        <v>0</v>
      </c>
    </row>
    <row r="11" customFormat="false" ht="12.65" hidden="false" customHeight="false" outlineLevel="0" collapsed="false">
      <c r="A11" s="10" t="s">
        <v>28</v>
      </c>
      <c r="B11" s="11" t="s">
        <v>29</v>
      </c>
      <c r="C11" s="12" t="n">
        <f aca="false">AVERAGE(W11,T11:U11,R11,P11,N11,M11,K11,H11,I11,F11,D11)</f>
        <v>0.704245669484917</v>
      </c>
      <c r="D11" s="13" t="n">
        <v>0.61400038680535</v>
      </c>
      <c r="E11" s="14" t="n">
        <f aca="false">3/$D$3</f>
        <v>0.00287631831255992</v>
      </c>
      <c r="F11" s="13" t="n">
        <v>0.417524197656648</v>
      </c>
      <c r="G11" s="14" t="n">
        <f aca="false">0/$F$3</f>
        <v>0</v>
      </c>
      <c r="H11" s="13" t="n">
        <v>0.742647058823529</v>
      </c>
      <c r="I11" s="13" t="n">
        <v>0.837209302325581</v>
      </c>
      <c r="J11" s="14" t="n">
        <f aca="false">0/$H$3</f>
        <v>0</v>
      </c>
      <c r="K11" s="13" t="n">
        <v>0.317480719794344</v>
      </c>
      <c r="L11" s="14" t="n">
        <f aca="false">17/$K$3</f>
        <v>0.00311184330953688</v>
      </c>
      <c r="M11" s="13" t="n">
        <v>0.720652980460054</v>
      </c>
      <c r="N11" s="13" t="n">
        <v>0.719543084181773</v>
      </c>
      <c r="O11" s="14" t="n">
        <f aca="false">0/$M$3</f>
        <v>0</v>
      </c>
      <c r="P11" s="13" t="n">
        <v>0.68231046931408</v>
      </c>
      <c r="Q11" s="14" t="n">
        <f aca="false">0/$P$3</f>
        <v>0</v>
      </c>
      <c r="R11" s="13" t="n">
        <v>0.935779816513762</v>
      </c>
      <c r="S11" s="14" t="n">
        <f aca="false">0/$R$3</f>
        <v>0</v>
      </c>
      <c r="T11" s="13" t="n">
        <v>0.860305870097761</v>
      </c>
      <c r="U11" s="13" t="n">
        <v>0.871099781648942</v>
      </c>
      <c r="V11" s="14" t="n">
        <f aca="false">0/$T$3</f>
        <v>0</v>
      </c>
      <c r="W11" s="13" t="n">
        <v>0.732394366197183</v>
      </c>
      <c r="X11" s="14" t="n">
        <f aca="false">0/$W$3</f>
        <v>0</v>
      </c>
    </row>
    <row r="12" customFormat="false" ht="12.65" hidden="false" customHeight="false" outlineLevel="0" collapsed="false">
      <c r="A12" s="10" t="s">
        <v>30</v>
      </c>
      <c r="B12" s="11" t="s">
        <v>31</v>
      </c>
      <c r="C12" s="12" t="n">
        <f aca="false">AVERAGE(W12,T12:U12,R12,P12,N12,M12,K12,H12,I12,F12,D12)</f>
        <v>0.658513623474907</v>
      </c>
      <c r="D12" s="13" t="n">
        <v>0.523854029130735</v>
      </c>
      <c r="E12" s="14" t="n">
        <f aca="false">3/$D$3</f>
        <v>0.00287631831255992</v>
      </c>
      <c r="F12" s="13" t="n">
        <v>0.480334216425515</v>
      </c>
      <c r="G12" s="14" t="n">
        <f aca="false">1/$F$3</f>
        <v>0.000101884870096791</v>
      </c>
      <c r="H12" s="13" t="n">
        <v>0.727941176470588</v>
      </c>
      <c r="I12" s="13" t="n">
        <v>0.821829855537721</v>
      </c>
      <c r="J12" s="14" t="n">
        <f aca="false">0/$H$3</f>
        <v>0</v>
      </c>
      <c r="K12" s="13" t="n">
        <v>0.696448187477115</v>
      </c>
      <c r="L12" s="14" t="n">
        <f aca="false">1/$K$3</f>
        <v>0.000183049606443346</v>
      </c>
      <c r="M12" s="13" t="n">
        <v>0.509271935283136</v>
      </c>
      <c r="N12" s="13" t="n">
        <v>0.593278732490252</v>
      </c>
      <c r="O12" s="14" t="n">
        <f aca="false">255/$M$3</f>
        <v>0.0063071976255256</v>
      </c>
      <c r="P12" s="13" t="n">
        <v>0.249097472924188</v>
      </c>
      <c r="Q12" s="14" t="n">
        <f aca="false">0/$P$3</f>
        <v>0</v>
      </c>
      <c r="R12" s="13" t="n">
        <v>0.934633027522936</v>
      </c>
      <c r="S12" s="14" t="n">
        <f aca="false">0/$R$3</f>
        <v>0</v>
      </c>
      <c r="T12" s="13" t="n">
        <v>0.821663265900952</v>
      </c>
      <c r="U12" s="13" t="n">
        <v>0.825501723380821</v>
      </c>
      <c r="V12" s="14" t="n">
        <f aca="false">0/$T$3</f>
        <v>0</v>
      </c>
      <c r="W12" s="13" t="n">
        <v>0.71830985915493</v>
      </c>
      <c r="X12" s="14" t="n">
        <f aca="false">0/$W$3</f>
        <v>0</v>
      </c>
    </row>
    <row r="13" customFormat="false" ht="12.65" hidden="false" customHeight="false" outlineLevel="0" collapsed="false">
      <c r="A13" s="10" t="s">
        <v>32</v>
      </c>
      <c r="B13" s="15" t="s">
        <v>33</v>
      </c>
      <c r="C13" s="12" t="n">
        <f aca="false">AVERAGE(W13,T13:U13,R13,P13,N13,M13,K13,H13,I13,F13,D13)</f>
        <v>0.653779197430066</v>
      </c>
      <c r="D13" s="13" t="n">
        <v>0.455627237079107</v>
      </c>
      <c r="E13" s="14" t="n">
        <f aca="false">1/$D$3</f>
        <v>0.000958772770853308</v>
      </c>
      <c r="F13" s="13" t="n">
        <v>0.386958736627611</v>
      </c>
      <c r="G13" s="14" t="n">
        <f aca="false">0/$F$3</f>
        <v>0</v>
      </c>
      <c r="H13" s="13" t="n">
        <v>0.754901960784314</v>
      </c>
      <c r="I13" s="13" t="n">
        <v>0.835526315789474</v>
      </c>
      <c r="J13" s="14" t="n">
        <f aca="false">0/$H$3</f>
        <v>0</v>
      </c>
      <c r="K13" s="13" t="n">
        <v>0.136371956800293</v>
      </c>
      <c r="L13" s="14" t="n">
        <f aca="false">0/$K$3</f>
        <v>0</v>
      </c>
      <c r="M13" s="13" t="n">
        <v>0.82352213702696</v>
      </c>
      <c r="N13" s="13" t="n">
        <v>0.77733046219143</v>
      </c>
      <c r="O13" s="14" t="n">
        <f aca="false">0/$M$3</f>
        <v>0</v>
      </c>
      <c r="P13" s="13" t="n">
        <v>0.353790613718412</v>
      </c>
      <c r="Q13" s="14" t="n">
        <f aca="false">0/$P$3</f>
        <v>0</v>
      </c>
      <c r="R13" s="13" t="n">
        <v>0.935779816513762</v>
      </c>
      <c r="S13" s="14" t="n">
        <f aca="false">0/$R$3</f>
        <v>0</v>
      </c>
      <c r="T13" s="13" t="n">
        <v>0.826388381403035</v>
      </c>
      <c r="U13" s="13" t="n">
        <v>0.840842892071465</v>
      </c>
      <c r="V13" s="14" t="n">
        <f aca="false">0/$T$3</f>
        <v>0</v>
      </c>
      <c r="W13" s="13" t="n">
        <v>0.71830985915493</v>
      </c>
      <c r="X13" s="14" t="n">
        <f aca="false">0/$W$3</f>
        <v>0</v>
      </c>
    </row>
    <row r="14" customFormat="false" ht="12.65" hidden="false" customHeight="false" outlineLevel="0" collapsed="false">
      <c r="A14" s="10" t="s">
        <v>34</v>
      </c>
      <c r="B14" s="11" t="s">
        <v>35</v>
      </c>
      <c r="C14" s="12" t="n">
        <f aca="false">AVERAGE(W14,T14:U14,R14,P14,N14,M14,K14,H14,I14,F14,D14)</f>
        <v>0.613554278796799</v>
      </c>
      <c r="D14" s="13" t="n">
        <v>0.375051720670997</v>
      </c>
      <c r="E14" s="14" t="n">
        <f aca="false">0/$D$3</f>
        <v>0</v>
      </c>
      <c r="F14" s="13" t="n">
        <v>0.538767193071829</v>
      </c>
      <c r="G14" s="14" t="n">
        <f aca="false">0/$F$3</f>
        <v>0</v>
      </c>
      <c r="H14" s="13" t="n">
        <v>0.730392156862745</v>
      </c>
      <c r="I14" s="13" t="n">
        <v>0.827044025157233</v>
      </c>
      <c r="J14" s="14" t="n">
        <f aca="false">0/$H$3</f>
        <v>0</v>
      </c>
      <c r="K14" s="13" t="n">
        <v>0.557386051619989</v>
      </c>
      <c r="L14" s="14" t="n">
        <f aca="false">0/$K$3</f>
        <v>0</v>
      </c>
      <c r="M14" s="13" t="n">
        <v>0.608706406134059</v>
      </c>
      <c r="N14" s="13" t="n">
        <v>0.625189537528431</v>
      </c>
      <c r="O14" s="14" t="n">
        <f aca="false">0/$M$3</f>
        <v>0</v>
      </c>
      <c r="P14" s="13" t="n">
        <v>0.425992779783394</v>
      </c>
      <c r="Q14" s="14" t="n">
        <f aca="false">0/$P$3</f>
        <v>0</v>
      </c>
      <c r="R14" s="13" t="n">
        <v>0.932339449541284</v>
      </c>
      <c r="S14" s="14" t="n">
        <f aca="false">0/$R$3</f>
        <v>0</v>
      </c>
      <c r="T14" s="13" t="n">
        <v>0.573663619974553</v>
      </c>
      <c r="U14" s="13" t="n">
        <v>0.590653616484677</v>
      </c>
      <c r="V14" s="14" t="n">
        <f aca="false">0/$T$3</f>
        <v>0</v>
      </c>
      <c r="W14" s="13" t="n">
        <v>0.577464788732394</v>
      </c>
      <c r="X14" s="14" t="n">
        <f aca="false">0/$W$3</f>
        <v>0</v>
      </c>
    </row>
    <row r="15" customFormat="false" ht="12" hidden="false" customHeight="false" outlineLevel="0" collapsed="false">
      <c r="A15" s="10" t="s">
        <v>36</v>
      </c>
      <c r="B15" s="11" t="s">
        <v>37</v>
      </c>
      <c r="C15" s="12" t="n">
        <f aca="false">AVERAGE(W15,T15:U15,R15,P15,N15,M15,K15,H15,I15,F15,D15)</f>
        <v>0.499454443668613</v>
      </c>
      <c r="D15" s="13" t="n">
        <v>0.333471865271531</v>
      </c>
      <c r="E15" s="14" t="n">
        <f aca="false">6/$D$3</f>
        <v>0.00575263662511985</v>
      </c>
      <c r="F15" s="13" t="n">
        <v>0.292103922567499</v>
      </c>
      <c r="G15" s="14" t="n">
        <f aca="false">0/$F$3</f>
        <v>0</v>
      </c>
      <c r="H15" s="13" t="n">
        <v>0.698529411764706</v>
      </c>
      <c r="I15" s="13" t="n">
        <v>0.805687203791469</v>
      </c>
      <c r="J15" s="14" t="n">
        <f aca="false">0/$H$3</f>
        <v>0</v>
      </c>
      <c r="K15" s="13" t="n">
        <v>0.391434449223864</v>
      </c>
      <c r="L15" s="14" t="n">
        <f aca="false">116/$K$3</f>
        <v>0.0212337543474282</v>
      </c>
      <c r="M15" s="13" t="n">
        <v>0.691602220900258</v>
      </c>
      <c r="N15" s="13" t="n">
        <v>0.36669042044182</v>
      </c>
      <c r="O15" s="14" t="n">
        <f aca="false">86/$M$3</f>
        <v>0.00212713331684393</v>
      </c>
      <c r="P15" s="13" t="n">
        <v>0.306859205776173</v>
      </c>
      <c r="Q15" s="14" t="n">
        <f aca="false">0/$P$3</f>
        <v>0</v>
      </c>
      <c r="R15" s="13" t="n">
        <v>0.855504587155963</v>
      </c>
      <c r="S15" s="14" t="n">
        <f aca="false">0/$R$3</f>
        <v>0</v>
      </c>
      <c r="T15" s="13" t="n">
        <v>0.370306926073738</v>
      </c>
      <c r="U15" s="13" t="n">
        <v>0.402389871619712</v>
      </c>
      <c r="V15" s="14" t="n">
        <f aca="false">0/$T$3</f>
        <v>0</v>
      </c>
      <c r="W15" s="13" t="n">
        <v>0.47887323943662</v>
      </c>
      <c r="X15" s="14" t="n">
        <f aca="false">0/$W$3</f>
        <v>0</v>
      </c>
    </row>
  </sheetData>
  <autoFilter ref="A3:X48"/>
  <mergeCells count="10">
    <mergeCell ref="D1:X1"/>
    <mergeCell ref="D2:E2"/>
    <mergeCell ref="F2:G2"/>
    <mergeCell ref="H2:J2"/>
    <mergeCell ref="K2:L2"/>
    <mergeCell ref="M2:O2"/>
    <mergeCell ref="P2:Q2"/>
    <mergeCell ref="R2:S2"/>
    <mergeCell ref="T2:V2"/>
    <mergeCell ref="W2:X2"/>
  </mergeCells>
  <conditionalFormatting sqref="E4:E48 G4:G48 J4:J48 L4:L48 O4:O48 Q4:Q48 S4:S48 V4:V48 X4:X48">
    <cfRule type="cellIs" priority="2" operator="greaterThan" aboveAverage="0" equalAverage="0" bottom="0" percent="0" rank="0" text="" dxfId="84">
      <formula>0</formula>
    </cfRule>
  </conditionalFormatting>
  <conditionalFormatting sqref="D4:D48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8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8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I4:I48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K4:K48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M4:M48">
    <cfRule type="colorScale" priority="8">
      <colorScale>
        <cfvo type="min" val="0"/>
        <cfvo type="max" val="0"/>
        <color rgb="FFFF6D6D"/>
        <color rgb="FF77BC65"/>
      </colorScale>
    </cfRule>
  </conditionalFormatting>
  <conditionalFormatting sqref="N4:N48">
    <cfRule type="colorScale" priority="9">
      <colorScale>
        <cfvo type="min" val="0"/>
        <cfvo type="max" val="0"/>
        <color rgb="FFFF6D6D"/>
        <color rgb="FF77BC65"/>
      </colorScale>
    </cfRule>
  </conditionalFormatting>
  <conditionalFormatting sqref="P4:P48">
    <cfRule type="colorScale" priority="10">
      <colorScale>
        <cfvo type="min" val="0"/>
        <cfvo type="max" val="0"/>
        <color rgb="FFFF6D6D"/>
        <color rgb="FF77BC65"/>
      </colorScale>
    </cfRule>
  </conditionalFormatting>
  <conditionalFormatting sqref="R4:R48">
    <cfRule type="colorScale" priority="11">
      <colorScale>
        <cfvo type="min" val="0"/>
        <cfvo type="max" val="0"/>
        <color rgb="FFFF6D6D"/>
        <color rgb="FF77BC65"/>
      </colorScale>
    </cfRule>
  </conditionalFormatting>
  <conditionalFormatting sqref="T4:T48">
    <cfRule type="colorScale" priority="12">
      <colorScale>
        <cfvo type="min" val="0"/>
        <cfvo type="max" val="0"/>
        <color rgb="FFFF6D6D"/>
        <color rgb="FF77BC65"/>
      </colorScale>
    </cfRule>
  </conditionalFormatting>
  <conditionalFormatting sqref="U4:U48">
    <cfRule type="colorScale" priority="13">
      <colorScale>
        <cfvo type="min" val="0"/>
        <cfvo type="max" val="0"/>
        <color rgb="FFFF6D6D"/>
        <color rgb="FF77BC65"/>
      </colorScale>
    </cfRule>
  </conditionalFormatting>
  <conditionalFormatting sqref="W4:W48">
    <cfRule type="colorScale" priority="14">
      <colorScale>
        <cfvo type="min" val="0"/>
        <cfvo type="max" val="0"/>
        <color rgb="FFFF6D6D"/>
        <color rgb="FF77BC65"/>
      </colorScale>
    </cfRule>
  </conditionalFormatting>
  <hyperlinks>
    <hyperlink ref="B4" r:id="rId2" display="https://huggingface.co/bartowski/Qwen2.5-32B-Instruct-GGUF"/>
    <hyperlink ref="B5" r:id="rId3" display="https://huggingface.co/bartowski/Yi-1.5-34B-Chat-GGUF"/>
    <hyperlink ref="B6" r:id="rId4" display="https://huggingface.co/bartowski/gemma-2-27b-it-GGUF"/>
    <hyperlink ref="B7" r:id="rId5" display="https://huggingface.co/TheBloke/Mixtral-8x7B-Instruct-v0.1-GGUF"/>
    <hyperlink ref="B8" r:id="rId6" display="https://huggingface.co/bartowski/Meta-Llama-3.1-8B-Instruct-GGUF"/>
    <hyperlink ref="B9" r:id="rId7" display="https://huggingface.co/bartowski/Mistral-NeMo-Minitron-8B-Instruct-GGUF"/>
    <hyperlink ref="B10" r:id="rId8" display="https://huggingface.co/bartowski/Meta-Llama-3.1-70B-Instruct-GGUF"/>
    <hyperlink ref="B11" r:id="rId9" display="https://huggingface.co/mradermacher/c4ai-command-r-v01-i1-GGUF"/>
    <hyperlink ref="B12" r:id="rId10" display="https://huggingface.co/microsoft/Phi-3-mini-4k-instruct-gguf"/>
    <hyperlink ref="B13" r:id="rId11" display="https://huggingface.co/bartowski/Ministral-8B-Instruct-2410-GGUF"/>
    <hyperlink ref="B14" r:id="rId12" display="https://huggingface.co/bartowski/Llama-3.2-3B-Instruct-GGUF"/>
    <hyperlink ref="B15" r:id="rId13" display="https://huggingface.co/fragata/PULI-LlumiX-32K-Instruct-Q4_K_M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" zeroHeight="false" outlineLevelRow="0" outlineLevelCol="0"/>
  <cols>
    <col collapsed="false" customWidth="true" hidden="false" outlineLevel="0" max="1" min="1" style="0" width="40.77"/>
    <col collapsed="false" customWidth="true" hidden="false" outlineLevel="0" max="2" min="2" style="0" width="36.69"/>
    <col collapsed="false" customWidth="false" hidden="false" outlineLevel="0" max="3" min="3" style="1" width="11.53"/>
    <col collapsed="false" customWidth="true" hidden="false" outlineLevel="0" max="4" min="4" style="2" width="7.16"/>
    <col collapsed="false" customWidth="true" hidden="false" outlineLevel="0" max="5" min="5" style="3" width="7.16"/>
    <col collapsed="false" customWidth="true" hidden="false" outlineLevel="0" max="6" min="6" style="2" width="7.16"/>
    <col collapsed="false" customWidth="true" hidden="false" outlineLevel="0" max="7" min="7" style="3" width="7.16"/>
    <col collapsed="false" customWidth="true" hidden="false" outlineLevel="0" max="8" min="8" style="2" width="7.16"/>
    <col collapsed="false" customWidth="true" hidden="false" outlineLevel="0" max="9" min="9" style="3" width="7.16"/>
    <col collapsed="false" customWidth="true" hidden="false" outlineLevel="0" max="10" min="10" style="2" width="7.16"/>
    <col collapsed="false" customWidth="true" hidden="false" outlineLevel="0" max="11" min="11" style="3" width="6.7"/>
    <col collapsed="false" customWidth="true" hidden="false" outlineLevel="0" max="12" min="12" style="2" width="7.16"/>
    <col collapsed="false" customWidth="true" hidden="false" outlineLevel="0" max="13" min="13" style="3" width="6.7"/>
    <col collapsed="false" customWidth="true" hidden="false" outlineLevel="0" max="14" min="14" style="2" width="7.16"/>
    <col collapsed="false" customWidth="true" hidden="false" outlineLevel="0" max="15" min="15" style="3" width="6.7"/>
  </cols>
  <sheetData>
    <row r="1" customFormat="false" ht="12.65" hidden="false" customHeight="false" outlineLevel="0" collapsed="false">
      <c r="A1" s="1" t="s">
        <v>0</v>
      </c>
      <c r="B1" s="1" t="s">
        <v>1</v>
      </c>
      <c r="D1" s="4" t="s">
        <v>38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2.65" hidden="false" customHeight="false" outlineLevel="0" collapsed="false">
      <c r="A2" s="5"/>
      <c r="B2" s="5"/>
      <c r="C2" s="6" t="s">
        <v>3</v>
      </c>
      <c r="D2" s="4" t="s">
        <v>39</v>
      </c>
      <c r="E2" s="4"/>
      <c r="F2" s="4" t="s">
        <v>40</v>
      </c>
      <c r="G2" s="4"/>
      <c r="H2" s="4" t="s">
        <v>41</v>
      </c>
      <c r="I2" s="4"/>
      <c r="J2" s="4" t="s">
        <v>42</v>
      </c>
      <c r="K2" s="4"/>
      <c r="L2" s="4" t="s">
        <v>43</v>
      </c>
      <c r="M2" s="4"/>
      <c r="N2" s="4" t="s">
        <v>44</v>
      </c>
      <c r="O2" s="4"/>
    </row>
    <row r="3" customFormat="false" ht="12.65" hidden="false" customHeight="false" outlineLevel="0" collapsed="false">
      <c r="D3" s="7" t="n">
        <v>910</v>
      </c>
      <c r="E3" s="8" t="s">
        <v>13</v>
      </c>
      <c r="F3" s="7" t="n">
        <v>100</v>
      </c>
      <c r="G3" s="8" t="s">
        <v>13</v>
      </c>
      <c r="H3" s="7" t="n">
        <v>103</v>
      </c>
      <c r="I3" s="8" t="s">
        <v>13</v>
      </c>
      <c r="J3" s="9" t="n">
        <v>243</v>
      </c>
      <c r="K3" s="8" t="s">
        <v>13</v>
      </c>
      <c r="L3" s="9" t="n">
        <v>1165</v>
      </c>
      <c r="M3" s="8" t="s">
        <v>13</v>
      </c>
      <c r="N3" s="7" t="n">
        <v>60</v>
      </c>
      <c r="O3" s="8" t="s">
        <v>13</v>
      </c>
    </row>
    <row r="4" customFormat="false" ht="12.65" hidden="false" customHeight="false" outlineLevel="0" collapsed="false">
      <c r="A4" s="10" t="s">
        <v>45</v>
      </c>
      <c r="B4" s="16" t="s">
        <v>46</v>
      </c>
      <c r="C4" s="12" t="n">
        <f aca="false">AVERAGE(D4,F4,H4,J4,L4,N4)</f>
        <v>0.479783624027799</v>
      </c>
      <c r="D4" s="13" t="n">
        <v>0.369274416448439</v>
      </c>
      <c r="E4" s="14" t="n">
        <f aca="false">4/$D$3</f>
        <v>0.0043956043956044</v>
      </c>
      <c r="F4" s="13" t="n">
        <v>0.52</v>
      </c>
      <c r="G4" s="14" t="n">
        <f aca="false">0/$F$3</f>
        <v>0</v>
      </c>
      <c r="H4" s="13" t="n">
        <v>0.349514563106796</v>
      </c>
      <c r="I4" s="14" t="n">
        <f aca="false">0/$H$3</f>
        <v>0</v>
      </c>
      <c r="J4" s="13" t="n">
        <v>0.44017094017094</v>
      </c>
      <c r="K4" s="14" t="n">
        <f aca="false">9/$J$3</f>
        <v>0.037037037037037</v>
      </c>
      <c r="L4" s="13" t="n">
        <v>0.649741824440619</v>
      </c>
      <c r="M4" s="14" t="n">
        <f aca="false">3/$L$3</f>
        <v>0.00257510729613734</v>
      </c>
      <c r="N4" s="13" t="n">
        <v>0.55</v>
      </c>
      <c r="O4" s="14" t="n">
        <f aca="false">0/$N$3</f>
        <v>0</v>
      </c>
    </row>
    <row r="5" customFormat="false" ht="12.65" hidden="false" customHeight="false" outlineLevel="0" collapsed="false">
      <c r="A5" s="10" t="s">
        <v>18</v>
      </c>
      <c r="B5" s="11" t="s">
        <v>19</v>
      </c>
      <c r="C5" s="12" t="n">
        <f aca="false">AVERAGE(D5,F5,H5,J5,L5,N5)</f>
        <v>0.477597373948204</v>
      </c>
      <c r="D5" s="13" t="n">
        <v>0.38169947346544</v>
      </c>
      <c r="E5" s="14" t="n">
        <f aca="false">0/$D$3</f>
        <v>0</v>
      </c>
      <c r="F5" s="13" t="n">
        <v>0.472972972972973</v>
      </c>
      <c r="G5" s="14" t="n">
        <f aca="false">26/$F$3</f>
        <v>0.26</v>
      </c>
      <c r="H5" s="13" t="n">
        <v>0.349514563106796</v>
      </c>
      <c r="I5" s="14" t="n">
        <f aca="false">0/$H$3</f>
        <v>0</v>
      </c>
      <c r="J5" s="13" t="n">
        <v>0.444444444444444</v>
      </c>
      <c r="K5" s="14" t="n">
        <f aca="false">0/$J$3</f>
        <v>0</v>
      </c>
      <c r="L5" s="13" t="n">
        <v>0.666952789699571</v>
      </c>
      <c r="M5" s="14" t="n">
        <f aca="false">0/$L$3</f>
        <v>0</v>
      </c>
      <c r="N5" s="13" t="n">
        <v>0.55</v>
      </c>
      <c r="O5" s="14" t="n">
        <f aca="false">0/$N$3</f>
        <v>0</v>
      </c>
    </row>
    <row r="6" customFormat="false" ht="12.65" hidden="false" customHeight="false" outlineLevel="0" collapsed="false">
      <c r="A6" s="10" t="s">
        <v>14</v>
      </c>
      <c r="B6" s="11" t="s">
        <v>15</v>
      </c>
      <c r="C6" s="12" t="n">
        <f aca="false">AVERAGE(D6,F6,H6,J6,L6,N6)</f>
        <v>0.456362837616999</v>
      </c>
      <c r="D6" s="13" t="n">
        <v>0.304699117807113</v>
      </c>
      <c r="E6" s="14" t="n">
        <f aca="false">0/$D$3</f>
        <v>0</v>
      </c>
      <c r="F6" s="13" t="n">
        <v>0.466666666666667</v>
      </c>
      <c r="G6" s="14" t="n">
        <f aca="false">25/$F$3</f>
        <v>0.25</v>
      </c>
      <c r="H6" s="13" t="n">
        <v>0.349514563106796</v>
      </c>
      <c r="I6" s="14" t="n">
        <f aca="false">0/$H$3</f>
        <v>0</v>
      </c>
      <c r="J6" s="13" t="n">
        <v>0.444444444444444</v>
      </c>
      <c r="K6" s="14" t="n">
        <f aca="false">0/$J$3</f>
        <v>0</v>
      </c>
      <c r="L6" s="13" t="n">
        <v>0.622852233676976</v>
      </c>
      <c r="M6" s="14" t="n">
        <f aca="false">1/$L$3</f>
        <v>0.000858369098712446</v>
      </c>
      <c r="N6" s="13" t="n">
        <v>0.55</v>
      </c>
      <c r="O6" s="14" t="n">
        <f aca="false">0/$N$3</f>
        <v>0</v>
      </c>
    </row>
    <row r="7" customFormat="false" ht="12.65" hidden="false" customHeight="false" outlineLevel="0" collapsed="false">
      <c r="A7" s="10" t="s">
        <v>26</v>
      </c>
      <c r="B7" s="11" t="s">
        <v>27</v>
      </c>
      <c r="C7" s="12" t="n">
        <f aca="false">AVERAGE(D7,F7,H7,J7,L7,N7)</f>
        <v>0.45195286292649</v>
      </c>
      <c r="D7" s="13" t="n">
        <v>0.193271177494123</v>
      </c>
      <c r="E7" s="14" t="n">
        <f aca="false">0/$D$3</f>
        <v>0</v>
      </c>
      <c r="F7" s="13" t="n">
        <v>0.47</v>
      </c>
      <c r="G7" s="14" t="n">
        <f aca="false">0/$F$3</f>
        <v>0</v>
      </c>
      <c r="H7" s="13" t="n">
        <v>0.359223300970874</v>
      </c>
      <c r="I7" s="14" t="n">
        <f aca="false">0/$H$3</f>
        <v>0</v>
      </c>
      <c r="J7" s="13" t="n">
        <v>0.444444444444444</v>
      </c>
      <c r="K7" s="14" t="n">
        <f aca="false">0/$J$3</f>
        <v>0</v>
      </c>
      <c r="L7" s="13" t="n">
        <v>0.678111587982833</v>
      </c>
      <c r="M7" s="14" t="n">
        <f aca="false">0/$L$3</f>
        <v>0</v>
      </c>
      <c r="N7" s="13" t="n">
        <v>0.566666666666667</v>
      </c>
      <c r="O7" s="14" t="n">
        <f aca="false">0/$N$3</f>
        <v>0</v>
      </c>
    </row>
    <row r="8" customFormat="false" ht="12.65" hidden="false" customHeight="false" outlineLevel="0" collapsed="false">
      <c r="A8" s="10" t="s">
        <v>20</v>
      </c>
      <c r="B8" s="11" t="s">
        <v>21</v>
      </c>
      <c r="C8" s="12" t="n">
        <f aca="false">AVERAGE(D8,F8,H8,J8,L8,N8)</f>
        <v>0.449693612435578</v>
      </c>
      <c r="D8" s="13" t="n">
        <v>0.204119502057382</v>
      </c>
      <c r="E8" s="14" t="n">
        <f aca="false">0/$D$3</f>
        <v>0</v>
      </c>
      <c r="F8" s="13" t="n">
        <v>0.46</v>
      </c>
      <c r="G8" s="14" t="n">
        <f aca="false">0/$F$3</f>
        <v>0</v>
      </c>
      <c r="H8" s="13" t="n">
        <v>0.368932038834951</v>
      </c>
      <c r="I8" s="14" t="n">
        <f aca="false">0/$H$3</f>
        <v>0</v>
      </c>
      <c r="J8" s="13" t="n">
        <v>0.442148760330579</v>
      </c>
      <c r="K8" s="14" t="n">
        <f aca="false">1/$J$3</f>
        <v>0.00411522633744856</v>
      </c>
      <c r="L8" s="13" t="n">
        <v>0.672961373390558</v>
      </c>
      <c r="M8" s="14" t="n">
        <f aca="false">0/$L$3</f>
        <v>0</v>
      </c>
      <c r="N8" s="13" t="n">
        <v>0.55</v>
      </c>
      <c r="O8" s="14" t="n">
        <f aca="false">0/$N$3</f>
        <v>0</v>
      </c>
    </row>
    <row r="9" customFormat="false" ht="12.65" hidden="false" customHeight="false" outlineLevel="0" collapsed="false">
      <c r="A9" s="10" t="s">
        <v>22</v>
      </c>
      <c r="B9" s="11" t="s">
        <v>23</v>
      </c>
      <c r="C9" s="12" t="n">
        <f aca="false">AVERAGE(D9,F9,H9,J9,L9,N9)</f>
        <v>0.446939595430147</v>
      </c>
      <c r="D9" s="13" t="n">
        <v>0.214844642079834</v>
      </c>
      <c r="E9" s="14" t="n">
        <f aca="false">0/$D$3</f>
        <v>0</v>
      </c>
      <c r="F9" s="13" t="n">
        <v>0.47</v>
      </c>
      <c r="G9" s="14" t="n">
        <f aca="false">0/$F$3</f>
        <v>0</v>
      </c>
      <c r="H9" s="13" t="n">
        <v>0.310679611650485</v>
      </c>
      <c r="I9" s="14" t="n">
        <f aca="false">0/$H$3</f>
        <v>0</v>
      </c>
      <c r="J9" s="13" t="n">
        <v>0.448559670781893</v>
      </c>
      <c r="K9" s="14" t="n">
        <f aca="false">0/$J$3</f>
        <v>0</v>
      </c>
      <c r="L9" s="13" t="n">
        <v>0.68755364806867</v>
      </c>
      <c r="M9" s="14" t="n">
        <f aca="false">0/$L$3</f>
        <v>0</v>
      </c>
      <c r="N9" s="13" t="n">
        <v>0.55</v>
      </c>
      <c r="O9" s="14" t="n">
        <f aca="false">0/$N$3</f>
        <v>0</v>
      </c>
    </row>
    <row r="10" customFormat="false" ht="12.65" hidden="false" customHeight="false" outlineLevel="0" collapsed="false">
      <c r="A10" s="10" t="s">
        <v>16</v>
      </c>
      <c r="B10" s="11" t="s">
        <v>17</v>
      </c>
      <c r="C10" s="12" t="n">
        <f aca="false">AVERAGE(D10,F10,H10,J10,L10,N10)</f>
        <v>0.439307324929851</v>
      </c>
      <c r="D10" s="13" t="n">
        <v>0.127338801833183</v>
      </c>
      <c r="E10" s="14" t="n">
        <f aca="false">0/$D$3</f>
        <v>0</v>
      </c>
      <c r="F10" s="13" t="n">
        <v>0.5</v>
      </c>
      <c r="G10" s="14" t="n">
        <f aca="false">0/$F$3</f>
        <v>0</v>
      </c>
      <c r="H10" s="13" t="n">
        <v>0.388349514563107</v>
      </c>
      <c r="I10" s="14" t="n">
        <f aca="false">0/$H$3</f>
        <v>0</v>
      </c>
      <c r="J10" s="13" t="n">
        <v>0.442148760330579</v>
      </c>
      <c r="K10" s="14" t="n">
        <f aca="false">1/$J$3</f>
        <v>0.00411522633744856</v>
      </c>
      <c r="L10" s="13" t="n">
        <v>0.628006872852234</v>
      </c>
      <c r="M10" s="14" t="n">
        <f aca="false">1/$L$3</f>
        <v>0.000858369098712446</v>
      </c>
      <c r="N10" s="13" t="n">
        <v>0.55</v>
      </c>
      <c r="O10" s="14" t="n">
        <f aca="false">0/$N$3</f>
        <v>0</v>
      </c>
    </row>
    <row r="11" customFormat="false" ht="12.65" hidden="false" customHeight="false" outlineLevel="0" collapsed="false">
      <c r="A11" s="10" t="s">
        <v>28</v>
      </c>
      <c r="B11" s="11" t="s">
        <v>29</v>
      </c>
      <c r="C11" s="12" t="n">
        <f aca="false">AVERAGE(D11,F11,H11,J11,L11,N11)</f>
        <v>0.436042704459863</v>
      </c>
      <c r="D11" s="13" t="n">
        <v>0.0518271447518188</v>
      </c>
      <c r="E11" s="14" t="n">
        <f aca="false">0/$D$3</f>
        <v>0</v>
      </c>
      <c r="F11" s="13" t="n">
        <v>0.5</v>
      </c>
      <c r="G11" s="14" t="n">
        <f aca="false">0/$F$3</f>
        <v>0</v>
      </c>
      <c r="H11" s="13" t="n">
        <v>0.398058252427184</v>
      </c>
      <c r="I11" s="14" t="n">
        <f aca="false">0/$H$3</f>
        <v>0</v>
      </c>
      <c r="J11" s="13" t="n">
        <v>0.448559670781893</v>
      </c>
      <c r="K11" s="14" t="n">
        <f aca="false">0/$J$3</f>
        <v>0</v>
      </c>
      <c r="L11" s="13" t="n">
        <v>0.667811158798283</v>
      </c>
      <c r="M11" s="14" t="n">
        <f aca="false">0/$L$3</f>
        <v>0</v>
      </c>
      <c r="N11" s="13" t="n">
        <v>0.55</v>
      </c>
      <c r="O11" s="14" t="n">
        <f aca="false">0/$N$3</f>
        <v>0</v>
      </c>
    </row>
    <row r="12" customFormat="false" ht="12.65" hidden="false" customHeight="false" outlineLevel="0" collapsed="false">
      <c r="A12" s="10" t="s">
        <v>24</v>
      </c>
      <c r="B12" s="11" t="s">
        <v>25</v>
      </c>
      <c r="C12" s="12" t="n">
        <f aca="false">AVERAGE(D12,F12,H12,J12,L12,N12)</f>
        <v>0.432443158810545</v>
      </c>
      <c r="D12" s="13" t="n">
        <v>0.0718486458091463</v>
      </c>
      <c r="E12" s="14" t="n">
        <f aca="false">0/$D$3</f>
        <v>0</v>
      </c>
      <c r="F12" s="13" t="n">
        <v>0.52</v>
      </c>
      <c r="G12" s="14" t="n">
        <f aca="false">0/$F$3</f>
        <v>0</v>
      </c>
      <c r="H12" s="13" t="n">
        <v>0.378640776699029</v>
      </c>
      <c r="I12" s="14" t="n">
        <f aca="false">0/$H$3</f>
        <v>0</v>
      </c>
      <c r="J12" s="13" t="n">
        <v>0.444444444444444</v>
      </c>
      <c r="K12" s="14" t="n">
        <f aca="false">0/$J$3</f>
        <v>0</v>
      </c>
      <c r="L12" s="13" t="n">
        <v>0.629725085910653</v>
      </c>
      <c r="M12" s="14" t="n">
        <f aca="false">0/$L$3</f>
        <v>0</v>
      </c>
      <c r="N12" s="13" t="n">
        <v>0.55</v>
      </c>
      <c r="O12" s="14" t="n">
        <f aca="false">0/$N$3</f>
        <v>0</v>
      </c>
    </row>
    <row r="13" customFormat="false" ht="12.65" hidden="false" customHeight="false" outlineLevel="0" collapsed="false">
      <c r="A13" s="10" t="s">
        <v>36</v>
      </c>
      <c r="B13" s="11" t="s">
        <v>37</v>
      </c>
      <c r="C13" s="12" t="n">
        <f aca="false">AVERAGE(D13,F13,H13,J13,L13,N13)</f>
        <v>0.426274378090213</v>
      </c>
      <c r="D13" s="13" t="n">
        <v>0.0702149056307087</v>
      </c>
      <c r="E13" s="14" t="n">
        <f aca="false">0/$D$3</f>
        <v>0</v>
      </c>
      <c r="F13" s="13" t="n">
        <v>0.49</v>
      </c>
      <c r="G13" s="14" t="n">
        <f aca="false">0/$F$3</f>
        <v>0</v>
      </c>
      <c r="H13" s="13" t="n">
        <v>0.396039603960396</v>
      </c>
      <c r="I13" s="14" t="n">
        <f aca="false">2/$H$3</f>
        <v>0.0194174757281553</v>
      </c>
      <c r="J13" s="13" t="n">
        <v>0.460905349794239</v>
      </c>
      <c r="K13" s="14" t="n">
        <f aca="false">0/$J$3</f>
        <v>0</v>
      </c>
      <c r="L13" s="13" t="n">
        <v>0.67381974248927</v>
      </c>
      <c r="M13" s="14" t="n">
        <f aca="false">0/$L$3</f>
        <v>0</v>
      </c>
      <c r="N13" s="13" t="n">
        <v>0.466666666666667</v>
      </c>
      <c r="O13" s="14" t="n">
        <f aca="false">0/$N$3</f>
        <v>0</v>
      </c>
    </row>
    <row r="14" customFormat="false" ht="12.65" hidden="false" customHeight="false" outlineLevel="0" collapsed="false">
      <c r="A14" s="10" t="s">
        <v>34</v>
      </c>
      <c r="B14" s="11" t="s">
        <v>35</v>
      </c>
      <c r="C14" s="12" t="n">
        <f aca="false">AVERAGE(D14,F14,H14,J14,L14,N14)</f>
        <v>0.419278530088385</v>
      </c>
      <c r="D14" s="13" t="n">
        <v>-0.0155335936055105</v>
      </c>
      <c r="E14" s="14" t="n">
        <f aca="false">0/$D$3</f>
        <v>0</v>
      </c>
      <c r="F14" s="13" t="n">
        <v>0.48</v>
      </c>
      <c r="G14" s="14" t="n">
        <f aca="false">0/$F$3</f>
        <v>0</v>
      </c>
      <c r="H14" s="13" t="n">
        <v>0.368932038834951</v>
      </c>
      <c r="I14" s="14" t="n">
        <f aca="false">0/$H$3</f>
        <v>0</v>
      </c>
      <c r="J14" s="13" t="n">
        <v>0.489711934156379</v>
      </c>
      <c r="K14" s="14" t="n">
        <f aca="false">0/$J$3</f>
        <v>0</v>
      </c>
      <c r="L14" s="13" t="n">
        <v>0.659227467811159</v>
      </c>
      <c r="M14" s="14" t="n">
        <f aca="false">0/$L$3</f>
        <v>0</v>
      </c>
      <c r="N14" s="13" t="n">
        <v>0.533333333333333</v>
      </c>
      <c r="O14" s="14" t="n">
        <f aca="false">0/$N$3</f>
        <v>0</v>
      </c>
    </row>
    <row r="15" customFormat="false" ht="12.65" hidden="false" customHeight="false" outlineLevel="0" collapsed="false">
      <c r="A15" s="10" t="s">
        <v>32</v>
      </c>
      <c r="B15" s="15" t="s">
        <v>33</v>
      </c>
      <c r="C15" s="12" t="n">
        <f aca="false">AVERAGE(D15,F15,H15,J15,L15,N15)</f>
        <v>0.416323225087403</v>
      </c>
      <c r="D15" s="17" t="n">
        <v>0.00078604321068414</v>
      </c>
      <c r="E15" s="14" t="n">
        <f aca="false">0/$D$3</f>
        <v>0</v>
      </c>
      <c r="F15" s="13" t="n">
        <v>0.49</v>
      </c>
      <c r="G15" s="14" t="n">
        <f aca="false">0/$F$3</f>
        <v>0</v>
      </c>
      <c r="H15" s="13" t="n">
        <v>0.368932038834951</v>
      </c>
      <c r="I15" s="14" t="n">
        <f aca="false">0/$H$3</f>
        <v>0</v>
      </c>
      <c r="J15" s="13" t="n">
        <v>0.444444444444444</v>
      </c>
      <c r="K15" s="14" t="n">
        <f aca="false">0/$J$3</f>
        <v>0</v>
      </c>
      <c r="L15" s="13" t="n">
        <v>0.643776824034335</v>
      </c>
      <c r="M15" s="14" t="n">
        <f aca="false">0/$L$3</f>
        <v>0</v>
      </c>
      <c r="N15" s="13" t="n">
        <v>0.55</v>
      </c>
      <c r="O15" s="14" t="n">
        <f aca="false">0/$N$3</f>
        <v>0</v>
      </c>
    </row>
    <row r="16" customFormat="false" ht="12.65" hidden="false" customHeight="false" outlineLevel="0" collapsed="false">
      <c r="A16" s="10" t="s">
        <v>30</v>
      </c>
      <c r="B16" s="11" t="s">
        <v>31</v>
      </c>
      <c r="C16" s="12" t="n">
        <f aca="false">AVERAGE(D16,F16,H16,J16,L16,N16)</f>
        <v>0.405257833604129</v>
      </c>
      <c r="D16" s="13" t="n">
        <v>-0.0714529452409867</v>
      </c>
      <c r="E16" s="14" t="n">
        <f aca="false">0/$D$3</f>
        <v>0</v>
      </c>
      <c r="F16" s="13" t="n">
        <v>0.52</v>
      </c>
      <c r="G16" s="14" t="n">
        <f aca="false">0/$F$3</f>
        <v>0</v>
      </c>
      <c r="H16" s="13" t="n">
        <v>0.378640776699029</v>
      </c>
      <c r="I16" s="14" t="n">
        <f aca="false">0/$H$3</f>
        <v>0</v>
      </c>
      <c r="J16" s="13" t="n">
        <v>0.469135802469136</v>
      </c>
      <c r="K16" s="14" t="n">
        <f aca="false">0/$J$3</f>
        <v>0</v>
      </c>
      <c r="L16" s="13" t="n">
        <v>0.618556701030928</v>
      </c>
      <c r="M16" s="14" t="n">
        <f aca="false">1/$L$3</f>
        <v>0.000858369098712446</v>
      </c>
      <c r="N16" s="13" t="n">
        <v>0.516666666666667</v>
      </c>
      <c r="O16" s="14" t="n">
        <f aca="false">0/$N$3</f>
        <v>0</v>
      </c>
    </row>
    <row r="17" customFormat="false" ht="12" hidden="false" customHeight="false" outlineLevel="0" collapsed="false">
      <c r="A17" s="10" t="s">
        <v>47</v>
      </c>
      <c r="B17" s="11" t="s">
        <v>48</v>
      </c>
      <c r="C17" s="12" t="n">
        <f aca="false">AVERAGE(D17,F17,H17,J17,L17,N17)</f>
        <v>0.364587789621774</v>
      </c>
      <c r="D17" s="13" t="n">
        <v>0.0266825503923221</v>
      </c>
      <c r="E17" s="14" t="n">
        <f aca="false">187/$D$3</f>
        <v>0.205494505494505</v>
      </c>
      <c r="F17" s="13" t="n">
        <v>0.461538461538462</v>
      </c>
      <c r="G17" s="14" t="n">
        <f aca="false">9/$F$3</f>
        <v>0.09</v>
      </c>
      <c r="H17" s="13" t="n">
        <v>0.237113402061856</v>
      </c>
      <c r="I17" s="14" t="n">
        <f aca="false">6/$H$3</f>
        <v>0.058252427184466</v>
      </c>
      <c r="J17" s="13" t="n">
        <v>0.558823529411765</v>
      </c>
      <c r="K17" s="14" t="n">
        <f aca="false">39/$J$3</f>
        <v>0.160493827160494</v>
      </c>
      <c r="L17" s="13" t="n">
        <v>0.403368794326241</v>
      </c>
      <c r="M17" s="14" t="n">
        <f aca="false">37/$L$3</f>
        <v>0.0317596566523605</v>
      </c>
      <c r="N17" s="13" t="n">
        <v>0.5</v>
      </c>
      <c r="O17" s="14" t="n">
        <f aca="false">2/$N$3</f>
        <v>0.0333333333333333</v>
      </c>
    </row>
    <row r="18" customFormat="false" ht="12" hidden="false" customHeight="false" outlineLevel="0" collapsed="false">
      <c r="A18" s="10"/>
    </row>
  </sheetData>
  <autoFilter ref="A3:O47">
    <sortState ref="A4:O47">
      <sortCondition ref="C4:C47" descending="1" customList=""/>
    </sortState>
  </autoFilter>
  <mergeCells count="7">
    <mergeCell ref="D1:O1"/>
    <mergeCell ref="D2:E2"/>
    <mergeCell ref="F2:G2"/>
    <mergeCell ref="H2:I2"/>
    <mergeCell ref="J2:K2"/>
    <mergeCell ref="L2:M2"/>
    <mergeCell ref="N2:O2"/>
  </mergeCells>
  <conditionalFormatting sqref="E4:E28 G4:G28 I4:I28 K4:K28 M4:M28 O4:O28">
    <cfRule type="cellIs" priority="2" operator="greaterThan" aboveAverage="0" equalAverage="0" bottom="0" percent="0" rank="0" text="" dxfId="107">
      <formula>0</formula>
    </cfRule>
  </conditionalFormatting>
  <conditionalFormatting sqref="D4:D47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7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7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J4:J47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L4:L47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N4:N47">
    <cfRule type="colorScale" priority="8">
      <colorScale>
        <cfvo type="min" val="0"/>
        <cfvo type="max" val="0"/>
        <color rgb="FFFF6D6D"/>
        <color rgb="FF77BC65"/>
      </colorScale>
    </cfRule>
  </conditionalFormatting>
  <hyperlinks>
    <hyperlink ref="B5" r:id="rId2" display="https://huggingface.co/bartowski/gemma-2-27b-it-GGUF"/>
    <hyperlink ref="B6" r:id="rId3" display="https://huggingface.co/bartowski/Qwen2.5-32B-Instruct-GGUF"/>
    <hyperlink ref="B7" r:id="rId4" display="https://huggingface.co/bartowski/Meta-Llama-3.1-70B-Instruct-GGUF"/>
    <hyperlink ref="B8" r:id="rId5" display="https://huggingface.co/TheBloke/Mixtral-8x7B-Instruct-v0.1-GGUF"/>
    <hyperlink ref="B9" r:id="rId6" display="https://huggingface.co/bartowski/Meta-Llama-3.1-8B-Instruct-GGUF"/>
    <hyperlink ref="B10" r:id="rId7" display="https://huggingface.co/bartowski/Yi-1.5-34B-Chat-GGUF"/>
    <hyperlink ref="B11" r:id="rId8" display="https://huggingface.co/mradermacher/c4ai-command-r-v01-i1-GGUF"/>
    <hyperlink ref="B12" r:id="rId9" display="https://huggingface.co/bartowski/Mistral-NeMo-Minitron-8B-Instruct-GGUF"/>
    <hyperlink ref="B13" r:id="rId10" display="https://huggingface.co/fragata/PULI-LlumiX-32K-Instruct-Q4_K_M-GGUF"/>
    <hyperlink ref="B14" r:id="rId11" display="https://huggingface.co/bartowski/Llama-3.2-3B-Instruct-GGUF"/>
    <hyperlink ref="B15" r:id="rId12" display="https://huggingface.co/bartowski/Ministral-8B-Instruct-2410-GGUF"/>
    <hyperlink ref="B16" r:id="rId13" display="https://huggingface.co/microsoft/Phi-3-mini-4k-instruct-gguf"/>
    <hyperlink ref="B17" r:id="rId14" display="https://huggingface.co/mradermacher/falcon-mamba-7b-instruct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2024-10-13T20:35:13Z</dcterms:created>
  <dc:creator/>
  <dc:description/>
  <dc:language>en-US</dc:language>
  <cp:lastModifiedBy/>
  <dcterms:modified xsi:type="dcterms:W3CDTF">2024-10-22T20:55:04Z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