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xr:revisionPtr revIDLastSave="0" documentId="13_ncr:801_{A1175829-EFF6-4A9E-9090-19140D28B136}" xr6:coauthVersionLast="47" xr6:coauthVersionMax="47" xr10:uidLastSave="{00000000-0000-0000-0000-000000000000}"/>
  <bookViews>
    <workbookView visibility="hidden" xWindow="780" yWindow="780" windowWidth="29100" windowHeight="16500" activeTab="2" xr2:uid="{00000000-000D-0000-FFFF-FFFF00000000}"/>
  </bookViews>
  <sheets>
    <sheet name="Performance" sheetId="1" r:id="rId1"/>
    <sheet name="Performance Summary" sheetId="6" r:id="rId2"/>
    <sheet name="SNR vs Accuracy" sheetId="2" r:id="rId3"/>
    <sheet name="Stats" sheetId="4" r:id="rId4"/>
    <sheet name="Training Set Cry samples" sheetId="3" r:id="rId5"/>
  </sheets>
  <definedNames>
    <definedName name="_xlchart.v1.0" hidden="1">Performance!$B$2:$B$10</definedName>
    <definedName name="_xlchart.v1.1" hidden="1">Performance!$O$2:$O$10</definedName>
    <definedName name="_xlchart.v1.10" hidden="1">Performance!$W$2:$W$10</definedName>
    <definedName name="_xlchart.v1.11" hidden="1">Performance!$B$2:$B$10</definedName>
    <definedName name="_xlchart.v1.12" hidden="1">Performance!$P$1</definedName>
    <definedName name="_xlchart.v1.13" hidden="1">Performance!$P$2:$P$10</definedName>
    <definedName name="_xlchart.v1.14" hidden="1">Performance!$B$2:$B$10</definedName>
    <definedName name="_xlchart.v1.15" hidden="1">Performance!$C$1</definedName>
    <definedName name="_xlchart.v1.16" hidden="1">Performance!$C$2:$C$10</definedName>
    <definedName name="_xlchart.v1.2" hidden="1">Performance!$B$2:$B$10</definedName>
    <definedName name="_xlchart.v1.3" hidden="1">Performance!$Q$1</definedName>
    <definedName name="_xlchart.v1.4" hidden="1">Performance!$Q$2:$Q$10</definedName>
    <definedName name="_xlchart.v1.5" hidden="1">Performance!$B$2:$B$10</definedName>
    <definedName name="_xlchart.v1.6" hidden="1">Performance!$R$1</definedName>
    <definedName name="_xlchart.v1.7" hidden="1">Performance!$R$2:$R$10</definedName>
    <definedName name="_xlchart.v1.8" hidden="1">Performance!$B$2:$B$10</definedName>
    <definedName name="_xlchart.v1.9" hidden="1">Performance!$W$1</definedName>
  </definedName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<sst xmlns="http://schemas.openxmlformats.org/spreadsheetml/2006/main" count="213" uniqueCount="88">
  <si>
    <t>file</t>
  </si>
  <si>
    <t>snr</t>
  </si>
  <si>
    <t>maxSilence</t>
  </si>
  <si>
    <t>minimumAudioLength</t>
  </si>
  <si>
    <t>energyWindow4Analysis</t>
  </si>
  <si>
    <t>pitchWindow4Analysis</t>
  </si>
  <si>
    <t>featurewindowsize</t>
  </si>
  <si>
    <t>featurewindowshift</t>
  </si>
  <si>
    <t>minNFeaturesInCluster</t>
  </si>
  <si>
    <t>nClasses</t>
  </si>
  <si>
    <t>nhidden</t>
  </si>
  <si>
    <t>minibatch</t>
  </si>
  <si>
    <t>nEpochs</t>
  </si>
  <si>
    <t>accuracy</t>
  </si>
  <si>
    <t>precision</t>
  </si>
  <si>
    <t>recall</t>
  </si>
  <si>
    <t>f1</t>
  </si>
  <si>
    <t>tp</t>
  </si>
  <si>
    <t>tn</t>
  </si>
  <si>
    <t>fp</t>
  </si>
  <si>
    <t>fn</t>
  </si>
  <si>
    <t>kappa</t>
  </si>
  <si>
    <t>kappa_lk</t>
  </si>
  <si>
    <t>kappa_f</t>
  </si>
  <si>
    <t>C:\Users\Utente\Ricerca\Experiments\NINA Infant Cry\NIDO\NIDO1\NIDO1.wav</t>
  </si>
  <si>
    <t>Substantial</t>
  </si>
  <si>
    <t>Excellent</t>
  </si>
  <si>
    <t>C:\Users\Utente\Ricerca\Experiments\NINA Infant Cry\NIDO\NIDO2\NIDO2.wav</t>
  </si>
  <si>
    <t>Moderate</t>
  </si>
  <si>
    <t>Good</t>
  </si>
  <si>
    <t>C:\Users\Utente\Ricerca\Experiments\NINA Infant Cry\NIDO\NIDO3\NIDO3.wav</t>
  </si>
  <si>
    <t>Fair</t>
  </si>
  <si>
    <t>Marginal</t>
  </si>
  <si>
    <t>C:\Users\Utente\Ricerca\Experiments\NINA Infant Cry\SUB\SUB1\SUB1.wav</t>
  </si>
  <si>
    <t>C:\Users\Utente\Ricerca\Experiments\NINA Infant Cry\SUB\SUB2\SUB2.wav</t>
  </si>
  <si>
    <t>C:\Users\Utente\Ricerca\Experiments\NINA Infant Cry\SUB\SUB3\SUB3.wav</t>
  </si>
  <si>
    <t>C:\Users\Utente\Ricerca\Experiments\NINA Infant Cry\SUB\SUB4\SUB4.wav</t>
  </si>
  <si>
    <t>Slight</t>
  </si>
  <si>
    <t>C:\Users\Utente\Ricerca\Experiments\NINA Infant Cry\TIN\TIN1\TIN1.wav</t>
  </si>
  <si>
    <t>C:\Users\Utente\Ricerca\Experiments\NINA Infant Cry\TIN\TIN2\TIN2.wav</t>
  </si>
  <si>
    <t>Environment</t>
  </si>
  <si>
    <t>OVERALL</t>
  </si>
  <si>
    <t>duration (s)</t>
  </si>
  <si>
    <t>duration (min)</t>
  </si>
  <si>
    <t>Total (s)</t>
  </si>
  <si>
    <t># TS for training HMM</t>
  </si>
  <si>
    <t>duration complete (s)</t>
  </si>
  <si>
    <t>description</t>
  </si>
  <si>
    <t>neonato durante visita</t>
  </si>
  <si>
    <t>neonato in culla in attesa di visita</t>
  </si>
  <si>
    <t>neonati multipli con rumore di personale sanitario</t>
  </si>
  <si>
    <t>duration complete (min)</t>
  </si>
  <si>
    <t>prematuro in incubatrice, infastidito da manovre care</t>
  </si>
  <si>
    <t>neonato in tin dentro incubatrice con telefono sopra incubatrice</t>
  </si>
  <si>
    <t>neonato in sub stabile</t>
  </si>
  <si>
    <t>neonato in sub pianto da fame</t>
  </si>
  <si>
    <t>neonato in sub, nato a termine in incubatrice, al termine della procedura di ecografia</t>
  </si>
  <si>
    <t>neonato in sub, pianto da fame</t>
  </si>
  <si>
    <t>ALL</t>
  </si>
  <si>
    <t>Examination</t>
  </si>
  <si>
    <t>Spontaneous</t>
  </si>
  <si>
    <t>Hunger</t>
  </si>
  <si>
    <t>cry classification</t>
  </si>
  <si>
    <t>environment classification</t>
  </si>
  <si>
    <t>Physical needs</t>
  </si>
  <si>
    <t>Crowdy, people talking, multiple cries, stressing environment</t>
  </si>
  <si>
    <t>People talking lowdly, low noise level</t>
  </si>
  <si>
    <t>People talking lowdly, high noise level</t>
  </si>
  <si>
    <t>People talking lowdly, high noise level, periodic machine noise</t>
  </si>
  <si>
    <t>Periodic machine noise, alarms</t>
  </si>
  <si>
    <t>People talking quietly, high noise level, constant machine noise</t>
  </si>
  <si>
    <t>NURSERY</t>
  </si>
  <si>
    <t>INTENSIVE</t>
  </si>
  <si>
    <t>SUB-INTENSIVE</t>
  </si>
  <si>
    <t>HIGH</t>
  </si>
  <si>
    <t>MEDIUM</t>
  </si>
  <si>
    <t>OVERALL-NURSERY</t>
  </si>
  <si>
    <t>OVERALL-SUB-INTENSIVE</t>
  </si>
  <si>
    <t>OVERALL-INTENSIVE</t>
  </si>
  <si>
    <t>CNR</t>
  </si>
  <si>
    <t>kappa - Landis &amp; Koch</t>
  </si>
  <si>
    <t>kappa - Fleiss</t>
  </si>
  <si>
    <t>Accuracy</t>
  </si>
  <si>
    <t>Precision</t>
  </si>
  <si>
    <t>Recall</t>
  </si>
  <si>
    <t>F1</t>
  </si>
  <si>
    <t>Kappa</t>
  </si>
  <si>
    <t>SNR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</si>
</sst>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SNR vs</a:t>
            </a:r>
            <a:r>
              <a:rPr lang="it-IT" baseline="0"/>
              <a:t> Performance Measurements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'SNR vs Accuracy'!$B$1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'SNR vs Accuracy'!$A$2:$A$10</c:f>
              <c:numCache>
                <c:formatCode>0.00</c:formatCode>
                <c:ptCount val="9"/>
                <c:pt idx="0">
                  <c:v>3.12869271030545</c:v>
                </c:pt>
                <c:pt idx="1">
                  <c:v>4.4048959473515197</c:v>
                </c:pt>
                <c:pt idx="2">
                  <c:v>5.0523168087946901</c:v>
                </c:pt>
                <c:pt idx="3">
                  <c:v>6.0375992830992899</c:v>
                </c:pt>
                <c:pt idx="4">
                  <c:v>9.4416905218884395</c:v>
                </c:pt>
                <c:pt idx="5">
                  <c:v>13.662433206723801</c:v>
                </c:pt>
                <c:pt idx="6">
                  <c:v>16.706388264192899</c:v>
                </c:pt>
                <c:pt idx="7">
                  <c:v>16.860605159999999</c:v>
                </c:pt>
                <c:pt idx="8">
                  <c:v>20.006339908803401</c:v>
                </c:pt>
              </c:numCache>
            </c:numRef>
          </c:cat>
          <c:val>
            <c:numRef>
              <c:f>'SNR vs Accuracy'!$B$2:$B$10</c:f>
              <c:numCache>
                <c:formatCode>0.00</c:formatCode>
                <c:ptCount val="9"/>
                <c:pt idx="0">
                  <c:v>0.86985708074788304</c:v>
                </c:pt>
                <c:pt idx="1">
                  <c:v>0.56755060737775398</c:v>
                </c:pt>
                <c:pt idx="2">
                  <c:v>0.81987131209340003</c:v>
                </c:pt>
                <c:pt idx="3">
                  <c:v>0.62690879165735403</c:v>
                </c:pt>
                <c:pt idx="4">
                  <c:v>0.89578415012513601</c:v>
                </c:pt>
                <c:pt idx="5">
                  <c:v>0.85937026778149295</c:v>
                </c:pt>
                <c:pt idx="6">
                  <c:v>0.79594955519226596</c:v>
                </c:pt>
                <c:pt idx="7">
                  <c:v>0.62019070700000001</c:v>
                </c:pt>
                <c:pt idx="8">
                  <c:v>0.87475206202531197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0CD-AA96-5977E6F3E7F6}"/>
            </c:ext>
          </c:extLst>
        </c:ser>
        <c:ser>
          <c:idx val="1"/>
          <c:order val="1"/>
          <c:tx>
            <c:strRef>
              <c:f>'SNR vs Accuracy'!$C$1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Accuracy'!$C$2:$C$10</c:f>
              <c:numCache>
                <c:formatCode>0.00</c:formatCode>
                <c:ptCount val="9"/>
                <c:pt idx="0">
                  <c:v>0.84455320013171598</c:v>
                </c:pt>
                <c:pt idx="1">
                  <c:v>0.54175495993630995</c:v>
                </c:pt>
                <c:pt idx="2">
                  <c:v>0.19407537548554499</c:v>
                </c:pt>
                <c:pt idx="3">
                  <c:v>0.63291425511243404</c:v>
                </c:pt>
                <c:pt idx="4">
                  <c:v>0.95206864235979505</c:v>
                </c:pt>
                <c:pt idx="5">
                  <c:v>0.49130985727624299</c:v>
                </c:pt>
                <c:pt idx="6">
                  <c:v>0.69880984505663202</c:v>
                </c:pt>
                <c:pt idx="7">
                  <c:v>0.47830087799999998</c:v>
                </c:pt>
                <c:pt idx="8">
                  <c:v>0.72960046669312095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5-40CD-AA96-5977E6F3E7F6}"/>
            </c:ext>
          </c:extLst>
        </c:ser>
        <c:ser>
          <c:idx val="2"/>
          <c:order val="2"/>
          <c:tx>
            <c:strRef>
              <c:f>'SNR vs Accuracy'!$D$1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Accuracy'!$D$2:$D$10</c:f>
              <c:numCache>
                <c:formatCode>0.00</c:formatCode>
                <c:ptCount val="9"/>
                <c:pt idx="0">
                  <c:v>0.91692534284405303</c:v>
                </c:pt>
                <c:pt idx="1">
                  <c:v>0.82153689989248602</c:v>
                </c:pt>
                <c:pt idx="2">
                  <c:v>0.94992848860555001</c:v>
                </c:pt>
                <c:pt idx="3">
                  <c:v>0.93406974850273805</c:v>
                </c:pt>
                <c:pt idx="4">
                  <c:v>0.84251737575266805</c:v>
                </c:pt>
                <c:pt idx="5">
                  <c:v>0.65724227149038605</c:v>
                </c:pt>
                <c:pt idx="6">
                  <c:v>0.97682467426669894</c:v>
                </c:pt>
                <c:pt idx="7">
                  <c:v>0.92059264500000004</c:v>
                </c:pt>
                <c:pt idx="8">
                  <c:v>0.84521802191782003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5-40CD-AA96-5977E6F3E7F6}"/>
            </c:ext>
          </c:extLst>
        </c:ser>
        <c:ser>
          <c:idx val="3"/>
          <c:order val="3"/>
          <c:tx>
            <c:strRef>
              <c:f>'SNR vs Accuracy'!$E$1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Accuracy'!$E$2:$E$10</c:f>
              <c:numCache>
                <c:formatCode>0.00</c:formatCode>
                <c:ptCount val="9"/>
                <c:pt idx="0">
                  <c:v>0.87925252983506597</c:v>
                </c:pt>
                <c:pt idx="1">
                  <c:v>0.65293676783685395</c:v>
                </c:pt>
                <c:pt idx="2">
                  <c:v>0.322302631830723</c:v>
                </c:pt>
                <c:pt idx="3">
                  <c:v>0.75455276854486097</c:v>
                </c:pt>
                <c:pt idx="4">
                  <c:v>0.89394920722837301</c:v>
                </c:pt>
                <c:pt idx="5">
                  <c:v>0.56228985783799201</c:v>
                </c:pt>
                <c:pt idx="6">
                  <c:v>0.81475368452956698</c:v>
                </c:pt>
                <c:pt idx="7">
                  <c:v>0.62952649800000005</c:v>
                </c:pt>
                <c:pt idx="8">
                  <c:v>0.78316513008760702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35-40CD-AA96-5977E6F3E7F6}"/>
            </c:ext>
          </c:extLst>
        </c:ser>
        <c:ser>
          <c:idx val="4"/>
          <c:order val="4"/>
          <c:tx>
            <c:strRef>
              <c:f>'SNR vs Accuracy'!$F$1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Accuracy'!$F$2:$F$10</c:f>
              <c:numCache>
                <c:formatCode>0.00</c:formatCode>
                <c:ptCount val="9"/>
                <c:pt idx="0">
                  <c:v>0.73864429404214305</c:v>
                </c:pt>
                <c:pt idx="1">
                  <c:v>0.139286312738678</c:v>
                </c:pt>
                <c:pt idx="2">
                  <c:v>0.267446825708056</c:v>
                </c:pt>
                <c:pt idx="3">
                  <c:v>8.4319984469194101E-2</c:v>
                </c:pt>
                <c:pt idx="4">
                  <c:v>0.79225372302574004</c:v>
                </c:pt>
                <c:pt idx="5">
                  <c:v>0.480592436580282</c:v>
                </c:pt>
                <c:pt idx="6">
                  <c:v>0.60111202179827705</c:v>
                </c:pt>
                <c:pt idx="7">
                  <c:v>0.312208649</c:v>
                </c:pt>
                <c:pt idx="8">
                  <c:v>0.695775899905552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35-40CD-AA96-5977E6F3E7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555088"/>
        <c:axId val="457545936"/>
      </c:lineChart>
      <c:catAx>
        <c:axId val="4575550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45936"/>
        <c:crosses val="autoZero"/>
        <c:auto val="1"/>
        <c:lblAlgn val="ctr"/>
        <c:lblOffset val="100"/>
        <c:noMultiLvlLbl val="0"/>
      </c:catAx>
      <c:valAx>
        <c:axId val="457545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Cry types</a:t>
            </a:r>
            <a:r>
              <a:rPr lang="it-IT" baseline="0"/>
              <a:t> per environment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Stats!$A$18</c:f>
              <c:strCache>
                <c:ptCount val="1"/>
                <c:pt idx="0">
                  <c:v>NURSERY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Stats!$B$17:$E$17</c:f>
              <c:strCache>
                <c:ptCount val="4"/>
                <c:pt idx="0">
                  <c:v>Examination</c:v>
                </c:pt>
                <c:pt idx="1">
                  <c:v>Physical needs</c:v>
                </c:pt>
                <c:pt idx="2">
                  <c:v>Spontaneous</c:v>
                </c:pt>
                <c:pt idx="3">
                  <c:v>Hunger</c:v>
                </c:pt>
              </c:strCache>
            </c:strRef>
          </c:cat>
          <c:val>
            <c:numRef>
              <c:f>Stats!$B$18:$E$18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3-4CA0-9BDC-CBB208E37527}"/>
            </c:ext>
          </c:extLst>
        </c:ser>
        <c:ser>
          <c:idx val="1"/>
          <c:order val="1"/>
          <c:tx>
            <c:strRef>
              <c:f>Stats!$A$19</c:f>
              <c:strCache>
                <c:ptCount val="1"/>
                <c:pt idx="0">
                  <c:v>SUB-INTENSIVE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Stats!$B$17:$E$17</c:f>
              <c:strCache>
                <c:ptCount val="4"/>
                <c:pt idx="0">
                  <c:v>Examination</c:v>
                </c:pt>
                <c:pt idx="1">
                  <c:v>Physical needs</c:v>
                </c:pt>
                <c:pt idx="2">
                  <c:v>Spontaneous</c:v>
                </c:pt>
                <c:pt idx="3">
                  <c:v>Hunger</c:v>
                </c:pt>
              </c:strCache>
            </c:strRef>
          </c:cat>
          <c:val>
            <c:numRef>
              <c:f>Stats!$B$19:$E$19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3-4CA0-9BDC-CBB208E37527}"/>
            </c:ext>
          </c:extLst>
        </c:ser>
        <c:ser>
          <c:idx val="2"/>
          <c:order val="2"/>
          <c:tx>
            <c:strRef>
              <c:f>Stats!$A$20</c:f>
              <c:strCache>
                <c:ptCount val="1"/>
                <c:pt idx="0">
                  <c:v>INTENSIVE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Stats!$B$17:$E$17</c:f>
              <c:strCache>
                <c:ptCount val="4"/>
                <c:pt idx="0">
                  <c:v>Examination</c:v>
                </c:pt>
                <c:pt idx="1">
                  <c:v>Physical needs</c:v>
                </c:pt>
                <c:pt idx="2">
                  <c:v>Spontaneous</c:v>
                </c:pt>
                <c:pt idx="3">
                  <c:v>Hunger</c:v>
                </c:pt>
              </c:strCache>
            </c:strRef>
          </c:cat>
          <c:val>
            <c:numRef>
              <c:f>Stats!$B$20:$E$20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3-4CA0-9BDC-CBB208E3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479375"/>
        <c:axId val="1493480207"/>
      </c:barChart>
      <c:catAx>
        <c:axId val="14934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480207"/>
        <c:crosses val="autoZero"/>
        <c:auto val="1"/>
        <c:lblAlgn val="ctr"/>
        <c:lblOffset val="100"/>
        <c:noMultiLvlLbl val="0"/>
      </c:catAx>
      <c:valAx>
        <c:axId val="14934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4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Environmental</a:t>
            </a:r>
            <a:r>
              <a:rPr lang="it-IT" baseline="0"/>
              <a:t> stress level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Stats!$B$23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Stats!$A$24:$A$26</c:f>
              <c:strCache>
                <c:ptCount val="3"/>
                <c:pt idx="0">
                  <c:v>NURSERY</c:v>
                </c:pt>
                <c:pt idx="1">
                  <c:v>SUB-INTENSIVE</c:v>
                </c:pt>
                <c:pt idx="2">
                  <c:v>INTENSIVE</c:v>
                </c:pt>
              </c:strCache>
            </c:strRef>
          </c:cat>
          <c:val>
            <c:numRef>
              <c:f>Stats!$B$24:$B$26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C-479D-9B72-273697D8031C}"/>
            </c:ext>
          </c:extLst>
        </c:ser>
        <c:ser>
          <c:idx val="1"/>
          <c:order val="1"/>
          <c:tx>
            <c:strRef>
              <c:f>Stats!$C$23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Stats!$A$24:$A$26</c:f>
              <c:strCache>
                <c:ptCount val="3"/>
                <c:pt idx="0">
                  <c:v>NURSERY</c:v>
                </c:pt>
                <c:pt idx="1">
                  <c:v>SUB-INTENSIVE</c:v>
                </c:pt>
                <c:pt idx="2">
                  <c:v>INTENSIVE</c:v>
                </c:pt>
              </c:strCache>
            </c:strRef>
          </c:cat>
          <c:val>
            <c:numRef>
              <c:f>Stats!$C$24:$C$26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C-479D-9B72-273697D8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587103"/>
        <c:axId val="1664588351"/>
      </c:barChart>
      <c:catAx>
        <c:axId val="16645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588351"/>
        <c:crosses val="autoZero"/>
        <c:auto val="1"/>
        <c:lblAlgn val="ctr"/>
        <c:lblOffset val="100"/>
        <c:noMultiLvlLbl val="0"/>
      </c:catAx>
      <c:valAx>
        <c:axId val="1664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5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Environment vs 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Accuracy</a:t>
          </a:r>
        </a:p>
      </cx:txPr>
    </cx:title>
    <cx:plotArea>
      <cx:plotAreaRegion>
        <cx:series layoutId="boxWhisker" uniqueId="{69B320A9-5D37-46E1-B9C8-2F719F17411D}"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Environment vs Precision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Precision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_xlchart.v1.12</cx:f>
              <cx:v>precision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Environment vs Recall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Recall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_xlchart.v1.3</cx:f>
              <cx:v>recall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Environment vs F1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F1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_xlchart.v1.6</cx:f>
              <cx:v>f1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Environment vs Kappa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Kappa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_xlchart.v1.9</cx:f>
              <cx:v>kappa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Environment vs SNR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SNR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_xlchart.v1.15</cx:f>
              <cx:v>snr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2514600</xdr:colOff>
      <xdr:row>22</xdr:row>
      <xdr:rowOff>31296</xdr:rowOff>
    </xdr:from>
    <xdr:to>
      <xdr:col>2</xdr:col>
      <xdr:colOff>409576</xdr:colOff>
      <xdr:row>39</xdr:row>
      <xdr:rowOff>88445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3ED6CB8B-39A2-4FE6-966A-5F86D147D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4603296"/>
              <a:ext cx="398145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552450</xdr:colOff>
      <xdr:row>22</xdr:row>
      <xdr:rowOff>50346</xdr:rowOff>
    </xdr:from>
    <xdr:to>
      <xdr:col>10</xdr:col>
      <xdr:colOff>304801</xdr:colOff>
      <xdr:row>39</xdr:row>
      <xdr:rowOff>107495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71DD061B-84EE-4ECB-BC9C-DCAE69911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8925" y="4622346"/>
              <a:ext cx="472440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476250</xdr:colOff>
      <xdr:row>22</xdr:row>
      <xdr:rowOff>59871</xdr:rowOff>
    </xdr:from>
    <xdr:to>
      <xdr:col>18</xdr:col>
      <xdr:colOff>323851</xdr:colOff>
      <xdr:row>39</xdr:row>
      <xdr:rowOff>117020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4CC86745-46CF-41BB-9323-7EAA7BDBA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775" y="4631871"/>
              <a:ext cx="476250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2496911</xdr:colOff>
      <xdr:row>39</xdr:row>
      <xdr:rowOff>178253</xdr:rowOff>
    </xdr:from>
    <xdr:to>
      <xdr:col>2</xdr:col>
      <xdr:colOff>412297</xdr:colOff>
      <xdr:row>57</xdr:row>
      <xdr:rowOff>44902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319C90FC-8182-4448-92CF-96DE054501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6911" y="7988753"/>
              <a:ext cx="400186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526597</xdr:colOff>
      <xdr:row>39</xdr:row>
      <xdr:rowOff>176892</xdr:rowOff>
    </xdr:from>
    <xdr:to>
      <xdr:col>10</xdr:col>
      <xdr:colOff>278948</xdr:colOff>
      <xdr:row>57</xdr:row>
      <xdr:rowOff>43541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171FCE45-45D4-4DD9-A29B-57DEC6F117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3072" y="7987392"/>
              <a:ext cx="472440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462644</xdr:colOff>
      <xdr:row>39</xdr:row>
      <xdr:rowOff>176893</xdr:rowOff>
    </xdr:from>
    <xdr:to>
      <xdr:col>18</xdr:col>
      <xdr:colOff>289834</xdr:colOff>
      <xdr:row>57</xdr:row>
      <xdr:rowOff>43542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40ED51E0-9266-4968-A17C-892CC1E01B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1169" y="7987393"/>
              <a:ext cx="4742090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171450</xdr:rowOff>
    </xdr:from>
    <xdr:to>
      <xdr:col>22</xdr:col>
      <xdr:colOff>381000</xdr:colOff>
      <xdr:row>30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C728F6-92EF-4729-B563-E486D7492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80962</xdr:rowOff>
    </xdr:from>
    <xdr:to>
      <xdr:col>16</xdr:col>
      <xdr:colOff>266700</xdr:colOff>
      <xdr:row>14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E37F53-6829-474A-8EA1-62E0C5731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16</xdr:row>
      <xdr:rowOff>147637</xdr:rowOff>
    </xdr:from>
    <xdr:to>
      <xdr:col>16</xdr:col>
      <xdr:colOff>328612</xdr:colOff>
      <xdr:row>31</xdr:row>
      <xdr:rowOff>33337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E7A093-60BD-4755-8D50-AFA61B0F1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topLeftCell="I1" zoomScale="55" zoomScaleNormal="55" workbookViewId="0">
      <selection activeCell="AD1" sqref="AD1:AD10"/>
    </sheetView>
  </sheetViews>
  <sheetFormatPr defaultRowHeight="15" x14ac:dyDescent="0.25"/>
  <cols>
    <col min="1" max="1" width="74.140625" bestFit="1" customWidth="1"/>
    <col min="2" max="2" width="17.140625" bestFit="1" customWidth="1"/>
    <col min="3" max="3" width="10.5703125" bestFit="1" customWidth="1"/>
    <col min="15" max="18" width="9.28515625" bestFit="1" customWidth="1"/>
    <col min="19" max="19" width="16.85546875" bestFit="1" customWidth="1"/>
    <col min="20" max="20" width="17.7109375" bestFit="1" customWidth="1"/>
    <col min="21" max="21" width="16.85546875" bestFit="1" customWidth="1"/>
    <col min="22" max="22" width="15.42578125" bestFit="1" customWidth="1"/>
    <col min="23" max="23" width="9.28515625" bestFit="1" customWidth="1"/>
    <col min="26" max="26" width="15.7109375" customWidth="1"/>
    <col min="27" max="27" width="19.28515625" customWidth="1"/>
    <col min="28" max="28" width="22.5703125" customWidth="1"/>
    <col min="29" max="29" width="26.140625" customWidth="1"/>
    <col min="30" max="30" width="50.7109375" style="4" customWidth="1"/>
    <col min="31" max="31" width="20.28515625" bestFit="1" customWidth="1"/>
    <col min="32" max="32" width="60.7109375" customWidth="1"/>
  </cols>
  <sheetData>
    <row r="1" spans="1:32" x14ac:dyDescent="0.25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42</v>
      </c>
      <c r="AA1" t="s">
        <v>43</v>
      </c>
      <c r="AB1" t="s">
        <v>46</v>
      </c>
      <c r="AC1" t="s">
        <v>51</v>
      </c>
      <c r="AD1" s="4" t="s">
        <v>47</v>
      </c>
      <c r="AE1" t="s">
        <v>62</v>
      </c>
      <c r="AF1" t="s">
        <v>63</v>
      </c>
    </row>
    <row r="2" spans="1:32" x14ac:dyDescent="0.25">
      <c r="A2" t="s">
        <v>24</v>
      </c>
      <c r="B2" t="s">
        <v>71</v>
      </c>
      <c r="C2" s="1">
        <v>9.4416905218884395</v>
      </c>
      <c r="D2">
        <v>0.5</v>
      </c>
      <c r="E2">
        <v>5</v>
      </c>
      <c r="F2">
        <v>0.1</v>
      </c>
      <c r="G2">
        <v>0.1</v>
      </c>
      <c r="H2">
        <v>0.3</v>
      </c>
      <c r="I2">
        <v>0.1</v>
      </c>
      <c r="J2">
        <v>5</v>
      </c>
      <c r="K2">
        <v>2</v>
      </c>
      <c r="L2">
        <v>3</v>
      </c>
      <c r="M2">
        <v>150</v>
      </c>
      <c r="N2">
        <v>2</v>
      </c>
      <c r="O2" s="1">
        <v>0.89578415012513601</v>
      </c>
      <c r="P2" s="1">
        <v>0.95206864235979505</v>
      </c>
      <c r="Q2" s="1">
        <v>0.84251737575266805</v>
      </c>
      <c r="R2" s="1">
        <v>0.89394920722837301</v>
      </c>
      <c r="S2" s="2">
        <v>600404</v>
      </c>
      <c r="T2" s="2">
        <v>624055</v>
      </c>
      <c r="U2" s="2">
        <v>30227</v>
      </c>
      <c r="V2" s="2">
        <v>112227</v>
      </c>
      <c r="W2" s="1">
        <v>0.79225372302574004</v>
      </c>
      <c r="X2" t="s">
        <v>25</v>
      </c>
      <c r="Y2" t="s">
        <v>26</v>
      </c>
      <c r="Z2" s="1">
        <f>SUM(S2:V2)/44100</f>
        <v>30.995759637188208</v>
      </c>
      <c r="AA2" s="1">
        <f>Z2/60</f>
        <v>0.51659599395313682</v>
      </c>
      <c r="AB2">
        <v>36</v>
      </c>
      <c r="AC2">
        <f>AB2/60</f>
        <v>0.6</v>
      </c>
      <c r="AD2" s="4" t="s">
        <v>48</v>
      </c>
      <c r="AE2" t="s">
        <v>59</v>
      </c>
      <c r="AF2" t="s">
        <v>66</v>
      </c>
    </row>
    <row r="3" spans="1:32" x14ac:dyDescent="0.25">
      <c r="A3" t="s">
        <v>27</v>
      </c>
      <c r="B3" t="s">
        <v>71</v>
      </c>
      <c r="C3" s="1">
        <v>13.662433206723801</v>
      </c>
      <c r="D3">
        <v>0.5</v>
      </c>
      <c r="E3">
        <v>5</v>
      </c>
      <c r="F3">
        <v>0.1</v>
      </c>
      <c r="G3">
        <v>0.1</v>
      </c>
      <c r="H3">
        <v>0.3</v>
      </c>
      <c r="I3">
        <v>0.1</v>
      </c>
      <c r="J3">
        <v>5</v>
      </c>
      <c r="K3">
        <v>2</v>
      </c>
      <c r="L3">
        <v>3</v>
      </c>
      <c r="M3">
        <v>150</v>
      </c>
      <c r="N3">
        <v>2</v>
      </c>
      <c r="O3" s="1">
        <v>0.85937026778149295</v>
      </c>
      <c r="P3" s="1">
        <v>0.49130985727624299</v>
      </c>
      <c r="Q3" s="1">
        <v>0.65724227149038605</v>
      </c>
      <c r="R3" s="1">
        <v>0.56228985783799201</v>
      </c>
      <c r="S3" s="2">
        <v>73667</v>
      </c>
      <c r="T3" s="2">
        <v>627195</v>
      </c>
      <c r="U3" s="2">
        <v>76273</v>
      </c>
      <c r="V3" s="2">
        <v>38418</v>
      </c>
      <c r="W3" s="1">
        <v>0.480592436580282</v>
      </c>
      <c r="X3" t="s">
        <v>28</v>
      </c>
      <c r="Y3" t="s">
        <v>29</v>
      </c>
      <c r="Z3" s="1">
        <f t="shared" ref="Z3:Z10" si="0">SUM(S3:V3)/44100</f>
        <v>18.493265306122449</v>
      </c>
      <c r="AA3" s="1">
        <f t="shared" ref="AA3:AA12" si="1">Z3/60</f>
        <v>0.30822108843537416</v>
      </c>
      <c r="AB3">
        <v>21</v>
      </c>
      <c r="AC3">
        <f t="shared" ref="AC3:AC10" si="2">AB3/60</f>
        <v>0.35</v>
      </c>
      <c r="AD3" s="4" t="s">
        <v>49</v>
      </c>
      <c r="AE3" t="s">
        <v>64</v>
      </c>
      <c r="AF3" t="s">
        <v>66</v>
      </c>
    </row>
    <row r="4" spans="1:32" x14ac:dyDescent="0.25">
      <c r="A4" t="s">
        <v>30</v>
      </c>
      <c r="B4" t="s">
        <v>71</v>
      </c>
      <c r="C4" s="1">
        <v>16.8606051572932</v>
      </c>
      <c r="D4">
        <v>0.5</v>
      </c>
      <c r="E4">
        <v>5</v>
      </c>
      <c r="F4">
        <v>0.1</v>
      </c>
      <c r="G4">
        <v>0.1</v>
      </c>
      <c r="H4">
        <v>0.3</v>
      </c>
      <c r="I4">
        <v>0.1</v>
      </c>
      <c r="J4">
        <v>5</v>
      </c>
      <c r="K4">
        <v>2</v>
      </c>
      <c r="L4">
        <v>3</v>
      </c>
      <c r="M4">
        <v>150</v>
      </c>
      <c r="N4">
        <v>2</v>
      </c>
      <c r="O4" s="1">
        <v>0.63616537065146905</v>
      </c>
      <c r="P4" s="1">
        <v>0.48985461507399503</v>
      </c>
      <c r="Q4" s="1">
        <v>0.91633188208354699</v>
      </c>
      <c r="R4" s="1">
        <v>0.63842086705484302</v>
      </c>
      <c r="S4" s="2">
        <v>2315797</v>
      </c>
      <c r="T4" s="2">
        <v>2270823</v>
      </c>
      <c r="U4" s="2">
        <v>2411722</v>
      </c>
      <c r="V4" s="2">
        <v>211450</v>
      </c>
      <c r="W4" s="1">
        <v>0.334303660633468</v>
      </c>
      <c r="X4" t="s">
        <v>31</v>
      </c>
      <c r="Y4" t="s">
        <v>32</v>
      </c>
      <c r="Z4" s="1">
        <f t="shared" si="0"/>
        <v>163.48734693877552</v>
      </c>
      <c r="AA4" s="1">
        <f t="shared" si="1"/>
        <v>2.7247891156462587</v>
      </c>
      <c r="AB4">
        <v>451</v>
      </c>
      <c r="AC4">
        <f t="shared" si="2"/>
        <v>7.5166666666666666</v>
      </c>
      <c r="AD4" s="4" t="s">
        <v>50</v>
      </c>
      <c r="AE4" t="s">
        <v>60</v>
      </c>
      <c r="AF4" t="s">
        <v>65</v>
      </c>
    </row>
    <row r="5" spans="1:32" x14ac:dyDescent="0.25">
      <c r="A5" t="s">
        <v>33</v>
      </c>
      <c r="B5" t="s">
        <v>73</v>
      </c>
      <c r="C5" s="1">
        <v>20.006339908803401</v>
      </c>
      <c r="D5">
        <v>0.5</v>
      </c>
      <c r="E5">
        <v>5</v>
      </c>
      <c r="F5">
        <v>0.1</v>
      </c>
      <c r="G5">
        <v>0.1</v>
      </c>
      <c r="H5">
        <v>0.3</v>
      </c>
      <c r="I5">
        <v>0.1</v>
      </c>
      <c r="J5">
        <v>5</v>
      </c>
      <c r="K5">
        <v>2</v>
      </c>
      <c r="L5">
        <v>3</v>
      </c>
      <c r="M5">
        <v>150</v>
      </c>
      <c r="N5">
        <v>2</v>
      </c>
      <c r="O5" s="1">
        <v>0.87475206202531197</v>
      </c>
      <c r="P5" s="1">
        <v>0.72960046669312095</v>
      </c>
      <c r="Q5" s="1">
        <v>0.84521802191782003</v>
      </c>
      <c r="R5" s="1">
        <v>0.78316513008760702</v>
      </c>
      <c r="S5" s="2">
        <v>1505810</v>
      </c>
      <c r="T5" s="2">
        <v>4317774</v>
      </c>
      <c r="U5" s="2">
        <v>558073</v>
      </c>
      <c r="V5" s="2">
        <v>275754</v>
      </c>
      <c r="W5" s="1">
        <v>0.695775899905552</v>
      </c>
      <c r="X5" t="s">
        <v>25</v>
      </c>
      <c r="Y5" t="s">
        <v>29</v>
      </c>
      <c r="Z5" s="1">
        <f t="shared" si="0"/>
        <v>150.96170068027212</v>
      </c>
      <c r="AA5" s="1">
        <f t="shared" si="1"/>
        <v>2.5160283446712017</v>
      </c>
      <c r="AB5">
        <v>152</v>
      </c>
      <c r="AC5">
        <f t="shared" si="2"/>
        <v>2.5333333333333332</v>
      </c>
      <c r="AD5" s="4" t="s">
        <v>54</v>
      </c>
      <c r="AE5" t="s">
        <v>60</v>
      </c>
      <c r="AF5" t="s">
        <v>66</v>
      </c>
    </row>
    <row r="6" spans="1:32" x14ac:dyDescent="0.25">
      <c r="A6" t="s">
        <v>34</v>
      </c>
      <c r="B6" t="s">
        <v>73</v>
      </c>
      <c r="C6" s="1">
        <v>16.706388264192899</v>
      </c>
      <c r="D6">
        <v>0.5</v>
      </c>
      <c r="E6">
        <v>5</v>
      </c>
      <c r="F6">
        <v>0.1</v>
      </c>
      <c r="G6">
        <v>0.1</v>
      </c>
      <c r="H6">
        <v>0.3</v>
      </c>
      <c r="I6">
        <v>0.1</v>
      </c>
      <c r="J6">
        <v>5</v>
      </c>
      <c r="K6">
        <v>2</v>
      </c>
      <c r="L6">
        <v>3</v>
      </c>
      <c r="M6">
        <v>150</v>
      </c>
      <c r="N6">
        <v>2</v>
      </c>
      <c r="O6" s="1">
        <v>0.79594955519226596</v>
      </c>
      <c r="P6" s="1">
        <v>0.69880984505663202</v>
      </c>
      <c r="Q6" s="1">
        <v>0.97682467426669894</v>
      </c>
      <c r="R6" s="1">
        <v>0.81475368452956698</v>
      </c>
      <c r="S6" s="2">
        <v>989245</v>
      </c>
      <c r="T6" s="2">
        <v>765464</v>
      </c>
      <c r="U6" s="2">
        <v>426369</v>
      </c>
      <c r="V6" s="2">
        <v>23470</v>
      </c>
      <c r="W6" s="1">
        <v>0.60111202179827705</v>
      </c>
      <c r="X6" t="s">
        <v>25</v>
      </c>
      <c r="Y6" t="s">
        <v>29</v>
      </c>
      <c r="Z6" s="1">
        <f t="shared" si="0"/>
        <v>49.989750566893427</v>
      </c>
      <c r="AA6" s="1">
        <f t="shared" si="1"/>
        <v>0.83316250944822379</v>
      </c>
      <c r="AB6">
        <v>50</v>
      </c>
      <c r="AC6">
        <f t="shared" si="2"/>
        <v>0.83333333333333337</v>
      </c>
      <c r="AD6" s="4" t="s">
        <v>55</v>
      </c>
      <c r="AE6" t="s">
        <v>61</v>
      </c>
      <c r="AF6" t="s">
        <v>69</v>
      </c>
    </row>
    <row r="7" spans="1:32" ht="30" x14ac:dyDescent="0.25">
      <c r="A7" t="s">
        <v>35</v>
      </c>
      <c r="B7" t="s">
        <v>73</v>
      </c>
      <c r="C7" s="1">
        <v>3.12869271030545</v>
      </c>
      <c r="D7">
        <v>0.5</v>
      </c>
      <c r="E7">
        <v>5</v>
      </c>
      <c r="F7">
        <v>0.1</v>
      </c>
      <c r="G7">
        <v>0.1</v>
      </c>
      <c r="H7">
        <v>0.3</v>
      </c>
      <c r="I7">
        <v>0.1</v>
      </c>
      <c r="J7">
        <v>5</v>
      </c>
      <c r="K7">
        <v>2</v>
      </c>
      <c r="L7">
        <v>3</v>
      </c>
      <c r="M7">
        <v>150</v>
      </c>
      <c r="N7">
        <v>2</v>
      </c>
      <c r="O7" s="1">
        <v>0.86985708074788304</v>
      </c>
      <c r="P7" s="1">
        <v>0.84455320013171598</v>
      </c>
      <c r="Q7" s="1">
        <v>0.91692534284405303</v>
      </c>
      <c r="R7" s="1">
        <v>0.87925252983506597</v>
      </c>
      <c r="S7" s="2">
        <v>428316</v>
      </c>
      <c r="T7" s="2">
        <v>357980</v>
      </c>
      <c r="U7" s="2">
        <v>78835</v>
      </c>
      <c r="V7" s="2">
        <v>38806</v>
      </c>
      <c r="W7" s="1">
        <v>0.73864429404214305</v>
      </c>
      <c r="X7" t="s">
        <v>25</v>
      </c>
      <c r="Y7" t="s">
        <v>29</v>
      </c>
      <c r="Z7" s="1">
        <f t="shared" si="0"/>
        <v>20.497437641723355</v>
      </c>
      <c r="AA7" s="1">
        <f t="shared" si="1"/>
        <v>0.34162396069538925</v>
      </c>
      <c r="AB7">
        <v>21</v>
      </c>
      <c r="AC7">
        <f t="shared" si="2"/>
        <v>0.35</v>
      </c>
      <c r="AD7" s="4" t="s">
        <v>56</v>
      </c>
      <c r="AE7" t="s">
        <v>59</v>
      </c>
      <c r="AF7" t="s">
        <v>67</v>
      </c>
    </row>
    <row r="8" spans="1:32" x14ac:dyDescent="0.25">
      <c r="A8" t="s">
        <v>36</v>
      </c>
      <c r="B8" t="s">
        <v>73</v>
      </c>
      <c r="C8" s="1">
        <v>6.0375992830992899</v>
      </c>
      <c r="D8">
        <v>0.5</v>
      </c>
      <c r="E8">
        <v>5</v>
      </c>
      <c r="F8">
        <v>0.1</v>
      </c>
      <c r="G8">
        <v>0.1</v>
      </c>
      <c r="H8">
        <v>0.3</v>
      </c>
      <c r="I8">
        <v>0.1</v>
      </c>
      <c r="J8">
        <v>5</v>
      </c>
      <c r="K8">
        <v>2</v>
      </c>
      <c r="L8">
        <v>3</v>
      </c>
      <c r="M8">
        <v>150</v>
      </c>
      <c r="N8">
        <v>2</v>
      </c>
      <c r="O8" s="1">
        <v>0.62690879165735403</v>
      </c>
      <c r="P8" s="1">
        <v>0.63291425511243404</v>
      </c>
      <c r="Q8" s="1">
        <v>0.93406974850273805</v>
      </c>
      <c r="R8" s="1">
        <v>0.75455276854486097</v>
      </c>
      <c r="S8" s="2">
        <v>1049475</v>
      </c>
      <c r="T8" s="2">
        <v>97780</v>
      </c>
      <c r="U8" s="2">
        <v>608688</v>
      </c>
      <c r="V8" s="2">
        <v>74076</v>
      </c>
      <c r="W8" s="1">
        <v>8.4319984469194101E-2</v>
      </c>
      <c r="X8" t="s">
        <v>37</v>
      </c>
      <c r="Y8" t="s">
        <v>32</v>
      </c>
      <c r="Z8" s="1">
        <f t="shared" si="0"/>
        <v>41.497029478458053</v>
      </c>
      <c r="AA8" s="1">
        <f t="shared" si="1"/>
        <v>0.6916171579743009</v>
      </c>
      <c r="AB8">
        <v>53</v>
      </c>
      <c r="AC8">
        <f t="shared" si="2"/>
        <v>0.8833333333333333</v>
      </c>
      <c r="AD8" s="4" t="s">
        <v>57</v>
      </c>
      <c r="AE8" t="s">
        <v>61</v>
      </c>
      <c r="AF8" t="s">
        <v>67</v>
      </c>
    </row>
    <row r="9" spans="1:32" x14ac:dyDescent="0.25">
      <c r="A9" t="s">
        <v>38</v>
      </c>
      <c r="B9" t="s">
        <v>72</v>
      </c>
      <c r="C9" s="1">
        <v>4.4048959473515197</v>
      </c>
      <c r="D9">
        <v>0.5</v>
      </c>
      <c r="E9">
        <v>5</v>
      </c>
      <c r="F9">
        <v>0.1</v>
      </c>
      <c r="G9">
        <v>0.1</v>
      </c>
      <c r="H9">
        <v>0.3</v>
      </c>
      <c r="I9">
        <v>0.1</v>
      </c>
      <c r="J9">
        <v>5</v>
      </c>
      <c r="K9">
        <v>2</v>
      </c>
      <c r="L9">
        <v>3</v>
      </c>
      <c r="M9">
        <v>150</v>
      </c>
      <c r="N9">
        <v>2</v>
      </c>
      <c r="O9" s="1">
        <v>0.56755060737775398</v>
      </c>
      <c r="P9" s="1">
        <v>0.54175495993630995</v>
      </c>
      <c r="Q9" s="1">
        <v>0.82153689989248602</v>
      </c>
      <c r="R9" s="1">
        <v>0.65293676783685395</v>
      </c>
      <c r="S9" s="2">
        <v>547114</v>
      </c>
      <c r="T9" s="2">
        <v>216220</v>
      </c>
      <c r="U9" s="2">
        <v>462778</v>
      </c>
      <c r="V9" s="2">
        <v>118850</v>
      </c>
      <c r="W9" s="1">
        <v>0.139286312738678</v>
      </c>
      <c r="X9" t="s">
        <v>37</v>
      </c>
      <c r="Y9" t="s">
        <v>32</v>
      </c>
      <c r="Z9" s="1">
        <f t="shared" si="0"/>
        <v>30.498004535147391</v>
      </c>
      <c r="AA9" s="1">
        <f t="shared" si="1"/>
        <v>0.50830007558578982</v>
      </c>
      <c r="AB9">
        <v>36</v>
      </c>
      <c r="AC9">
        <f t="shared" si="2"/>
        <v>0.6</v>
      </c>
      <c r="AD9" s="4" t="s">
        <v>52</v>
      </c>
      <c r="AE9" t="s">
        <v>59</v>
      </c>
      <c r="AF9" t="s">
        <v>68</v>
      </c>
    </row>
    <row r="10" spans="1:32" ht="30" x14ac:dyDescent="0.25">
      <c r="A10" t="s">
        <v>39</v>
      </c>
      <c r="B10" t="s">
        <v>72</v>
      </c>
      <c r="C10" s="1">
        <v>5.0523168087946901</v>
      </c>
      <c r="D10">
        <v>0.5</v>
      </c>
      <c r="E10">
        <v>5</v>
      </c>
      <c r="F10">
        <v>0.1</v>
      </c>
      <c r="G10">
        <v>0.1</v>
      </c>
      <c r="H10">
        <v>0.3</v>
      </c>
      <c r="I10">
        <v>0.1</v>
      </c>
      <c r="J10">
        <v>5</v>
      </c>
      <c r="K10">
        <v>2</v>
      </c>
      <c r="L10">
        <v>3</v>
      </c>
      <c r="M10">
        <v>150</v>
      </c>
      <c r="N10">
        <v>2</v>
      </c>
      <c r="O10" s="1">
        <v>0.81987131209340003</v>
      </c>
      <c r="P10" s="1">
        <v>0.19407537548554499</v>
      </c>
      <c r="Q10" s="1">
        <v>0.94992848860555001</v>
      </c>
      <c r="R10" s="1">
        <v>0.322302631830723</v>
      </c>
      <c r="S10" s="2">
        <v>210545</v>
      </c>
      <c r="T10" s="2">
        <v>3819498</v>
      </c>
      <c r="U10" s="2">
        <v>874317</v>
      </c>
      <c r="V10" s="2">
        <v>11098</v>
      </c>
      <c r="W10" s="1">
        <v>0.267446825708056</v>
      </c>
      <c r="X10" t="s">
        <v>31</v>
      </c>
      <c r="Y10" t="s">
        <v>32</v>
      </c>
      <c r="Z10" s="1">
        <f t="shared" si="0"/>
        <v>111.46163265306123</v>
      </c>
      <c r="AA10" s="1">
        <f t="shared" si="1"/>
        <v>1.8576938775510206</v>
      </c>
      <c r="AB10">
        <v>160</v>
      </c>
      <c r="AC10">
        <f t="shared" si="2"/>
        <v>2.6666666666666665</v>
      </c>
      <c r="AD10" s="4" t="s">
        <v>53</v>
      </c>
      <c r="AE10" t="s">
        <v>60</v>
      </c>
      <c r="AF10" t="s">
        <v>70</v>
      </c>
    </row>
    <row r="11" spans="1:32" x14ac:dyDescent="0.25">
      <c r="O11" s="1"/>
      <c r="P11" s="1"/>
      <c r="Q11" s="1"/>
      <c r="R11" s="1"/>
      <c r="S11" s="2"/>
      <c r="T11" s="2"/>
      <c r="U11" s="2"/>
      <c r="V11" s="2"/>
      <c r="W11" s="1"/>
      <c r="AA11" s="1"/>
    </row>
    <row r="12" spans="1:32" x14ac:dyDescent="0.25">
      <c r="A12" s="3" t="s">
        <v>41</v>
      </c>
      <c r="B12" t="s">
        <v>58</v>
      </c>
      <c r="C12" s="1">
        <f>AVERAGE(C2:C10)</f>
        <v>10.588995756494741</v>
      </c>
      <c r="D12">
        <v>0.5</v>
      </c>
      <c r="E12">
        <v>5</v>
      </c>
      <c r="F12">
        <v>0.1</v>
      </c>
      <c r="G12">
        <v>0.1</v>
      </c>
      <c r="H12">
        <v>0.3</v>
      </c>
      <c r="I12">
        <v>0.1</v>
      </c>
      <c r="J12">
        <v>5</v>
      </c>
      <c r="K12">
        <v>2</v>
      </c>
      <c r="L12">
        <v>3</v>
      </c>
      <c r="M12">
        <v>150</v>
      </c>
      <c r="N12">
        <v>2</v>
      </c>
      <c r="O12" s="1">
        <f>(S12+T12)/(S12+T12+U12+V12)</f>
        <v>0.76397199664584514</v>
      </c>
      <c r="P12" s="1">
        <f>S12/(S12+U12)</f>
        <v>0.58277280016727484</v>
      </c>
      <c r="Q12" s="1">
        <f>S12/(S12+V12)</f>
        <v>0.89516532046645603</v>
      </c>
      <c r="R12" s="1">
        <f>2*P12*Q12/(P12+Q12)</f>
        <v>0.70595377862935171</v>
      </c>
      <c r="S12" s="2">
        <f>SUM(S2:S10)</f>
        <v>7720373</v>
      </c>
      <c r="T12" s="2">
        <f t="shared" ref="T12:V12" si="3">SUM(T2:T10)</f>
        <v>13096789</v>
      </c>
      <c r="U12" s="2">
        <f t="shared" si="3"/>
        <v>5527282</v>
      </c>
      <c r="V12" s="2">
        <f t="shared" si="3"/>
        <v>904149</v>
      </c>
      <c r="W12" s="1">
        <v>0.48</v>
      </c>
      <c r="X12" t="s">
        <v>28</v>
      </c>
      <c r="Y12" t="s">
        <v>29</v>
      </c>
      <c r="Z12" s="1">
        <f>SUM(Z2:Z10)</f>
        <v>617.88192743764171</v>
      </c>
      <c r="AA12" s="1">
        <f t="shared" si="1"/>
        <v>10.298032123960695</v>
      </c>
      <c r="AB12" s="1">
        <f>SUM(AB2:AB10)</f>
        <v>980</v>
      </c>
      <c r="AC12" s="1">
        <f>AB12/60</f>
        <v>16.333333333333332</v>
      </c>
    </row>
    <row r="13" spans="1:32" x14ac:dyDescent="0.25">
      <c r="A13" s="3" t="s">
        <v>71</v>
      </c>
      <c r="O13" s="1">
        <f t="shared" ref="O13:O15" si="4">(S13+T13)/(S13+T13+U13+V13)</f>
        <v>0.69333071983329253</v>
      </c>
      <c r="P13" s="1">
        <f t="shared" ref="P13:P15" si="5">S13/(S13+U13)</f>
        <v>0.54281393368663189</v>
      </c>
      <c r="Q13" s="1">
        <f t="shared" ref="Q13:Q15" si="6">S13/(S13+V13)</f>
        <v>0.89197523958349179</v>
      </c>
      <c r="R13" s="1">
        <f t="shared" ref="R13:R15" si="7">2*P13*Q13/(P13+Q13)</f>
        <v>0.67490973248128427</v>
      </c>
      <c r="S13" s="2">
        <f>SUM(S2:S4)</f>
        <v>2989868</v>
      </c>
      <c r="T13" s="2">
        <f t="shared" ref="T13:V13" si="8">SUM(T2:T4)</f>
        <v>3522073</v>
      </c>
      <c r="U13" s="2">
        <f t="shared" si="8"/>
        <v>2518222</v>
      </c>
      <c r="V13" s="2">
        <f t="shared" si="8"/>
        <v>362095</v>
      </c>
      <c r="W13" s="1">
        <v>0.42</v>
      </c>
      <c r="X13" t="s">
        <v>28</v>
      </c>
      <c r="Y13" t="s">
        <v>29</v>
      </c>
      <c r="AB13">
        <f>SUM(AB2:AB4)</f>
        <v>508</v>
      </c>
      <c r="AC13">
        <f>AB13/60</f>
        <v>8.4666666666666668</v>
      </c>
    </row>
    <row r="14" spans="1:32" x14ac:dyDescent="0.25">
      <c r="A14" s="3" t="s">
        <v>73</v>
      </c>
      <c r="O14" s="1">
        <f t="shared" si="4"/>
        <v>0.82027541595467024</v>
      </c>
      <c r="P14" s="1">
        <f t="shared" si="5"/>
        <v>0.70380496353199429</v>
      </c>
      <c r="Q14" s="1">
        <f t="shared" si="6"/>
        <v>0.90601812745042587</v>
      </c>
      <c r="R14" s="1">
        <f t="shared" si="7"/>
        <v>0.79221134138463678</v>
      </c>
      <c r="S14" s="2">
        <f>SUM(S5:S8)</f>
        <v>3972846</v>
      </c>
      <c r="T14" s="2">
        <f t="shared" ref="T14:V14" si="9">SUM(T5:T8)</f>
        <v>5538998</v>
      </c>
      <c r="U14" s="2">
        <f t="shared" si="9"/>
        <v>1671965</v>
      </c>
      <c r="V14" s="2">
        <f t="shared" si="9"/>
        <v>412106</v>
      </c>
      <c r="W14" s="1">
        <v>0.64</v>
      </c>
      <c r="X14" t="s">
        <v>25</v>
      </c>
      <c r="Y14" t="s">
        <v>29</v>
      </c>
      <c r="AB14">
        <f>SUM(AB5:AB8)</f>
        <v>276</v>
      </c>
      <c r="AC14">
        <f t="shared" ref="AC14:AC15" si="10">AB14/60</f>
        <v>4.5999999999999996</v>
      </c>
    </row>
    <row r="15" spans="1:32" x14ac:dyDescent="0.25">
      <c r="A15" s="3" t="s">
        <v>72</v>
      </c>
      <c r="O15" s="1">
        <f t="shared" si="4"/>
        <v>0.76566380530379752</v>
      </c>
      <c r="P15" s="1">
        <f t="shared" si="5"/>
        <v>0.36169354492222</v>
      </c>
      <c r="Q15" s="1">
        <f t="shared" si="6"/>
        <v>0.85359736910592188</v>
      </c>
      <c r="R15" s="1">
        <f t="shared" si="7"/>
        <v>0.50809341994480217</v>
      </c>
      <c r="S15" s="2">
        <f>SUM(S9:S10)</f>
        <v>757659</v>
      </c>
      <c r="T15" s="2">
        <f t="shared" ref="T15:V15" si="11">SUM(T9:T10)</f>
        <v>4035718</v>
      </c>
      <c r="U15" s="2">
        <f t="shared" si="11"/>
        <v>1337095</v>
      </c>
      <c r="V15" s="2">
        <f t="shared" si="11"/>
        <v>129948</v>
      </c>
      <c r="W15" s="1">
        <v>0.39</v>
      </c>
      <c r="X15" t="s">
        <v>31</v>
      </c>
      <c r="Y15" t="s">
        <v>32</v>
      </c>
      <c r="AB15">
        <f>SUM(AB9:AB10)</f>
        <v>196</v>
      </c>
      <c r="AC15">
        <f t="shared" si="10"/>
        <v>3.2666666666666666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EB29-E102-41BD-85E1-EE65239BDBEC}">
  <dimension ref="A1:J15"/>
  <sheetViews>
    <sheetView workbookViewId="0">
      <selection activeCell="B13" sqref="B13"/>
    </sheetView>
  </sheetViews>
  <sheetFormatPr defaultRowHeight="15" x14ac:dyDescent="0.25"/>
  <cols>
    <col min="1" max="1" width="23.42578125" style="5" bestFit="1" customWidth="1"/>
    <col min="2" max="5" width="9.140625" style="5"/>
    <col min="6" max="7" width="9.5703125" style="5" bestFit="1" customWidth="1"/>
    <col min="8" max="8" width="20.42578125" style="5" bestFit="1" customWidth="1"/>
    <col min="9" max="9" width="12.85546875" style="5" bestFit="1" customWidth="1"/>
    <col min="10" max="10" width="16.7109375" style="5" customWidth="1"/>
  </cols>
  <sheetData>
    <row r="1" spans="1:10" x14ac:dyDescent="0.25">
      <c r="A1" s="8" t="s">
        <v>40</v>
      </c>
      <c r="B1" s="8" t="s">
        <v>79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21</v>
      </c>
      <c r="H1" s="8" t="s">
        <v>80</v>
      </c>
      <c r="I1" s="8" t="s">
        <v>81</v>
      </c>
      <c r="J1" s="8" t="s">
        <v>43</v>
      </c>
    </row>
    <row r="2" spans="1:10" x14ac:dyDescent="0.25">
      <c r="A2" s="5" t="s">
        <v>71</v>
      </c>
      <c r="B2" s="5">
        <v>9.4416905218884395</v>
      </c>
      <c r="C2" s="6">
        <v>0.89578415012513601</v>
      </c>
      <c r="D2" s="6">
        <v>0.95206864235979505</v>
      </c>
      <c r="E2" s="6">
        <v>0.84251737575266805</v>
      </c>
      <c r="F2" s="7">
        <v>0.89394920722837301</v>
      </c>
      <c r="G2" s="7">
        <v>0.79225372302574004</v>
      </c>
      <c r="H2" s="5" t="s">
        <v>25</v>
      </c>
      <c r="I2" s="5" t="s">
        <v>26</v>
      </c>
      <c r="J2" s="7">
        <v>0.6</v>
      </c>
    </row>
    <row r="3" spans="1:10" x14ac:dyDescent="0.25">
      <c r="A3" s="5" t="s">
        <v>71</v>
      </c>
      <c r="B3" s="5">
        <v>13.662433206723801</v>
      </c>
      <c r="C3" s="6">
        <v>0.85937026778149295</v>
      </c>
      <c r="D3" s="6">
        <v>0.49130985727624299</v>
      </c>
      <c r="E3" s="6">
        <v>0.65724227149038605</v>
      </c>
      <c r="F3" s="7">
        <v>0.56228985783799201</v>
      </c>
      <c r="G3" s="7">
        <v>0.480592436580282</v>
      </c>
      <c r="H3" s="5" t="s">
        <v>28</v>
      </c>
      <c r="I3" s="5" t="s">
        <v>29</v>
      </c>
      <c r="J3" s="7">
        <v>0.35</v>
      </c>
    </row>
    <row r="4" spans="1:10" x14ac:dyDescent="0.25">
      <c r="A4" s="5" t="s">
        <v>71</v>
      </c>
      <c r="B4" s="5">
        <v>16.8606051572932</v>
      </c>
      <c r="C4" s="6">
        <v>0.63616537065146905</v>
      </c>
      <c r="D4" s="6">
        <v>0.48985461507399503</v>
      </c>
      <c r="E4" s="6">
        <v>0.91633188208354699</v>
      </c>
      <c r="F4" s="7">
        <v>0.63842086705484302</v>
      </c>
      <c r="G4" s="7">
        <v>0.334303660633468</v>
      </c>
      <c r="H4" s="5" t="s">
        <v>31</v>
      </c>
      <c r="I4" s="5" t="s">
        <v>32</v>
      </c>
      <c r="J4" s="7">
        <v>7.5166666666666666</v>
      </c>
    </row>
    <row r="5" spans="1:10" x14ac:dyDescent="0.25">
      <c r="A5" s="5" t="s">
        <v>73</v>
      </c>
      <c r="B5" s="5">
        <v>20.006339908803401</v>
      </c>
      <c r="C5" s="6">
        <v>0.87475206202531197</v>
      </c>
      <c r="D5" s="6">
        <v>0.72960046669312095</v>
      </c>
      <c r="E5" s="6">
        <v>0.84521802191782003</v>
      </c>
      <c r="F5" s="7">
        <v>0.78316513008760702</v>
      </c>
      <c r="G5" s="7">
        <v>0.695775899905552</v>
      </c>
      <c r="H5" s="5" t="s">
        <v>25</v>
      </c>
      <c r="I5" s="5" t="s">
        <v>29</v>
      </c>
      <c r="J5" s="7">
        <v>2.5333333333333332</v>
      </c>
    </row>
    <row r="6" spans="1:10" x14ac:dyDescent="0.25">
      <c r="A6" s="5" t="s">
        <v>73</v>
      </c>
      <c r="B6" s="5">
        <v>16.706388264192899</v>
      </c>
      <c r="C6" s="6">
        <v>0.79594955519226596</v>
      </c>
      <c r="D6" s="6">
        <v>0.69880984505663202</v>
      </c>
      <c r="E6" s="6">
        <v>0.97682467426669894</v>
      </c>
      <c r="F6" s="7">
        <v>0.81475368452956698</v>
      </c>
      <c r="G6" s="7">
        <v>0.60111202179827705</v>
      </c>
      <c r="H6" s="5" t="s">
        <v>25</v>
      </c>
      <c r="I6" s="5" t="s">
        <v>29</v>
      </c>
      <c r="J6" s="7">
        <v>0.83333333333333337</v>
      </c>
    </row>
    <row r="7" spans="1:10" x14ac:dyDescent="0.25">
      <c r="A7" s="5" t="s">
        <v>73</v>
      </c>
      <c r="B7" s="5">
        <v>3.12869271030545</v>
      </c>
      <c r="C7" s="6">
        <v>0.86985708074788304</v>
      </c>
      <c r="D7" s="6">
        <v>0.84455320013171598</v>
      </c>
      <c r="E7" s="6">
        <v>0.91692534284405303</v>
      </c>
      <c r="F7" s="7">
        <v>0.87925252983506597</v>
      </c>
      <c r="G7" s="7">
        <v>0.73864429404214305</v>
      </c>
      <c r="H7" s="5" t="s">
        <v>25</v>
      </c>
      <c r="I7" s="5" t="s">
        <v>29</v>
      </c>
      <c r="J7" s="7">
        <v>0.35</v>
      </c>
    </row>
    <row r="8" spans="1:10" x14ac:dyDescent="0.25">
      <c r="A8" s="5" t="s">
        <v>73</v>
      </c>
      <c r="B8" s="5">
        <v>6.0375992830992899</v>
      </c>
      <c r="C8" s="6">
        <v>0.62690879165735403</v>
      </c>
      <c r="D8" s="6">
        <v>0.63291425511243404</v>
      </c>
      <c r="E8" s="6">
        <v>0.93406974850273805</v>
      </c>
      <c r="F8" s="7">
        <v>0.75455276854486097</v>
      </c>
      <c r="G8" s="7">
        <v>8.4319984469194101E-2</v>
      </c>
      <c r="H8" s="5" t="s">
        <v>37</v>
      </c>
      <c r="I8" s="5" t="s">
        <v>32</v>
      </c>
      <c r="J8" s="7">
        <v>0.8833333333333333</v>
      </c>
    </row>
    <row r="9" spans="1:10" x14ac:dyDescent="0.25">
      <c r="A9" s="5" t="s">
        <v>72</v>
      </c>
      <c r="B9" s="5">
        <v>4.4048959473515197</v>
      </c>
      <c r="C9" s="6">
        <v>0.56755060737775398</v>
      </c>
      <c r="D9" s="6">
        <v>0.54175495993630995</v>
      </c>
      <c r="E9" s="6">
        <v>0.82153689989248602</v>
      </c>
      <c r="F9" s="7">
        <v>0.65293676783685395</v>
      </c>
      <c r="G9" s="7">
        <v>0.139286312738678</v>
      </c>
      <c r="H9" s="5" t="s">
        <v>37</v>
      </c>
      <c r="I9" s="5" t="s">
        <v>32</v>
      </c>
      <c r="J9" s="7">
        <v>0.6</v>
      </c>
    </row>
    <row r="10" spans="1:10" x14ac:dyDescent="0.25">
      <c r="A10" s="5" t="s">
        <v>72</v>
      </c>
      <c r="B10" s="5">
        <v>5.0523168087946901</v>
      </c>
      <c r="C10" s="6">
        <v>0.81987131209340003</v>
      </c>
      <c r="D10" s="6">
        <v>0.19407537548554499</v>
      </c>
      <c r="E10" s="6">
        <v>0.94992848860555001</v>
      </c>
      <c r="F10" s="7">
        <v>0.322302631830723</v>
      </c>
      <c r="G10" s="7">
        <v>0.267446825708056</v>
      </c>
      <c r="H10" s="5" t="s">
        <v>31</v>
      </c>
      <c r="I10" s="5" t="s">
        <v>32</v>
      </c>
      <c r="J10" s="7">
        <v>2.6666666666666665</v>
      </c>
    </row>
    <row r="11" spans="1:10" x14ac:dyDescent="0.25">
      <c r="C11" s="6"/>
      <c r="D11" s="6"/>
      <c r="E11" s="6"/>
      <c r="F11" s="7"/>
      <c r="G11" s="7"/>
      <c r="J11" s="7"/>
    </row>
    <row r="12" spans="1:10" x14ac:dyDescent="0.25">
      <c r="A12" s="5" t="s">
        <v>41</v>
      </c>
      <c r="B12" s="5">
        <v>10.588995756494741</v>
      </c>
      <c r="C12" s="6">
        <v>0.76397199664584514</v>
      </c>
      <c r="D12" s="6">
        <v>0.58277280016727484</v>
      </c>
      <c r="E12" s="6">
        <v>0.89516532046645603</v>
      </c>
      <c r="F12" s="7">
        <v>0.70595377862935171</v>
      </c>
      <c r="G12" s="7">
        <v>0.48</v>
      </c>
      <c r="H12" s="5" t="s">
        <v>28</v>
      </c>
      <c r="I12" s="5" t="s">
        <v>29</v>
      </c>
      <c r="J12" s="7">
        <v>16.333333333333332</v>
      </c>
    </row>
    <row r="13" spans="1:10" x14ac:dyDescent="0.25">
      <c r="A13" s="5" t="s">
        <v>76</v>
      </c>
      <c r="B13" s="5">
        <f>AVERAGE(B2:B4)</f>
        <v>13.321576295301815</v>
      </c>
      <c r="C13" s="6">
        <v>0.69333071983329253</v>
      </c>
      <c r="D13" s="6">
        <v>0.54281393368663189</v>
      </c>
      <c r="E13" s="6">
        <v>0.89197523958349179</v>
      </c>
      <c r="F13" s="7">
        <v>0.67490973248128427</v>
      </c>
      <c r="G13" s="7">
        <v>0.42</v>
      </c>
      <c r="H13" s="5" t="s">
        <v>28</v>
      </c>
      <c r="I13" s="5" t="s">
        <v>29</v>
      </c>
      <c r="J13" s="7">
        <v>8.4666666666666668</v>
      </c>
    </row>
    <row r="14" spans="1:10" x14ac:dyDescent="0.25">
      <c r="A14" s="5" t="s">
        <v>77</v>
      </c>
      <c r="B14" s="5">
        <f>AVERAGE(B5:B8)</f>
        <v>11.46975504160026</v>
      </c>
      <c r="C14" s="6">
        <v>0.82027541595467024</v>
      </c>
      <c r="D14" s="6">
        <v>0.70380496353199429</v>
      </c>
      <c r="E14" s="6">
        <v>0.90601812745042587</v>
      </c>
      <c r="F14" s="7">
        <v>0.79221134138463678</v>
      </c>
      <c r="G14" s="7">
        <v>0.64</v>
      </c>
      <c r="H14" s="5" t="s">
        <v>25</v>
      </c>
      <c r="I14" s="5" t="s">
        <v>29</v>
      </c>
      <c r="J14" s="7">
        <v>4.5999999999999996</v>
      </c>
    </row>
    <row r="15" spans="1:10" x14ac:dyDescent="0.25">
      <c r="A15" s="5" t="s">
        <v>78</v>
      </c>
      <c r="B15" s="5">
        <f>AVERAGE(B9:B10)</f>
        <v>4.7286063780731045</v>
      </c>
      <c r="C15" s="6">
        <v>0.76566380530379752</v>
      </c>
      <c r="D15" s="6">
        <v>0.36169354492222</v>
      </c>
      <c r="E15" s="6">
        <v>0.85359736910592188</v>
      </c>
      <c r="F15" s="7">
        <v>0.50809341994480217</v>
      </c>
      <c r="G15" s="7">
        <v>0.39</v>
      </c>
      <c r="H15" s="5" t="s">
        <v>31</v>
      </c>
      <c r="I15" s="5" t="s">
        <v>32</v>
      </c>
      <c r="J15" s="7">
        <v>3.2666666666666666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89DB-59A8-4F7F-B13B-79BEF9E4B86F}">
  <dimension ref="A1:F10"/>
  <sheetViews>
    <sheetView tabSelected="1" workbookViewId="0">
      <selection activeCell="X9" sqref="X9"/>
    </sheetView>
  </sheetViews>
  <sheetFormatPr defaultRowHeight="15" x14ac:dyDescent="0.25"/>
  <cols>
    <col min="1" max="1" width="11.42578125" bestFit="1" customWidth="1"/>
    <col min="2" max="6" width="10.42578125" bestFit="1" customWidth="1"/>
  </cols>
  <sheetData>
    <row r="1" spans="1:6" x14ac:dyDescent="0.25">
      <c r="A1" s="3" t="s">
        <v>87</v>
      </c>
      <c r="B1" s="3" t="s">
        <v>82</v>
      </c>
      <c r="C1" s="3" t="s">
        <v>83</v>
      </c>
      <c r="D1" s="3" t="s">
        <v>84</v>
      </c>
      <c r="E1" s="3" t="s">
        <v>85</v>
      </c>
      <c r="F1" s="3" t="s">
        <v>86</v>
      </c>
    </row>
    <row r="2" spans="1:6" x14ac:dyDescent="0.25">
      <c r="A2" s="1">
        <v>3.12869271030545</v>
      </c>
      <c r="B2" s="1">
        <v>0.86985708074788304</v>
      </c>
      <c r="C2" s="1">
        <v>0.84455320013171598</v>
      </c>
      <c r="D2" s="1">
        <v>0.91692534284405303</v>
      </c>
      <c r="E2" s="1">
        <v>0.87925252983506597</v>
      </c>
      <c r="F2" s="1">
        <v>0.73864429404214305</v>
      </c>
    </row>
    <row r="3" spans="1:6" x14ac:dyDescent="0.25">
      <c r="A3" s="1">
        <v>4.4048959473515197</v>
      </c>
      <c r="B3" s="1">
        <v>0.56755060737775398</v>
      </c>
      <c r="C3" s="1">
        <v>0.54175495993630995</v>
      </c>
      <c r="D3" s="1">
        <v>0.82153689989248602</v>
      </c>
      <c r="E3" s="1">
        <v>0.65293676783685395</v>
      </c>
      <c r="F3" s="1">
        <v>0.139286312738678</v>
      </c>
    </row>
    <row r="4" spans="1:6" x14ac:dyDescent="0.25">
      <c r="A4" s="1">
        <v>5.0523168087946901</v>
      </c>
      <c r="B4" s="1">
        <v>0.81987131209340003</v>
      </c>
      <c r="C4" s="1">
        <v>0.19407537548554499</v>
      </c>
      <c r="D4" s="1">
        <v>0.94992848860555001</v>
      </c>
      <c r="E4" s="1">
        <v>0.322302631830723</v>
      </c>
      <c r="F4" s="1">
        <v>0.267446825708056</v>
      </c>
    </row>
    <row r="5" spans="1:6" x14ac:dyDescent="0.25">
      <c r="A5" s="1">
        <v>6.0375992830992899</v>
      </c>
      <c r="B5" s="1">
        <v>0.62690879165735403</v>
      </c>
      <c r="C5" s="1">
        <v>0.63291425511243404</v>
      </c>
      <c r="D5" s="1">
        <v>0.93406974850273805</v>
      </c>
      <c r="E5" s="1">
        <v>0.75455276854486097</v>
      </c>
      <c r="F5" s="1">
        <v>8.4319984469194101E-2</v>
      </c>
    </row>
    <row r="6" spans="1:6" x14ac:dyDescent="0.25">
      <c r="A6" s="1">
        <v>9.4416905218884395</v>
      </c>
      <c r="B6" s="1">
        <v>0.89578415012513601</v>
      </c>
      <c r="C6" s="1">
        <v>0.95206864235979505</v>
      </c>
      <c r="D6" s="1">
        <v>0.84251737575266805</v>
      </c>
      <c r="E6" s="1">
        <v>0.89394920722837301</v>
      </c>
      <c r="F6" s="1">
        <v>0.79225372302574004</v>
      </c>
    </row>
    <row r="7" spans="1:6" x14ac:dyDescent="0.25">
      <c r="A7" s="1">
        <v>13.662433206723801</v>
      </c>
      <c r="B7" s="1">
        <v>0.85937026778149295</v>
      </c>
      <c r="C7" s="1">
        <v>0.49130985727624299</v>
      </c>
      <c r="D7" s="1">
        <v>0.65724227149038605</v>
      </c>
      <c r="E7" s="1">
        <v>0.56228985783799201</v>
      </c>
      <c r="F7" s="1">
        <v>0.480592436580282</v>
      </c>
    </row>
    <row r="8" spans="1:6" x14ac:dyDescent="0.25">
      <c r="A8" s="1">
        <v>16.706388264192899</v>
      </c>
      <c r="B8" s="1">
        <v>0.79594955519226596</v>
      </c>
      <c r="C8" s="1">
        <v>0.69880984505663202</v>
      </c>
      <c r="D8" s="1">
        <v>0.97682467426669894</v>
      </c>
      <c r="E8" s="1">
        <v>0.81475368452956698</v>
      </c>
      <c r="F8" s="1">
        <v>0.60111202179827705</v>
      </c>
    </row>
    <row r="9" spans="1:6" x14ac:dyDescent="0.25">
      <c r="A9" s="1">
        <v>16.860605159999999</v>
      </c>
      <c r="B9" s="1">
        <v>0.62019070700000001</v>
      </c>
      <c r="C9" s="1">
        <v>0.47830087799999998</v>
      </c>
      <c r="D9" s="1">
        <v>0.92059264500000004</v>
      </c>
      <c r="E9" s="1">
        <v>0.62952649800000005</v>
      </c>
      <c r="F9" s="1">
        <v>0.312208649</v>
      </c>
    </row>
    <row r="10" spans="1:6" x14ac:dyDescent="0.25">
      <c r="A10" s="1">
        <v>20.006339908803401</v>
      </c>
      <c r="B10" s="1">
        <v>0.87475206202531197</v>
      </c>
      <c r="C10" s="1">
        <v>0.72960046669312095</v>
      </c>
      <c r="D10" s="1">
        <v>0.84521802191782003</v>
      </c>
      <c r="E10" s="1">
        <v>0.78316513008760702</v>
      </c>
      <c r="F10" s="1">
        <v>0.695775899905552</v>
      </c>
    </row>
  </sheetData>
  <sortState xmlns:xlrd2="http://schemas.microsoft.com/office/spreadsheetml/2017/richdata2" ref="A2:F10">
    <sortCondition ref="A1:A10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0754-46F7-4D59-AF31-37944544545A}">
  <dimension ref="A2:E26"/>
  <sheetViews>
    <sheetView workbookViewId="0">
      <selection activeCell="B10" sqref="B10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39.28515625" customWidth="1"/>
    <col min="4" max="4" width="22.85546875" customWidth="1"/>
    <col min="5" max="5" width="19" customWidth="1"/>
  </cols>
  <sheetData>
    <row r="2" spans="1:4" x14ac:dyDescent="0.25">
      <c r="A2" t="s">
        <v>71</v>
      </c>
      <c r="B2" t="s">
        <v>59</v>
      </c>
      <c r="C2" t="s">
        <v>66</v>
      </c>
      <c r="D2" t="s">
        <v>74</v>
      </c>
    </row>
    <row r="3" spans="1:4" x14ac:dyDescent="0.25">
      <c r="A3" t="s">
        <v>71</v>
      </c>
      <c r="B3" t="s">
        <v>64</v>
      </c>
      <c r="C3" t="s">
        <v>66</v>
      </c>
      <c r="D3" t="s">
        <v>74</v>
      </c>
    </row>
    <row r="4" spans="1:4" x14ac:dyDescent="0.25">
      <c r="A4" t="s">
        <v>71</v>
      </c>
      <c r="B4" t="s">
        <v>60</v>
      </c>
      <c r="C4" t="s">
        <v>65</v>
      </c>
      <c r="D4" t="s">
        <v>74</v>
      </c>
    </row>
    <row r="5" spans="1:4" x14ac:dyDescent="0.25">
      <c r="A5" t="s">
        <v>73</v>
      </c>
      <c r="B5" t="s">
        <v>60</v>
      </c>
      <c r="C5" t="s">
        <v>66</v>
      </c>
      <c r="D5" t="s">
        <v>75</v>
      </c>
    </row>
    <row r="6" spans="1:4" x14ac:dyDescent="0.25">
      <c r="A6" t="s">
        <v>73</v>
      </c>
      <c r="B6" t="s">
        <v>61</v>
      </c>
      <c r="C6" t="s">
        <v>69</v>
      </c>
      <c r="D6" t="s">
        <v>75</v>
      </c>
    </row>
    <row r="7" spans="1:4" x14ac:dyDescent="0.25">
      <c r="A7" t="s">
        <v>73</v>
      </c>
      <c r="B7" t="s">
        <v>59</v>
      </c>
      <c r="C7" t="s">
        <v>67</v>
      </c>
      <c r="D7" t="s">
        <v>74</v>
      </c>
    </row>
    <row r="8" spans="1:4" x14ac:dyDescent="0.25">
      <c r="A8" t="s">
        <v>73</v>
      </c>
      <c r="B8" t="s">
        <v>61</v>
      </c>
      <c r="C8" t="s">
        <v>67</v>
      </c>
      <c r="D8" t="s">
        <v>74</v>
      </c>
    </row>
    <row r="9" spans="1:4" x14ac:dyDescent="0.25">
      <c r="A9" t="s">
        <v>72</v>
      </c>
      <c r="B9" t="s">
        <v>59</v>
      </c>
      <c r="C9" t="s">
        <v>68</v>
      </c>
      <c r="D9" t="s">
        <v>74</v>
      </c>
    </row>
    <row r="10" spans="1:4" x14ac:dyDescent="0.25">
      <c r="A10" t="s">
        <v>72</v>
      </c>
      <c r="B10" t="s">
        <v>60</v>
      </c>
      <c r="C10" t="s">
        <v>70</v>
      </c>
      <c r="D10" t="s">
        <v>75</v>
      </c>
    </row>
    <row r="17" spans="1:5" x14ac:dyDescent="0.25">
      <c r="B17" t="s">
        <v>59</v>
      </c>
      <c r="C17" t="s">
        <v>64</v>
      </c>
      <c r="D17" t="s">
        <v>60</v>
      </c>
      <c r="E17" t="s">
        <v>61</v>
      </c>
    </row>
    <row r="18" spans="1:5" x14ac:dyDescent="0.25">
      <c r="A18" t="s">
        <v>71</v>
      </c>
      <c r="B18">
        <v>1</v>
      </c>
      <c r="C18">
        <v>1</v>
      </c>
      <c r="D18">
        <v>1</v>
      </c>
      <c r="E18">
        <v>0</v>
      </c>
    </row>
    <row r="19" spans="1:5" x14ac:dyDescent="0.25">
      <c r="A19" t="s">
        <v>73</v>
      </c>
      <c r="B19">
        <v>1</v>
      </c>
      <c r="C19">
        <v>0</v>
      </c>
      <c r="D19">
        <v>1</v>
      </c>
      <c r="E19">
        <v>2</v>
      </c>
    </row>
    <row r="20" spans="1:5" x14ac:dyDescent="0.25">
      <c r="A20" t="s">
        <v>72</v>
      </c>
      <c r="B20">
        <v>1</v>
      </c>
      <c r="C20">
        <v>0</v>
      </c>
      <c r="D20">
        <v>1</v>
      </c>
      <c r="E20">
        <v>0</v>
      </c>
    </row>
    <row r="23" spans="1:5" x14ac:dyDescent="0.25">
      <c r="B23" t="s">
        <v>74</v>
      </c>
      <c r="C23" t="s">
        <v>75</v>
      </c>
    </row>
    <row r="24" spans="1:5" x14ac:dyDescent="0.25">
      <c r="A24" t="s">
        <v>71</v>
      </c>
      <c r="B24">
        <v>3</v>
      </c>
      <c r="C24">
        <v>0</v>
      </c>
    </row>
    <row r="25" spans="1:5" x14ac:dyDescent="0.25">
      <c r="A25" t="s">
        <v>73</v>
      </c>
      <c r="B25">
        <v>2</v>
      </c>
      <c r="C25">
        <v>2</v>
      </c>
    </row>
    <row r="26" spans="1:5" x14ac:dyDescent="0.25">
      <c r="A26" t="s">
        <v>72</v>
      </c>
      <c r="B26">
        <v>1</v>
      </c>
      <c r="C2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9D98-B03F-434B-8572-4AEB95FBCB87}">
  <dimension ref="A1:B10"/>
  <sheetViews>
    <sheetView workbookViewId="0">
      <selection activeCell="B10" sqref="B10"/>
    </sheetView>
  </sheetViews>
  <sheetFormatPr defaultRowHeight="15" x14ac:dyDescent="0.25"/>
  <cols>
    <col min="1" max="1" width="23.140625" customWidth="1"/>
  </cols>
  <sheetData>
    <row r="1" spans="1:2" x14ac:dyDescent="0.25">
      <c r="B1">
        <v>4</v>
      </c>
    </row>
    <row r="2" spans="1:2" x14ac:dyDescent="0.25">
      <c r="B2">
        <v>3</v>
      </c>
    </row>
    <row r="3" spans="1:2" x14ac:dyDescent="0.25">
      <c r="B3">
        <v>5</v>
      </c>
    </row>
    <row r="4" spans="1:2" x14ac:dyDescent="0.25">
      <c r="B4">
        <v>4</v>
      </c>
    </row>
    <row r="5" spans="1:2" x14ac:dyDescent="0.25">
      <c r="B5">
        <v>2</v>
      </c>
    </row>
    <row r="6" spans="1:2" x14ac:dyDescent="0.25">
      <c r="B6">
        <v>1</v>
      </c>
    </row>
    <row r="7" spans="1:2" x14ac:dyDescent="0.25">
      <c r="B7">
        <v>1</v>
      </c>
    </row>
    <row r="8" spans="1:2" x14ac:dyDescent="0.25">
      <c r="B8">
        <v>1</v>
      </c>
    </row>
    <row r="9" spans="1:2" x14ac:dyDescent="0.25">
      <c r="A9" t="s">
        <v>44</v>
      </c>
      <c r="B9">
        <f>SUM(B1:B8)</f>
        <v>21</v>
      </c>
    </row>
    <row r="10" spans="1:2" x14ac:dyDescent="0.25">
      <c r="A10" t="s">
        <v>45</v>
      </c>
      <c r="B10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Performance</vt:lpstr>
      <vt:lpstr>Performance Summary</vt:lpstr>
      <vt:lpstr>SNR vs Accuracy</vt:lpstr>
      <vt:lpstr>Stats</vt:lpstr>
      <vt:lpstr>Training Set Cry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GIANPAOLO CORO</cp:lastModifiedBy>
  <dcterms:created xsi:type="dcterms:W3CDTF">2015-06-05T18:19:34Z</dcterms:created>
  <dcterms:modified xsi:type="dcterms:W3CDTF">2023-12-29T00:25:45Z</dcterms:modified>
</cp:coreProperties>
</file>