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output\"/>
    </mc:Choice>
  </mc:AlternateContent>
  <xr:revisionPtr revIDLastSave="0" documentId="13_ncr:1_{A24D23CA-A0F5-4638-A303-EE4C1F1C8964}" xr6:coauthVersionLast="45" xr6:coauthVersionMax="45" xr10:uidLastSave="{00000000-0000-0000-0000-000000000000}"/>
  <bookViews>
    <workbookView xWindow="-1095" yWindow="6780" windowWidth="23295" windowHeight="12930" xr2:uid="{EDE94B52-7784-4D5D-959F-34CE5F2509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Q2" i="1"/>
  <c r="P2" i="1"/>
  <c r="H9" i="1"/>
  <c r="I7" i="1"/>
  <c r="H7" i="1"/>
  <c r="J6" i="1" l="1"/>
  <c r="J5" i="1"/>
  <c r="B6" i="1" l="1"/>
  <c r="B17" i="1" s="1"/>
  <c r="B21" i="1" s="1"/>
  <c r="B28" i="1"/>
  <c r="F43" i="1"/>
  <c r="E43" i="1"/>
  <c r="D43" i="1"/>
  <c r="C43" i="1"/>
  <c r="F42" i="1"/>
  <c r="E42" i="1"/>
  <c r="D42" i="1"/>
  <c r="C42" i="1"/>
  <c r="B43" i="1"/>
  <c r="B42" i="1"/>
  <c r="D38" i="1"/>
  <c r="F38" i="1"/>
  <c r="E38" i="1"/>
  <c r="E39" i="1" s="1"/>
  <c r="B38" i="1"/>
  <c r="B39" i="1" s="1"/>
  <c r="C38" i="1"/>
  <c r="C39" i="1" s="1"/>
  <c r="F39" i="1"/>
  <c r="B27" i="1"/>
  <c r="B26" i="1"/>
  <c r="C17" i="1"/>
  <c r="C21" i="1" s="1"/>
  <c r="B5" i="1"/>
  <c r="E17" i="1" l="1"/>
  <c r="E21" i="1" s="1"/>
  <c r="F17" i="1"/>
  <c r="F21" i="1" s="1"/>
  <c r="B7" i="1"/>
  <c r="D16" i="1" s="1"/>
  <c r="D17" i="1" s="1"/>
  <c r="D21" i="1" s="1"/>
  <c r="D39" i="1"/>
  <c r="B18" i="1"/>
  <c r="B22" i="1" s="1"/>
  <c r="F18" i="1"/>
  <c r="F22" i="1" s="1"/>
  <c r="E18" i="1"/>
  <c r="E22" i="1" s="1"/>
  <c r="C18" i="1"/>
  <c r="C22" i="1" s="1"/>
  <c r="D9" i="2"/>
  <c r="D8" i="2"/>
  <c r="D6" i="2"/>
  <c r="D5" i="2"/>
  <c r="D4" i="2"/>
  <c r="D18" i="1" l="1"/>
  <c r="D22" i="1" s="1"/>
</calcChain>
</file>

<file path=xl/sharedStrings.xml><?xml version="1.0" encoding="utf-8"?>
<sst xmlns="http://schemas.openxmlformats.org/spreadsheetml/2006/main" count="63" uniqueCount="39">
  <si>
    <t>vol</t>
  </si>
  <si>
    <t>T</t>
  </si>
  <si>
    <t>strike</t>
  </si>
  <si>
    <t>spot</t>
  </si>
  <si>
    <t>zc</t>
  </si>
  <si>
    <t>rd</t>
  </si>
  <si>
    <t>rf</t>
  </si>
  <si>
    <t>F</t>
  </si>
  <si>
    <t>k</t>
  </si>
  <si>
    <t>money</t>
  </si>
  <si>
    <t>K_atm</t>
  </si>
  <si>
    <t>Delta</t>
  </si>
  <si>
    <t>ATM</t>
  </si>
  <si>
    <t>10P</t>
  </si>
  <si>
    <t>25P</t>
  </si>
  <si>
    <t>25C</t>
  </si>
  <si>
    <t>10C</t>
  </si>
  <si>
    <t>System day</t>
  </si>
  <si>
    <r>
      <t>6M expiry day</t>
    </r>
    <r>
      <rPr>
        <sz val="11"/>
        <color theme="1"/>
        <rFont val="Calibri"/>
        <family val="2"/>
        <scheme val="minor"/>
      </rPr>
      <t xml:space="preserve"> </t>
    </r>
  </si>
  <si>
    <t>Day count</t>
  </si>
  <si>
    <t>EUR</t>
  </si>
  <si>
    <t>USD</t>
  </si>
  <si>
    <t>CSC</t>
  </si>
  <si>
    <t>Spot</t>
  </si>
  <si>
    <t>Forward</t>
  </si>
  <si>
    <t>csc</t>
  </si>
  <si>
    <t>F_csc</t>
  </si>
  <si>
    <t>money (MX)</t>
  </si>
  <si>
    <t>k (MX)</t>
  </si>
  <si>
    <t>money (diff)</t>
  </si>
  <si>
    <t>k (diff)</t>
  </si>
  <si>
    <t>k_min</t>
  </si>
  <si>
    <t>Calc</t>
  </si>
  <si>
    <t>MX</t>
  </si>
  <si>
    <t>k_max</t>
  </si>
  <si>
    <t>error</t>
  </si>
  <si>
    <t>length</t>
  </si>
  <si>
    <t>dk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</si>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</sst>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justify" vertical="center"/>
    </xf>
    <xf numFmtId="15" fontId="1" fillId="0" borderId="2" xfId="0" applyNumberFormat="1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5" fontId="1" fillId="0" borderId="4" xfId="0" applyNumberFormat="1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10" xfId="0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2581-4DE6-4154-B1B2-65CB32E50AF6}">
  <dimension ref="A1:R43"/>
  <sheetViews>
    <sheetView tabSelected="1" topLeftCell="B1" workbookViewId="0">
      <selection activeCell="M2" sqref="M2"/>
    </sheetView>
  </sheetViews>
  <sheetFormatPr defaultRowHeight="15" x14ac:dyDescent="0.25"/>
  <cols>
    <col min="1" max="1" width="11.42578125" customWidth="1"/>
    <col min="2" max="2" width="22.85546875" customWidth="1"/>
    <col min="3" max="3" width="18.7109375" customWidth="1"/>
    <col min="4" max="4" width="18.85546875" customWidth="1"/>
    <col min="5" max="6" width="18.28515625" customWidth="1"/>
    <col min="10" max="10" width="12" bestFit="1" customWidth="1"/>
  </cols>
  <sheetData>
    <row r="1" spans="1:18" x14ac:dyDescent="0.25">
      <c r="A1" t="s">
        <v>3</v>
      </c>
      <c r="B1">
        <v>1.0822999976901</v>
      </c>
      <c r="L1">
        <v>0</v>
      </c>
      <c r="M1">
        <v>5.3272499999999995E-4</v>
      </c>
      <c r="N1">
        <v>1.065E-3</v>
      </c>
      <c r="O1">
        <v>1.598E-3</v>
      </c>
      <c r="P1">
        <v>2.1310000000000001E-3</v>
      </c>
      <c r="Q1">
        <v>4.2620000000000002E-3</v>
      </c>
      <c r="R1">
        <v>6.3930000000000002E-3</v>
      </c>
    </row>
    <row r="2" spans="1:18" x14ac:dyDescent="0.25">
      <c r="M2">
        <f>N1-M1</f>
        <v>5.3227500000000002E-4</v>
      </c>
      <c r="N2">
        <f>O1-N1</f>
        <v>5.3300000000000005E-4</v>
      </c>
      <c r="O2">
        <f>P1-O1</f>
        <v>5.3300000000000005E-4</v>
      </c>
      <c r="P2">
        <f>Q1-P1</f>
        <v>2.1310000000000001E-3</v>
      </c>
      <c r="Q2">
        <f>R1-Q1</f>
        <v>2.1310000000000001E-3</v>
      </c>
    </row>
    <row r="3" spans="1:18" ht="15.75" thickBot="1" x14ac:dyDescent="0.3"/>
    <row r="4" spans="1:18" x14ac:dyDescent="0.25">
      <c r="A4" s="7" t="s">
        <v>1</v>
      </c>
      <c r="B4" s="8">
        <v>2.7397260273999999E-3</v>
      </c>
      <c r="C4" s="8"/>
      <c r="D4" s="8"/>
      <c r="E4" s="8"/>
      <c r="F4" s="9"/>
      <c r="H4" s="11" t="s">
        <v>32</v>
      </c>
      <c r="I4" s="11" t="s">
        <v>33</v>
      </c>
      <c r="J4" s="11" t="s">
        <v>35</v>
      </c>
      <c r="K4" s="11"/>
      <c r="L4" s="12"/>
    </row>
    <row r="5" spans="1:18" x14ac:dyDescent="0.25">
      <c r="A5" s="10" t="s">
        <v>7</v>
      </c>
      <c r="B5" s="11">
        <f>$B$1*EXP(C10*B10)/EXP(C11*B11)</f>
        <v>1.08232571831154</v>
      </c>
      <c r="C5" s="11"/>
      <c r="D5" s="11"/>
      <c r="E5" s="11"/>
      <c r="F5" s="12"/>
      <c r="G5" t="s">
        <v>31</v>
      </c>
      <c r="H5">
        <v>-4.1106482744587503E-2</v>
      </c>
      <c r="I5">
        <v>-4.1106446492200001E-2</v>
      </c>
      <c r="J5">
        <f>I5-H5</f>
        <v>3.6252387501656269E-8</v>
      </c>
    </row>
    <row r="6" spans="1:18" x14ac:dyDescent="0.25">
      <c r="A6" s="10" t="s">
        <v>26</v>
      </c>
      <c r="B6" s="11">
        <f>$B$1*EXP(C10*B10)/EXP(C11*B11)/EXP(C12*B12)</f>
        <v>1.0824277881079776</v>
      </c>
      <c r="C6" s="11"/>
      <c r="D6" s="11"/>
      <c r="E6" s="11"/>
      <c r="F6" s="12"/>
      <c r="G6" t="s">
        <v>34</v>
      </c>
      <c r="H6">
        <v>4.5297248358925103E-2</v>
      </c>
      <c r="I6">
        <v>4.5297252020500001E-2</v>
      </c>
      <c r="J6">
        <f>I6-H6</f>
        <v>3.6615748974511142E-9</v>
      </c>
    </row>
    <row r="7" spans="1:18" x14ac:dyDescent="0.25">
      <c r="A7" s="10" t="s">
        <v>10</v>
      </c>
      <c r="B7" s="11">
        <f>B6*EXP(0.5*D15^2*B4)</f>
        <v>1.082454812070571</v>
      </c>
      <c r="C7" s="11"/>
      <c r="D7" s="11"/>
      <c r="E7" s="11"/>
      <c r="F7" s="12"/>
      <c r="G7" t="s">
        <v>36</v>
      </c>
      <c r="H7">
        <f>H6-H5</f>
        <v>8.6403731103512599E-2</v>
      </c>
      <c r="I7">
        <f>I6-I5</f>
        <v>8.6403698512699995E-2</v>
      </c>
    </row>
    <row r="8" spans="1:18" x14ac:dyDescent="0.25">
      <c r="A8" s="10"/>
      <c r="B8" s="11"/>
      <c r="C8" s="11"/>
      <c r="D8" s="11"/>
      <c r="E8" s="11"/>
      <c r="F8" s="12"/>
      <c r="G8" t="s">
        <v>37</v>
      </c>
      <c r="H8">
        <v>9.0951295898434399E-4</v>
      </c>
    </row>
    <row r="9" spans="1:18" x14ac:dyDescent="0.25">
      <c r="A9" s="10"/>
      <c r="B9" s="11" t="s">
        <v>1</v>
      </c>
      <c r="C9" s="11" t="s">
        <v>4</v>
      </c>
      <c r="D9" s="11"/>
      <c r="E9" s="11"/>
      <c r="F9" s="12"/>
      <c r="G9" t="s">
        <v>38</v>
      </c>
      <c r="H9">
        <f>H7/H8</f>
        <v>94.999999999999915</v>
      </c>
    </row>
    <row r="10" spans="1:18" x14ac:dyDescent="0.25">
      <c r="A10" s="10" t="s">
        <v>5</v>
      </c>
      <c r="B10" s="11">
        <v>2.7397260273999999E-3</v>
      </c>
      <c r="C10" s="11">
        <v>4.1155828699999996E-3</v>
      </c>
      <c r="D10" s="11"/>
      <c r="E10" s="11"/>
      <c r="F10" s="12"/>
    </row>
    <row r="11" spans="1:18" x14ac:dyDescent="0.25">
      <c r="A11" s="10" t="s">
        <v>6</v>
      </c>
      <c r="B11" s="11">
        <v>2.7397260273999999E-3</v>
      </c>
      <c r="C11" s="11">
        <v>-4.5584587960999998E-3</v>
      </c>
      <c r="D11" s="11"/>
      <c r="E11" s="11"/>
      <c r="F11" s="12"/>
    </row>
    <row r="12" spans="1:18" x14ac:dyDescent="0.25">
      <c r="A12" s="10" t="s">
        <v>25</v>
      </c>
      <c r="B12" s="11">
        <v>2.7397260273999999E-3</v>
      </c>
      <c r="C12" s="11">
        <v>-3.4420062715500001E-2</v>
      </c>
      <c r="D12" s="11"/>
      <c r="E12" s="11"/>
      <c r="F12" s="12"/>
    </row>
    <row r="13" spans="1:18" x14ac:dyDescent="0.25">
      <c r="A13" s="10"/>
      <c r="B13" s="11"/>
      <c r="C13" s="11"/>
      <c r="D13" s="11"/>
      <c r="E13" s="11"/>
      <c r="F13" s="12"/>
    </row>
    <row r="14" spans="1:18" x14ac:dyDescent="0.25">
      <c r="A14" s="10" t="s">
        <v>11</v>
      </c>
      <c r="B14" s="11" t="s">
        <v>13</v>
      </c>
      <c r="C14" s="11" t="s">
        <v>14</v>
      </c>
      <c r="D14" s="11" t="s">
        <v>12</v>
      </c>
      <c r="E14" s="11" t="s">
        <v>15</v>
      </c>
      <c r="F14" s="12" t="s">
        <v>16</v>
      </c>
    </row>
    <row r="15" spans="1:18" x14ac:dyDescent="0.25">
      <c r="A15" s="10" t="s">
        <v>0</v>
      </c>
      <c r="B15" s="11">
        <v>0.1345855308592</v>
      </c>
      <c r="C15" s="11">
        <v>0.13372658317649999</v>
      </c>
      <c r="D15" s="11">
        <v>0.13500000000000001</v>
      </c>
      <c r="E15" s="11">
        <v>0.1387265831765</v>
      </c>
      <c r="F15" s="12">
        <v>0.1425855308592</v>
      </c>
    </row>
    <row r="16" spans="1:18" x14ac:dyDescent="0.25">
      <c r="A16" s="10" t="s">
        <v>2</v>
      </c>
      <c r="B16" s="13">
        <v>1.0727260244829</v>
      </c>
      <c r="C16" s="13">
        <v>1.0773555473554</v>
      </c>
      <c r="D16" s="13">
        <f>B7</f>
        <v>1.082454812070571</v>
      </c>
      <c r="E16" s="13">
        <v>1.0877712353913001</v>
      </c>
      <c r="F16" s="14">
        <v>1.0928611436024001</v>
      </c>
    </row>
    <row r="17" spans="1:6" x14ac:dyDescent="0.25">
      <c r="A17" s="10" t="s">
        <v>9</v>
      </c>
      <c r="B17" s="11">
        <f>B16/$B$6</f>
        <v>0.99103703384958763</v>
      </c>
      <c r="C17" s="11">
        <f>C16/$B$6</f>
        <v>0.99531401465455394</v>
      </c>
      <c r="D17" s="13">
        <f>D16/$B$6</f>
        <v>1.0000249660650717</v>
      </c>
      <c r="E17" s="11">
        <f>E16/$B$6</f>
        <v>1.0049365392703586</v>
      </c>
      <c r="F17" s="12">
        <f>F16/$B$6</f>
        <v>1.0096388466824742</v>
      </c>
    </row>
    <row r="18" spans="1:6" x14ac:dyDescent="0.25">
      <c r="A18" s="10" t="s">
        <v>8</v>
      </c>
      <c r="B18" s="13">
        <f t="shared" ref="B18:C18" si="0">LN(B17)</f>
        <v>-9.0033751691782869E-3</v>
      </c>
      <c r="C18" s="13">
        <f t="shared" si="0"/>
        <v>-4.6969989947772319E-3</v>
      </c>
      <c r="D18" s="13">
        <f>LN(D17)</f>
        <v>2.4965753424725402E-5</v>
      </c>
      <c r="E18" s="13">
        <f t="shared" ref="E18:F18" si="1">LN(E17)</f>
        <v>4.9243945126910731E-3</v>
      </c>
      <c r="F18" s="14">
        <f t="shared" si="1"/>
        <v>9.5926893649697434E-3</v>
      </c>
    </row>
    <row r="19" spans="1:6" x14ac:dyDescent="0.25">
      <c r="A19" s="10" t="s">
        <v>27</v>
      </c>
      <c r="B19" s="13">
        <v>0.99103703384959996</v>
      </c>
      <c r="C19" s="13">
        <v>0.99531401465460001</v>
      </c>
      <c r="D19" s="13">
        <v>1.0000249660650999</v>
      </c>
      <c r="E19" s="13">
        <v>1.0049365392703</v>
      </c>
      <c r="F19" s="14">
        <v>1.0096388466824999</v>
      </c>
    </row>
    <row r="20" spans="1:6" x14ac:dyDescent="0.25">
      <c r="A20" s="10" t="s">
        <v>28</v>
      </c>
      <c r="B20" s="13">
        <v>-9.0033751692000005E-3</v>
      </c>
      <c r="C20" s="13">
        <v>-4.6969989948000002E-3</v>
      </c>
      <c r="D20" s="13">
        <v>2.4965753399999999E-5</v>
      </c>
      <c r="E20" s="13">
        <v>4.9243945127E-3</v>
      </c>
      <c r="F20" s="14">
        <v>9.5926893650000004E-3</v>
      </c>
    </row>
    <row r="21" spans="1:6" x14ac:dyDescent="0.25">
      <c r="A21" s="10" t="s">
        <v>29</v>
      </c>
      <c r="B21" s="16">
        <f>B19-B17</f>
        <v>1.2323475573339238E-14</v>
      </c>
      <c r="C21" s="16">
        <f t="shared" ref="C21:F21" si="2">C19-C17</f>
        <v>4.6074255521943996E-14</v>
      </c>
      <c r="D21" s="16">
        <f t="shared" si="2"/>
        <v>2.8199664825478976E-14</v>
      </c>
      <c r="E21" s="16">
        <f t="shared" si="2"/>
        <v>-5.8619775700208265E-14</v>
      </c>
      <c r="F21" s="17">
        <f t="shared" si="2"/>
        <v>2.5757174171303632E-14</v>
      </c>
    </row>
    <row r="22" spans="1:6" ht="15.75" thickBot="1" x14ac:dyDescent="0.3">
      <c r="A22" s="15" t="s">
        <v>30</v>
      </c>
      <c r="B22" s="18">
        <f>B20-B18</f>
        <v>-2.1713533748801694E-14</v>
      </c>
      <c r="C22" s="18">
        <f t="shared" ref="C22:F22" si="3">C20-C18</f>
        <v>-2.2768245622195593E-14</v>
      </c>
      <c r="D22" s="18">
        <f t="shared" si="3"/>
        <v>-2.4725403338253168E-14</v>
      </c>
      <c r="E22" s="18">
        <f t="shared" si="3"/>
        <v>8.9268870073766493E-15</v>
      </c>
      <c r="F22" s="19">
        <f t="shared" si="3"/>
        <v>3.0257046867987469E-14</v>
      </c>
    </row>
    <row r="24" spans="1:6" ht="15.75" thickBot="1" x14ac:dyDescent="0.3"/>
    <row r="25" spans="1:6" x14ac:dyDescent="0.25">
      <c r="A25" s="7" t="s">
        <v>1</v>
      </c>
      <c r="B25" s="8">
        <v>3.8356164383599997E-2</v>
      </c>
      <c r="C25" s="8"/>
      <c r="D25" s="8"/>
      <c r="E25" s="8"/>
      <c r="F25" s="9"/>
    </row>
    <row r="26" spans="1:6" x14ac:dyDescent="0.25">
      <c r="A26" s="10" t="s">
        <v>7</v>
      </c>
      <c r="B26" s="11">
        <f>$B$1*EXP(C31*B31)/EXP(C32*B32)</f>
        <v>1.0827260515254968</v>
      </c>
      <c r="C26" s="11"/>
      <c r="D26" s="11"/>
      <c r="E26" s="11"/>
      <c r="F26" s="12"/>
    </row>
    <row r="27" spans="1:6" x14ac:dyDescent="0.25">
      <c r="A27" s="10" t="s">
        <v>26</v>
      </c>
      <c r="B27" s="11">
        <f>$B$1*EXP(C31*B31)/EXP(C32*B32)/EXP(C33*B33)</f>
        <v>1.0826972329054014</v>
      </c>
      <c r="C27" s="11"/>
      <c r="D27" s="11"/>
      <c r="E27" s="11"/>
      <c r="F27" s="12"/>
    </row>
    <row r="28" spans="1:6" x14ac:dyDescent="0.25">
      <c r="A28" s="10" t="s">
        <v>10</v>
      </c>
      <c r="B28" s="13">
        <f>B27*EXP(0.5*D36^2*B25)</f>
        <v>1.0829283667131695</v>
      </c>
      <c r="C28" s="11"/>
      <c r="D28" s="11"/>
      <c r="E28" s="11"/>
      <c r="F28" s="12"/>
    </row>
    <row r="29" spans="1:6" x14ac:dyDescent="0.25">
      <c r="A29" s="10"/>
      <c r="B29" s="11"/>
      <c r="C29" s="11"/>
      <c r="D29" s="11"/>
      <c r="E29" s="11"/>
      <c r="F29" s="12"/>
    </row>
    <row r="30" spans="1:6" x14ac:dyDescent="0.25">
      <c r="A30" s="10"/>
      <c r="B30" s="11" t="s">
        <v>1</v>
      </c>
      <c r="C30" s="11" t="s">
        <v>4</v>
      </c>
      <c r="D30" s="11"/>
      <c r="E30" s="11"/>
      <c r="F30" s="12"/>
    </row>
    <row r="31" spans="1:6" x14ac:dyDescent="0.25">
      <c r="A31" s="10" t="s">
        <v>5</v>
      </c>
      <c r="B31" s="11">
        <v>3.8356164383599997E-2</v>
      </c>
      <c r="C31" s="11">
        <v>6.2825722343999996E-3</v>
      </c>
      <c r="D31" s="11"/>
      <c r="E31" s="11"/>
      <c r="F31" s="12"/>
    </row>
    <row r="32" spans="1:6" x14ac:dyDescent="0.25">
      <c r="A32" s="10" t="s">
        <v>6</v>
      </c>
      <c r="B32" s="11">
        <v>3.8356164383599997E-2</v>
      </c>
      <c r="C32" s="11">
        <v>-3.9785812372000002E-3</v>
      </c>
      <c r="D32" s="11"/>
      <c r="E32" s="11"/>
      <c r="F32" s="12"/>
    </row>
    <row r="33" spans="1:6" x14ac:dyDescent="0.25">
      <c r="A33" s="10" t="s">
        <v>25</v>
      </c>
      <c r="B33" s="11">
        <v>3.8356164383599997E-2</v>
      </c>
      <c r="C33" s="11">
        <v>6.9394524460000004E-4</v>
      </c>
      <c r="D33" s="11"/>
      <c r="E33" s="11"/>
      <c r="F33" s="12"/>
    </row>
    <row r="34" spans="1:6" x14ac:dyDescent="0.25">
      <c r="A34" s="10"/>
      <c r="B34" s="11"/>
      <c r="C34" s="11"/>
      <c r="D34" s="11"/>
      <c r="E34" s="11"/>
      <c r="F34" s="12"/>
    </row>
    <row r="35" spans="1:6" x14ac:dyDescent="0.25">
      <c r="A35" s="10" t="s">
        <v>11</v>
      </c>
      <c r="B35" s="11" t="s">
        <v>13</v>
      </c>
      <c r="C35" s="11" t="s">
        <v>14</v>
      </c>
      <c r="D35" s="11" t="s">
        <v>12</v>
      </c>
      <c r="E35" s="11" t="s">
        <v>15</v>
      </c>
      <c r="F35" s="12" t="s">
        <v>16</v>
      </c>
    </row>
    <row r="36" spans="1:6" x14ac:dyDescent="0.25">
      <c r="A36" s="10" t="s">
        <v>0</v>
      </c>
      <c r="B36" s="11">
        <v>0.1079965744464</v>
      </c>
      <c r="C36" s="11">
        <v>0.1057591241115</v>
      </c>
      <c r="D36" s="11">
        <v>0.1055</v>
      </c>
      <c r="E36" s="11">
        <v>0.1082591241115</v>
      </c>
      <c r="F36" s="12">
        <v>0.1119965744464</v>
      </c>
    </row>
    <row r="37" spans="1:6" x14ac:dyDescent="0.25">
      <c r="A37" s="10" t="s">
        <v>2</v>
      </c>
      <c r="B37" s="13">
        <v>1.0539781449123</v>
      </c>
      <c r="C37" s="13">
        <v>1.0679035858624</v>
      </c>
      <c r="D37" s="13">
        <v>1.0829283667131999</v>
      </c>
      <c r="E37" s="13">
        <v>1.0985408873741001</v>
      </c>
      <c r="F37" s="14">
        <v>1.1138330420706</v>
      </c>
    </row>
    <row r="38" spans="1:6" x14ac:dyDescent="0.25">
      <c r="A38" s="10" t="s">
        <v>9</v>
      </c>
      <c r="B38" s="11">
        <f>B37/B27</f>
        <v>0.97347449765246541</v>
      </c>
      <c r="C38" s="11">
        <f>C37/B27</f>
        <v>0.98633630289854635</v>
      </c>
      <c r="D38" s="13">
        <f>D37/B27</f>
        <v>1.0002134796328779</v>
      </c>
      <c r="E38" s="11">
        <f>E37/B27</f>
        <v>1.0146335041664256</v>
      </c>
      <c r="F38" s="12">
        <f>F37/B27</f>
        <v>1.0287576325300527</v>
      </c>
    </row>
    <row r="39" spans="1:6" x14ac:dyDescent="0.25">
      <c r="A39" s="10" t="s">
        <v>8</v>
      </c>
      <c r="B39" s="13">
        <f t="shared" ref="B39:C39" si="4">LN(B38)</f>
        <v>-2.688365106929435E-2</v>
      </c>
      <c r="C39" s="13">
        <f t="shared" si="4"/>
        <v>-1.3757904542964329E-2</v>
      </c>
      <c r="D39" s="13">
        <f>LN(D38)</f>
        <v>2.1345684934354016E-4</v>
      </c>
      <c r="E39" s="13">
        <f t="shared" ref="E39:F39" si="5">LN(E38)</f>
        <v>1.4527467649811674E-2</v>
      </c>
      <c r="F39" s="14">
        <f t="shared" si="5"/>
        <v>2.835189220888891E-2</v>
      </c>
    </row>
    <row r="40" spans="1:6" x14ac:dyDescent="0.25">
      <c r="A40" s="10" t="s">
        <v>27</v>
      </c>
      <c r="B40" s="11">
        <v>0.97347449765250005</v>
      </c>
      <c r="C40" s="11">
        <v>0.98633630289859997</v>
      </c>
      <c r="D40" s="11">
        <v>1.0002134796327999</v>
      </c>
      <c r="E40" s="11">
        <v>1.0146335041664001</v>
      </c>
      <c r="F40" s="12">
        <v>1.0287576325300001</v>
      </c>
    </row>
    <row r="41" spans="1:6" x14ac:dyDescent="0.25">
      <c r="A41" s="10" t="s">
        <v>28</v>
      </c>
      <c r="B41" s="11">
        <v>-2.6883651069300001E-2</v>
      </c>
      <c r="C41" s="11">
        <v>-1.3757904543E-2</v>
      </c>
      <c r="D41" s="11">
        <v>2.1345684930000001E-4</v>
      </c>
      <c r="E41" s="11">
        <v>1.4527467649800001E-2</v>
      </c>
      <c r="F41" s="12">
        <v>2.8351892208900002E-2</v>
      </c>
    </row>
    <row r="42" spans="1:6" x14ac:dyDescent="0.25">
      <c r="A42" s="10" t="s">
        <v>29</v>
      </c>
      <c r="B42" s="16">
        <f>B40-B38</f>
        <v>3.4638958368304884E-14</v>
      </c>
      <c r="C42" s="16">
        <f t="shared" ref="C42:F42" si="6">C40-C38</f>
        <v>5.3623772089395061E-14</v>
      </c>
      <c r="D42" s="16">
        <f t="shared" si="6"/>
        <v>-7.7937656328685989E-14</v>
      </c>
      <c r="E42" s="16">
        <f t="shared" si="6"/>
        <v>-2.55351295663786E-14</v>
      </c>
      <c r="F42" s="17">
        <f t="shared" si="6"/>
        <v>-5.262457136723242E-14</v>
      </c>
    </row>
    <row r="43" spans="1:6" ht="15.75" thickBot="1" x14ac:dyDescent="0.3">
      <c r="A43" s="15" t="s">
        <v>30</v>
      </c>
      <c r="B43" s="18">
        <f>B41-B39</f>
        <v>-5.6517290847324375E-15</v>
      </c>
      <c r="C43" s="18">
        <f t="shared" ref="C43:F43" si="7">C41-C39</f>
        <v>-3.5671118836511084E-14</v>
      </c>
      <c r="D43" s="18">
        <f t="shared" si="7"/>
        <v>-4.3540149784193627E-14</v>
      </c>
      <c r="E43" s="18">
        <f t="shared" si="7"/>
        <v>-1.1672954269847935E-14</v>
      </c>
      <c r="F43" s="19">
        <f t="shared" si="7"/>
        <v>1.1091821905395705E-14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432B-C6BB-4FB3-AFA1-43CE8C7A7B12}">
  <dimension ref="A1:D9"/>
  <sheetViews>
    <sheetView workbookViewId="0">
      <selection activeCell="D9" sqref="D9"/>
    </sheetView>
  </sheetViews>
  <sheetFormatPr defaultRowHeight="15" x14ac:dyDescent="0.25"/>
  <cols>
    <col min="2" max="2" width="25.28515625" customWidth="1"/>
  </cols>
  <sheetData>
    <row r="1" spans="1:4" ht="30.75" thickBot="1" x14ac:dyDescent="0.3">
      <c r="A1" s="1" t="s">
        <v>17</v>
      </c>
      <c r="B1" s="2">
        <v>41178</v>
      </c>
    </row>
    <row r="2" spans="1:4" ht="45.75" thickBot="1" x14ac:dyDescent="0.3">
      <c r="A2" s="3" t="s">
        <v>18</v>
      </c>
      <c r="B2" s="4">
        <v>41360</v>
      </c>
    </row>
    <row r="3" spans="1:4" ht="30.75" thickBot="1" x14ac:dyDescent="0.3">
      <c r="A3" s="3" t="s">
        <v>19</v>
      </c>
      <c r="B3" s="5">
        <v>0.49863010000000002</v>
      </c>
    </row>
    <row r="4" spans="1:4" ht="15.75" thickBot="1" x14ac:dyDescent="0.3">
      <c r="A4" s="3" t="s">
        <v>20</v>
      </c>
      <c r="B4" s="5">
        <v>8.4218999999999995E-3</v>
      </c>
      <c r="D4">
        <f>EXP(B4*$B$3)</f>
        <v>1.0042082427290779</v>
      </c>
    </row>
    <row r="5" spans="1:4" ht="15.75" thickBot="1" x14ac:dyDescent="0.3">
      <c r="A5" s="3" t="s">
        <v>21</v>
      </c>
      <c r="B5" s="5">
        <v>4.5217E-3</v>
      </c>
      <c r="D5">
        <f>EXP(B5*$B$3)</f>
        <v>1.002257199370709</v>
      </c>
    </row>
    <row r="6" spans="1:4" ht="15.75" thickBot="1" x14ac:dyDescent="0.3">
      <c r="A6" s="3" t="s">
        <v>22</v>
      </c>
      <c r="B6" s="5">
        <v>-1.2E-4</v>
      </c>
      <c r="D6">
        <f>EXP(B6*$B$3)</f>
        <v>0.99994016617811454</v>
      </c>
    </row>
    <row r="7" spans="1:4" ht="15.75" thickBot="1" x14ac:dyDescent="0.3">
      <c r="A7" s="3" t="s">
        <v>23</v>
      </c>
      <c r="B7" s="5">
        <v>1.3596999999999999</v>
      </c>
    </row>
    <row r="8" spans="1:4" ht="15.75" thickBot="1" x14ac:dyDescent="0.3">
      <c r="A8" s="1" t="s">
        <v>24</v>
      </c>
      <c r="B8" s="6">
        <v>1.3571397000000001</v>
      </c>
      <c r="D8">
        <f>B7*D5/D4</f>
        <v>1.357058283330592</v>
      </c>
    </row>
    <row r="9" spans="1:4" x14ac:dyDescent="0.25">
      <c r="D9">
        <f>D8/D6</f>
        <v>1.3571394861728814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DD</dc:creator>
  <cp:lastModifiedBy>van DD</cp:lastModifiedBy>
  <dcterms:created xsi:type="dcterms:W3CDTF">2019-11-22T03:48:44Z</dcterms:created>
  <dcterms:modified xsi:type="dcterms:W3CDTF">2019-11-27T04:11:57Z</dcterms:modified>
</cp:coreProperties>
</file>