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БГТУ\III сем\ТерВер\"/>
    </mc:Choice>
  </mc:AlternateContent>
  <xr:revisionPtr revIDLastSave="0" documentId="13_ncr:1_{659C8A4D-9897-4977-AD7B-74E1C8B3C76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K5" i="3"/>
  <c r="J5" i="3"/>
  <c r="I5" i="3"/>
  <c r="H5" i="3"/>
  <c r="G5" i="3"/>
  <c r="F5" i="3"/>
  <c r="E5" i="3"/>
  <c r="D5" i="3"/>
  <c r="C5" i="3"/>
  <c r="B5" i="3"/>
  <c r="F6" i="3" l="1"/>
  <c r="B6" i="3"/>
  <c r="H6" i="3" s="1"/>
  <c r="D7" i="3" s="1"/>
  <c r="B7" i="3" l="1"/>
  <c r="D5" i="2" l="1"/>
  <c r="F4" i="2"/>
  <c r="F3" i="2"/>
  <c r="B5" i="2"/>
  <c r="O4" i="1" l="1"/>
  <c r="N5" i="1"/>
  <c r="B5" i="1" s="1"/>
  <c r="N4" i="1"/>
  <c r="M5" i="1"/>
  <c r="M4" i="1"/>
  <c r="L5" i="1"/>
  <c r="O5" i="1" s="1"/>
  <c r="L4" i="1"/>
  <c r="O7" i="1" l="1"/>
  <c r="N7" i="1" s="1"/>
  <c r="B6" i="1" s="1"/>
  <c r="D5" i="1"/>
  <c r="D6" i="1"/>
</calcChain>
</file>

<file path=xl/sharedStrings.xml><?xml version="1.0" encoding="utf-8"?>
<sst xmlns="http://schemas.openxmlformats.org/spreadsheetml/2006/main" count="73" uniqueCount="44">
  <si>
    <t>задача 1</t>
  </si>
  <si>
    <t>alpha=</t>
  </si>
  <si>
    <t>Перекрестная шлифовка</t>
  </si>
  <si>
    <t>Торцевая обточка</t>
  </si>
  <si>
    <t>n</t>
  </si>
  <si>
    <t>x-mean</t>
  </si>
  <si>
    <t>s2</t>
  </si>
  <si>
    <t>f</t>
  </si>
  <si>
    <t>F-rasch=</t>
  </si>
  <si>
    <t>t-rasch=</t>
  </si>
  <si>
    <t>F-tabl=</t>
  </si>
  <si>
    <t>t-tabl=</t>
  </si>
  <si>
    <t>Двухвыборочный F-тест для дисперсии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</si>
  <si>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</si>
  <si>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</si>
  <si>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</si>
  <si>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</si>
  <si>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</si>
  <si>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</si>
  <si>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</si>
  <si>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</si>
  <si>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</si>
  <si>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</si>
  <si>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</si>
  <si>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</si>
  <si>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</si>
  <si>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</si>
  <si>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</si>
  <si>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2</t>
  </si>
  <si>
    <t>1 станок</t>
  </si>
  <si>
    <t>2 станок</t>
  </si>
  <si>
    <t>Задача 3</t>
  </si>
  <si>
    <t>Номер по каталогу NGC</t>
  </si>
  <si>
    <t>М.Л. Хумасон</t>
  </si>
  <si>
    <t>Н.В. Майал</t>
  </si>
  <si>
    <t>delta x_i</t>
  </si>
  <si>
    <t>n=</t>
  </si>
  <si>
    <t>x-mean=</t>
  </si>
  <si>
    <t>s2=</t>
  </si>
  <si>
    <t>f=</t>
  </si>
  <si>
    <t>t-tabl</t>
  </si>
  <si>
    <t>Парный двухвыборочный t-тест для средних</t>
  </si>
  <si>
    <t>Корреляция Пирсона</t>
  </si>
  <si>
    <t>табличное меньше расчётного---гипотеза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</si>
</sst>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0" borderId="11" xfId="0" applyBorder="1"/>
    <xf numFmtId="0" fontId="0" fillId="2" borderId="1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0" borderId="7" xfId="0" applyBorder="1"/>
    <xf numFmtId="0" fontId="0" fillId="2" borderId="13" xfId="0" applyFill="1" applyBorder="1" applyAlignment="1">
      <alignment horizontal="right"/>
    </xf>
    <xf numFmtId="0" fontId="0" fillId="2" borderId="12" xfId="0" applyFill="1" applyBorder="1" applyAlignment="1">
      <alignment horizontal="left"/>
    </xf>
    <xf numFmtId="0" fontId="0" fillId="2" borderId="14" xfId="0" applyFill="1" applyBorder="1"/>
    <xf numFmtId="0" fontId="0" fillId="2" borderId="11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0" xfId="0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D5" sqref="D5"/>
    </sheetView>
  </sheetViews>
  <sheetFormatPr defaultRowHeight="14.4" x14ac:dyDescent="0.3"/>
  <cols>
    <col min="1" max="1" width="21.77734375" customWidth="1"/>
  </cols>
  <sheetData>
    <row r="1" spans="1:15" x14ac:dyDescent="0.3">
      <c r="A1" t="s">
        <v>0</v>
      </c>
      <c r="B1" t="s">
        <v>1</v>
      </c>
      <c r="C1">
        <v>0.05</v>
      </c>
    </row>
    <row r="3" spans="1:15" x14ac:dyDescent="0.3">
      <c r="A3" s="1" t="s">
        <v>2</v>
      </c>
      <c r="B3">
        <v>16</v>
      </c>
      <c r="C3">
        <v>20</v>
      </c>
      <c r="D3">
        <v>14</v>
      </c>
      <c r="E3">
        <v>15</v>
      </c>
      <c r="F3">
        <v>19</v>
      </c>
      <c r="G3">
        <v>18</v>
      </c>
      <c r="H3">
        <v>18</v>
      </c>
      <c r="I3">
        <v>17</v>
      </c>
      <c r="J3">
        <v>19</v>
      </c>
      <c r="K3" s="2">
        <v>18</v>
      </c>
      <c r="L3" t="s">
        <v>4</v>
      </c>
      <c r="M3" t="s">
        <v>5</v>
      </c>
      <c r="N3" t="s">
        <v>6</v>
      </c>
      <c r="O3" t="s">
        <v>7</v>
      </c>
    </row>
    <row r="4" spans="1:15" x14ac:dyDescent="0.3">
      <c r="A4" s="3" t="s">
        <v>3</v>
      </c>
      <c r="B4" s="3">
        <v>13</v>
      </c>
      <c r="C4" s="3">
        <v>14</v>
      </c>
      <c r="D4" s="3">
        <v>19</v>
      </c>
      <c r="E4" s="3">
        <v>15</v>
      </c>
      <c r="F4" s="3">
        <v>14</v>
      </c>
      <c r="G4" s="3">
        <v>10</v>
      </c>
      <c r="H4" s="3">
        <v>17</v>
      </c>
      <c r="I4" s="3">
        <v>13</v>
      </c>
      <c r="J4" s="3">
        <v>21</v>
      </c>
      <c r="K4" s="4">
        <v>15</v>
      </c>
      <c r="L4">
        <f>COUNT(B3:K3)</f>
        <v>10</v>
      </c>
      <c r="M4">
        <f>AVERAGE(B3:K3)</f>
        <v>17.399999999999999</v>
      </c>
      <c r="N4">
        <f>_xlfn.VAR.S(B3:K3)</f>
        <v>3.6000000000000103</v>
      </c>
      <c r="O4">
        <f>L4-1</f>
        <v>9</v>
      </c>
    </row>
    <row r="5" spans="1:15" x14ac:dyDescent="0.3">
      <c r="A5" t="s">
        <v>8</v>
      </c>
      <c r="B5">
        <f>N5/N4</f>
        <v>2.8055555555555505</v>
      </c>
      <c r="C5" t="s">
        <v>10</v>
      </c>
      <c r="D5">
        <f>_xlfn.F.INV.RT(C1/2,O4,O5)</f>
        <v>4.0259941582829777</v>
      </c>
      <c r="L5">
        <f>COUNT(B4:K4)</f>
        <v>10</v>
      </c>
      <c r="M5">
        <f>AVERAGE(B4:K4)</f>
        <v>15.1</v>
      </c>
      <c r="N5">
        <f>_xlfn.VAR.S(B4:K4)</f>
        <v>10.10000000000001</v>
      </c>
      <c r="O5">
        <f>L5-1</f>
        <v>9</v>
      </c>
    </row>
    <row r="6" spans="1:15" x14ac:dyDescent="0.3">
      <c r="A6" t="s">
        <v>9</v>
      </c>
      <c r="B6">
        <f>(M4-M5)/SQRT(N7*((1/L4)+(1/L5)))</f>
        <v>1.9650226127485479</v>
      </c>
      <c r="C6" t="s">
        <v>11</v>
      </c>
      <c r="D6">
        <f>_xlfn.T.INV.2T(C1,O4)</f>
        <v>2.2621571627982053</v>
      </c>
    </row>
    <row r="7" spans="1:15" x14ac:dyDescent="0.3">
      <c r="N7">
        <f>((L4-1)*N4+(L5-1)*N5)/O7</f>
        <v>6.8500000000000103</v>
      </c>
      <c r="O7">
        <f>SUM(L4:L5)-2</f>
        <v>18</v>
      </c>
    </row>
    <row r="8" spans="1:15" x14ac:dyDescent="0.3">
      <c r="A8" t="s">
        <v>12</v>
      </c>
      <c r="E8" t="s">
        <v>20</v>
      </c>
    </row>
    <row r="9" spans="1:15" ht="15" thickBot="1" x14ac:dyDescent="0.35"/>
    <row r="10" spans="1:15" x14ac:dyDescent="0.3">
      <c r="A10" s="6"/>
      <c r="B10" s="6" t="s">
        <v>2</v>
      </c>
      <c r="C10" s="6" t="s">
        <v>3</v>
      </c>
      <c r="E10" s="6"/>
      <c r="F10" s="6" t="s">
        <v>2</v>
      </c>
      <c r="G10" s="6" t="s">
        <v>3</v>
      </c>
    </row>
    <row r="11" spans="1:15" x14ac:dyDescent="0.3">
      <c r="A11" t="s">
        <v>13</v>
      </c>
      <c r="B11">
        <v>17.399999999999999</v>
      </c>
      <c r="C11">
        <v>15.1</v>
      </c>
      <c r="E11" t="s">
        <v>13</v>
      </c>
      <c r="F11">
        <v>17.399999999999999</v>
      </c>
      <c r="G11">
        <v>15.1</v>
      </c>
    </row>
    <row r="12" spans="1:15" x14ac:dyDescent="0.3">
      <c r="A12" t="s">
        <v>14</v>
      </c>
      <c r="B12">
        <v>3.6000000000000103</v>
      </c>
      <c r="C12">
        <v>10.10000000000001</v>
      </c>
      <c r="E12" t="s">
        <v>14</v>
      </c>
      <c r="F12">
        <v>3.6000000000000103</v>
      </c>
      <c r="G12">
        <v>10.10000000000001</v>
      </c>
    </row>
    <row r="13" spans="1:15" x14ac:dyDescent="0.3">
      <c r="A13" t="s">
        <v>15</v>
      </c>
      <c r="B13">
        <v>10</v>
      </c>
      <c r="C13">
        <v>10</v>
      </c>
      <c r="E13" t="s">
        <v>15</v>
      </c>
      <c r="F13">
        <v>10</v>
      </c>
      <c r="G13">
        <v>10</v>
      </c>
    </row>
    <row r="14" spans="1:15" x14ac:dyDescent="0.3">
      <c r="A14" t="s">
        <v>16</v>
      </c>
      <c r="B14">
        <v>9</v>
      </c>
      <c r="C14">
        <v>9</v>
      </c>
      <c r="E14" t="s">
        <v>21</v>
      </c>
      <c r="F14">
        <v>6.8500000000000103</v>
      </c>
    </row>
    <row r="15" spans="1:15" x14ac:dyDescent="0.3">
      <c r="A15" t="s">
        <v>17</v>
      </c>
      <c r="B15">
        <v>0.35643564356435709</v>
      </c>
      <c r="E15" t="s">
        <v>22</v>
      </c>
      <c r="F15">
        <v>0</v>
      </c>
    </row>
    <row r="16" spans="1:15" x14ac:dyDescent="0.3">
      <c r="A16" t="s">
        <v>18</v>
      </c>
      <c r="B16">
        <v>7.0173592370303295E-2</v>
      </c>
      <c r="E16" t="s">
        <v>16</v>
      </c>
      <c r="F16">
        <v>18</v>
      </c>
    </row>
    <row r="17" spans="1:7" ht="15" thickBot="1" x14ac:dyDescent="0.35">
      <c r="A17" s="5" t="s">
        <v>19</v>
      </c>
      <c r="B17" s="5">
        <v>0.3145749061513079</v>
      </c>
      <c r="C17" s="5"/>
      <c r="E17" t="s">
        <v>23</v>
      </c>
      <c r="F17">
        <v>1.9650226127485479</v>
      </c>
    </row>
    <row r="18" spans="1:7" x14ac:dyDescent="0.3">
      <c r="E18" t="s">
        <v>24</v>
      </c>
      <c r="F18">
        <v>3.2518765835174178E-2</v>
      </c>
    </row>
    <row r="19" spans="1:7" x14ac:dyDescent="0.3">
      <c r="E19" t="s">
        <v>25</v>
      </c>
      <c r="F19">
        <v>1.7340636066175394</v>
      </c>
    </row>
    <row r="20" spans="1:7" x14ac:dyDescent="0.3">
      <c r="E20" t="s">
        <v>26</v>
      </c>
      <c r="F20">
        <v>6.5037531670348356E-2</v>
      </c>
    </row>
    <row r="21" spans="1:7" ht="15" thickBot="1" x14ac:dyDescent="0.35">
      <c r="E21" s="5" t="s">
        <v>27</v>
      </c>
      <c r="F21" s="5">
        <v>2.1009220402410378</v>
      </c>
      <c r="G21" s="5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6" sqref="A6"/>
    </sheetView>
  </sheetViews>
  <sheetFormatPr defaultRowHeight="14.4" x14ac:dyDescent="0.3"/>
  <cols>
    <col min="4" max="4" width="11.6640625" customWidth="1"/>
  </cols>
  <sheetData>
    <row r="1" spans="1:6" x14ac:dyDescent="0.3">
      <c r="A1" t="s">
        <v>28</v>
      </c>
      <c r="C1" t="s">
        <v>1</v>
      </c>
      <c r="D1">
        <v>0.05</v>
      </c>
    </row>
    <row r="2" spans="1:6" x14ac:dyDescent="0.3">
      <c r="B2" t="s">
        <v>5</v>
      </c>
      <c r="C2" t="s">
        <v>4</v>
      </c>
      <c r="D2" t="s">
        <v>6</v>
      </c>
      <c r="F2" t="s">
        <v>7</v>
      </c>
    </row>
    <row r="3" spans="1:6" x14ac:dyDescent="0.3">
      <c r="A3" t="s">
        <v>29</v>
      </c>
      <c r="B3">
        <v>45.3</v>
      </c>
      <c r="C3">
        <v>15</v>
      </c>
      <c r="D3">
        <v>1.07</v>
      </c>
      <c r="F3">
        <f>C3-1</f>
        <v>14</v>
      </c>
    </row>
    <row r="4" spans="1:6" x14ac:dyDescent="0.3">
      <c r="A4" t="s">
        <v>30</v>
      </c>
      <c r="B4">
        <v>46.1</v>
      </c>
      <c r="C4">
        <v>10</v>
      </c>
      <c r="D4">
        <v>0.84</v>
      </c>
      <c r="F4">
        <f>C4-1</f>
        <v>9</v>
      </c>
    </row>
    <row r="5" spans="1:6" x14ac:dyDescent="0.3">
      <c r="A5" t="s">
        <v>8</v>
      </c>
      <c r="B5">
        <f>D3/D4</f>
        <v>1.2738095238095239</v>
      </c>
      <c r="C5" t="s">
        <v>10</v>
      </c>
      <c r="D5">
        <f>_xlfn.F.INV.RT(D1/2,F3,F4)</f>
        <v>3.7979524823204276</v>
      </c>
    </row>
    <row r="6" spans="1:6" x14ac:dyDescent="0.3">
      <c r="A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workbookViewId="0">
      <selection activeCell="F5" sqref="F5"/>
    </sheetView>
  </sheetViews>
  <sheetFormatPr defaultRowHeight="14.4" x14ac:dyDescent="0.3"/>
  <cols>
    <col min="1" max="1" width="31.88671875" customWidth="1"/>
    <col min="2" max="2" width="15.6640625" customWidth="1"/>
    <col min="3" max="3" width="14.21875" customWidth="1"/>
  </cols>
  <sheetData>
    <row r="1" spans="1:12" x14ac:dyDescent="0.3">
      <c r="A1" s="15" t="s">
        <v>31</v>
      </c>
      <c r="B1" s="17" t="s">
        <v>1</v>
      </c>
      <c r="C1" s="18">
        <v>0.05</v>
      </c>
      <c r="D1" s="15"/>
      <c r="E1" s="15"/>
      <c r="F1" s="15"/>
      <c r="G1" s="11"/>
      <c r="H1" s="15"/>
      <c r="I1" s="15"/>
      <c r="J1" s="15"/>
      <c r="K1" s="11"/>
    </row>
    <row r="2" spans="1:12" x14ac:dyDescent="0.3">
      <c r="A2" s="19" t="s">
        <v>32</v>
      </c>
      <c r="B2" s="25">
        <v>1332</v>
      </c>
      <c r="C2" s="25">
        <v>3607</v>
      </c>
      <c r="D2" s="25">
        <v>3998</v>
      </c>
      <c r="E2" s="25">
        <v>4111</v>
      </c>
      <c r="F2" s="25">
        <v>5308</v>
      </c>
      <c r="G2" s="25">
        <v>5866</v>
      </c>
      <c r="H2" s="25">
        <v>6661</v>
      </c>
      <c r="I2" s="25">
        <v>6703</v>
      </c>
      <c r="J2" s="25">
        <v>7625</v>
      </c>
      <c r="K2" s="25">
        <v>7679</v>
      </c>
    </row>
    <row r="3" spans="1:12" x14ac:dyDescent="0.3">
      <c r="A3" s="19" t="s">
        <v>33</v>
      </c>
      <c r="B3" s="25">
        <v>1507</v>
      </c>
      <c r="C3" s="25">
        <v>858</v>
      </c>
      <c r="D3" s="25">
        <v>1205</v>
      </c>
      <c r="E3" s="25">
        <v>832</v>
      </c>
      <c r="F3" s="25">
        <v>2206</v>
      </c>
      <c r="G3" s="25">
        <v>924</v>
      </c>
      <c r="H3" s="25">
        <v>4607</v>
      </c>
      <c r="I3" s="25">
        <v>2592</v>
      </c>
      <c r="J3" s="25">
        <v>1930</v>
      </c>
      <c r="K3" s="25">
        <v>5378</v>
      </c>
    </row>
    <row r="4" spans="1:12" x14ac:dyDescent="0.3">
      <c r="A4" s="19" t="s">
        <v>34</v>
      </c>
      <c r="B4" s="25">
        <v>1471</v>
      </c>
      <c r="C4" s="25">
        <v>778</v>
      </c>
      <c r="D4" s="25">
        <v>1155</v>
      </c>
      <c r="E4" s="25">
        <v>915</v>
      </c>
      <c r="F4" s="25">
        <v>2194</v>
      </c>
      <c r="G4" s="25">
        <v>1033</v>
      </c>
      <c r="H4" s="25">
        <v>4430</v>
      </c>
      <c r="I4" s="25">
        <v>2670</v>
      </c>
      <c r="J4" s="25">
        <v>2050</v>
      </c>
      <c r="K4" s="25">
        <v>5278</v>
      </c>
    </row>
    <row r="5" spans="1:12" x14ac:dyDescent="0.3">
      <c r="A5" s="19" t="s">
        <v>35</v>
      </c>
      <c r="B5" s="25">
        <f>B3-B4</f>
        <v>36</v>
      </c>
      <c r="C5" s="25">
        <f t="shared" ref="C5:K5" si="0">C3-C4</f>
        <v>80</v>
      </c>
      <c r="D5" s="25">
        <f t="shared" si="0"/>
        <v>50</v>
      </c>
      <c r="E5" s="25">
        <f>E3-E4</f>
        <v>-83</v>
      </c>
      <c r="F5" s="25">
        <f t="shared" si="0"/>
        <v>12</v>
      </c>
      <c r="G5" s="25">
        <f t="shared" si="0"/>
        <v>-109</v>
      </c>
      <c r="H5" s="25">
        <f t="shared" si="0"/>
        <v>177</v>
      </c>
      <c r="I5" s="25">
        <f t="shared" si="0"/>
        <v>-78</v>
      </c>
      <c r="J5" s="25">
        <f t="shared" si="0"/>
        <v>-120</v>
      </c>
      <c r="K5" s="25">
        <f t="shared" si="0"/>
        <v>100</v>
      </c>
    </row>
    <row r="6" spans="1:12" x14ac:dyDescent="0.3">
      <c r="A6" s="20" t="s">
        <v>36</v>
      </c>
      <c r="B6" s="21">
        <f>COUNT(B5:K5)</f>
        <v>10</v>
      </c>
      <c r="C6" s="20" t="s">
        <v>37</v>
      </c>
      <c r="D6" s="22">
        <f>AVERAGE(B5:K5)</f>
        <v>6.5</v>
      </c>
      <c r="E6" s="20" t="s">
        <v>38</v>
      </c>
      <c r="F6" s="22">
        <f>_xlfn.VAR.S(B5:K5)</f>
        <v>10055.611111111111</v>
      </c>
      <c r="G6" s="23" t="s">
        <v>39</v>
      </c>
      <c r="H6" s="22">
        <f xml:space="preserve"> B6-1</f>
        <v>9</v>
      </c>
      <c r="I6" s="13"/>
      <c r="J6" s="13"/>
      <c r="K6" s="14"/>
      <c r="L6" s="8"/>
    </row>
    <row r="7" spans="1:12" x14ac:dyDescent="0.3">
      <c r="A7" s="20" t="s">
        <v>9</v>
      </c>
      <c r="B7" s="21">
        <f>ABS(D6)/SQRT(F6/B6)</f>
        <v>0.2049788829395523</v>
      </c>
      <c r="C7" s="20" t="s">
        <v>40</v>
      </c>
      <c r="D7" s="22">
        <f>_xlfn.T.INV.2T(C1,H6)</f>
        <v>2.2621571627982053</v>
      </c>
      <c r="E7" s="20"/>
      <c r="F7" s="13"/>
      <c r="G7" s="14"/>
      <c r="H7" s="13"/>
      <c r="I7" s="13"/>
      <c r="J7" s="13"/>
      <c r="K7" s="14"/>
      <c r="L7" s="9"/>
    </row>
    <row r="8" spans="1:12" x14ac:dyDescent="0.3">
      <c r="A8" s="12"/>
      <c r="B8" s="7"/>
      <c r="C8" s="12"/>
      <c r="D8" s="16"/>
      <c r="E8" s="12"/>
      <c r="F8" s="12"/>
      <c r="G8" s="7"/>
      <c r="H8" s="12"/>
      <c r="I8" s="12"/>
      <c r="J8" s="12"/>
      <c r="K8" s="10"/>
      <c r="L8" s="10"/>
    </row>
    <row r="9" spans="1:12" x14ac:dyDescent="0.3">
      <c r="A9" s="24" t="s">
        <v>41</v>
      </c>
      <c r="B9" s="24"/>
      <c r="F9" s="12"/>
      <c r="J9" s="12"/>
    </row>
    <row r="10" spans="1:12" ht="15" thickBot="1" x14ac:dyDescent="0.35"/>
    <row r="11" spans="1:12" x14ac:dyDescent="0.3">
      <c r="A11" s="26"/>
      <c r="B11" s="27" t="s">
        <v>33</v>
      </c>
      <c r="C11" s="28" t="s">
        <v>34</v>
      </c>
    </row>
    <row r="12" spans="1:12" x14ac:dyDescent="0.3">
      <c r="A12" s="29" t="s">
        <v>13</v>
      </c>
      <c r="B12" s="31">
        <v>2203.9</v>
      </c>
      <c r="C12" s="32">
        <v>2197.4</v>
      </c>
    </row>
    <row r="13" spans="1:12" x14ac:dyDescent="0.3">
      <c r="A13" s="29" t="s">
        <v>14</v>
      </c>
      <c r="B13" s="31">
        <v>2543402.0999999996</v>
      </c>
      <c r="C13" s="32">
        <v>2372112.9333333331</v>
      </c>
    </row>
    <row r="14" spans="1:12" x14ac:dyDescent="0.3">
      <c r="A14" s="29" t="s">
        <v>15</v>
      </c>
      <c r="B14" s="31">
        <v>10</v>
      </c>
      <c r="C14" s="32">
        <v>10</v>
      </c>
    </row>
    <row r="15" spans="1:12" x14ac:dyDescent="0.3">
      <c r="A15" s="29" t="s">
        <v>42</v>
      </c>
      <c r="B15" s="31">
        <v>0.99856076617953327</v>
      </c>
      <c r="C15" s="32"/>
    </row>
    <row r="16" spans="1:12" x14ac:dyDescent="0.3">
      <c r="A16" s="29" t="s">
        <v>22</v>
      </c>
      <c r="B16" s="31">
        <v>0</v>
      </c>
      <c r="C16" s="32"/>
    </row>
    <row r="17" spans="1:8" x14ac:dyDescent="0.3">
      <c r="A17" s="29" t="s">
        <v>16</v>
      </c>
      <c r="B17" s="31">
        <v>9</v>
      </c>
      <c r="C17" s="32"/>
    </row>
    <row r="18" spans="1:8" x14ac:dyDescent="0.3">
      <c r="A18" s="29" t="s">
        <v>23</v>
      </c>
      <c r="B18" s="31">
        <v>0.2049788829395523</v>
      </c>
      <c r="C18" s="32"/>
    </row>
    <row r="19" spans="1:8" x14ac:dyDescent="0.3">
      <c r="A19" s="29" t="s">
        <v>24</v>
      </c>
      <c r="B19" s="31">
        <v>0.42107475450801263</v>
      </c>
      <c r="C19" s="32"/>
      <c r="H19" s="7"/>
    </row>
    <row r="20" spans="1:8" x14ac:dyDescent="0.3">
      <c r="A20" s="29" t="s">
        <v>25</v>
      </c>
      <c r="B20" s="31">
        <v>1.8331129326562374</v>
      </c>
      <c r="C20" s="32"/>
    </row>
    <row r="21" spans="1:8" x14ac:dyDescent="0.3">
      <c r="A21" s="29" t="s">
        <v>26</v>
      </c>
      <c r="B21" s="31">
        <v>0.84214950901602526</v>
      </c>
      <c r="C21" s="32"/>
    </row>
    <row r="22" spans="1:8" ht="15" thickBot="1" x14ac:dyDescent="0.35">
      <c r="A22" s="30" t="s">
        <v>27</v>
      </c>
      <c r="B22" s="33">
        <v>2.2621571627982053</v>
      </c>
      <c r="C22" s="34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</dc:creator>
  <cp:lastModifiedBy>Глеб Бабашинский</cp:lastModifiedBy>
  <dcterms:created xsi:type="dcterms:W3CDTF">2022-12-27T01:14:17Z</dcterms:created>
  <dcterms:modified xsi:type="dcterms:W3CDTF">2024-12-01T21:08:15Z</dcterms:modified>
</cp:coreProperties>
</file>