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252" windowHeight="50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E44" i="1" l="1"/>
  <c r="E45" i="1"/>
  <c r="E46" i="1"/>
  <c r="E47" i="1"/>
  <c r="E48" i="1"/>
  <c r="E49" i="1"/>
  <c r="E50" i="1"/>
  <c r="E51" i="1"/>
  <c r="E52" i="1"/>
  <c r="E43" i="1"/>
  <c r="D44" i="1"/>
  <c r="D45" i="1"/>
  <c r="D46" i="1"/>
  <c r="D47" i="1"/>
  <c r="D48" i="1"/>
  <c r="D49" i="1"/>
  <c r="D50" i="1"/>
  <c r="D51" i="1"/>
  <c r="D52" i="1"/>
  <c r="C44" i="1"/>
  <c r="C45" i="1"/>
  <c r="C46" i="1"/>
  <c r="C47" i="1"/>
  <c r="C48" i="1"/>
  <c r="C49" i="1"/>
  <c r="C50" i="1"/>
  <c r="C51" i="1"/>
  <c r="C52" i="1"/>
  <c r="B44" i="1"/>
  <c r="B45" i="1"/>
  <c r="B46" i="1"/>
  <c r="B47" i="1"/>
  <c r="B48" i="1"/>
  <c r="B49" i="1"/>
  <c r="B50" i="1"/>
  <c r="B51" i="1"/>
  <c r="B52" i="1"/>
  <c r="A44" i="1"/>
  <c r="A45" i="1"/>
  <c r="A46" i="1"/>
  <c r="A47" i="1"/>
  <c r="A48" i="1"/>
  <c r="A49" i="1"/>
  <c r="A50" i="1"/>
  <c r="A51" i="1"/>
  <c r="A52" i="1"/>
  <c r="A53" i="1" s="1"/>
  <c r="C43" i="1"/>
  <c r="D22" i="1"/>
  <c r="B18" i="1" l="1"/>
  <c r="D18" i="1" s="1"/>
  <c r="B55" i="1"/>
  <c r="B33" i="1"/>
  <c r="B34" i="1"/>
  <c r="B36" i="1"/>
  <c r="B37" i="1"/>
  <c r="B38" i="1"/>
  <c r="B15" i="1"/>
  <c r="E15" i="1" s="1"/>
  <c r="B14" i="1"/>
  <c r="B13" i="1"/>
  <c r="B12" i="1"/>
  <c r="B35" i="1" s="1"/>
  <c r="A15" i="1"/>
  <c r="G38" i="1" s="1"/>
  <c r="A14" i="1"/>
  <c r="C14" i="1" s="1"/>
  <c r="A13" i="1"/>
  <c r="A12" i="1"/>
  <c r="B11" i="1"/>
  <c r="B10" i="1"/>
  <c r="B9" i="1"/>
  <c r="B8" i="1"/>
  <c r="B7" i="1"/>
  <c r="B6" i="1"/>
  <c r="A11" i="1"/>
  <c r="A10" i="1"/>
  <c r="A9" i="1"/>
  <c r="A8" i="1"/>
  <c r="A7" i="1"/>
  <c r="A6" i="1"/>
  <c r="D32" i="1" l="1"/>
  <c r="D11" i="1"/>
  <c r="B32" i="1"/>
  <c r="D10" i="1"/>
  <c r="D31" i="1"/>
  <c r="E11" i="1"/>
  <c r="E9" i="1"/>
  <c r="E8" i="1"/>
  <c r="E7" i="1"/>
  <c r="C11" i="1"/>
  <c r="A29" i="1"/>
  <c r="A43" i="1"/>
  <c r="B43" i="1"/>
  <c r="D12" i="1"/>
  <c r="C13" i="1"/>
  <c r="A31" i="1"/>
  <c r="C9" i="1"/>
  <c r="D8" i="1"/>
  <c r="G37" i="1"/>
  <c r="H35" i="1"/>
  <c r="E35" i="1"/>
  <c r="D7" i="1"/>
  <c r="A38" i="1"/>
  <c r="G36" i="1"/>
  <c r="C10" i="1"/>
  <c r="H36" i="1"/>
  <c r="E36" i="1"/>
  <c r="A37" i="1"/>
  <c r="J32" i="1"/>
  <c r="G35" i="1"/>
  <c r="C8" i="1"/>
  <c r="E6" i="1"/>
  <c r="H29" i="1"/>
  <c r="E29" i="1"/>
  <c r="H37" i="1"/>
  <c r="E37" i="1"/>
  <c r="E14" i="1"/>
  <c r="A36" i="1"/>
  <c r="D38" i="1"/>
  <c r="J38" i="1" s="1"/>
  <c r="G34" i="1"/>
  <c r="C7" i="1"/>
  <c r="H30" i="1"/>
  <c r="E30" i="1"/>
  <c r="H38" i="1"/>
  <c r="E38" i="1"/>
  <c r="E13" i="1"/>
  <c r="A35" i="1"/>
  <c r="D37" i="1"/>
  <c r="J37" i="1" s="1"/>
  <c r="G33" i="1"/>
  <c r="H31" i="1"/>
  <c r="E31" i="1"/>
  <c r="B17" i="1"/>
  <c r="E12" i="1"/>
  <c r="A34" i="1"/>
  <c r="D36" i="1"/>
  <c r="J36" i="1" s="1"/>
  <c r="G32" i="1"/>
  <c r="B16" i="1"/>
  <c r="H32" i="1"/>
  <c r="E32" i="1"/>
  <c r="D15" i="1"/>
  <c r="A33" i="1"/>
  <c r="D35" i="1"/>
  <c r="J35" i="1" s="1"/>
  <c r="G31" i="1"/>
  <c r="A16" i="1"/>
  <c r="B21" i="1" s="1"/>
  <c r="H33" i="1"/>
  <c r="E33" i="1"/>
  <c r="D14" i="1"/>
  <c r="E10" i="1"/>
  <c r="A32" i="1"/>
  <c r="D34" i="1"/>
  <c r="J34" i="1" s="1"/>
  <c r="G30" i="1"/>
  <c r="C12" i="1"/>
  <c r="A30" i="1"/>
  <c r="H34" i="1"/>
  <c r="E34" i="1"/>
  <c r="D13" i="1"/>
  <c r="D33" i="1"/>
  <c r="J33" i="1" s="1"/>
  <c r="C15" i="1"/>
  <c r="D9" i="1"/>
  <c r="C6" i="1"/>
  <c r="A22" i="1" l="1"/>
  <c r="C16" i="1"/>
  <c r="A39" i="1"/>
  <c r="E39" i="1"/>
  <c r="B53" i="1"/>
  <c r="D58" i="1" s="1"/>
  <c r="E16" i="1"/>
  <c r="D43" i="1"/>
  <c r="A21" i="1"/>
  <c r="G29" i="1"/>
  <c r="D30" i="1"/>
  <c r="D29" i="1"/>
  <c r="B30" i="1"/>
  <c r="J30" i="1" s="1"/>
  <c r="B31" i="1"/>
  <c r="J31" i="1" s="1"/>
  <c r="B29" i="1"/>
  <c r="J29" i="1" s="1"/>
  <c r="E53" i="1" l="1"/>
  <c r="J39" i="1"/>
  <c r="C53" i="1"/>
  <c r="D59" i="1" s="1"/>
  <c r="D53" i="1"/>
  <c r="B59" i="1" s="1"/>
  <c r="A61" i="1" s="1" a="1"/>
  <c r="D6" i="1"/>
  <c r="D16" i="1" s="1"/>
  <c r="B22" i="1" s="1"/>
  <c r="D21" i="1"/>
  <c r="A62" i="1" l="1"/>
  <c r="B62" i="1"/>
  <c r="A61" i="1"/>
  <c r="B61" i="1"/>
  <c r="A24" i="1" a="1"/>
  <c r="A24" i="1" s="1"/>
  <c r="D61" i="1" l="1" a="1"/>
  <c r="B24" i="1"/>
  <c r="A25" i="1"/>
  <c r="B25" i="1"/>
  <c r="D62" i="1" l="1"/>
  <c r="D61" i="1"/>
  <c r="D24" i="1" a="1"/>
  <c r="D24" i="1" s="1"/>
  <c r="D25" i="1" l="1"/>
</calcChain>
</file>

<file path=xl/sharedStrings.xml><?xml version="1.0" encoding="utf-8"?>
<sst xmlns="http://schemas.openxmlformats.org/spreadsheetml/2006/main" count="35" uniqueCount="28">
  <si>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</si>
  <si>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</si>
  <si>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</si>
  <si>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</si>
  <si>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</si>
  <si>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</si>
  <si>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</si>
  <si>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</si>
  <si>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</si>
  <si>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</si>
  <si>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</si>
  <si>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</si>
  <si>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</si>
  <si>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</si>
  <si>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</si>
  <si>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</si>
  <si>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</si>
  <si>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</si>
  <si>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</si>
  <si>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</si>
  <si>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Установить зависимость себестоимости одного экземпляра книги
от тиража</t>
  </si>
  <si>
    <t>Т,тыс.экз.</t>
  </si>
  <si>
    <t>С, у.е.</t>
  </si>
  <si>
    <t>X=x</t>
  </si>
  <si>
    <t>Y=x*y</t>
  </si>
  <si>
    <t>XY</t>
  </si>
  <si>
    <t>X^2</t>
  </si>
  <si>
    <t>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</si>
</sst>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164" fontId="0" fillId="3" borderId="0" xfId="0" applyNumberFormat="1" applyFill="1"/>
    <xf numFmtId="2" fontId="0" fillId="3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6" borderId="0" xfId="0" applyFill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4" xfId="0" applyFill="1" applyBorder="1"/>
    <xf numFmtId="0" fontId="0" fillId="0" borderId="10" xfId="0" applyFill="1" applyBorder="1"/>
    <xf numFmtId="0" fontId="0" fillId="0" borderId="15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0" xfId="0" applyFill="1" applyBorder="1"/>
    <xf numFmtId="0" fontId="0" fillId="11" borderId="1" xfId="0" applyFill="1" applyBorder="1"/>
    <xf numFmtId="0" fontId="0" fillId="10" borderId="1" xfId="0" applyFill="1" applyBorder="1"/>
    <xf numFmtId="0" fontId="0" fillId="0" borderId="16" xfId="0" applyBorder="1"/>
    <xf numFmtId="0" fontId="0" fillId="10" borderId="16" xfId="0" applyFill="1" applyBorder="1"/>
    <xf numFmtId="0" fontId="0" fillId="11" borderId="0" xfId="0" applyFill="1" applyBorder="1"/>
    <xf numFmtId="164" fontId="0" fillId="11" borderId="1" xfId="0" applyNumberFormat="1" applyFill="1" applyBorder="1"/>
    <xf numFmtId="0" fontId="0" fillId="11" borderId="1" xfId="0" applyFill="1" applyBorder="1" applyAlignment="1">
      <alignment horizontal="right"/>
    </xf>
    <xf numFmtId="0" fontId="2" fillId="0" borderId="0" xfId="0" applyFont="1"/>
    <xf numFmtId="0" fontId="2" fillId="12" borderId="2" xfId="0" applyFont="1" applyFill="1" applyBorder="1"/>
    <xf numFmtId="0" fontId="2" fillId="12" borderId="3" xfId="0" applyFont="1" applyFill="1" applyBorder="1"/>
    <xf numFmtId="0" fontId="2" fillId="12" borderId="6" xfId="0" applyFont="1" applyFill="1" applyBorder="1"/>
    <xf numFmtId="0" fontId="2" fillId="12" borderId="4" xfId="0" applyFont="1" applyFill="1" applyBorder="1"/>
    <xf numFmtId="0" fontId="2" fillId="12" borderId="5" xfId="0" applyFont="1" applyFill="1" applyBorder="1"/>
    <xf numFmtId="0" fontId="2" fillId="12" borderId="7" xfId="0" applyFont="1" applyFill="1" applyBorder="1"/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layout>
        <c:manualLayout>
          <c:xMode val="edge"/>
          <c:yMode val="edge"/>
          <c:x val="0.20437445319335082"/>
          <c:y val="6.29921259842519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091652981879938E-2"/>
                  <c:y val="0.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Лист1!$A$29:$A$38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</c:v>
                </c:pt>
                <c:pt idx="3">
                  <c:v>0.2</c:v>
                </c:pt>
                <c:pt idx="4">
                  <c:v>0.1</c:v>
                </c:pt>
                <c:pt idx="5">
                  <c:v>0.05</c:v>
                </c:pt>
                <c:pt idx="6">
                  <c:v>0.03</c:v>
                </c:pt>
                <c:pt idx="7">
                  <c:v>0.02</c:v>
                </c:pt>
                <c:pt idx="8">
                  <c:v>0.01</c:v>
                </c:pt>
                <c:pt idx="9">
                  <c:v>0.01</c:v>
                </c:pt>
              </c:numCache>
            </c:numRef>
          </c:xVal>
          <c:yVal>
            <c:numRef>
              <c:f>Лист1!$B$29:$B$38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Лист1!$E$29:$E$38</c:f>
              <c:numCache>
                <c:formatCode>General</c:formatCode>
                <c:ptCount val="10"/>
                <c:pt idx="0">
                  <c:v>2.3174737054877963</c:v>
                </c:pt>
                <c:pt idx="1">
                  <c:v>1.7083778602890038</c:v>
                </c:pt>
                <c:pt idx="2">
                  <c:v>1.4060969884160703</c:v>
                </c:pt>
                <c:pt idx="3">
                  <c:v>1.0473189942805592</c:v>
                </c:pt>
                <c:pt idx="4">
                  <c:v>0.74668794748797507</c:v>
                </c:pt>
                <c:pt idx="5">
                  <c:v>0.48242614924429278</c:v>
                </c:pt>
                <c:pt idx="6">
                  <c:v>0.34358970439007686</c:v>
                </c:pt>
                <c:pt idx="7">
                  <c:v>0.26236426446749106</c:v>
                </c:pt>
                <c:pt idx="8">
                  <c:v>0.1906203596086497</c:v>
                </c:pt>
                <c:pt idx="9">
                  <c:v>0.13976194237515863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layout>
        <c:manualLayout>
          <c:xMode val="edge"/>
          <c:yMode val="edge"/>
          <c:x val="0.20284011373578306"/>
          <c:y val="3.5650623885918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3505249343832022E-2"/>
                  <c:y val="6.809269162210338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Лист1!$G$29:$G$38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Лист1!$H$29:$H$38</c:f>
              <c:numCache>
                <c:formatCode>General</c:formatCode>
                <c:ptCount val="10"/>
                <c:pt idx="0">
                  <c:v>9.852216748768472E-2</c:v>
                </c:pt>
                <c:pt idx="1">
                  <c:v>0.1811594202898551</c:v>
                </c:pt>
                <c:pt idx="2">
                  <c:v>0.24509803921568626</c:v>
                </c:pt>
                <c:pt idx="3">
                  <c:v>0.35087719298245612</c:v>
                </c:pt>
                <c:pt idx="4">
                  <c:v>0.47393364928909953</c:v>
                </c:pt>
                <c:pt idx="5">
                  <c:v>0.61728395061728392</c:v>
                </c:pt>
                <c:pt idx="6">
                  <c:v>0.70921985815602839</c:v>
                </c:pt>
                <c:pt idx="7">
                  <c:v>0.76923076923076916</c:v>
                </c:pt>
                <c:pt idx="8">
                  <c:v>0.82644628099173556</c:v>
                </c:pt>
                <c:pt idx="9">
                  <c:v>0.86956521739130443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>
              <a:noFill/>
            </a:ln>
          </c:spPr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9-4F47-B168-3E8C3135474C}"/>
            </c:ext>
          </c:extLst>
        </c:ser>
        <c:ser>
          <c:idx val="0"/>
          <c:order val="1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2272528433945755E-3"/>
                  <c:y val="-0.36453412073490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9-4F47-B168-3E8C3135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58712"/>
        <c:axId val="542559040"/>
      </c:scatterChart>
      <c:valAx>
        <c:axId val="54255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9040"/>
        <c:crosses val="autoZero"/>
        <c:crossBetween val="midCat"/>
      </c:valAx>
      <c:valAx>
        <c:axId val="5425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87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>
              <a:noFill/>
            </a:ln>
          </c:spPr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6-4532-8CED-BC0FCB08B76E}"/>
            </c:ext>
          </c:extLst>
        </c:ser>
        <c:ser>
          <c:idx val="0"/>
          <c:order val="1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2272528433945755E-3"/>
                  <c:y val="-0.36453412073490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6-4532-8CED-BC0FCB08B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58712"/>
        <c:axId val="542559040"/>
      </c:scatterChart>
      <c:valAx>
        <c:axId val="54255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9040"/>
        <c:crosses val="autoZero"/>
        <c:crossBetween val="midCat"/>
      </c:valAx>
      <c:valAx>
        <c:axId val="5425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87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>
              <a:noFill/>
            </a:ln>
          </c:spPr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7-4A13-BE38-63797D164A5B}"/>
            </c:ext>
          </c:extLst>
        </c:ser>
        <c:ser>
          <c:idx val="0"/>
          <c:order val="1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7.2272528433945755E-3"/>
                  <c:y val="-0.36453412073490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7-4A13-BE38-63797D164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58712"/>
        <c:axId val="542559040"/>
      </c:scatterChart>
      <c:valAx>
        <c:axId val="54255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9040"/>
        <c:crosses val="autoZero"/>
        <c:crossBetween val="midCat"/>
      </c:valAx>
      <c:valAx>
        <c:axId val="5425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87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>
              <a:noFill/>
            </a:ln>
          </c:spPr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98-4D0A-83B8-23E9E8B3C916}"/>
            </c:ext>
          </c:extLst>
        </c:ser>
        <c:ser>
          <c:idx val="0"/>
          <c:order val="1"/>
          <c:tx>
            <c:strRef>
              <c:f>Лист1!$B$5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2272528433945755E-3"/>
                  <c:y val="-0.36453412073490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98-4D0A-83B8-23E9E8B3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58712"/>
        <c:axId val="542559040"/>
      </c:scatterChart>
      <c:valAx>
        <c:axId val="54255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9040"/>
        <c:crosses val="autoZero"/>
        <c:crossBetween val="midCat"/>
      </c:valAx>
      <c:valAx>
        <c:axId val="5425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5587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838582677165356E-3"/>
                  <c:y val="-0.42008967629046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Лист1!$B$6:$B$15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F7-49A6-BF21-1EAE22EBC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39856"/>
        <c:axId val="533440840"/>
      </c:scatterChart>
      <c:valAx>
        <c:axId val="53343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440840"/>
        <c:crosses val="autoZero"/>
        <c:crossBetween val="midCat"/>
      </c:valAx>
      <c:valAx>
        <c:axId val="5334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4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Лист1!$A$43:$A$52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Лист1!$B$43:$B$52</c:f>
              <c:numCache>
                <c:formatCode>General</c:formatCode>
                <c:ptCount val="10"/>
                <c:pt idx="0">
                  <c:v>10.15</c:v>
                </c:pt>
                <c:pt idx="1">
                  <c:v>11.04</c:v>
                </c:pt>
                <c:pt idx="2">
                  <c:v>12.24</c:v>
                </c:pt>
                <c:pt idx="3">
                  <c:v>14.25</c:v>
                </c:pt>
                <c:pt idx="4">
                  <c:v>21.099999999999998</c:v>
                </c:pt>
                <c:pt idx="5">
                  <c:v>32.400000000000006</c:v>
                </c:pt>
                <c:pt idx="6">
                  <c:v>42.3</c:v>
                </c:pt>
                <c:pt idx="7">
                  <c:v>65</c:v>
                </c:pt>
                <c:pt idx="8">
                  <c:v>121</c:v>
                </c:pt>
                <c:pt idx="9">
                  <c:v>229.99999999999997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B-4DAD-8C00-57920FDAF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30424"/>
        <c:axId val="445631408"/>
      </c:scatterChart>
      <c:valAx>
        <c:axId val="44563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631408"/>
        <c:crosses val="autoZero"/>
        <c:crossBetween val="midCat"/>
      </c:valAx>
      <c:valAx>
        <c:axId val="4456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63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219054</xdr:colOff>
      <xdr:row>19</xdr:row>
      <xdr:rowOff>65514</xdr:rowOff>
    </xdr:from>
    <xdr:to>
      <xdr:col>7</xdr:col>
      <xdr:colOff>132811</xdr:colOff>
      <xdr:row>22</xdr:row>
      <xdr:rowOff>161509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1261" y="3787928"/>
          <a:ext cx="1753067" cy="665305"/>
        </a:xfrm>
        <a:prstGeom prst="rect">
          <a:avLst/>
        </a:prstGeom>
      </xdr:spPr>
    </xdr:pic>
    <xdr:clientData/>
  </xdr:twoCellAnchor>
  <xdr:twoCellAnchor editAs="oneCell">
    <xdr:from>
      <xdr:col>6</xdr:col>
      <xdr:colOff>248396</xdr:colOff>
      <xdr:row>54</xdr:row>
      <xdr:rowOff>3141</xdr:rowOff>
    </xdr:from>
    <xdr:to>
      <xdr:col>10</xdr:col>
      <xdr:colOff>10170</xdr:colOff>
      <xdr:row>60</xdr:row>
      <xdr:rowOff>29623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0870" y="10099641"/>
          <a:ext cx="2208195" cy="1139403"/>
        </a:xfrm>
        <a:prstGeom prst="rect">
          <a:avLst/>
        </a:prstGeom>
      </xdr:spPr>
    </xdr:pic>
    <xdr:clientData/>
  </xdr:twoCellAnchor>
  <xdr:twoCellAnchor>
    <xdr:from>
      <xdr:col>11</xdr:col>
      <xdr:colOff>143086</xdr:colOff>
      <xdr:row>17</xdr:row>
      <xdr:rowOff>8890</xdr:rowOff>
    </xdr:from>
    <xdr:to>
      <xdr:col>18</xdr:col>
      <xdr:colOff>150706</xdr:colOff>
      <xdr:row>30</xdr:row>
      <xdr:rowOff>20321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548216</xdr:colOff>
      <xdr:row>16</xdr:row>
      <xdr:rowOff>179070</xdr:rowOff>
    </xdr:from>
    <xdr:to>
      <xdr:col>34</xdr:col>
      <xdr:colOff>243416</xdr:colOff>
      <xdr:row>28</xdr:row>
      <xdr:rowOff>136737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496147</xdr:colOff>
      <xdr:row>16</xdr:row>
      <xdr:rowOff>85092</xdr:rowOff>
    </xdr:from>
    <xdr:to>
      <xdr:col>26</xdr:col>
      <xdr:colOff>191347</xdr:colOff>
      <xdr:row>33</xdr:row>
      <xdr:rowOff>127002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31750</xdr:colOff>
      <xdr:row>1</xdr:row>
      <xdr:rowOff>21167</xdr:rowOff>
    </xdr:from>
    <xdr:to>
      <xdr:col>26</xdr:col>
      <xdr:colOff>306917</xdr:colOff>
      <xdr:row>15</xdr:row>
      <xdr:rowOff>2117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550333</xdr:colOff>
      <xdr:row>0</xdr:row>
      <xdr:rowOff>179917</xdr:rowOff>
    </xdr:from>
    <xdr:to>
      <xdr:col>34</xdr:col>
      <xdr:colOff>211666</xdr:colOff>
      <xdr:row>14</xdr:row>
      <xdr:rowOff>171450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476250</xdr:colOff>
      <xdr:row>1</xdr:row>
      <xdr:rowOff>0</xdr:rowOff>
    </xdr:from>
    <xdr:to>
      <xdr:col>42</xdr:col>
      <xdr:colOff>137584</xdr:colOff>
      <xdr:row>14</xdr:row>
      <xdr:rowOff>182033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433917</xdr:colOff>
      <xdr:row>1</xdr:row>
      <xdr:rowOff>10584</xdr:rowOff>
    </xdr:from>
    <xdr:to>
      <xdr:col>50</xdr:col>
      <xdr:colOff>95250</xdr:colOff>
      <xdr:row>14</xdr:row>
      <xdr:rowOff>192617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230909</xdr:colOff>
      <xdr:row>1</xdr:row>
      <xdr:rowOff>100444</xdr:rowOff>
    </xdr:from>
    <xdr:to>
      <xdr:col>18</xdr:col>
      <xdr:colOff>519545</xdr:colOff>
      <xdr:row>15</xdr:row>
      <xdr:rowOff>118917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148896</xdr:colOff>
      <xdr:row>35</xdr:row>
      <xdr:rowOff>112986</xdr:rowOff>
    </xdr:from>
    <xdr:to>
      <xdr:col>18</xdr:col>
      <xdr:colOff>429172</xdr:colOff>
      <xdr:row>55</xdr:row>
      <xdr:rowOff>97220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76" zoomScaleNormal="100" workbookViewId="0">
      <selection activeCell="F19" sqref="F19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  <col min="11" max="11" width="8.88671875" customWidth="1"/>
  </cols>
  <sheetData>
    <row r="1" spans="1:11" ht="15" customHeight="1" thickBot="1" x14ac:dyDescent="0.35">
      <c r="A1" s="55" t="s">
        <v>20</v>
      </c>
      <c r="B1" s="55"/>
      <c r="C1" s="55"/>
      <c r="D1" s="55"/>
      <c r="E1" s="55"/>
      <c r="F1" s="55"/>
      <c r="G1" s="55"/>
    </row>
    <row r="2" spans="1:11" x14ac:dyDescent="0.3">
      <c r="A2" t="s">
        <v>21</v>
      </c>
      <c r="B2" s="23">
        <v>1</v>
      </c>
      <c r="C2" s="23">
        <v>2</v>
      </c>
      <c r="D2" s="23">
        <v>3</v>
      </c>
      <c r="E2" s="23">
        <v>5</v>
      </c>
      <c r="F2" s="23">
        <v>10</v>
      </c>
      <c r="G2" s="23">
        <v>20</v>
      </c>
      <c r="H2" s="34">
        <v>30</v>
      </c>
      <c r="I2" s="34">
        <v>50</v>
      </c>
      <c r="J2" s="34">
        <v>100</v>
      </c>
      <c r="K2" s="35">
        <v>200</v>
      </c>
    </row>
    <row r="3" spans="1:11" ht="15" thickBot="1" x14ac:dyDescent="0.35">
      <c r="A3" t="s">
        <v>22</v>
      </c>
      <c r="B3" s="22">
        <v>10.15</v>
      </c>
      <c r="C3" s="22">
        <v>5.52</v>
      </c>
      <c r="D3" s="22">
        <v>4.08</v>
      </c>
      <c r="E3" s="22">
        <v>2.85</v>
      </c>
      <c r="F3" s="22">
        <v>2.11</v>
      </c>
      <c r="G3" s="22">
        <v>1.62</v>
      </c>
      <c r="H3" s="36">
        <v>1.41</v>
      </c>
      <c r="I3" s="36">
        <v>1.3</v>
      </c>
      <c r="J3" s="36">
        <v>1.21</v>
      </c>
      <c r="K3" s="37">
        <v>1.1499999999999999</v>
      </c>
    </row>
    <row r="5" spans="1:11" ht="15.6" x14ac:dyDescent="0.3">
      <c r="A5" s="24" t="s">
        <v>0</v>
      </c>
      <c r="B5" s="24" t="s">
        <v>1</v>
      </c>
      <c r="C5" s="24" t="s">
        <v>2</v>
      </c>
      <c r="D5" s="24" t="s">
        <v>3</v>
      </c>
      <c r="E5" s="24" t="s">
        <v>4</v>
      </c>
    </row>
    <row r="6" spans="1:11" ht="15.6" x14ac:dyDescent="0.3">
      <c r="A6" s="25">
        <f>B2</f>
        <v>1</v>
      </c>
      <c r="B6" s="1">
        <f>B3</f>
        <v>10.15</v>
      </c>
      <c r="C6" s="4">
        <f>A6*B6</f>
        <v>10.15</v>
      </c>
      <c r="D6" s="27">
        <f>POWER(A6,2)</f>
        <v>1</v>
      </c>
      <c r="E6" s="26">
        <f>POWER(B6,2)</f>
        <v>103.02250000000001</v>
      </c>
    </row>
    <row r="7" spans="1:11" ht="15.6" x14ac:dyDescent="0.3">
      <c r="A7" s="25">
        <f>C2</f>
        <v>2</v>
      </c>
      <c r="B7" s="1">
        <f>C3</f>
        <v>5.52</v>
      </c>
      <c r="C7" s="4">
        <f t="shared" ref="C7:C15" si="0">A7*B7</f>
        <v>11.04</v>
      </c>
      <c r="D7" s="27">
        <f t="shared" ref="D7:D15" si="1">POWER(A7,2)</f>
        <v>4</v>
      </c>
      <c r="E7" s="26">
        <f t="shared" ref="E7:E15" si="2">POWER(B7,2)</f>
        <v>30.470399999999994</v>
      </c>
    </row>
    <row r="8" spans="1:11" ht="15.6" x14ac:dyDescent="0.3">
      <c r="A8" s="25">
        <f>D2</f>
        <v>3</v>
      </c>
      <c r="B8" s="1">
        <f>D3</f>
        <v>4.08</v>
      </c>
      <c r="C8" s="4">
        <f t="shared" si="0"/>
        <v>12.24</v>
      </c>
      <c r="D8" s="27">
        <f t="shared" si="1"/>
        <v>9</v>
      </c>
      <c r="E8" s="26">
        <f t="shared" si="2"/>
        <v>16.6464</v>
      </c>
    </row>
    <row r="9" spans="1:11" ht="15.6" x14ac:dyDescent="0.3">
      <c r="A9" s="25">
        <f>E2</f>
        <v>5</v>
      </c>
      <c r="B9" s="1">
        <f>E3</f>
        <v>2.85</v>
      </c>
      <c r="C9" s="4">
        <f t="shared" si="0"/>
        <v>14.25</v>
      </c>
      <c r="D9" s="27">
        <f t="shared" si="1"/>
        <v>25</v>
      </c>
      <c r="E9" s="26">
        <f t="shared" si="2"/>
        <v>8.1225000000000005</v>
      </c>
    </row>
    <row r="10" spans="1:11" ht="15.6" x14ac:dyDescent="0.3">
      <c r="A10" s="25">
        <f>F2</f>
        <v>10</v>
      </c>
      <c r="B10" s="1">
        <f>F3</f>
        <v>2.11</v>
      </c>
      <c r="C10" s="4">
        <f t="shared" si="0"/>
        <v>21.099999999999998</v>
      </c>
      <c r="D10" s="27">
        <f t="shared" si="1"/>
        <v>100</v>
      </c>
      <c r="E10" s="26">
        <f t="shared" si="2"/>
        <v>4.4520999999999997</v>
      </c>
    </row>
    <row r="11" spans="1:11" ht="15.6" x14ac:dyDescent="0.3">
      <c r="A11" s="25">
        <f>G2</f>
        <v>20</v>
      </c>
      <c r="B11" s="1">
        <f>G3</f>
        <v>1.62</v>
      </c>
      <c r="C11" s="4">
        <f t="shared" si="0"/>
        <v>32.400000000000006</v>
      </c>
      <c r="D11" s="27">
        <f t="shared" si="1"/>
        <v>400</v>
      </c>
      <c r="E11" s="26">
        <f t="shared" si="2"/>
        <v>2.6244000000000005</v>
      </c>
    </row>
    <row r="12" spans="1:11" ht="15.6" x14ac:dyDescent="0.3">
      <c r="A12" s="25">
        <f>H2</f>
        <v>30</v>
      </c>
      <c r="B12" s="1">
        <f>H3</f>
        <v>1.41</v>
      </c>
      <c r="C12" s="4">
        <f t="shared" si="0"/>
        <v>42.3</v>
      </c>
      <c r="D12" s="27">
        <f t="shared" si="1"/>
        <v>900</v>
      </c>
      <c r="E12" s="26">
        <f t="shared" si="2"/>
        <v>1.9880999999999998</v>
      </c>
    </row>
    <row r="13" spans="1:11" ht="15.6" x14ac:dyDescent="0.3">
      <c r="A13" s="25">
        <f>I2</f>
        <v>50</v>
      </c>
      <c r="B13" s="1">
        <f>I3</f>
        <v>1.3</v>
      </c>
      <c r="C13" s="4">
        <f t="shared" si="0"/>
        <v>65</v>
      </c>
      <c r="D13" s="27">
        <f t="shared" si="1"/>
        <v>2500</v>
      </c>
      <c r="E13" s="26">
        <f t="shared" si="2"/>
        <v>1.6900000000000002</v>
      </c>
    </row>
    <row r="14" spans="1:11" ht="15.6" x14ac:dyDescent="0.3">
      <c r="A14" s="25">
        <f>J2</f>
        <v>100</v>
      </c>
      <c r="B14" s="1">
        <f>J3</f>
        <v>1.21</v>
      </c>
      <c r="C14" s="4">
        <f t="shared" si="0"/>
        <v>121</v>
      </c>
      <c r="D14" s="27">
        <f t="shared" si="1"/>
        <v>10000</v>
      </c>
      <c r="E14" s="26">
        <f t="shared" si="2"/>
        <v>1.4641</v>
      </c>
    </row>
    <row r="15" spans="1:11" ht="15.6" x14ac:dyDescent="0.3">
      <c r="A15" s="25">
        <f>K2</f>
        <v>200</v>
      </c>
      <c r="B15" s="1">
        <f>K3</f>
        <v>1.1499999999999999</v>
      </c>
      <c r="C15" s="4">
        <f t="shared" si="0"/>
        <v>229.99999999999997</v>
      </c>
      <c r="D15" s="27">
        <f t="shared" si="1"/>
        <v>40000</v>
      </c>
      <c r="E15" s="26">
        <f t="shared" si="2"/>
        <v>1.3224999999999998</v>
      </c>
    </row>
    <row r="16" spans="1:11" ht="15.6" x14ac:dyDescent="0.3">
      <c r="A16" s="28">
        <f>SUM(A6:A15)</f>
        <v>421</v>
      </c>
      <c r="B16" s="28">
        <f>SUM(B6:B15)</f>
        <v>31.400000000000002</v>
      </c>
      <c r="C16" s="28">
        <f>SUM(C6:C15)</f>
        <v>559.48</v>
      </c>
      <c r="D16" s="28">
        <f>SUM(D6:D15)</f>
        <v>53939</v>
      </c>
      <c r="E16" s="28">
        <f>SUM(E6:E15)</f>
        <v>171.803</v>
      </c>
    </row>
    <row r="17" spans="1:10" x14ac:dyDescent="0.3">
      <c r="A17" s="31" t="s">
        <v>5</v>
      </c>
      <c r="B17" s="31">
        <f>COUNT(A6:A15)</f>
        <v>10</v>
      </c>
    </row>
    <row r="18" spans="1:10" x14ac:dyDescent="0.3">
      <c r="A18" s="18" t="s">
        <v>6</v>
      </c>
      <c r="B18" s="29">
        <f>CORREL(A43:A52,B43:B52)</f>
        <v>0.99995654762569175</v>
      </c>
      <c r="C18" s="18" t="s">
        <v>7</v>
      </c>
      <c r="D18" s="30">
        <f>ABS(B18)*SQRT((B17-2)/(1-B18^2))</f>
        <v>303.39546575332946</v>
      </c>
      <c r="E18" s="18" t="s">
        <v>8</v>
      </c>
      <c r="F18" s="30">
        <f>_xlfn.T.INV.2T(0.05,B17-2)</f>
        <v>2.3060041352041671</v>
      </c>
    </row>
    <row r="20" spans="1:10" ht="15" thickBot="1" x14ac:dyDescent="0.35">
      <c r="A20" t="s">
        <v>9</v>
      </c>
    </row>
    <row r="21" spans="1:10" x14ac:dyDescent="0.3">
      <c r="A21" s="7">
        <f>B17</f>
        <v>10</v>
      </c>
      <c r="B21" s="8">
        <f>A16</f>
        <v>421</v>
      </c>
      <c r="D21" s="11">
        <f>B16</f>
        <v>31.400000000000002</v>
      </c>
    </row>
    <row r="22" spans="1:10" ht="15" thickBot="1" x14ac:dyDescent="0.35">
      <c r="A22" s="9">
        <f>A16</f>
        <v>421</v>
      </c>
      <c r="B22" s="10">
        <f>D16</f>
        <v>53939</v>
      </c>
      <c r="D22" s="12">
        <f>C16</f>
        <v>559.48</v>
      </c>
    </row>
    <row r="23" spans="1:10" ht="15" thickBot="1" x14ac:dyDescent="0.35"/>
    <row r="24" spans="1:10" x14ac:dyDescent="0.3">
      <c r="A24">
        <f t="array" ref="A24:B25">MINVERSE(A21:B22)</f>
        <v>0.14894145779775728</v>
      </c>
      <c r="B24">
        <v>-1.1625049358137119E-3</v>
      </c>
      <c r="C24" s="13" t="s">
        <v>10</v>
      </c>
      <c r="D24" s="14">
        <f t="array" ref="D24:D25">MMULT(A24:B25,D21:D22)</f>
        <v>4.0263635133605238</v>
      </c>
    </row>
    <row r="25" spans="1:10" ht="15" thickBot="1" x14ac:dyDescent="0.35">
      <c r="A25">
        <v>-1.1625049358137121E-3</v>
      </c>
      <c r="B25">
        <v>2.7612943843556106E-5</v>
      </c>
      <c r="C25" s="15" t="s">
        <v>11</v>
      </c>
      <c r="D25" s="16">
        <v>-2.1053765162957788E-2</v>
      </c>
    </row>
    <row r="26" spans="1:10" ht="15" thickBot="1" x14ac:dyDescent="0.35"/>
    <row r="27" spans="1:10" x14ac:dyDescent="0.3">
      <c r="A27" s="32" t="s">
        <v>12</v>
      </c>
      <c r="B27" s="33"/>
      <c r="D27" s="32" t="s">
        <v>16</v>
      </c>
      <c r="E27" s="33"/>
      <c r="G27" s="32" t="s">
        <v>18</v>
      </c>
      <c r="H27" s="33"/>
    </row>
    <row r="28" spans="1:10" x14ac:dyDescent="0.3">
      <c r="A28" s="21" t="s">
        <v>15</v>
      </c>
      <c r="B28" s="20" t="s">
        <v>14</v>
      </c>
      <c r="D28" s="21" t="s">
        <v>13</v>
      </c>
      <c r="E28" s="20" t="s">
        <v>17</v>
      </c>
      <c r="G28" s="21" t="s">
        <v>13</v>
      </c>
      <c r="H28" s="20" t="s">
        <v>19</v>
      </c>
      <c r="J28" t="s">
        <v>14</v>
      </c>
    </row>
    <row r="29" spans="1:10" x14ac:dyDescent="0.3">
      <c r="A29" s="21">
        <f>1/A6</f>
        <v>1</v>
      </c>
      <c r="B29" s="20">
        <f>B6</f>
        <v>10.15</v>
      </c>
      <c r="D29" s="21">
        <f>A6</f>
        <v>1</v>
      </c>
      <c r="E29" s="20">
        <f>LN(ABS(B6))</f>
        <v>2.3174737054877963</v>
      </c>
      <c r="G29" s="21">
        <f>A6</f>
        <v>1</v>
      </c>
      <c r="H29" s="20">
        <f>1/B6</f>
        <v>9.852216748768472E-2</v>
      </c>
      <c r="J29">
        <f>B29*D29</f>
        <v>10.15</v>
      </c>
    </row>
    <row r="30" spans="1:10" x14ac:dyDescent="0.3">
      <c r="A30" s="21">
        <f>1/A7</f>
        <v>0.5</v>
      </c>
      <c r="B30" s="20">
        <f>B7</f>
        <v>5.52</v>
      </c>
      <c r="D30" s="21">
        <f>A7</f>
        <v>2</v>
      </c>
      <c r="E30" s="20">
        <f t="shared" ref="E30:E38" si="3">LN(ABS(B7))</f>
        <v>1.7083778602890038</v>
      </c>
      <c r="G30" s="21">
        <f t="shared" ref="G30:G38" si="4">A7</f>
        <v>2</v>
      </c>
      <c r="H30" s="20">
        <f t="shared" ref="H30:H38" si="5">1/B7</f>
        <v>0.1811594202898551</v>
      </c>
      <c r="J30">
        <f t="shared" ref="J30:J38" si="6">B30*D30</f>
        <v>11.04</v>
      </c>
    </row>
    <row r="31" spans="1:10" x14ac:dyDescent="0.3">
      <c r="A31" s="21">
        <f>ROUND(1/A8, 2)</f>
        <v>0.33</v>
      </c>
      <c r="B31" s="20">
        <f>B8</f>
        <v>4.08</v>
      </c>
      <c r="D31" s="21">
        <f t="shared" ref="D31:D38" si="7">A8</f>
        <v>3</v>
      </c>
      <c r="E31" s="20">
        <f t="shared" si="3"/>
        <v>1.4060969884160703</v>
      </c>
      <c r="G31" s="21">
        <f t="shared" si="4"/>
        <v>3</v>
      </c>
      <c r="H31" s="20">
        <f t="shared" si="5"/>
        <v>0.24509803921568626</v>
      </c>
      <c r="J31">
        <f t="shared" si="6"/>
        <v>12.24</v>
      </c>
    </row>
    <row r="32" spans="1:10" x14ac:dyDescent="0.3">
      <c r="A32" s="21">
        <f t="shared" ref="A32:A38" si="8">ROUND(1/A9, 2)</f>
        <v>0.2</v>
      </c>
      <c r="B32" s="20">
        <f t="shared" ref="B32:B38" si="9">B9</f>
        <v>2.85</v>
      </c>
      <c r="D32" s="21">
        <f t="shared" si="7"/>
        <v>5</v>
      </c>
      <c r="E32" s="20">
        <f t="shared" si="3"/>
        <v>1.0473189942805592</v>
      </c>
      <c r="G32" s="21">
        <f t="shared" si="4"/>
        <v>5</v>
      </c>
      <c r="H32" s="20">
        <f t="shared" si="5"/>
        <v>0.35087719298245612</v>
      </c>
      <c r="J32">
        <f t="shared" si="6"/>
        <v>14.25</v>
      </c>
    </row>
    <row r="33" spans="1:10" x14ac:dyDescent="0.3">
      <c r="A33" s="21">
        <f t="shared" si="8"/>
        <v>0.1</v>
      </c>
      <c r="B33" s="20">
        <f t="shared" si="9"/>
        <v>2.11</v>
      </c>
      <c r="D33" s="21">
        <f t="shared" si="7"/>
        <v>10</v>
      </c>
      <c r="E33" s="20">
        <f t="shared" si="3"/>
        <v>0.74668794748797507</v>
      </c>
      <c r="G33" s="21">
        <f t="shared" si="4"/>
        <v>10</v>
      </c>
      <c r="H33" s="20">
        <f t="shared" si="5"/>
        <v>0.47393364928909953</v>
      </c>
      <c r="J33">
        <f t="shared" si="6"/>
        <v>21.099999999999998</v>
      </c>
    </row>
    <row r="34" spans="1:10" x14ac:dyDescent="0.3">
      <c r="A34" s="21">
        <f t="shared" si="8"/>
        <v>0.05</v>
      </c>
      <c r="B34" s="20">
        <f t="shared" si="9"/>
        <v>1.62</v>
      </c>
      <c r="D34" s="21">
        <f t="shared" si="7"/>
        <v>20</v>
      </c>
      <c r="E34" s="20">
        <f t="shared" si="3"/>
        <v>0.48242614924429278</v>
      </c>
      <c r="G34" s="21">
        <f t="shared" si="4"/>
        <v>20</v>
      </c>
      <c r="H34" s="20">
        <f t="shared" si="5"/>
        <v>0.61728395061728392</v>
      </c>
      <c r="J34">
        <f t="shared" si="6"/>
        <v>32.400000000000006</v>
      </c>
    </row>
    <row r="35" spans="1:10" x14ac:dyDescent="0.3">
      <c r="A35" s="21">
        <f t="shared" si="8"/>
        <v>0.03</v>
      </c>
      <c r="B35" s="20">
        <f t="shared" si="9"/>
        <v>1.41</v>
      </c>
      <c r="D35" s="21">
        <f t="shared" si="7"/>
        <v>30</v>
      </c>
      <c r="E35" s="20">
        <f t="shared" si="3"/>
        <v>0.34358970439007686</v>
      </c>
      <c r="G35" s="21">
        <f t="shared" si="4"/>
        <v>30</v>
      </c>
      <c r="H35" s="20">
        <f t="shared" si="5"/>
        <v>0.70921985815602839</v>
      </c>
      <c r="J35">
        <f t="shared" si="6"/>
        <v>42.3</v>
      </c>
    </row>
    <row r="36" spans="1:10" x14ac:dyDescent="0.3">
      <c r="A36" s="21">
        <f t="shared" si="8"/>
        <v>0.02</v>
      </c>
      <c r="B36" s="20">
        <f t="shared" si="9"/>
        <v>1.3</v>
      </c>
      <c r="D36" s="21">
        <f t="shared" si="7"/>
        <v>50</v>
      </c>
      <c r="E36" s="20">
        <f t="shared" si="3"/>
        <v>0.26236426446749106</v>
      </c>
      <c r="G36" s="21">
        <f t="shared" si="4"/>
        <v>50</v>
      </c>
      <c r="H36" s="20">
        <f t="shared" si="5"/>
        <v>0.76923076923076916</v>
      </c>
      <c r="J36">
        <f t="shared" si="6"/>
        <v>65</v>
      </c>
    </row>
    <row r="37" spans="1:10" x14ac:dyDescent="0.3">
      <c r="A37" s="21">
        <f t="shared" si="8"/>
        <v>0.01</v>
      </c>
      <c r="B37" s="20">
        <f t="shared" si="9"/>
        <v>1.21</v>
      </c>
      <c r="D37" s="21">
        <f t="shared" si="7"/>
        <v>100</v>
      </c>
      <c r="E37" s="20">
        <f t="shared" si="3"/>
        <v>0.1906203596086497</v>
      </c>
      <c r="G37" s="21">
        <f t="shared" si="4"/>
        <v>100</v>
      </c>
      <c r="H37" s="20">
        <f t="shared" si="5"/>
        <v>0.82644628099173556</v>
      </c>
      <c r="J37">
        <f t="shared" si="6"/>
        <v>121</v>
      </c>
    </row>
    <row r="38" spans="1:10" x14ac:dyDescent="0.3">
      <c r="A38" s="21">
        <f t="shared" si="8"/>
        <v>0.01</v>
      </c>
      <c r="B38" s="20">
        <f t="shared" si="9"/>
        <v>1.1499999999999999</v>
      </c>
      <c r="D38" s="21">
        <f t="shared" si="7"/>
        <v>200</v>
      </c>
      <c r="E38" s="20">
        <f t="shared" si="3"/>
        <v>0.13976194237515863</v>
      </c>
      <c r="G38" s="21">
        <f t="shared" si="4"/>
        <v>200</v>
      </c>
      <c r="H38" s="20">
        <f t="shared" si="5"/>
        <v>0.86956521739130443</v>
      </c>
      <c r="J38">
        <f t="shared" si="6"/>
        <v>229.99999999999997</v>
      </c>
    </row>
    <row r="39" spans="1:10" x14ac:dyDescent="0.3">
      <c r="A39" s="39">
        <f>SUM(A29:A38)</f>
        <v>2.2499999999999996</v>
      </c>
      <c r="E39" s="38">
        <f>SUM(E29:E38)</f>
        <v>8.6447179160470746</v>
      </c>
      <c r="J39">
        <f>SUM(J29:J38)</f>
        <v>559.48</v>
      </c>
    </row>
    <row r="40" spans="1:10" x14ac:dyDescent="0.3">
      <c r="A40" s="40"/>
      <c r="E40" s="40"/>
    </row>
    <row r="42" spans="1:10" ht="15.6" x14ac:dyDescent="0.3">
      <c r="A42" s="24" t="s">
        <v>23</v>
      </c>
      <c r="B42" s="24" t="s">
        <v>24</v>
      </c>
      <c r="C42" s="24" t="s">
        <v>25</v>
      </c>
      <c r="D42" s="24" t="s">
        <v>26</v>
      </c>
      <c r="E42" s="43" t="s">
        <v>27</v>
      </c>
      <c r="F42" s="45"/>
      <c r="G42" s="45"/>
    </row>
    <row r="43" spans="1:10" x14ac:dyDescent="0.3">
      <c r="A43" s="19">
        <f>A6</f>
        <v>1</v>
      </c>
      <c r="B43" s="19">
        <f>A6*B6</f>
        <v>10.15</v>
      </c>
      <c r="C43" s="19">
        <f>A43*B43</f>
        <v>10.15</v>
      </c>
      <c r="D43" s="19">
        <f>A43*A43</f>
        <v>1</v>
      </c>
      <c r="E43" s="43">
        <f>J29*J29</f>
        <v>103.02250000000001</v>
      </c>
      <c r="F43" s="45"/>
      <c r="G43" s="45"/>
    </row>
    <row r="44" spans="1:10" x14ac:dyDescent="0.3">
      <c r="A44" s="19">
        <f t="shared" ref="A44:A52" si="10">A7</f>
        <v>2</v>
      </c>
      <c r="B44" s="19">
        <f t="shared" ref="B44:B52" si="11">A7*B7</f>
        <v>11.04</v>
      </c>
      <c r="C44" s="19">
        <f t="shared" ref="C44:C52" si="12">A44*B44</f>
        <v>22.08</v>
      </c>
      <c r="D44" s="19">
        <f t="shared" ref="D44:D52" si="13">A44*A44</f>
        <v>4</v>
      </c>
      <c r="E44" s="43">
        <f t="shared" ref="E44:E52" si="14">J30*J30</f>
        <v>121.88159999999998</v>
      </c>
      <c r="F44" s="45"/>
      <c r="G44" s="45"/>
    </row>
    <row r="45" spans="1:10" x14ac:dyDescent="0.3">
      <c r="A45" s="19">
        <f t="shared" si="10"/>
        <v>3</v>
      </c>
      <c r="B45" s="19">
        <f t="shared" si="11"/>
        <v>12.24</v>
      </c>
      <c r="C45" s="19">
        <f t="shared" si="12"/>
        <v>36.72</v>
      </c>
      <c r="D45" s="19">
        <f t="shared" si="13"/>
        <v>9</v>
      </c>
      <c r="E45" s="43">
        <f t="shared" si="14"/>
        <v>149.8176</v>
      </c>
      <c r="F45" s="45"/>
      <c r="G45" s="45"/>
    </row>
    <row r="46" spans="1:10" x14ac:dyDescent="0.3">
      <c r="A46" s="19">
        <f t="shared" si="10"/>
        <v>5</v>
      </c>
      <c r="B46" s="19">
        <f t="shared" si="11"/>
        <v>14.25</v>
      </c>
      <c r="C46" s="19">
        <f t="shared" si="12"/>
        <v>71.25</v>
      </c>
      <c r="D46" s="19">
        <f t="shared" si="13"/>
        <v>25</v>
      </c>
      <c r="E46" s="43">
        <f t="shared" si="14"/>
        <v>203.0625</v>
      </c>
      <c r="F46" s="45"/>
      <c r="G46" s="45"/>
    </row>
    <row r="47" spans="1:10" x14ac:dyDescent="0.3">
      <c r="A47" s="19">
        <f t="shared" si="10"/>
        <v>10</v>
      </c>
      <c r="B47" s="19">
        <f t="shared" si="11"/>
        <v>21.099999999999998</v>
      </c>
      <c r="C47" s="19">
        <f t="shared" si="12"/>
        <v>210.99999999999997</v>
      </c>
      <c r="D47" s="19">
        <f t="shared" si="13"/>
        <v>100</v>
      </c>
      <c r="E47" s="43">
        <f t="shared" si="14"/>
        <v>445.20999999999992</v>
      </c>
      <c r="F47" s="45"/>
      <c r="G47" s="45"/>
    </row>
    <row r="48" spans="1:10" x14ac:dyDescent="0.3">
      <c r="A48" s="19">
        <f t="shared" si="10"/>
        <v>20</v>
      </c>
      <c r="B48" s="19">
        <f t="shared" si="11"/>
        <v>32.400000000000006</v>
      </c>
      <c r="C48" s="19">
        <f t="shared" si="12"/>
        <v>648.00000000000011</v>
      </c>
      <c r="D48" s="19">
        <f t="shared" si="13"/>
        <v>400</v>
      </c>
      <c r="E48" s="43">
        <f t="shared" si="14"/>
        <v>1049.7600000000004</v>
      </c>
      <c r="F48" s="45"/>
      <c r="G48" s="45"/>
    </row>
    <row r="49" spans="1:7" x14ac:dyDescent="0.3">
      <c r="A49" s="19">
        <f t="shared" si="10"/>
        <v>30</v>
      </c>
      <c r="B49" s="19">
        <f t="shared" si="11"/>
        <v>42.3</v>
      </c>
      <c r="C49" s="19">
        <f t="shared" si="12"/>
        <v>1269</v>
      </c>
      <c r="D49" s="19">
        <f t="shared" si="13"/>
        <v>900</v>
      </c>
      <c r="E49" s="43">
        <f t="shared" si="14"/>
        <v>1789.2899999999997</v>
      </c>
      <c r="F49" s="45"/>
      <c r="G49" s="45"/>
    </row>
    <row r="50" spans="1:7" x14ac:dyDescent="0.3">
      <c r="A50" s="19">
        <f t="shared" si="10"/>
        <v>50</v>
      </c>
      <c r="B50" s="19">
        <f t="shared" si="11"/>
        <v>65</v>
      </c>
      <c r="C50" s="19">
        <f t="shared" si="12"/>
        <v>3250</v>
      </c>
      <c r="D50" s="19">
        <f t="shared" si="13"/>
        <v>2500</v>
      </c>
      <c r="E50" s="43">
        <f t="shared" si="14"/>
        <v>4225</v>
      </c>
      <c r="F50" s="45"/>
      <c r="G50" s="45"/>
    </row>
    <row r="51" spans="1:7" x14ac:dyDescent="0.3">
      <c r="A51" s="19">
        <f t="shared" si="10"/>
        <v>100</v>
      </c>
      <c r="B51" s="19">
        <f t="shared" si="11"/>
        <v>121</v>
      </c>
      <c r="C51" s="19">
        <f t="shared" si="12"/>
        <v>12100</v>
      </c>
      <c r="D51" s="19">
        <f t="shared" si="13"/>
        <v>10000</v>
      </c>
      <c r="E51" s="43">
        <f t="shared" si="14"/>
        <v>14641</v>
      </c>
      <c r="F51" s="45"/>
      <c r="G51" s="45"/>
    </row>
    <row r="52" spans="1:7" x14ac:dyDescent="0.3">
      <c r="A52" s="19">
        <f t="shared" si="10"/>
        <v>200</v>
      </c>
      <c r="B52" s="19">
        <f t="shared" si="11"/>
        <v>229.99999999999997</v>
      </c>
      <c r="C52" s="19">
        <f t="shared" si="12"/>
        <v>45999.999999999993</v>
      </c>
      <c r="D52" s="19">
        <f t="shared" si="13"/>
        <v>40000</v>
      </c>
      <c r="E52" s="43">
        <f t="shared" si="14"/>
        <v>52899.999999999985</v>
      </c>
      <c r="F52" s="45"/>
      <c r="G52" s="45"/>
    </row>
    <row r="53" spans="1:7" ht="15.6" x14ac:dyDescent="0.3">
      <c r="A53" s="28">
        <f>SUM(A43:A52)</f>
        <v>421</v>
      </c>
      <c r="B53" s="28">
        <f>SUM(B43:B52)</f>
        <v>559.48</v>
      </c>
      <c r="C53" s="42">
        <f>SUM(C43:C52)</f>
        <v>63618.2</v>
      </c>
      <c r="D53" s="42">
        <f>SUM(D43:D52)</f>
        <v>53939</v>
      </c>
      <c r="E53" s="44">
        <f>SUM(E43:E52)</f>
        <v>75628.044199999989</v>
      </c>
      <c r="F53" s="45"/>
      <c r="G53" s="45"/>
    </row>
    <row r="54" spans="1:7" x14ac:dyDescent="0.3">
      <c r="A54" s="2" t="s">
        <v>5</v>
      </c>
      <c r="B54" s="2">
        <v>10</v>
      </c>
    </row>
    <row r="55" spans="1:7" x14ac:dyDescent="0.3">
      <c r="A55" s="3" t="s">
        <v>6</v>
      </c>
      <c r="B55" s="5">
        <f>CORREL(A43:A52,B43:B52)</f>
        <v>0.99995654762569175</v>
      </c>
      <c r="C55" s="3"/>
      <c r="D55" s="6"/>
      <c r="E55" s="6"/>
      <c r="F55" s="6"/>
    </row>
    <row r="57" spans="1:7" ht="15" thickBot="1" x14ac:dyDescent="0.35">
      <c r="A57" s="48" t="s">
        <v>9</v>
      </c>
      <c r="B57" s="48"/>
      <c r="C57" s="48"/>
      <c r="D57" s="48"/>
      <c r="E57" s="41"/>
    </row>
    <row r="58" spans="1:7" x14ac:dyDescent="0.3">
      <c r="A58" s="49">
        <v>10</v>
      </c>
      <c r="B58" s="50">
        <v>421</v>
      </c>
      <c r="C58" s="48"/>
      <c r="D58" s="51">
        <f>B53</f>
        <v>559.48</v>
      </c>
      <c r="E58" s="41"/>
    </row>
    <row r="59" spans="1:7" ht="15" thickBot="1" x14ac:dyDescent="0.35">
      <c r="A59" s="52">
        <v>421</v>
      </c>
      <c r="B59" s="53">
        <f>D53</f>
        <v>53939</v>
      </c>
      <c r="C59" s="48"/>
      <c r="D59" s="54">
        <f>C53</f>
        <v>63618.2</v>
      </c>
      <c r="E59" s="41"/>
    </row>
    <row r="60" spans="1:7" ht="15" thickBot="1" x14ac:dyDescent="0.35">
      <c r="A60" s="48"/>
      <c r="B60" s="48"/>
      <c r="C60" s="48"/>
      <c r="D60" s="48"/>
      <c r="E60" s="46"/>
    </row>
    <row r="61" spans="1:7" x14ac:dyDescent="0.3">
      <c r="A61">
        <f t="array" ref="A61:B62">MINVERSE(A58:B59)</f>
        <v>0.14894145779775728</v>
      </c>
      <c r="B61">
        <v>-1.1625049358137119E-3</v>
      </c>
      <c r="C61" s="13" t="s">
        <v>10</v>
      </c>
      <c r="D61" s="14">
        <f t="array" ref="D61:D62">MMULT(A61:B62,D58:D59)</f>
        <v>9.3732953011053581</v>
      </c>
      <c r="E61" s="41"/>
    </row>
    <row r="62" spans="1:7" ht="15" thickBot="1" x14ac:dyDescent="0.35">
      <c r="A62">
        <v>-1.1625049358137121E-3</v>
      </c>
      <c r="B62">
        <v>2.7612943843556106E-5</v>
      </c>
      <c r="C62" s="15" t="s">
        <v>11</v>
      </c>
      <c r="D62" s="16">
        <v>1.1062875225390654</v>
      </c>
      <c r="E62" s="41"/>
      <c r="F62" s="17"/>
    </row>
    <row r="63" spans="1:7" x14ac:dyDescent="0.3">
      <c r="A63" s="41"/>
      <c r="B63" s="41"/>
      <c r="C63" s="41"/>
      <c r="D63" s="47"/>
      <c r="E63" s="41"/>
    </row>
    <row r="64" spans="1:7" x14ac:dyDescent="0.3">
      <c r="A64" s="41"/>
      <c r="B64" s="41"/>
      <c r="C64" s="41"/>
      <c r="D64" s="47"/>
      <c r="E64" s="41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2024-12-18T13:30:08Z</dcterms:modified>
</cp:coreProperties>
</file>