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Tabelle1" sheetId="1" r:id="rId1"/>
    <sheet name="deliverables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1" i="2" l="1"/>
  <c r="B1" i="2"/>
  <c r="C1" i="2"/>
  <c r="D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O3" i="1"/>
  <c r="O4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N2" i="1"/>
  <c r="O2" i="1"/>
  <c r="M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2" i="1"/>
  <c r="I2" i="1" s="1"/>
  <c r="H2" i="1" l="1"/>
  <c r="J2" i="1" s="1"/>
  <c r="K2" i="1" s="1"/>
  <c r="H26" i="1"/>
  <c r="P26" i="1" s="1"/>
  <c r="H22" i="1"/>
  <c r="P22" i="1" s="1"/>
  <c r="H14" i="1"/>
  <c r="J14" i="1" s="1"/>
  <c r="K14" i="1" s="1"/>
  <c r="H10" i="1"/>
  <c r="P10" i="1" s="1"/>
  <c r="H6" i="1"/>
  <c r="P6" i="1" s="1"/>
  <c r="H29" i="1"/>
  <c r="J29" i="1" s="1"/>
  <c r="K29" i="1" s="1"/>
  <c r="H25" i="1"/>
  <c r="J25" i="1" s="1"/>
  <c r="K25" i="1" s="1"/>
  <c r="H21" i="1"/>
  <c r="J21" i="1" s="1"/>
  <c r="K21" i="1" s="1"/>
  <c r="H17" i="1"/>
  <c r="P17" i="1" s="1"/>
  <c r="H13" i="1"/>
  <c r="J13" i="1" s="1"/>
  <c r="K13" i="1" s="1"/>
  <c r="H9" i="1"/>
  <c r="J9" i="1" s="1"/>
  <c r="K9" i="1" s="1"/>
  <c r="H5" i="1"/>
  <c r="J5" i="1" s="1"/>
  <c r="K5" i="1" s="1"/>
  <c r="H18" i="1"/>
  <c r="J18" i="1" s="1"/>
  <c r="K18" i="1" s="1"/>
  <c r="H28" i="1"/>
  <c r="J28" i="1" s="1"/>
  <c r="K28" i="1" s="1"/>
  <c r="H24" i="1"/>
  <c r="J24" i="1" s="1"/>
  <c r="K24" i="1" s="1"/>
  <c r="H20" i="1"/>
  <c r="J20" i="1" s="1"/>
  <c r="K20" i="1" s="1"/>
  <c r="H16" i="1"/>
  <c r="J16" i="1" s="1"/>
  <c r="K16" i="1" s="1"/>
  <c r="H12" i="1"/>
  <c r="J12" i="1" s="1"/>
  <c r="K12" i="1" s="1"/>
  <c r="H8" i="1"/>
  <c r="J8" i="1" s="1"/>
  <c r="K8" i="1" s="1"/>
  <c r="H4" i="1"/>
  <c r="P4" i="1" s="1"/>
  <c r="H27" i="1"/>
  <c r="J27" i="1" s="1"/>
  <c r="K27" i="1" s="1"/>
  <c r="H23" i="1"/>
  <c r="J23" i="1" s="1"/>
  <c r="K23" i="1" s="1"/>
  <c r="H19" i="1"/>
  <c r="J19" i="1" s="1"/>
  <c r="K19" i="1" s="1"/>
  <c r="H15" i="1"/>
  <c r="J15" i="1" s="1"/>
  <c r="K15" i="1" s="1"/>
  <c r="H11" i="1"/>
  <c r="J11" i="1" s="1"/>
  <c r="K11" i="1" s="1"/>
  <c r="H7" i="1"/>
  <c r="J7" i="1" s="1"/>
  <c r="K7" i="1" s="1"/>
  <c r="H3" i="1"/>
  <c r="J3" i="1" s="1"/>
  <c r="K3" i="1" s="1"/>
  <c r="J10" i="1" l="1"/>
  <c r="K10" i="1" s="1"/>
  <c r="P12" i="1"/>
  <c r="J22" i="1"/>
  <c r="K22" i="1" s="1"/>
  <c r="P28" i="1"/>
  <c r="P19" i="1"/>
  <c r="J4" i="1"/>
  <c r="K4" i="1" s="1"/>
  <c r="J26" i="1"/>
  <c r="K26" i="1" s="1"/>
  <c r="P7" i="1"/>
  <c r="P23" i="1"/>
  <c r="P16" i="1"/>
  <c r="P14" i="1"/>
  <c r="P13" i="1"/>
  <c r="P29" i="1"/>
  <c r="P3" i="1"/>
  <c r="P9" i="1"/>
  <c r="P25" i="1"/>
  <c r="J17" i="1"/>
  <c r="K17" i="1" s="1"/>
  <c r="P11" i="1"/>
  <c r="P27" i="1"/>
  <c r="P20" i="1"/>
  <c r="P2" i="1"/>
  <c r="P18" i="1"/>
  <c r="J6" i="1"/>
  <c r="K6" i="1" s="1"/>
  <c r="P15" i="1"/>
  <c r="P8" i="1"/>
  <c r="P24" i="1"/>
  <c r="P5" i="1"/>
  <c r="P21" i="1"/>
</calcChain>
</file>

<file path=xl/sharedStrings.xml><?xml version="1.0" encoding="utf-8"?>
<sst xmlns="http://schemas.openxmlformats.org/spreadsheetml/2006/main" count="147" uniqueCount="95">
  <si>
    <t>D2.1</t>
  </si>
  <si>
    <t>Branding Strategy</t>
  </si>
  <si>
    <t>1-IRT</t>
  </si>
  <si>
    <t>WP2</t>
  </si>
  <si>
    <t>M2</t>
  </si>
  <si>
    <t>D2.2</t>
  </si>
  <si>
    <t>Dissemination and Communication Plan</t>
  </si>
  <si>
    <t>6-UvA</t>
  </si>
  <si>
    <t>M3</t>
  </si>
  <si>
    <t>D2.3</t>
  </si>
  <si>
    <t>Updated Dissemination and Communication Plan</t>
  </si>
  <si>
    <t>M11</t>
  </si>
  <si>
    <t>D2.4</t>
  </si>
  <si>
    <t xml:space="preserve">Final Dissemination and Communication Plan </t>
  </si>
  <si>
    <t>M23</t>
  </si>
  <si>
    <t>D2.5</t>
  </si>
  <si>
    <t>Annual report on dissemination activities and public participation and awareness - Year 1</t>
  </si>
  <si>
    <t>M12</t>
  </si>
  <si>
    <t>D2.6</t>
  </si>
  <si>
    <t>Annual report on dissemination activities and public participation and awareness - Year 2</t>
  </si>
  <si>
    <t>M24</t>
  </si>
  <si>
    <t>D2.7</t>
  </si>
  <si>
    <t>Annual report on dissemination activities and public participation and awareness - Final</t>
  </si>
  <si>
    <t>M35</t>
  </si>
  <si>
    <t>D3.1</t>
  </si>
  <si>
    <t>Evaluation of Use Cases</t>
  </si>
  <si>
    <t>7-CNRS</t>
  </si>
  <si>
    <t>WP3</t>
  </si>
  <si>
    <t>M10</t>
  </si>
  <si>
    <t>D3.2</t>
  </si>
  <si>
    <t>Consolidated Evaluation of Use Cases</t>
  </si>
  <si>
    <t>M22</t>
  </si>
  <si>
    <t>D3.3</t>
  </si>
  <si>
    <t>Final Evaluation of Use Cases</t>
  </si>
  <si>
    <t>M34</t>
  </si>
  <si>
    <t>D3.4</t>
  </si>
  <si>
    <t>Business Plans and Potential Market</t>
  </si>
  <si>
    <t>D3.5</t>
  </si>
  <si>
    <t>Overview of Implemented Use Cases</t>
  </si>
  <si>
    <t>M36</t>
  </si>
  <si>
    <t>D4.1</t>
  </si>
  <si>
    <t>Security infrastructure specification and initial implementation</t>
  </si>
  <si>
    <t>4-TUB</t>
  </si>
  <si>
    <t>WP4</t>
  </si>
  <si>
    <t>D4.2</t>
  </si>
  <si>
    <t>Multi-cloud security</t>
  </si>
  <si>
    <t>D4.3</t>
  </si>
  <si>
    <t>CYCLONE secure action and resource models</t>
  </si>
  <si>
    <t>D4.4</t>
  </si>
  <si>
    <t>Consolidated CYCLONE secure action and resource models</t>
  </si>
  <si>
    <t>D4.5</t>
  </si>
  <si>
    <t>Final CYCLONE secure action and resource models</t>
  </si>
  <si>
    <t>D5.1</t>
  </si>
  <si>
    <t>Functional specification of the E2E Network service model</t>
  </si>
  <si>
    <t>5-I2CAT</t>
  </si>
  <si>
    <t>WP5</t>
  </si>
  <si>
    <t>M7</t>
  </si>
  <si>
    <t>D5.2</t>
  </si>
  <si>
    <t>Specification of network management and service abstraction</t>
  </si>
  <si>
    <t>M15</t>
  </si>
  <si>
    <t>D5.3</t>
  </si>
  <si>
    <t>Cloud federation Network Service delivery and integration</t>
  </si>
  <si>
    <t>D6.1</t>
  </si>
  <si>
    <t>Complex Application Description Specification</t>
  </si>
  <si>
    <t>2-SIXSQ</t>
  </si>
  <si>
    <t>WP6</t>
  </si>
  <si>
    <t>M6</t>
  </si>
  <si>
    <t>D6.2</t>
  </si>
  <si>
    <t>Specification of Interfaces for Brokering, Deployment, and Management</t>
  </si>
  <si>
    <t>M8</t>
  </si>
  <si>
    <t>D6.3</t>
  </si>
  <si>
    <t>Solutions for Non-functional Aspects of Cloud Applications</t>
  </si>
  <si>
    <t>M21</t>
  </si>
  <si>
    <t>D6.4</t>
  </si>
  <si>
    <t>Summary of Provided Brokering, Deployment, and Management Features</t>
  </si>
  <si>
    <t>M33</t>
  </si>
  <si>
    <t>D7.1</t>
  </si>
  <si>
    <t>Description of testbed</t>
  </si>
  <si>
    <t>3-QSC</t>
  </si>
  <si>
    <t>WP7</t>
  </si>
  <si>
    <t>D7.2</t>
  </si>
  <si>
    <t>Overlay with focus on component manager</t>
  </si>
  <si>
    <t>D7.3</t>
  </si>
  <si>
    <t>Overlay with focus on resource manager and SDN</t>
  </si>
  <si>
    <t>M16</t>
  </si>
  <si>
    <t>D7.4</t>
  </si>
  <si>
    <t>Inclusion of features asked by developers</t>
  </si>
  <si>
    <t>M30</t>
  </si>
  <si>
    <t>ID</t>
  </si>
  <si>
    <t>Name</t>
  </si>
  <si>
    <t>Expected Publication Date</t>
  </si>
  <si>
    <t>WP</t>
  </si>
  <si>
    <t>Dissemination Report - Year 1</t>
  </si>
  <si>
    <t>Dissemination Report - Year 2</t>
  </si>
  <si>
    <t>Dissemination Report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</si>
</sst>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[$-809]dd\ mmmm\ yyyy;@"/>
    <numFmt numFmtId="170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H1" zoomScaleNormal="100" workbookViewId="0">
      <selection activeCell="M1" sqref="M1:P29"/>
    </sheetView>
  </sheetViews>
  <sheetFormatPr baseColWidth="10" defaultRowHeight="15" x14ac:dyDescent="0.25"/>
  <cols>
    <col min="11" max="12" width="17.85546875" bestFit="1" customWidth="1"/>
    <col min="13" max="13" width="4.85546875" bestFit="1" customWidth="1"/>
    <col min="14" max="14" width="5" bestFit="1" customWidth="1"/>
    <col min="15" max="15" width="67" bestFit="1" customWidth="1"/>
    <col min="16" max="16" width="24.42578125" bestFit="1" customWidth="1"/>
  </cols>
  <sheetData>
    <row r="1" spans="1:16" ht="15.75" thickBot="1" x14ac:dyDescent="0.3">
      <c r="M1" t="s">
        <v>88</v>
      </c>
      <c r="N1" t="s">
        <v>91</v>
      </c>
      <c r="O1" t="s">
        <v>89</v>
      </c>
      <c r="P1" t="s">
        <v>90</v>
      </c>
    </row>
    <row r="2" spans="1:16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>
        <f>VALUE(SUBSTITUTE(E2,"M",""))</f>
        <v>2</v>
      </c>
      <c r="G2">
        <v>1</v>
      </c>
      <c r="H2">
        <f>MOD(F2-1,12)+1</f>
        <v>2</v>
      </c>
      <c r="I2">
        <f>IF(F2&lt;13,2015,IF(F2&lt;25,2016,2017))</f>
        <v>2015</v>
      </c>
      <c r="J2" s="7">
        <f>DATE(I2,H2,G2)</f>
        <v>42036</v>
      </c>
      <c r="K2" s="8">
        <f>EOMONTH(J2,0)</f>
        <v>42063</v>
      </c>
      <c r="M2" t="str">
        <f>A2</f>
        <v>D2.1</v>
      </c>
      <c r="N2" t="str">
        <f>D2</f>
        <v>WP2</v>
      </c>
      <c r="O2" t="str">
        <f>B2</f>
        <v>Branding Strategy</v>
      </c>
      <c r="P2" s="8">
        <f>WORKDAY(DATE(I2,H2+1,G2),-1)</f>
        <v>42062</v>
      </c>
    </row>
    <row r="3" spans="1:16" ht="15.75" thickBot="1" x14ac:dyDescent="0.3">
      <c r="A3" s="3" t="s">
        <v>5</v>
      </c>
      <c r="B3" s="4" t="s">
        <v>6</v>
      </c>
      <c r="C3" s="4" t="s">
        <v>7</v>
      </c>
      <c r="D3" s="4" t="s">
        <v>3</v>
      </c>
      <c r="E3" s="4" t="s">
        <v>8</v>
      </c>
      <c r="F3">
        <f>VALUE(SUBSTITUTE(E3,"M",""))</f>
        <v>3</v>
      </c>
      <c r="G3">
        <v>1</v>
      </c>
      <c r="H3">
        <f>MOD(F3-1,12)+1</f>
        <v>3</v>
      </c>
      <c r="I3">
        <f>IF(F3&lt;13,2015,IF(F3&lt;25,2016,2017))</f>
        <v>2015</v>
      </c>
      <c r="J3" s="7">
        <f t="shared" ref="J3:J29" si="0">DATE(I3,H3,G3)</f>
        <v>42064</v>
      </c>
      <c r="K3" s="8">
        <f>EOMONTH(J3,0)</f>
        <v>42094</v>
      </c>
      <c r="M3" t="str">
        <f t="shared" ref="M3:M29" si="1">A3</f>
        <v>D2.2</v>
      </c>
      <c r="N3" t="str">
        <f t="shared" ref="N3:N29" si="2">D3</f>
        <v>WP2</v>
      </c>
      <c r="O3" t="str">
        <f t="shared" ref="O3:O29" si="3">B3</f>
        <v>Dissemination and Communication Plan</v>
      </c>
      <c r="P3" s="8">
        <f>WORKDAY(DATE(I3,H3+1,G3),-1)</f>
        <v>42094</v>
      </c>
    </row>
    <row r="4" spans="1:16" ht="15.75" thickBot="1" x14ac:dyDescent="0.3">
      <c r="A4" s="3" t="s">
        <v>9</v>
      </c>
      <c r="B4" s="5" t="s">
        <v>10</v>
      </c>
      <c r="C4" s="4" t="s">
        <v>7</v>
      </c>
      <c r="D4" s="4" t="s">
        <v>3</v>
      </c>
      <c r="E4" s="4" t="s">
        <v>11</v>
      </c>
      <c r="F4">
        <f>VALUE(SUBSTITUTE(E4,"M",""))</f>
        <v>11</v>
      </c>
      <c r="G4">
        <v>1</v>
      </c>
      <c r="H4">
        <f>MOD(F4-1,12)+1</f>
        <v>11</v>
      </c>
      <c r="I4">
        <f>IF(F4&lt;13,2015,IF(F4&lt;25,2016,2017))</f>
        <v>2015</v>
      </c>
      <c r="J4" s="7">
        <f t="shared" si="0"/>
        <v>42309</v>
      </c>
      <c r="K4" s="8">
        <f>EOMONTH(J4,0)</f>
        <v>42338</v>
      </c>
      <c r="M4" t="str">
        <f t="shared" si="1"/>
        <v>D2.3</v>
      </c>
      <c r="N4" t="str">
        <f t="shared" si="2"/>
        <v>WP2</v>
      </c>
      <c r="O4" t="str">
        <f t="shared" si="3"/>
        <v>Updated Dissemination and Communication Plan</v>
      </c>
      <c r="P4" s="8">
        <f>WORKDAY(DATE(I4,H4+1,G4),-1)</f>
        <v>42338</v>
      </c>
    </row>
    <row r="5" spans="1:16" ht="15.75" thickBot="1" x14ac:dyDescent="0.3">
      <c r="A5" s="3" t="s">
        <v>12</v>
      </c>
      <c r="B5" s="5" t="s">
        <v>13</v>
      </c>
      <c r="C5" s="4" t="s">
        <v>7</v>
      </c>
      <c r="D5" s="4" t="s">
        <v>3</v>
      </c>
      <c r="E5" s="4" t="s">
        <v>14</v>
      </c>
      <c r="F5">
        <f>VALUE(SUBSTITUTE(E5,"M",""))</f>
        <v>23</v>
      </c>
      <c r="G5">
        <v>1</v>
      </c>
      <c r="H5">
        <f>MOD(F5-1,12)+1</f>
        <v>11</v>
      </c>
      <c r="I5">
        <f>IF(F5&lt;13,2015,IF(F5&lt;25,2016,2017))</f>
        <v>2016</v>
      </c>
      <c r="J5" s="7">
        <f t="shared" si="0"/>
        <v>42675</v>
      </c>
      <c r="K5" s="8">
        <f>EOMONTH(J5,0)</f>
        <v>42704</v>
      </c>
      <c r="M5" t="str">
        <f t="shared" si="1"/>
        <v>D2.4</v>
      </c>
      <c r="N5" t="str">
        <f t="shared" si="2"/>
        <v>WP2</v>
      </c>
      <c r="O5" t="str">
        <f t="shared" si="3"/>
        <v xml:space="preserve">Final Dissemination and Communication Plan </v>
      </c>
      <c r="P5" s="8">
        <f>WORKDAY(DATE(I5,H5+1,G5),-1)</f>
        <v>42704</v>
      </c>
    </row>
    <row r="6" spans="1:16" ht="15.75" thickBot="1" x14ac:dyDescent="0.3">
      <c r="A6" s="3" t="s">
        <v>15</v>
      </c>
      <c r="B6" s="5" t="s">
        <v>16</v>
      </c>
      <c r="C6" s="4" t="s">
        <v>7</v>
      </c>
      <c r="D6" s="4" t="s">
        <v>3</v>
      </c>
      <c r="E6" s="4" t="s">
        <v>17</v>
      </c>
      <c r="F6">
        <f>VALUE(SUBSTITUTE(E6,"M",""))</f>
        <v>12</v>
      </c>
      <c r="G6">
        <v>1</v>
      </c>
      <c r="H6">
        <f>MOD(F6-1,12)+1</f>
        <v>12</v>
      </c>
      <c r="I6">
        <f>IF(F6&lt;13,2015,IF(F6&lt;25,2016,2017))</f>
        <v>2015</v>
      </c>
      <c r="J6" s="7">
        <f t="shared" si="0"/>
        <v>42339</v>
      </c>
      <c r="K6" s="8">
        <f>EOMONTH(J6,0)</f>
        <v>42369</v>
      </c>
      <c r="M6" t="str">
        <f t="shared" si="1"/>
        <v>D2.5</v>
      </c>
      <c r="N6" t="str">
        <f t="shared" si="2"/>
        <v>WP2</v>
      </c>
      <c r="O6" t="s">
        <v>92</v>
      </c>
      <c r="P6" s="8">
        <f>WORKDAY(DATE(I6,H6+1,G6),-1)</f>
        <v>42369</v>
      </c>
    </row>
    <row r="7" spans="1:16" ht="15.75" thickBot="1" x14ac:dyDescent="0.3">
      <c r="A7" s="3" t="s">
        <v>18</v>
      </c>
      <c r="B7" s="5" t="s">
        <v>19</v>
      </c>
      <c r="C7" s="4" t="s">
        <v>7</v>
      </c>
      <c r="D7" s="4" t="s">
        <v>3</v>
      </c>
      <c r="E7" s="4" t="s">
        <v>20</v>
      </c>
      <c r="F7">
        <f>VALUE(SUBSTITUTE(E7,"M",""))</f>
        <v>24</v>
      </c>
      <c r="G7">
        <v>1</v>
      </c>
      <c r="H7">
        <f>MOD(F7-1,12)+1</f>
        <v>12</v>
      </c>
      <c r="I7">
        <f>IF(F7&lt;13,2015,IF(F7&lt;25,2016,2017))</f>
        <v>2016</v>
      </c>
      <c r="J7" s="7">
        <f t="shared" si="0"/>
        <v>42705</v>
      </c>
      <c r="K7" s="8">
        <f>EOMONTH(J7,0)</f>
        <v>42735</v>
      </c>
      <c r="M7" t="str">
        <f t="shared" si="1"/>
        <v>D2.6</v>
      </c>
      <c r="N7" t="str">
        <f t="shared" si="2"/>
        <v>WP2</v>
      </c>
      <c r="O7" t="s">
        <v>93</v>
      </c>
      <c r="P7" s="8">
        <f>WORKDAY(DATE(I7,H7+1,G7),-1)</f>
        <v>42734</v>
      </c>
    </row>
    <row r="8" spans="1:16" ht="15.75" thickBot="1" x14ac:dyDescent="0.3">
      <c r="A8" s="3" t="s">
        <v>21</v>
      </c>
      <c r="B8" s="5" t="s">
        <v>22</v>
      </c>
      <c r="C8" s="4" t="s">
        <v>7</v>
      </c>
      <c r="D8" s="4" t="s">
        <v>3</v>
      </c>
      <c r="E8" s="4" t="s">
        <v>23</v>
      </c>
      <c r="F8">
        <f>VALUE(SUBSTITUTE(E8,"M",""))</f>
        <v>35</v>
      </c>
      <c r="G8">
        <v>1</v>
      </c>
      <c r="H8">
        <f>MOD(F8-1,12)+1</f>
        <v>11</v>
      </c>
      <c r="I8">
        <f>IF(F8&lt;13,2015,IF(F8&lt;25,2016,2017))</f>
        <v>2017</v>
      </c>
      <c r="J8" s="7">
        <f t="shared" si="0"/>
        <v>43040</v>
      </c>
      <c r="K8" s="8">
        <f>EOMONTH(J8,0)</f>
        <v>43069</v>
      </c>
      <c r="M8" t="str">
        <f t="shared" si="1"/>
        <v>D2.7</v>
      </c>
      <c r="N8" t="str">
        <f t="shared" si="2"/>
        <v>WP2</v>
      </c>
      <c r="O8" t="s">
        <v>94</v>
      </c>
      <c r="P8" s="8">
        <f>WORKDAY(DATE(I8,H8+1,G8),-1)</f>
        <v>43069</v>
      </c>
    </row>
    <row r="9" spans="1:16" ht="15.75" thickBot="1" x14ac:dyDescent="0.3">
      <c r="A9" s="3" t="s">
        <v>24</v>
      </c>
      <c r="B9" s="5" t="s">
        <v>25</v>
      </c>
      <c r="C9" s="4" t="s">
        <v>26</v>
      </c>
      <c r="D9" s="4" t="s">
        <v>27</v>
      </c>
      <c r="E9" s="4" t="s">
        <v>28</v>
      </c>
      <c r="F9">
        <f>VALUE(SUBSTITUTE(E9,"M",""))</f>
        <v>10</v>
      </c>
      <c r="G9">
        <v>1</v>
      </c>
      <c r="H9">
        <f>MOD(F9-1,12)+1</f>
        <v>10</v>
      </c>
      <c r="I9">
        <f>IF(F9&lt;13,2015,IF(F9&lt;25,2016,2017))</f>
        <v>2015</v>
      </c>
      <c r="J9" s="7">
        <f t="shared" si="0"/>
        <v>42278</v>
      </c>
      <c r="K9" s="8">
        <f>EOMONTH(J9,0)</f>
        <v>42308</v>
      </c>
      <c r="M9" t="str">
        <f t="shared" si="1"/>
        <v>D3.1</v>
      </c>
      <c r="N9" t="str">
        <f t="shared" si="2"/>
        <v>WP3</v>
      </c>
      <c r="O9" t="str">
        <f t="shared" si="3"/>
        <v>Evaluation of Use Cases</v>
      </c>
      <c r="P9" s="8">
        <f>WORKDAY(DATE(I9,H9+1,G9),-1)</f>
        <v>42307</v>
      </c>
    </row>
    <row r="10" spans="1:16" ht="15.75" thickBot="1" x14ac:dyDescent="0.3">
      <c r="A10" s="3" t="s">
        <v>29</v>
      </c>
      <c r="B10" s="5" t="s">
        <v>30</v>
      </c>
      <c r="C10" s="4" t="s">
        <v>26</v>
      </c>
      <c r="D10" s="4" t="s">
        <v>27</v>
      </c>
      <c r="E10" s="4" t="s">
        <v>31</v>
      </c>
      <c r="F10">
        <f>VALUE(SUBSTITUTE(E10,"M",""))</f>
        <v>22</v>
      </c>
      <c r="G10">
        <v>1</v>
      </c>
      <c r="H10">
        <f>MOD(F10-1,12)+1</f>
        <v>10</v>
      </c>
      <c r="I10">
        <f>IF(F10&lt;13,2015,IF(F10&lt;25,2016,2017))</f>
        <v>2016</v>
      </c>
      <c r="J10" s="7">
        <f t="shared" si="0"/>
        <v>42644</v>
      </c>
      <c r="K10" s="8">
        <f>EOMONTH(J10,0)</f>
        <v>42674</v>
      </c>
      <c r="M10" t="str">
        <f t="shared" si="1"/>
        <v>D3.2</v>
      </c>
      <c r="N10" t="str">
        <f t="shared" si="2"/>
        <v>WP3</v>
      </c>
      <c r="O10" t="str">
        <f t="shared" si="3"/>
        <v>Consolidated Evaluation of Use Cases</v>
      </c>
      <c r="P10" s="8">
        <f>WORKDAY(DATE(I10,H10+1,G10),-1)</f>
        <v>42674</v>
      </c>
    </row>
    <row r="11" spans="1:16" ht="15.75" thickBot="1" x14ac:dyDescent="0.3">
      <c r="A11" s="3" t="s">
        <v>32</v>
      </c>
      <c r="B11" s="5" t="s">
        <v>33</v>
      </c>
      <c r="C11" s="4" t="s">
        <v>26</v>
      </c>
      <c r="D11" s="4" t="s">
        <v>27</v>
      </c>
      <c r="E11" s="4" t="s">
        <v>34</v>
      </c>
      <c r="F11">
        <f>VALUE(SUBSTITUTE(E11,"M",""))</f>
        <v>34</v>
      </c>
      <c r="G11">
        <v>1</v>
      </c>
      <c r="H11">
        <f>MOD(F11-1,12)+1</f>
        <v>10</v>
      </c>
      <c r="I11">
        <f>IF(F11&lt;13,2015,IF(F11&lt;25,2016,2017))</f>
        <v>2017</v>
      </c>
      <c r="J11" s="7">
        <f t="shared" si="0"/>
        <v>43009</v>
      </c>
      <c r="K11" s="8">
        <f>EOMONTH(J11,0)</f>
        <v>43039</v>
      </c>
      <c r="M11" t="str">
        <f t="shared" si="1"/>
        <v>D3.3</v>
      </c>
      <c r="N11" t="str">
        <f t="shared" si="2"/>
        <v>WP3</v>
      </c>
      <c r="O11" t="str">
        <f t="shared" si="3"/>
        <v>Final Evaluation of Use Cases</v>
      </c>
      <c r="P11" s="8">
        <f>WORKDAY(DATE(I11,H11+1,G11),-1)</f>
        <v>43039</v>
      </c>
    </row>
    <row r="12" spans="1:16" ht="15.75" thickBot="1" x14ac:dyDescent="0.3">
      <c r="A12" s="3" t="s">
        <v>35</v>
      </c>
      <c r="B12" s="4" t="s">
        <v>36</v>
      </c>
      <c r="C12" s="4" t="s">
        <v>2</v>
      </c>
      <c r="D12" s="4" t="s">
        <v>27</v>
      </c>
      <c r="E12" s="4" t="s">
        <v>23</v>
      </c>
      <c r="F12">
        <f>VALUE(SUBSTITUTE(E12,"M",""))</f>
        <v>35</v>
      </c>
      <c r="G12">
        <v>1</v>
      </c>
      <c r="H12">
        <f>MOD(F12-1,12)+1</f>
        <v>11</v>
      </c>
      <c r="I12">
        <f>IF(F12&lt;13,2015,IF(F12&lt;25,2016,2017))</f>
        <v>2017</v>
      </c>
      <c r="J12" s="7">
        <f t="shared" si="0"/>
        <v>43040</v>
      </c>
      <c r="K12" s="8">
        <f>EOMONTH(J12,0)</f>
        <v>43069</v>
      </c>
      <c r="M12" t="str">
        <f t="shared" si="1"/>
        <v>D3.4</v>
      </c>
      <c r="N12" t="str">
        <f t="shared" si="2"/>
        <v>WP3</v>
      </c>
      <c r="O12" t="str">
        <f t="shared" si="3"/>
        <v>Business Plans and Potential Market</v>
      </c>
      <c r="P12" s="8">
        <f>WORKDAY(DATE(I12,H12+1,G12),-1)</f>
        <v>43069</v>
      </c>
    </row>
    <row r="13" spans="1:16" ht="15.75" thickBot="1" x14ac:dyDescent="0.3">
      <c r="A13" s="3" t="s">
        <v>37</v>
      </c>
      <c r="B13" s="4" t="s">
        <v>38</v>
      </c>
      <c r="C13" s="4" t="s">
        <v>26</v>
      </c>
      <c r="D13" s="4" t="s">
        <v>27</v>
      </c>
      <c r="E13" s="4" t="s">
        <v>39</v>
      </c>
      <c r="F13">
        <f>VALUE(SUBSTITUTE(E13,"M",""))</f>
        <v>36</v>
      </c>
      <c r="G13">
        <v>1</v>
      </c>
      <c r="H13">
        <f>MOD(F13-1,12)+1</f>
        <v>12</v>
      </c>
      <c r="I13">
        <f>IF(F13&lt;13,2015,IF(F13&lt;25,2016,2017))</f>
        <v>2017</v>
      </c>
      <c r="J13" s="7">
        <f t="shared" si="0"/>
        <v>43070</v>
      </c>
      <c r="K13" s="8">
        <f>EOMONTH(J13,0)</f>
        <v>43100</v>
      </c>
      <c r="M13" t="str">
        <f t="shared" si="1"/>
        <v>D3.5</v>
      </c>
      <c r="N13" t="str">
        <f t="shared" si="2"/>
        <v>WP3</v>
      </c>
      <c r="O13" t="str">
        <f t="shared" si="3"/>
        <v>Overview of Implemented Use Cases</v>
      </c>
      <c r="P13" s="8">
        <f>WORKDAY(DATE(I13,H13+1,G13),-1)</f>
        <v>43098</v>
      </c>
    </row>
    <row r="14" spans="1:16" ht="15.75" thickBot="1" x14ac:dyDescent="0.3">
      <c r="A14" s="6" t="s">
        <v>40</v>
      </c>
      <c r="B14" s="4" t="s">
        <v>41</v>
      </c>
      <c r="C14" s="4" t="s">
        <v>42</v>
      </c>
      <c r="D14" s="4" t="s">
        <v>43</v>
      </c>
      <c r="E14" s="4" t="s">
        <v>17</v>
      </c>
      <c r="F14">
        <f>VALUE(SUBSTITUTE(E14,"M",""))</f>
        <v>12</v>
      </c>
      <c r="G14">
        <v>1</v>
      </c>
      <c r="H14">
        <f>MOD(F14-1,12)+1</f>
        <v>12</v>
      </c>
      <c r="I14">
        <f>IF(F14&lt;13,2015,IF(F14&lt;25,2016,2017))</f>
        <v>2015</v>
      </c>
      <c r="J14" s="7">
        <f t="shared" si="0"/>
        <v>42339</v>
      </c>
      <c r="K14" s="8">
        <f>EOMONTH(J14,0)</f>
        <v>42369</v>
      </c>
      <c r="M14" t="str">
        <f t="shared" si="1"/>
        <v>D4.1</v>
      </c>
      <c r="N14" t="str">
        <f t="shared" si="2"/>
        <v>WP4</v>
      </c>
      <c r="O14" t="str">
        <f t="shared" si="3"/>
        <v>Security infrastructure specification and initial implementation</v>
      </c>
      <c r="P14" s="8">
        <f>WORKDAY(DATE(I14,H14+1,G14),-1)</f>
        <v>42369</v>
      </c>
    </row>
    <row r="15" spans="1:16" ht="15.75" thickBot="1" x14ac:dyDescent="0.3">
      <c r="A15" s="6" t="s">
        <v>44</v>
      </c>
      <c r="B15" s="4" t="s">
        <v>45</v>
      </c>
      <c r="C15" s="4" t="s">
        <v>42</v>
      </c>
      <c r="D15" s="4" t="s">
        <v>43</v>
      </c>
      <c r="E15" s="4" t="s">
        <v>20</v>
      </c>
      <c r="F15">
        <f>VALUE(SUBSTITUTE(E15,"M",""))</f>
        <v>24</v>
      </c>
      <c r="G15">
        <v>1</v>
      </c>
      <c r="H15">
        <f>MOD(F15-1,12)+1</f>
        <v>12</v>
      </c>
      <c r="I15">
        <f>IF(F15&lt;13,2015,IF(F15&lt;25,2016,2017))</f>
        <v>2016</v>
      </c>
      <c r="J15" s="7">
        <f t="shared" si="0"/>
        <v>42705</v>
      </c>
      <c r="K15" s="8">
        <f>EOMONTH(J15,0)</f>
        <v>42735</v>
      </c>
      <c r="M15" t="str">
        <f t="shared" si="1"/>
        <v>D4.2</v>
      </c>
      <c r="N15" t="str">
        <f t="shared" si="2"/>
        <v>WP4</v>
      </c>
      <c r="O15" t="str">
        <f t="shared" si="3"/>
        <v>Multi-cloud security</v>
      </c>
      <c r="P15" s="8">
        <f>WORKDAY(DATE(I15,H15+1,G15),-1)</f>
        <v>42734</v>
      </c>
    </row>
    <row r="16" spans="1:16" ht="15.75" thickBot="1" x14ac:dyDescent="0.3">
      <c r="A16" s="3" t="s">
        <v>46</v>
      </c>
      <c r="B16" s="4" t="s">
        <v>47</v>
      </c>
      <c r="C16" s="4" t="s">
        <v>42</v>
      </c>
      <c r="D16" s="4" t="s">
        <v>43</v>
      </c>
      <c r="E16" s="4" t="s">
        <v>17</v>
      </c>
      <c r="F16">
        <f>VALUE(SUBSTITUTE(E16,"M",""))</f>
        <v>12</v>
      </c>
      <c r="G16">
        <v>1</v>
      </c>
      <c r="H16">
        <f>MOD(F16-1,12)+1</f>
        <v>12</v>
      </c>
      <c r="I16">
        <f>IF(F16&lt;13,2015,IF(F16&lt;25,2016,2017))</f>
        <v>2015</v>
      </c>
      <c r="J16" s="7">
        <f t="shared" si="0"/>
        <v>42339</v>
      </c>
      <c r="K16" s="8">
        <f>EOMONTH(J16,0)</f>
        <v>42369</v>
      </c>
      <c r="M16" t="str">
        <f t="shared" si="1"/>
        <v>D4.3</v>
      </c>
      <c r="N16" t="str">
        <f t="shared" si="2"/>
        <v>WP4</v>
      </c>
      <c r="O16" t="str">
        <f t="shared" si="3"/>
        <v>CYCLONE secure action and resource models</v>
      </c>
      <c r="P16" s="8">
        <f>WORKDAY(DATE(I16,H16+1,G16),-1)</f>
        <v>42369</v>
      </c>
    </row>
    <row r="17" spans="1:16" ht="15.75" thickBot="1" x14ac:dyDescent="0.3">
      <c r="A17" s="3" t="s">
        <v>48</v>
      </c>
      <c r="B17" s="5" t="s">
        <v>49</v>
      </c>
      <c r="C17" s="4" t="s">
        <v>42</v>
      </c>
      <c r="D17" s="4" t="s">
        <v>43</v>
      </c>
      <c r="E17" s="4" t="s">
        <v>20</v>
      </c>
      <c r="F17">
        <f>VALUE(SUBSTITUTE(E17,"M",""))</f>
        <v>24</v>
      </c>
      <c r="G17">
        <v>1</v>
      </c>
      <c r="H17">
        <f>MOD(F17-1,12)+1</f>
        <v>12</v>
      </c>
      <c r="I17">
        <f>IF(F17&lt;13,2015,IF(F17&lt;25,2016,2017))</f>
        <v>2016</v>
      </c>
      <c r="J17" s="7">
        <f t="shared" si="0"/>
        <v>42705</v>
      </c>
      <c r="K17" s="8">
        <f>EOMONTH(J17,0)</f>
        <v>42735</v>
      </c>
      <c r="M17" t="str">
        <f t="shared" si="1"/>
        <v>D4.4</v>
      </c>
      <c r="N17" t="str">
        <f t="shared" si="2"/>
        <v>WP4</v>
      </c>
      <c r="O17" t="str">
        <f t="shared" si="3"/>
        <v>Consolidated CYCLONE secure action and resource models</v>
      </c>
      <c r="P17" s="8">
        <f>WORKDAY(DATE(I17,H17+1,G17),-1)</f>
        <v>42734</v>
      </c>
    </row>
    <row r="18" spans="1:16" ht="15.75" thickBot="1" x14ac:dyDescent="0.3">
      <c r="A18" s="3" t="s">
        <v>50</v>
      </c>
      <c r="B18" s="5" t="s">
        <v>51</v>
      </c>
      <c r="C18" s="4" t="s">
        <v>42</v>
      </c>
      <c r="D18" s="4" t="s">
        <v>43</v>
      </c>
      <c r="E18" s="4" t="s">
        <v>39</v>
      </c>
      <c r="F18">
        <f>VALUE(SUBSTITUTE(E18,"M",""))</f>
        <v>36</v>
      </c>
      <c r="G18">
        <v>1</v>
      </c>
      <c r="H18">
        <f>MOD(F18-1,12)+1</f>
        <v>12</v>
      </c>
      <c r="I18">
        <f>IF(F18&lt;13,2015,IF(F18&lt;25,2016,2017))</f>
        <v>2017</v>
      </c>
      <c r="J18" s="7">
        <f t="shared" si="0"/>
        <v>43070</v>
      </c>
      <c r="K18" s="8">
        <f>EOMONTH(J18,0)</f>
        <v>43100</v>
      </c>
      <c r="M18" t="str">
        <f t="shared" si="1"/>
        <v>D4.5</v>
      </c>
      <c r="N18" t="str">
        <f t="shared" si="2"/>
        <v>WP4</v>
      </c>
      <c r="O18" t="str">
        <f t="shared" si="3"/>
        <v>Final CYCLONE secure action and resource models</v>
      </c>
      <c r="P18" s="8">
        <f>WORKDAY(DATE(I18,H18+1,G18),-1)</f>
        <v>43098</v>
      </c>
    </row>
    <row r="19" spans="1:16" ht="15.75" thickBot="1" x14ac:dyDescent="0.3">
      <c r="A19" s="6" t="s">
        <v>52</v>
      </c>
      <c r="B19" s="4" t="s">
        <v>53</v>
      </c>
      <c r="C19" s="4" t="s">
        <v>54</v>
      </c>
      <c r="D19" s="4" t="s">
        <v>55</v>
      </c>
      <c r="E19" s="4" t="s">
        <v>56</v>
      </c>
      <c r="F19">
        <f>VALUE(SUBSTITUTE(E19,"M",""))</f>
        <v>7</v>
      </c>
      <c r="G19">
        <v>1</v>
      </c>
      <c r="H19">
        <f>MOD(F19-1,12)+1</f>
        <v>7</v>
      </c>
      <c r="I19">
        <f>IF(F19&lt;13,2015,IF(F19&lt;25,2016,2017))</f>
        <v>2015</v>
      </c>
      <c r="J19" s="7">
        <f t="shared" si="0"/>
        <v>42186</v>
      </c>
      <c r="K19" s="8">
        <f>EOMONTH(J19,0)</f>
        <v>42216</v>
      </c>
      <c r="M19" t="str">
        <f t="shared" si="1"/>
        <v>D5.1</v>
      </c>
      <c r="N19" t="str">
        <f t="shared" si="2"/>
        <v>WP5</v>
      </c>
      <c r="O19" t="str">
        <f t="shared" si="3"/>
        <v>Functional specification of the E2E Network service model</v>
      </c>
      <c r="P19" s="8">
        <f>WORKDAY(DATE(I19,H19+1,G19),-1)</f>
        <v>42216</v>
      </c>
    </row>
    <row r="20" spans="1:16" ht="15.75" thickBot="1" x14ac:dyDescent="0.3">
      <c r="A20" s="6" t="s">
        <v>57</v>
      </c>
      <c r="B20" s="4" t="s">
        <v>58</v>
      </c>
      <c r="C20" s="4" t="s">
        <v>54</v>
      </c>
      <c r="D20" s="4" t="s">
        <v>55</v>
      </c>
      <c r="E20" s="4" t="s">
        <v>59</v>
      </c>
      <c r="F20">
        <f>VALUE(SUBSTITUTE(E20,"M",""))</f>
        <v>15</v>
      </c>
      <c r="G20">
        <v>1</v>
      </c>
      <c r="H20">
        <f>MOD(F20-1,12)+1</f>
        <v>3</v>
      </c>
      <c r="I20">
        <f>IF(F20&lt;13,2015,IF(F20&lt;25,2016,2017))</f>
        <v>2016</v>
      </c>
      <c r="J20" s="7">
        <f t="shared" si="0"/>
        <v>42430</v>
      </c>
      <c r="K20" s="8">
        <f>EOMONTH(J20,0)</f>
        <v>42460</v>
      </c>
      <c r="M20" t="str">
        <f t="shared" si="1"/>
        <v>D5.2</v>
      </c>
      <c r="N20" t="str">
        <f t="shared" si="2"/>
        <v>WP5</v>
      </c>
      <c r="O20" t="str">
        <f t="shared" si="3"/>
        <v>Specification of network management and service abstraction</v>
      </c>
      <c r="P20" s="8">
        <f>WORKDAY(DATE(I20,H20+1,G20),-1)</f>
        <v>42460</v>
      </c>
    </row>
    <row r="21" spans="1:16" ht="15.75" thickBot="1" x14ac:dyDescent="0.3">
      <c r="A21" s="6" t="s">
        <v>60</v>
      </c>
      <c r="B21" s="4" t="s">
        <v>61</v>
      </c>
      <c r="C21" s="4" t="s">
        <v>54</v>
      </c>
      <c r="D21" s="4" t="s">
        <v>55</v>
      </c>
      <c r="E21" s="4" t="s">
        <v>39</v>
      </c>
      <c r="F21">
        <f>VALUE(SUBSTITUTE(E21,"M",""))</f>
        <v>36</v>
      </c>
      <c r="G21">
        <v>1</v>
      </c>
      <c r="H21">
        <f>MOD(F21-1,12)+1</f>
        <v>12</v>
      </c>
      <c r="I21">
        <f>IF(F21&lt;13,2015,IF(F21&lt;25,2016,2017))</f>
        <v>2017</v>
      </c>
      <c r="J21" s="7">
        <f t="shared" si="0"/>
        <v>43070</v>
      </c>
      <c r="K21" s="8">
        <f>EOMONTH(J21,0)</f>
        <v>43100</v>
      </c>
      <c r="M21" t="str">
        <f t="shared" si="1"/>
        <v>D5.3</v>
      </c>
      <c r="N21" t="str">
        <f t="shared" si="2"/>
        <v>WP5</v>
      </c>
      <c r="O21" t="str">
        <f t="shared" si="3"/>
        <v>Cloud federation Network Service delivery and integration</v>
      </c>
      <c r="P21" s="8">
        <f>WORKDAY(DATE(I21,H21+1,G21),-1)</f>
        <v>43098</v>
      </c>
    </row>
    <row r="22" spans="1:16" ht="15.75" thickBot="1" x14ac:dyDescent="0.3">
      <c r="A22" s="6" t="s">
        <v>62</v>
      </c>
      <c r="B22" s="4" t="s">
        <v>63</v>
      </c>
      <c r="C22" s="4" t="s">
        <v>64</v>
      </c>
      <c r="D22" s="4" t="s">
        <v>65</v>
      </c>
      <c r="E22" s="4" t="s">
        <v>66</v>
      </c>
      <c r="F22">
        <f>VALUE(SUBSTITUTE(E22,"M",""))</f>
        <v>6</v>
      </c>
      <c r="G22">
        <v>1</v>
      </c>
      <c r="H22">
        <f>MOD(F22-1,12)+1</f>
        <v>6</v>
      </c>
      <c r="I22">
        <f>IF(F22&lt;13,2015,IF(F22&lt;25,2016,2017))</f>
        <v>2015</v>
      </c>
      <c r="J22" s="7">
        <f t="shared" si="0"/>
        <v>42156</v>
      </c>
      <c r="K22" s="8">
        <f>EOMONTH(J22,0)</f>
        <v>42185</v>
      </c>
      <c r="M22" t="str">
        <f t="shared" si="1"/>
        <v>D6.1</v>
      </c>
      <c r="N22" t="str">
        <f t="shared" si="2"/>
        <v>WP6</v>
      </c>
      <c r="O22" t="str">
        <f t="shared" si="3"/>
        <v>Complex Application Description Specification</v>
      </c>
      <c r="P22" s="8">
        <f>WORKDAY(DATE(I22,H22+1,G22),-1)</f>
        <v>42185</v>
      </c>
    </row>
    <row r="23" spans="1:16" ht="15.75" thickBot="1" x14ac:dyDescent="0.3">
      <c r="A23" s="6" t="s">
        <v>67</v>
      </c>
      <c r="B23" s="4" t="s">
        <v>68</v>
      </c>
      <c r="C23" s="4" t="s">
        <v>64</v>
      </c>
      <c r="D23" s="4" t="s">
        <v>65</v>
      </c>
      <c r="E23" s="4" t="s">
        <v>69</v>
      </c>
      <c r="F23">
        <f>VALUE(SUBSTITUTE(E23,"M",""))</f>
        <v>8</v>
      </c>
      <c r="G23">
        <v>1</v>
      </c>
      <c r="H23">
        <f>MOD(F23-1,12)+1</f>
        <v>8</v>
      </c>
      <c r="I23">
        <f>IF(F23&lt;13,2015,IF(F23&lt;25,2016,2017))</f>
        <v>2015</v>
      </c>
      <c r="J23" s="7">
        <f t="shared" si="0"/>
        <v>42217</v>
      </c>
      <c r="K23" s="8">
        <f>EOMONTH(J23,0)</f>
        <v>42247</v>
      </c>
      <c r="M23" t="str">
        <f t="shared" si="1"/>
        <v>D6.2</v>
      </c>
      <c r="N23" t="str">
        <f t="shared" si="2"/>
        <v>WP6</v>
      </c>
      <c r="O23" t="str">
        <f t="shared" si="3"/>
        <v>Specification of Interfaces for Brokering, Deployment, and Management</v>
      </c>
      <c r="P23" s="8">
        <f>WORKDAY(DATE(I23,H23+1,G23),-1)</f>
        <v>42247</v>
      </c>
    </row>
    <row r="24" spans="1:16" ht="15.75" thickBot="1" x14ac:dyDescent="0.3">
      <c r="A24" s="6" t="s">
        <v>70</v>
      </c>
      <c r="B24" s="4" t="s">
        <v>71</v>
      </c>
      <c r="C24" s="4" t="s">
        <v>7</v>
      </c>
      <c r="D24" s="4" t="s">
        <v>65</v>
      </c>
      <c r="E24" s="4" t="s">
        <v>72</v>
      </c>
      <c r="F24">
        <f>VALUE(SUBSTITUTE(E24,"M",""))</f>
        <v>21</v>
      </c>
      <c r="G24">
        <v>1</v>
      </c>
      <c r="H24">
        <f>MOD(F24-1,12)+1</f>
        <v>9</v>
      </c>
      <c r="I24">
        <f>IF(F24&lt;13,2015,IF(F24&lt;25,2016,2017))</f>
        <v>2016</v>
      </c>
      <c r="J24" s="7">
        <f t="shared" si="0"/>
        <v>42614</v>
      </c>
      <c r="K24" s="8">
        <f>EOMONTH(J24,0)</f>
        <v>42643</v>
      </c>
      <c r="M24" t="str">
        <f t="shared" si="1"/>
        <v>D6.3</v>
      </c>
      <c r="N24" t="str">
        <f t="shared" si="2"/>
        <v>WP6</v>
      </c>
      <c r="O24" t="str">
        <f t="shared" si="3"/>
        <v>Solutions for Non-functional Aspects of Cloud Applications</v>
      </c>
      <c r="P24" s="8">
        <f>WORKDAY(DATE(I24,H24+1,G24),-1)</f>
        <v>42643</v>
      </c>
    </row>
    <row r="25" spans="1:16" ht="15.75" thickBot="1" x14ac:dyDescent="0.3">
      <c r="A25" s="6" t="s">
        <v>73</v>
      </c>
      <c r="B25" s="4" t="s">
        <v>74</v>
      </c>
      <c r="C25" s="4" t="s">
        <v>42</v>
      </c>
      <c r="D25" s="4" t="s">
        <v>65</v>
      </c>
      <c r="E25" s="4" t="s">
        <v>75</v>
      </c>
      <c r="F25">
        <f>VALUE(SUBSTITUTE(E25,"M",""))</f>
        <v>33</v>
      </c>
      <c r="G25">
        <v>1</v>
      </c>
      <c r="H25">
        <f>MOD(F25-1,12)+1</f>
        <v>9</v>
      </c>
      <c r="I25">
        <f>IF(F25&lt;13,2015,IF(F25&lt;25,2016,2017))</f>
        <v>2017</v>
      </c>
      <c r="J25" s="7">
        <f t="shared" si="0"/>
        <v>42979</v>
      </c>
      <c r="K25" s="8">
        <f>EOMONTH(J25,0)</f>
        <v>43008</v>
      </c>
      <c r="M25" t="str">
        <f t="shared" si="1"/>
        <v>D6.4</v>
      </c>
      <c r="N25" t="str">
        <f t="shared" si="2"/>
        <v>WP6</v>
      </c>
      <c r="O25" t="str">
        <f t="shared" si="3"/>
        <v>Summary of Provided Brokering, Deployment, and Management Features</v>
      </c>
      <c r="P25" s="8">
        <f>WORKDAY(DATE(I25,H25+1,G25),-1)</f>
        <v>43007</v>
      </c>
    </row>
    <row r="26" spans="1:16" ht="15.75" thickBot="1" x14ac:dyDescent="0.3">
      <c r="A26" s="6" t="s">
        <v>76</v>
      </c>
      <c r="B26" s="4" t="s">
        <v>77</v>
      </c>
      <c r="C26" s="4" t="s">
        <v>78</v>
      </c>
      <c r="D26" s="4" t="s">
        <v>79</v>
      </c>
      <c r="E26" s="4" t="s">
        <v>56</v>
      </c>
      <c r="F26">
        <f>VALUE(SUBSTITUTE(E26,"M",""))</f>
        <v>7</v>
      </c>
      <c r="G26">
        <v>1</v>
      </c>
      <c r="H26">
        <f>MOD(F26-1,12)+1</f>
        <v>7</v>
      </c>
      <c r="I26">
        <f>IF(F26&lt;13,2015,IF(F26&lt;25,2016,2017))</f>
        <v>2015</v>
      </c>
      <c r="J26" s="7">
        <f t="shared" si="0"/>
        <v>42186</v>
      </c>
      <c r="K26" s="8">
        <f>EOMONTH(J26,0)</f>
        <v>42216</v>
      </c>
      <c r="M26" t="str">
        <f t="shared" si="1"/>
        <v>D7.1</v>
      </c>
      <c r="N26" t="str">
        <f t="shared" si="2"/>
        <v>WP7</v>
      </c>
      <c r="O26" t="str">
        <f t="shared" si="3"/>
        <v>Description of testbed</v>
      </c>
      <c r="P26" s="8">
        <f>WORKDAY(DATE(I26,H26+1,G26),-1)</f>
        <v>42216</v>
      </c>
    </row>
    <row r="27" spans="1:16" ht="15.75" thickBot="1" x14ac:dyDescent="0.3">
      <c r="A27" s="6" t="s">
        <v>80</v>
      </c>
      <c r="B27" s="4" t="s">
        <v>81</v>
      </c>
      <c r="C27" s="4" t="s">
        <v>78</v>
      </c>
      <c r="D27" s="4" t="s">
        <v>79</v>
      </c>
      <c r="E27" s="5" t="s">
        <v>28</v>
      </c>
      <c r="F27">
        <f>VALUE(SUBSTITUTE(E27,"M",""))</f>
        <v>10</v>
      </c>
      <c r="G27">
        <v>1</v>
      </c>
      <c r="H27">
        <f>MOD(F27-1,12)+1</f>
        <v>10</v>
      </c>
      <c r="I27">
        <f>IF(F27&lt;13,2015,IF(F27&lt;25,2016,2017))</f>
        <v>2015</v>
      </c>
      <c r="J27" s="7">
        <f t="shared" si="0"/>
        <v>42278</v>
      </c>
      <c r="K27" s="8">
        <f>EOMONTH(J27,0)</f>
        <v>42308</v>
      </c>
      <c r="M27" t="str">
        <f t="shared" si="1"/>
        <v>D7.2</v>
      </c>
      <c r="N27" t="str">
        <f t="shared" si="2"/>
        <v>WP7</v>
      </c>
      <c r="O27" t="str">
        <f t="shared" si="3"/>
        <v>Overlay with focus on component manager</v>
      </c>
      <c r="P27" s="8">
        <f>WORKDAY(DATE(I27,H27+1,G27),-1)</f>
        <v>42307</v>
      </c>
    </row>
    <row r="28" spans="1:16" ht="15.75" thickBot="1" x14ac:dyDescent="0.3">
      <c r="A28" s="6" t="s">
        <v>82</v>
      </c>
      <c r="B28" s="4" t="s">
        <v>83</v>
      </c>
      <c r="C28" s="4" t="s">
        <v>78</v>
      </c>
      <c r="D28" s="4" t="s">
        <v>79</v>
      </c>
      <c r="E28" s="4" t="s">
        <v>84</v>
      </c>
      <c r="F28">
        <f>VALUE(SUBSTITUTE(E28,"M",""))</f>
        <v>16</v>
      </c>
      <c r="G28">
        <v>1</v>
      </c>
      <c r="H28">
        <f>MOD(F28-1,12)+1</f>
        <v>4</v>
      </c>
      <c r="I28">
        <f>IF(F28&lt;13,2015,IF(F28&lt;25,2016,2017))</f>
        <v>2016</v>
      </c>
      <c r="J28" s="7">
        <f t="shared" si="0"/>
        <v>42461</v>
      </c>
      <c r="K28" s="8">
        <f>EOMONTH(J28,0)</f>
        <v>42490</v>
      </c>
      <c r="M28" t="str">
        <f t="shared" si="1"/>
        <v>D7.3</v>
      </c>
      <c r="N28" t="str">
        <f t="shared" si="2"/>
        <v>WP7</v>
      </c>
      <c r="O28" t="str">
        <f t="shared" si="3"/>
        <v>Overlay with focus on resource manager and SDN</v>
      </c>
      <c r="P28" s="8">
        <f>WORKDAY(DATE(I28,H28+1,G28),-1)</f>
        <v>42489</v>
      </c>
    </row>
    <row r="29" spans="1:16" ht="15.75" thickBot="1" x14ac:dyDescent="0.3">
      <c r="A29" s="6" t="s">
        <v>85</v>
      </c>
      <c r="B29" s="4" t="s">
        <v>86</v>
      </c>
      <c r="C29" s="4" t="s">
        <v>78</v>
      </c>
      <c r="D29" s="4" t="s">
        <v>79</v>
      </c>
      <c r="E29" s="5" t="s">
        <v>87</v>
      </c>
      <c r="F29">
        <f>VALUE(SUBSTITUTE(E29,"M",""))</f>
        <v>30</v>
      </c>
      <c r="G29">
        <v>1</v>
      </c>
      <c r="H29">
        <f>MOD(F29-1,12)+1</f>
        <v>6</v>
      </c>
      <c r="I29">
        <f>IF(F29&lt;13,2015,IF(F29&lt;25,2016,2017))</f>
        <v>2017</v>
      </c>
      <c r="J29" s="7">
        <f t="shared" si="0"/>
        <v>42887</v>
      </c>
      <c r="K29" s="8">
        <f>EOMONTH(J29,0)</f>
        <v>42916</v>
      </c>
      <c r="M29" t="str">
        <f t="shared" si="1"/>
        <v>D7.4</v>
      </c>
      <c r="N29" t="str">
        <f t="shared" si="2"/>
        <v>WP7</v>
      </c>
      <c r="O29" t="str">
        <f t="shared" si="3"/>
        <v>Inclusion of features asked by developers</v>
      </c>
      <c r="P29" s="8">
        <f>WORKDAY(DATE(I29,H29+1,G29),-1)</f>
        <v>42916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D29"/>
    </sheetView>
  </sheetViews>
  <sheetFormatPr baseColWidth="10" defaultRowHeight="15" x14ac:dyDescent="0.25"/>
  <cols>
    <col min="3" max="3" width="67" bestFit="1" customWidth="1"/>
    <col min="4" max="4" width="24.42578125" bestFit="1" customWidth="1"/>
  </cols>
  <sheetData>
    <row r="1" spans="1:4" x14ac:dyDescent="0.25">
      <c r="A1" t="str">
        <f>Tabelle1!M1</f>
        <v>ID</v>
      </c>
      <c r="B1" t="str">
        <f>Tabelle1!N1</f>
        <v>WP</v>
      </c>
      <c r="C1" t="str">
        <f>Tabelle1!O1</f>
        <v>Name</v>
      </c>
      <c r="D1" t="str">
        <f>Tabelle1!P1</f>
        <v>Expected Publication Date</v>
      </c>
    </row>
    <row r="2" spans="1:4" x14ac:dyDescent="0.25">
      <c r="A2" t="str">
        <f>Tabelle1!M2</f>
        <v>D2.1</v>
      </c>
      <c r="B2" t="str">
        <f>Tabelle1!N2</f>
        <v>WP2</v>
      </c>
      <c r="C2" t="str">
        <f>Tabelle1!O2</f>
        <v>Branding Strategy</v>
      </c>
      <c r="D2" s="9">
        <f>Tabelle1!P2</f>
        <v>42062</v>
      </c>
    </row>
    <row r="3" spans="1:4" x14ac:dyDescent="0.25">
      <c r="A3" t="str">
        <f>Tabelle1!M3</f>
        <v>D2.2</v>
      </c>
      <c r="B3" t="str">
        <f>Tabelle1!N3</f>
        <v>WP2</v>
      </c>
      <c r="C3" t="str">
        <f>Tabelle1!O3</f>
        <v>Dissemination and Communication Plan</v>
      </c>
      <c r="D3" s="9">
        <f>Tabelle1!P3</f>
        <v>42094</v>
      </c>
    </row>
    <row r="4" spans="1:4" x14ac:dyDescent="0.25">
      <c r="A4" t="str">
        <f>Tabelle1!M4</f>
        <v>D2.3</v>
      </c>
      <c r="B4" t="str">
        <f>Tabelle1!N4</f>
        <v>WP2</v>
      </c>
      <c r="C4" t="str">
        <f>Tabelle1!O4</f>
        <v>Updated Dissemination and Communication Plan</v>
      </c>
      <c r="D4" s="9">
        <f>Tabelle1!P4</f>
        <v>42338</v>
      </c>
    </row>
    <row r="5" spans="1:4" x14ac:dyDescent="0.25">
      <c r="A5" t="str">
        <f>Tabelle1!M5</f>
        <v>D2.4</v>
      </c>
      <c r="B5" t="str">
        <f>Tabelle1!N5</f>
        <v>WP2</v>
      </c>
      <c r="C5" t="str">
        <f>Tabelle1!O5</f>
        <v xml:space="preserve">Final Dissemination and Communication Plan </v>
      </c>
      <c r="D5" s="9">
        <f>Tabelle1!P5</f>
        <v>42704</v>
      </c>
    </row>
    <row r="6" spans="1:4" x14ac:dyDescent="0.25">
      <c r="A6" t="str">
        <f>Tabelle1!M6</f>
        <v>D2.5</v>
      </c>
      <c r="B6" t="str">
        <f>Tabelle1!N6</f>
        <v>WP2</v>
      </c>
      <c r="C6" t="str">
        <f>Tabelle1!O6</f>
        <v>Dissemination Report - Year 1</v>
      </c>
      <c r="D6" s="9">
        <f>Tabelle1!P6</f>
        <v>42369</v>
      </c>
    </row>
    <row r="7" spans="1:4" x14ac:dyDescent="0.25">
      <c r="A7" t="str">
        <f>Tabelle1!M7</f>
        <v>D2.6</v>
      </c>
      <c r="B7" t="str">
        <f>Tabelle1!N7</f>
        <v>WP2</v>
      </c>
      <c r="C7" t="str">
        <f>Tabelle1!O7</f>
        <v>Dissemination Report - Year 2</v>
      </c>
      <c r="D7" s="9">
        <f>Tabelle1!P7</f>
        <v>42734</v>
      </c>
    </row>
    <row r="8" spans="1:4" x14ac:dyDescent="0.25">
      <c r="A8" t="str">
        <f>Tabelle1!M8</f>
        <v>D2.7</v>
      </c>
      <c r="B8" t="str">
        <f>Tabelle1!N8</f>
        <v>WP2</v>
      </c>
      <c r="C8" t="str">
        <f>Tabelle1!O8</f>
        <v>Dissemination Report - Final</v>
      </c>
      <c r="D8" s="9">
        <f>Tabelle1!P8</f>
        <v>43069</v>
      </c>
    </row>
    <row r="9" spans="1:4" x14ac:dyDescent="0.25">
      <c r="A9" t="str">
        <f>Tabelle1!M9</f>
        <v>D3.1</v>
      </c>
      <c r="B9" t="str">
        <f>Tabelle1!N9</f>
        <v>WP3</v>
      </c>
      <c r="C9" t="str">
        <f>Tabelle1!O9</f>
        <v>Evaluation of Use Cases</v>
      </c>
      <c r="D9" s="9">
        <f>Tabelle1!P9</f>
        <v>42307</v>
      </c>
    </row>
    <row r="10" spans="1:4" x14ac:dyDescent="0.25">
      <c r="A10" t="str">
        <f>Tabelle1!M10</f>
        <v>D3.2</v>
      </c>
      <c r="B10" t="str">
        <f>Tabelle1!N10</f>
        <v>WP3</v>
      </c>
      <c r="C10" t="str">
        <f>Tabelle1!O10</f>
        <v>Consolidated Evaluation of Use Cases</v>
      </c>
      <c r="D10" s="9">
        <f>Tabelle1!P10</f>
        <v>42674</v>
      </c>
    </row>
    <row r="11" spans="1:4" x14ac:dyDescent="0.25">
      <c r="A11" t="str">
        <f>Tabelle1!M11</f>
        <v>D3.3</v>
      </c>
      <c r="B11" t="str">
        <f>Tabelle1!N11</f>
        <v>WP3</v>
      </c>
      <c r="C11" t="str">
        <f>Tabelle1!O11</f>
        <v>Final Evaluation of Use Cases</v>
      </c>
      <c r="D11" s="9">
        <f>Tabelle1!P11</f>
        <v>43039</v>
      </c>
    </row>
    <row r="12" spans="1:4" x14ac:dyDescent="0.25">
      <c r="A12" t="str">
        <f>Tabelle1!M12</f>
        <v>D3.4</v>
      </c>
      <c r="B12" t="str">
        <f>Tabelle1!N12</f>
        <v>WP3</v>
      </c>
      <c r="C12" t="str">
        <f>Tabelle1!O12</f>
        <v>Business Plans and Potential Market</v>
      </c>
      <c r="D12" s="9">
        <f>Tabelle1!P12</f>
        <v>43069</v>
      </c>
    </row>
    <row r="13" spans="1:4" x14ac:dyDescent="0.25">
      <c r="A13" t="str">
        <f>Tabelle1!M13</f>
        <v>D3.5</v>
      </c>
      <c r="B13" t="str">
        <f>Tabelle1!N13</f>
        <v>WP3</v>
      </c>
      <c r="C13" t="str">
        <f>Tabelle1!O13</f>
        <v>Overview of Implemented Use Cases</v>
      </c>
      <c r="D13" s="9">
        <f>Tabelle1!P13</f>
        <v>43098</v>
      </c>
    </row>
    <row r="14" spans="1:4" x14ac:dyDescent="0.25">
      <c r="A14" t="str">
        <f>Tabelle1!M14</f>
        <v>D4.1</v>
      </c>
      <c r="B14" t="str">
        <f>Tabelle1!N14</f>
        <v>WP4</v>
      </c>
      <c r="C14" t="str">
        <f>Tabelle1!O14</f>
        <v>Security infrastructure specification and initial implementation</v>
      </c>
      <c r="D14" s="9">
        <f>Tabelle1!P14</f>
        <v>42369</v>
      </c>
    </row>
    <row r="15" spans="1:4" x14ac:dyDescent="0.25">
      <c r="A15" t="str">
        <f>Tabelle1!M15</f>
        <v>D4.2</v>
      </c>
      <c r="B15" t="str">
        <f>Tabelle1!N15</f>
        <v>WP4</v>
      </c>
      <c r="C15" t="str">
        <f>Tabelle1!O15</f>
        <v>Multi-cloud security</v>
      </c>
      <c r="D15" s="9">
        <f>Tabelle1!P15</f>
        <v>42734</v>
      </c>
    </row>
    <row r="16" spans="1:4" x14ac:dyDescent="0.25">
      <c r="A16" t="str">
        <f>Tabelle1!M16</f>
        <v>D4.3</v>
      </c>
      <c r="B16" t="str">
        <f>Tabelle1!N16</f>
        <v>WP4</v>
      </c>
      <c r="C16" t="str">
        <f>Tabelle1!O16</f>
        <v>CYCLONE secure action and resource models</v>
      </c>
      <c r="D16" s="9">
        <f>Tabelle1!P16</f>
        <v>42369</v>
      </c>
    </row>
    <row r="17" spans="1:4" x14ac:dyDescent="0.25">
      <c r="A17" t="str">
        <f>Tabelle1!M17</f>
        <v>D4.4</v>
      </c>
      <c r="B17" t="str">
        <f>Tabelle1!N17</f>
        <v>WP4</v>
      </c>
      <c r="C17" t="str">
        <f>Tabelle1!O17</f>
        <v>Consolidated CYCLONE secure action and resource models</v>
      </c>
      <c r="D17" s="9">
        <f>Tabelle1!P17</f>
        <v>42734</v>
      </c>
    </row>
    <row r="18" spans="1:4" x14ac:dyDescent="0.25">
      <c r="A18" t="str">
        <f>Tabelle1!M18</f>
        <v>D4.5</v>
      </c>
      <c r="B18" t="str">
        <f>Tabelle1!N18</f>
        <v>WP4</v>
      </c>
      <c r="C18" t="str">
        <f>Tabelle1!O18</f>
        <v>Final CYCLONE secure action and resource models</v>
      </c>
      <c r="D18" s="9">
        <f>Tabelle1!P18</f>
        <v>43098</v>
      </c>
    </row>
    <row r="19" spans="1:4" x14ac:dyDescent="0.25">
      <c r="A19" t="str">
        <f>Tabelle1!M19</f>
        <v>D5.1</v>
      </c>
      <c r="B19" t="str">
        <f>Tabelle1!N19</f>
        <v>WP5</v>
      </c>
      <c r="C19" t="str">
        <f>Tabelle1!O19</f>
        <v>Functional specification of the E2E Network service model</v>
      </c>
      <c r="D19" s="9">
        <f>Tabelle1!P19</f>
        <v>42216</v>
      </c>
    </row>
    <row r="20" spans="1:4" x14ac:dyDescent="0.25">
      <c r="A20" t="str">
        <f>Tabelle1!M20</f>
        <v>D5.2</v>
      </c>
      <c r="B20" t="str">
        <f>Tabelle1!N20</f>
        <v>WP5</v>
      </c>
      <c r="C20" t="str">
        <f>Tabelle1!O20</f>
        <v>Specification of network management and service abstraction</v>
      </c>
      <c r="D20" s="9">
        <f>Tabelle1!P20</f>
        <v>42460</v>
      </c>
    </row>
    <row r="21" spans="1:4" x14ac:dyDescent="0.25">
      <c r="A21" t="str">
        <f>Tabelle1!M21</f>
        <v>D5.3</v>
      </c>
      <c r="B21" t="str">
        <f>Tabelle1!N21</f>
        <v>WP5</v>
      </c>
      <c r="C21" t="str">
        <f>Tabelle1!O21</f>
        <v>Cloud federation Network Service delivery and integration</v>
      </c>
      <c r="D21" s="9">
        <f>Tabelle1!P21</f>
        <v>43098</v>
      </c>
    </row>
    <row r="22" spans="1:4" x14ac:dyDescent="0.25">
      <c r="A22" t="str">
        <f>Tabelle1!M22</f>
        <v>D6.1</v>
      </c>
      <c r="B22" t="str">
        <f>Tabelle1!N22</f>
        <v>WP6</v>
      </c>
      <c r="C22" t="str">
        <f>Tabelle1!O22</f>
        <v>Complex Application Description Specification</v>
      </c>
      <c r="D22" s="9">
        <f>Tabelle1!P22</f>
        <v>42185</v>
      </c>
    </row>
    <row r="23" spans="1:4" x14ac:dyDescent="0.25">
      <c r="A23" t="str">
        <f>Tabelle1!M23</f>
        <v>D6.2</v>
      </c>
      <c r="B23" t="str">
        <f>Tabelle1!N23</f>
        <v>WP6</v>
      </c>
      <c r="C23" t="str">
        <f>Tabelle1!O23</f>
        <v>Specification of Interfaces for Brokering, Deployment, and Management</v>
      </c>
      <c r="D23" s="9">
        <f>Tabelle1!P23</f>
        <v>42247</v>
      </c>
    </row>
    <row r="24" spans="1:4" x14ac:dyDescent="0.25">
      <c r="A24" t="str">
        <f>Tabelle1!M24</f>
        <v>D6.3</v>
      </c>
      <c r="B24" t="str">
        <f>Tabelle1!N24</f>
        <v>WP6</v>
      </c>
      <c r="C24" t="str">
        <f>Tabelle1!O24</f>
        <v>Solutions for Non-functional Aspects of Cloud Applications</v>
      </c>
      <c r="D24" s="9">
        <f>Tabelle1!P24</f>
        <v>42643</v>
      </c>
    </row>
    <row r="25" spans="1:4" x14ac:dyDescent="0.25">
      <c r="A25" t="str">
        <f>Tabelle1!M25</f>
        <v>D6.4</v>
      </c>
      <c r="B25" t="str">
        <f>Tabelle1!N25</f>
        <v>WP6</v>
      </c>
      <c r="C25" t="str">
        <f>Tabelle1!O25</f>
        <v>Summary of Provided Brokering, Deployment, and Management Features</v>
      </c>
      <c r="D25" s="9">
        <f>Tabelle1!P25</f>
        <v>43007</v>
      </c>
    </row>
    <row r="26" spans="1:4" x14ac:dyDescent="0.25">
      <c r="A26" t="str">
        <f>Tabelle1!M26</f>
        <v>D7.1</v>
      </c>
      <c r="B26" t="str">
        <f>Tabelle1!N26</f>
        <v>WP7</v>
      </c>
      <c r="C26" t="str">
        <f>Tabelle1!O26</f>
        <v>Description of testbed</v>
      </c>
      <c r="D26" s="9">
        <f>Tabelle1!P26</f>
        <v>42216</v>
      </c>
    </row>
    <row r="27" spans="1:4" x14ac:dyDescent="0.25">
      <c r="A27" t="str">
        <f>Tabelle1!M27</f>
        <v>D7.2</v>
      </c>
      <c r="B27" t="str">
        <f>Tabelle1!N27</f>
        <v>WP7</v>
      </c>
      <c r="C27" t="str">
        <f>Tabelle1!O27</f>
        <v>Overlay with focus on component manager</v>
      </c>
      <c r="D27" s="9">
        <f>Tabelle1!P27</f>
        <v>42307</v>
      </c>
    </row>
    <row r="28" spans="1:4" x14ac:dyDescent="0.25">
      <c r="A28" t="str">
        <f>Tabelle1!M28</f>
        <v>D7.3</v>
      </c>
      <c r="B28" t="str">
        <f>Tabelle1!N28</f>
        <v>WP7</v>
      </c>
      <c r="C28" t="str">
        <f>Tabelle1!O28</f>
        <v>Overlay with focus on resource manager and SDN</v>
      </c>
      <c r="D28" s="9">
        <f>Tabelle1!P28</f>
        <v>42489</v>
      </c>
    </row>
    <row r="29" spans="1:4" x14ac:dyDescent="0.25">
      <c r="A29" t="str">
        <f>Tabelle1!M29</f>
        <v>D7.4</v>
      </c>
      <c r="B29" t="str">
        <f>Tabelle1!N29</f>
        <v>WP7</v>
      </c>
      <c r="C29" t="str">
        <f>Tabelle1!O29</f>
        <v>Inclusion of features asked by developers</v>
      </c>
      <c r="D29" s="9">
        <f>Tabelle1!P29</f>
        <v>42916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deliverables</vt:lpstr>
      <vt:lpstr>Tabelle3</vt:lpstr>
    </vt:vector>
  </TitlesOfParts>
  <Company>TU Berlin - Service-centric Networking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Slawik</dc:creator>
  <cp:lastModifiedBy>Mathias Slawik</cp:lastModifiedBy>
  <dcterms:created xsi:type="dcterms:W3CDTF">2015-02-13T15:26:05Z</dcterms:created>
  <dcterms:modified xsi:type="dcterms:W3CDTF">2015-02-13T15:59:17Z</dcterms:modified>
</cp:coreProperties>
</file>