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filterPrivacy="1" codeName="ThisWorkbook"/>
  <xr:revisionPtr revIDLastSave="0" documentId="13_ncr:1_{603446FD-DDE8-4E56-8D0F-12E1EBE0923E}" xr6:coauthVersionLast="46" xr6:coauthVersionMax="46" xr10:uidLastSave="{00000000-0000-0000-0000-000000000000}"/>
  <bookViews>
    <workbookView xWindow="-108" yWindow="-108" windowWidth="23256" windowHeight="12576" tabRatio="882" xr2:uid="{00000000-000D-0000-FFFF-FFFF00000000}"/>
  </bookViews>
  <sheets>
    <sheet name="VCK KBH" sheetId="30" r:id="rId1"/>
    <sheet name="INVENTAR CC KBH" sheetId="31" r:id="rId2"/>
    <sheet name="INVENTAR CC ÅRHUS" sheetId="32" r:id="rId3"/>
    <sheet name="CC KBH" sheetId="13" r:id="rId4"/>
    <sheet name="CC ÅRHUS" sheetId="34" r:id="rId5"/>
    <sheet name="POTIO KBH" sheetId="25" r:id="rId6"/>
    <sheet name="POTIO ÅRHUS" sheetId="23" r:id="rId7"/>
    <sheet name="ITF KBH" sheetId="21" r:id="rId8"/>
    <sheet name="ITF ÅRHUS" sheetId="22" r:id="rId9"/>
    <sheet name="KNABRO " sheetId="35" r:id="rId10"/>
    <sheet name="SPONS KBH" sheetId="33" r:id="rId11"/>
    <sheet name="STATUS FINAL" sheetId="38"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s>
  <definedNames>
    <definedName name="_xlnm._FilterDatabase" localSheetId="3" hidden="1">'CC KBH'!$K$2</definedName>
    <definedName name="_xlnm._FilterDatabase" localSheetId="4" hidden="1">'CC ÅRHUS'!$K$2</definedName>
    <definedName name="_xlnm._FilterDatabase" localSheetId="1" hidden="1">'INVENTAR CC KBH'!$K$2</definedName>
    <definedName name="_xlnm._FilterDatabase" localSheetId="2" hidden="1">'INVENTAR CC ÅRHUS'!$K$2</definedName>
    <definedName name="_xlnm._FilterDatabase" localSheetId="7" hidden="1">'ITF KBH'!$K$2</definedName>
    <definedName name="_xlnm._FilterDatabase" localSheetId="8" hidden="1">'ITF ÅRHUS'!$K$2</definedName>
    <definedName name="_xlnm._FilterDatabase" localSheetId="9" hidden="1">'KNABRO '!$K$2</definedName>
    <definedName name="_xlnm._FilterDatabase" localSheetId="5" hidden="1">'POTIO KBH'!$K$2</definedName>
    <definedName name="_xlnm._FilterDatabase" localSheetId="6" hidden="1">'POTIO ÅRHUS'!$K$2</definedName>
    <definedName name="_xlnm._FilterDatabase" localSheetId="10" hidden="1">'SPONS KBH'!$K$2</definedName>
    <definedName name="_xlnm._FilterDatabase" localSheetId="0" hidden="1">'VCK KBH'!$K$2</definedName>
    <definedName name="_xlnm.Print_Titles" localSheetId="3">'CC KBH'!$1:$3</definedName>
    <definedName name="_xlnm.Print_Titles" localSheetId="4">'CC ÅRHUS'!$1:$3</definedName>
    <definedName name="_xlnm.Print_Titles" localSheetId="1">'INVENTAR CC KBH'!$1:$3</definedName>
    <definedName name="_xlnm.Print_Titles" localSheetId="2">'INVENTAR CC ÅRHUS'!$1:$3</definedName>
    <definedName name="_xlnm.Print_Titles" localSheetId="7">'ITF KBH'!$1:$3</definedName>
    <definedName name="_xlnm.Print_Titles" localSheetId="8">'ITF ÅRHUS'!$1:$3</definedName>
    <definedName name="_xlnm.Print_Titles" localSheetId="9">'KNABRO '!$1:$3</definedName>
    <definedName name="_xlnm.Print_Titles" localSheetId="5">'POTIO KBH'!$1:$3</definedName>
    <definedName name="_xlnm.Print_Titles" localSheetId="6">'POTIO ÅRHUS'!$1:$3</definedName>
    <definedName name="_xlnm.Print_Titles" localSheetId="10">'SPONS KBH'!$1:$3</definedName>
    <definedName name="_xlnm.Print_Titles" localSheetId="0">'VCK KBH'!$1:$3</definedName>
    <definedName name="v2_" localSheetId="4">IFERROR(IF('CC ÅRHUS'!$L$2="Yes", TRUE, FALSE),FALSE)</definedName>
    <definedName name="v2_" localSheetId="1">IFERROR(IF('INVENTAR CC KBH'!$L$2="Yes", TRUE, FALSE),FALSE)</definedName>
    <definedName name="v2_" localSheetId="2">IFERROR(IF('INVENTAR CC ÅRHUS'!$L$2="Yes", TRUE, FALSE),FALSE)</definedName>
    <definedName name="v2_" localSheetId="7">IFERROR(IF('ITF KBH'!$L$2="Yes", TRUE, FALSE),FALSE)</definedName>
    <definedName name="v2_" localSheetId="8">IFERROR(IF('ITF ÅRHUS'!$L$2="Yes", TRUE, FALSE),FALSE)</definedName>
    <definedName name="v2_" localSheetId="9">IFERROR(IF('KNABRO '!$L$2="Yes", TRUE, FALSE),FALSE)</definedName>
    <definedName name="v2_" localSheetId="5">IFERROR(IF('POTIO KBH'!$L$2="Yes", TRUE, FALSE),FALSE)</definedName>
    <definedName name="v2_" localSheetId="6">IFERROR(IF('POTIO ÅRHUS'!$L$2="Yes", TRUE, FALSE),FALSE)</definedName>
    <definedName name="v2_" localSheetId="10">IFERROR(IF('SPONS KBH'!$L$2="Yes", TRUE, FALSE),FALSE)</definedName>
    <definedName name="v2_" localSheetId="0">IFERROR(IF('VCK KBH'!$L$2="Yes", TRUE, FALSE),FALSE)</definedName>
    <definedName name="v2_">IFERROR(IF('CC KBH'!$L$2="Yes", TRUE, FALSE),FALSE)</definedName>
    <definedName name="valHighlight" localSheetId="3">IFERROR(IF('CC KBH'!$L$2="Yes", TRUE, FALSE),FALSE)</definedName>
    <definedName name="valHighlight" localSheetId="4">IFERROR(IF('CC ÅRHUS'!$L$2="Yes", TRUE, FALSE),FALSE)</definedName>
    <definedName name="valHighlight" localSheetId="1">IFERROR(IF('INVENTAR CC KBH'!$L$2="Yes", TRUE, FALSE),FALSE)</definedName>
    <definedName name="valHighlight" localSheetId="2">IFERROR(IF('INVENTAR CC ÅRHUS'!$L$2="Yes", TRUE, FALSE),FALSE)</definedName>
    <definedName name="valHighlight" localSheetId="7">IFERROR(IF('ITF KBH'!$L$2="Yes", TRUE, FALSE),FALSE)</definedName>
    <definedName name="valHighlight" localSheetId="8">IFERROR(IF('ITF ÅRHUS'!$L$2="Yes", TRUE, FALSE),FALSE)</definedName>
    <definedName name="valHighlight" localSheetId="9">IFERROR(IF('KNABRO '!$L$2="Yes", TRUE, FALSE),FALSE)</definedName>
    <definedName name="valHighlight" localSheetId="5">IFERROR(IF('POTIO KBH'!$L$2="Yes", TRUE, FALSE),FALSE)</definedName>
    <definedName name="valHighlight" localSheetId="6">IFERROR(IF('POTIO ÅRHUS'!$L$2="Yes", TRUE, FALSE),FALSE)</definedName>
    <definedName name="valHighlight" localSheetId="10">IFERROR(IF('SPONS KBH'!$L$2="Yes", TRUE, FALSE),FALSE)</definedName>
    <definedName name="valHighlight" localSheetId="0">IFERROR(IF('VCK KBH'!$L$2="Yes", TRUE, FALSE),FALSE)</definedName>
    <definedName name="valHighlight">IFERROR(IF(#REF!="Yes", TRUE, FALSE),FALSE)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38" l="1"/>
  <c r="B13" i="38" l="1"/>
  <c r="B22" i="38"/>
  <c r="B21" i="38"/>
  <c r="B20" i="38"/>
  <c r="B19" i="38"/>
  <c r="B16" i="38"/>
  <c r="B15" i="38"/>
  <c r="B14" i="38"/>
  <c r="B25" i="38" l="1"/>
  <c r="H127" i="35" l="1"/>
  <c r="B127" i="35"/>
  <c r="B126" i="35"/>
  <c r="B125" i="35"/>
  <c r="B102" i="35"/>
  <c r="B103" i="35"/>
  <c r="B104" i="35"/>
  <c r="B105" i="35"/>
  <c r="B106" i="35"/>
  <c r="B107" i="35"/>
  <c r="B108" i="35"/>
  <c r="B109" i="35"/>
  <c r="B110" i="35"/>
  <c r="B111" i="35"/>
  <c r="B112" i="35"/>
  <c r="B113" i="35"/>
  <c r="B114" i="35"/>
  <c r="B115" i="35"/>
  <c r="B116" i="35"/>
  <c r="B117" i="35"/>
  <c r="B118" i="35"/>
  <c r="B119" i="35"/>
  <c r="B120" i="35"/>
  <c r="B121" i="35"/>
  <c r="B122" i="35"/>
  <c r="B123" i="35"/>
  <c r="B124" i="35"/>
  <c r="H102" i="35"/>
  <c r="H103" i="35"/>
  <c r="H104" i="35"/>
  <c r="H105" i="35"/>
  <c r="H106" i="35"/>
  <c r="H107" i="35"/>
  <c r="H108" i="35"/>
  <c r="H109" i="35"/>
  <c r="H110" i="35"/>
  <c r="H111" i="35"/>
  <c r="H112" i="35"/>
  <c r="H113" i="35"/>
  <c r="H114" i="35"/>
  <c r="H115" i="35"/>
  <c r="H116" i="35"/>
  <c r="H117" i="35"/>
  <c r="H118" i="35"/>
  <c r="H119" i="35"/>
  <c r="H120" i="35"/>
  <c r="H121" i="35"/>
  <c r="H122" i="35"/>
  <c r="H123" i="35"/>
  <c r="H124" i="35"/>
  <c r="B23" i="38" l="1"/>
  <c r="B17" i="38"/>
  <c r="G5" i="38"/>
  <c r="A5" i="38"/>
  <c r="G3" i="38"/>
  <c r="B101" i="35"/>
  <c r="B100" i="35"/>
  <c r="H99" i="35"/>
  <c r="B99" i="35"/>
  <c r="H98" i="35"/>
  <c r="B98" i="35"/>
  <c r="H97" i="35"/>
  <c r="B97" i="35"/>
  <c r="H96" i="35"/>
  <c r="B96" i="35"/>
  <c r="H95" i="35"/>
  <c r="B95" i="35"/>
  <c r="H94" i="35"/>
  <c r="B94" i="35"/>
  <c r="H93" i="35"/>
  <c r="B93" i="35"/>
  <c r="H92" i="35"/>
  <c r="B92" i="35"/>
  <c r="H91" i="35"/>
  <c r="B91" i="35"/>
  <c r="H90" i="35"/>
  <c r="B90" i="35"/>
  <c r="H89" i="35"/>
  <c r="B89" i="35"/>
  <c r="H88" i="35"/>
  <c r="B88" i="35"/>
  <c r="H87" i="35"/>
  <c r="B87" i="35"/>
  <c r="H86" i="35"/>
  <c r="B86" i="35"/>
  <c r="H85" i="35"/>
  <c r="B85" i="35"/>
  <c r="H84" i="35"/>
  <c r="B84" i="35"/>
  <c r="H83" i="35"/>
  <c r="B83" i="35"/>
  <c r="H82" i="35"/>
  <c r="B82" i="35"/>
  <c r="H81" i="35"/>
  <c r="B81" i="35"/>
  <c r="H80" i="35"/>
  <c r="B80" i="35"/>
  <c r="H79" i="35"/>
  <c r="B79" i="35"/>
  <c r="H78" i="35"/>
  <c r="B78" i="35"/>
  <c r="H77" i="35"/>
  <c r="B77" i="35"/>
  <c r="H76" i="35"/>
  <c r="B76" i="35"/>
  <c r="H75" i="35"/>
  <c r="B75" i="35"/>
  <c r="H74" i="35"/>
  <c r="B74" i="35"/>
  <c r="H73" i="35"/>
  <c r="B73" i="35"/>
  <c r="H72" i="35"/>
  <c r="B72" i="35"/>
  <c r="H71" i="35"/>
  <c r="B71" i="35"/>
  <c r="H70" i="35"/>
  <c r="B70" i="35"/>
  <c r="H69" i="35"/>
  <c r="B69" i="35"/>
  <c r="H68" i="35"/>
  <c r="B68" i="35"/>
  <c r="H67" i="35"/>
  <c r="B67" i="35"/>
  <c r="H66" i="35"/>
  <c r="B66" i="35"/>
  <c r="H65" i="35"/>
  <c r="B65" i="35"/>
  <c r="H64" i="35"/>
  <c r="B64" i="35"/>
  <c r="H63" i="35"/>
  <c r="B63" i="35"/>
  <c r="H62" i="35"/>
  <c r="B62" i="35"/>
  <c r="H61" i="35"/>
  <c r="B61" i="35"/>
  <c r="H60" i="35"/>
  <c r="B60" i="35"/>
  <c r="H59" i="35"/>
  <c r="B59" i="35"/>
  <c r="H58" i="35"/>
  <c r="B58" i="35"/>
  <c r="H57" i="35"/>
  <c r="B57" i="35"/>
  <c r="H56" i="35"/>
  <c r="B56" i="35"/>
  <c r="H55" i="35"/>
  <c r="B55" i="35"/>
  <c r="H54" i="35"/>
  <c r="B54" i="35"/>
  <c r="H53" i="35"/>
  <c r="B53" i="35"/>
  <c r="H52" i="35"/>
  <c r="B52" i="35"/>
  <c r="H51" i="35"/>
  <c r="B51" i="35"/>
  <c r="H50" i="35"/>
  <c r="B50" i="35"/>
  <c r="H49" i="35"/>
  <c r="B49" i="35"/>
  <c r="H48" i="35"/>
  <c r="B48" i="35"/>
  <c r="H47" i="35"/>
  <c r="B47" i="35"/>
  <c r="H46" i="35"/>
  <c r="B46" i="35"/>
  <c r="H45" i="35"/>
  <c r="B45" i="35"/>
  <c r="H44" i="35"/>
  <c r="B44" i="35"/>
  <c r="H43" i="35"/>
  <c r="B43" i="35"/>
  <c r="H42" i="35"/>
  <c r="B42" i="35"/>
  <c r="H41" i="35"/>
  <c r="B41" i="35"/>
  <c r="H40" i="35"/>
  <c r="B40" i="35"/>
  <c r="H39" i="35"/>
  <c r="B39" i="35"/>
  <c r="H38" i="35"/>
  <c r="B38" i="35"/>
  <c r="H37" i="35"/>
  <c r="B37" i="35"/>
  <c r="H36" i="35"/>
  <c r="B36" i="35"/>
  <c r="H35" i="35"/>
  <c r="B35" i="35"/>
  <c r="H34" i="35"/>
  <c r="B34" i="35"/>
  <c r="H33" i="35"/>
  <c r="B33" i="35"/>
  <c r="H32" i="35"/>
  <c r="B32" i="35"/>
  <c r="H31" i="35"/>
  <c r="B31" i="35"/>
  <c r="H30" i="35"/>
  <c r="B30" i="35"/>
  <c r="H29" i="35"/>
  <c r="B29" i="35"/>
  <c r="H28" i="35"/>
  <c r="B28" i="35"/>
  <c r="H27" i="35"/>
  <c r="B27" i="35"/>
  <c r="H26" i="35"/>
  <c r="B26" i="35"/>
  <c r="H25" i="35"/>
  <c r="B25" i="35"/>
  <c r="H24" i="35"/>
  <c r="B24" i="35"/>
  <c r="H23" i="35"/>
  <c r="B23" i="35"/>
  <c r="H22" i="35"/>
  <c r="B22" i="35"/>
  <c r="H21" i="35"/>
  <c r="B21" i="35"/>
  <c r="H20" i="35"/>
  <c r="B20" i="35"/>
  <c r="H19" i="35"/>
  <c r="B19" i="35"/>
  <c r="H18" i="35"/>
  <c r="B18" i="35"/>
  <c r="H17" i="35"/>
  <c r="B17" i="35"/>
  <c r="H16" i="35"/>
  <c r="B16" i="35"/>
  <c r="H15" i="35"/>
  <c r="B15" i="35"/>
  <c r="H14" i="35"/>
  <c r="B14" i="35"/>
  <c r="H13" i="35"/>
  <c r="B13" i="35"/>
  <c r="H12" i="35"/>
  <c r="B12" i="35"/>
  <c r="H11" i="35"/>
  <c r="B11" i="35"/>
  <c r="H10" i="35"/>
  <c r="B10" i="35"/>
  <c r="H9" i="35"/>
  <c r="B9" i="35"/>
  <c r="H8" i="35"/>
  <c r="B8" i="35"/>
  <c r="H7" i="35"/>
  <c r="B7" i="35"/>
  <c r="H6" i="35"/>
  <c r="B6" i="35"/>
  <c r="H5" i="35"/>
  <c r="B5" i="35"/>
  <c r="H4" i="35"/>
  <c r="B4" i="35"/>
  <c r="H165" i="33"/>
  <c r="B165" i="33"/>
  <c r="H164" i="33"/>
  <c r="B164" i="33"/>
  <c r="H163" i="33"/>
  <c r="B163" i="33"/>
  <c r="H162" i="33"/>
  <c r="B162" i="33"/>
  <c r="H161" i="33"/>
  <c r="B161" i="33"/>
  <c r="H160" i="33"/>
  <c r="B160" i="33"/>
  <c r="H159" i="33"/>
  <c r="B159" i="33"/>
  <c r="H158" i="33"/>
  <c r="B158" i="33"/>
  <c r="H157" i="33"/>
  <c r="B157" i="33"/>
  <c r="H156" i="33"/>
  <c r="B156" i="33"/>
  <c r="H155" i="33"/>
  <c r="B155" i="33"/>
  <c r="H154" i="33"/>
  <c r="B154" i="33"/>
  <c r="H153" i="33"/>
  <c r="B153" i="33"/>
  <c r="H152" i="33"/>
  <c r="B152" i="33"/>
  <c r="H151" i="33"/>
  <c r="B151" i="33"/>
  <c r="H150" i="33"/>
  <c r="B150" i="33"/>
  <c r="H149" i="33"/>
  <c r="B149" i="33"/>
  <c r="H148" i="33"/>
  <c r="B148" i="33"/>
  <c r="H147" i="33"/>
  <c r="B147" i="33"/>
  <c r="H146" i="33"/>
  <c r="B146" i="33"/>
  <c r="H145" i="33"/>
  <c r="B145" i="33"/>
  <c r="H144" i="33"/>
  <c r="B144" i="33"/>
  <c r="H143" i="33"/>
  <c r="B143" i="33"/>
  <c r="H142" i="33"/>
  <c r="B142" i="33"/>
  <c r="H141" i="33"/>
  <c r="B141" i="33"/>
  <c r="H140" i="33"/>
  <c r="B140" i="33"/>
  <c r="H139" i="33"/>
  <c r="B139" i="33"/>
  <c r="H138" i="33"/>
  <c r="B138" i="33"/>
  <c r="H137" i="33"/>
  <c r="B137" i="33"/>
  <c r="H136" i="33"/>
  <c r="B136" i="33"/>
  <c r="H135" i="33"/>
  <c r="B135" i="33"/>
  <c r="H134" i="33"/>
  <c r="B134" i="33"/>
  <c r="H133" i="33"/>
  <c r="B133" i="33"/>
  <c r="H132" i="33"/>
  <c r="B132" i="33"/>
  <c r="H131" i="33"/>
  <c r="B131" i="33"/>
  <c r="H130" i="33"/>
  <c r="B130" i="33"/>
  <c r="H129" i="33"/>
  <c r="B129" i="33"/>
  <c r="H128" i="33"/>
  <c r="B128" i="33"/>
  <c r="H127" i="33"/>
  <c r="B127" i="33"/>
  <c r="H126" i="33"/>
  <c r="B126" i="33"/>
  <c r="H125" i="33"/>
  <c r="B125" i="33"/>
  <c r="H124" i="33"/>
  <c r="B124" i="33"/>
  <c r="H123" i="33"/>
  <c r="B123" i="33"/>
  <c r="H122" i="33"/>
  <c r="B122" i="33"/>
  <c r="H121" i="33"/>
  <c r="B121" i="33"/>
  <c r="H120" i="33"/>
  <c r="B120" i="33"/>
  <c r="H119" i="33"/>
  <c r="B119" i="33"/>
  <c r="H118" i="33"/>
  <c r="B118" i="33"/>
  <c r="H117" i="33"/>
  <c r="B117" i="33"/>
  <c r="H116" i="33"/>
  <c r="B116" i="33"/>
  <c r="H115" i="33"/>
  <c r="B115" i="33"/>
  <c r="H114" i="33"/>
  <c r="B114" i="33"/>
  <c r="H113" i="33"/>
  <c r="B113" i="33"/>
  <c r="H112" i="33"/>
  <c r="B112" i="33"/>
  <c r="H111" i="33"/>
  <c r="B111" i="33"/>
  <c r="H110" i="33"/>
  <c r="B110" i="33"/>
  <c r="H109" i="33"/>
  <c r="B109" i="33"/>
  <c r="H108" i="33"/>
  <c r="B108" i="33"/>
  <c r="H107" i="33"/>
  <c r="B107" i="33"/>
  <c r="H106" i="33"/>
  <c r="B106" i="33"/>
  <c r="H105" i="33"/>
  <c r="B105" i="33"/>
  <c r="H104" i="33"/>
  <c r="B104" i="33"/>
  <c r="H103" i="33"/>
  <c r="B103" i="33"/>
  <c r="H102" i="33"/>
  <c r="B102" i="33"/>
  <c r="H101" i="33"/>
  <c r="B101" i="33"/>
  <c r="H100" i="33"/>
  <c r="B100" i="33"/>
  <c r="H99" i="33"/>
  <c r="B99" i="33"/>
  <c r="H98" i="33"/>
  <c r="B98" i="33"/>
  <c r="H97" i="33"/>
  <c r="B97" i="33"/>
  <c r="H96" i="33"/>
  <c r="B96" i="33"/>
  <c r="H95" i="33"/>
  <c r="B95" i="33"/>
  <c r="H94" i="33"/>
  <c r="B94" i="33"/>
  <c r="H93" i="33"/>
  <c r="B93" i="33"/>
  <c r="H92" i="33"/>
  <c r="B92" i="33"/>
  <c r="H91" i="33"/>
  <c r="B91" i="33"/>
  <c r="H90" i="33"/>
  <c r="B90" i="33"/>
  <c r="H89" i="33"/>
  <c r="B89" i="33"/>
  <c r="H88" i="33"/>
  <c r="B88" i="33"/>
  <c r="H87" i="33"/>
  <c r="B87" i="33"/>
  <c r="H86" i="33"/>
  <c r="B86" i="33"/>
  <c r="H85" i="33"/>
  <c r="B85" i="33"/>
  <c r="H84" i="33"/>
  <c r="B84" i="33"/>
  <c r="H83" i="33"/>
  <c r="B83" i="33"/>
  <c r="H82" i="33"/>
  <c r="B82" i="33"/>
  <c r="H81" i="33"/>
  <c r="B81" i="33"/>
  <c r="H80" i="33"/>
  <c r="B80" i="33"/>
  <c r="H79" i="33"/>
  <c r="B79" i="33"/>
  <c r="H78" i="33"/>
  <c r="B78" i="33"/>
  <c r="H77" i="33"/>
  <c r="B77" i="33"/>
  <c r="H76" i="33"/>
  <c r="B76" i="33"/>
  <c r="H75" i="33"/>
  <c r="B75" i="33"/>
  <c r="H74" i="33"/>
  <c r="B74" i="33"/>
  <c r="H73" i="33"/>
  <c r="B73" i="33"/>
  <c r="H72" i="33"/>
  <c r="B72" i="33"/>
  <c r="H71" i="33"/>
  <c r="B71" i="33"/>
  <c r="H70" i="33"/>
  <c r="B70" i="33"/>
  <c r="H69" i="33"/>
  <c r="B69" i="33"/>
  <c r="H68" i="33"/>
  <c r="B68" i="33"/>
  <c r="H67" i="33"/>
  <c r="B67" i="33"/>
  <c r="H66" i="33"/>
  <c r="B66" i="33"/>
  <c r="H65" i="33"/>
  <c r="B65" i="33"/>
  <c r="H64" i="33"/>
  <c r="B64" i="33"/>
  <c r="H63" i="33"/>
  <c r="B63" i="33"/>
  <c r="H62" i="33"/>
  <c r="B62" i="33"/>
  <c r="H61" i="33"/>
  <c r="B61" i="33"/>
  <c r="H60" i="33"/>
  <c r="B60" i="33"/>
  <c r="H59" i="33"/>
  <c r="B59" i="33"/>
  <c r="H58" i="33"/>
  <c r="B58" i="33"/>
  <c r="H57" i="33"/>
  <c r="B57" i="33"/>
  <c r="H56" i="33"/>
  <c r="B56" i="33"/>
  <c r="H55" i="33"/>
  <c r="B55" i="33"/>
  <c r="H54" i="33"/>
  <c r="B54" i="33"/>
  <c r="H53" i="33"/>
  <c r="B53" i="33"/>
  <c r="H52" i="33"/>
  <c r="B52" i="33"/>
  <c r="H51" i="33"/>
  <c r="B51" i="33"/>
  <c r="H50" i="33"/>
  <c r="B50" i="33"/>
  <c r="H49" i="33"/>
  <c r="B49" i="33"/>
  <c r="H48" i="33"/>
  <c r="B48" i="33"/>
  <c r="H47" i="33"/>
  <c r="B47" i="33"/>
  <c r="H46" i="33"/>
  <c r="B46" i="33"/>
  <c r="H45" i="33"/>
  <c r="B45" i="33"/>
  <c r="H44" i="33"/>
  <c r="B44" i="33"/>
  <c r="H43" i="33"/>
  <c r="B43" i="33"/>
  <c r="H42" i="33"/>
  <c r="B42" i="33"/>
  <c r="H41" i="33"/>
  <c r="B41" i="33"/>
  <c r="H40" i="33"/>
  <c r="B40" i="33"/>
  <c r="H39" i="33"/>
  <c r="B39" i="33"/>
  <c r="H38" i="33"/>
  <c r="B38" i="33"/>
  <c r="H37" i="33"/>
  <c r="B37" i="33"/>
  <c r="H36" i="33"/>
  <c r="B36" i="33"/>
  <c r="H35" i="33"/>
  <c r="B35" i="33"/>
  <c r="H34" i="33"/>
  <c r="B34" i="33"/>
  <c r="H33" i="33"/>
  <c r="B33" i="33"/>
  <c r="H32" i="33"/>
  <c r="B32" i="33"/>
  <c r="H31" i="33"/>
  <c r="B31" i="33"/>
  <c r="H30" i="33"/>
  <c r="B30" i="33"/>
  <c r="H29" i="33"/>
  <c r="B29" i="33"/>
  <c r="H28" i="33"/>
  <c r="B28" i="33"/>
  <c r="H27" i="33"/>
  <c r="B27" i="33"/>
  <c r="H26" i="33"/>
  <c r="B26" i="33"/>
  <c r="H25" i="33"/>
  <c r="B25" i="33"/>
  <c r="H24" i="33"/>
  <c r="B24" i="33"/>
  <c r="H23" i="33"/>
  <c r="B23" i="33"/>
  <c r="H22" i="33"/>
  <c r="B22" i="33"/>
  <c r="H21" i="33"/>
  <c r="B21" i="33"/>
  <c r="H20" i="33"/>
  <c r="B20" i="33"/>
  <c r="H19" i="33"/>
  <c r="B19" i="33"/>
  <c r="H18" i="33"/>
  <c r="B18" i="33"/>
  <c r="H17" i="33"/>
  <c r="B17" i="33"/>
  <c r="H16" i="33"/>
  <c r="B16" i="33"/>
  <c r="H15" i="33"/>
  <c r="B15" i="33"/>
  <c r="H14" i="33"/>
  <c r="B14" i="33"/>
  <c r="H13" i="33"/>
  <c r="B13" i="33"/>
  <c r="H12" i="33"/>
  <c r="B12" i="33"/>
  <c r="H11" i="33"/>
  <c r="B11" i="33"/>
  <c r="H10" i="33"/>
  <c r="B10" i="33"/>
  <c r="H9" i="33"/>
  <c r="B9" i="33"/>
  <c r="H8" i="33"/>
  <c r="B8" i="33"/>
  <c r="H7" i="33"/>
  <c r="B7" i="33"/>
  <c r="H6" i="33"/>
  <c r="B6" i="33"/>
  <c r="H5" i="33"/>
  <c r="B5" i="33"/>
  <c r="H4" i="33"/>
  <c r="B4" i="33"/>
  <c r="H30" i="22"/>
  <c r="B30" i="22"/>
  <c r="H29" i="22"/>
  <c r="B29" i="22"/>
  <c r="H28" i="22"/>
  <c r="B28" i="22"/>
  <c r="H27" i="22"/>
  <c r="B27" i="22"/>
  <c r="H26" i="22"/>
  <c r="B26" i="22"/>
  <c r="H25" i="22"/>
  <c r="B25" i="22"/>
  <c r="H24" i="22"/>
  <c r="B24" i="22"/>
  <c r="H23" i="22"/>
  <c r="B23" i="22"/>
  <c r="H22" i="22"/>
  <c r="B22" i="22"/>
  <c r="H21" i="22"/>
  <c r="B21" i="22"/>
  <c r="H20" i="22"/>
  <c r="B20" i="22"/>
  <c r="H19" i="22"/>
  <c r="B19" i="22"/>
  <c r="H18" i="22"/>
  <c r="B18" i="22"/>
  <c r="H17" i="22"/>
  <c r="B17" i="22"/>
  <c r="H16" i="22"/>
  <c r="B16" i="22"/>
  <c r="H15" i="22"/>
  <c r="B15" i="22"/>
  <c r="H14" i="22"/>
  <c r="B14" i="22"/>
  <c r="H13" i="22"/>
  <c r="B13" i="22"/>
  <c r="H12" i="22"/>
  <c r="B12" i="22"/>
  <c r="H11" i="22"/>
  <c r="B11" i="22"/>
  <c r="H10" i="22"/>
  <c r="B10" i="22"/>
  <c r="H9" i="22"/>
  <c r="B9" i="22"/>
  <c r="H8" i="22"/>
  <c r="B8" i="22"/>
  <c r="H7" i="22"/>
  <c r="B7" i="22"/>
  <c r="H6" i="22"/>
  <c r="B6" i="22"/>
  <c r="H5" i="22"/>
  <c r="B5" i="22"/>
  <c r="H4" i="22"/>
  <c r="B4" i="22"/>
  <c r="H33" i="21"/>
  <c r="B33" i="21"/>
  <c r="H32" i="21"/>
  <c r="B32" i="21"/>
  <c r="H31" i="21"/>
  <c r="B31" i="21"/>
  <c r="H30" i="21"/>
  <c r="B30" i="21"/>
  <c r="H29" i="21"/>
  <c r="B29" i="21"/>
  <c r="H28" i="21"/>
  <c r="B28" i="21"/>
  <c r="H27" i="21"/>
  <c r="B27" i="21"/>
  <c r="H26" i="21"/>
  <c r="B26" i="21"/>
  <c r="H25" i="21"/>
  <c r="B25" i="21"/>
  <c r="H24" i="21"/>
  <c r="B24" i="21"/>
  <c r="H23" i="21"/>
  <c r="B23" i="21"/>
  <c r="H22" i="21"/>
  <c r="B22" i="21"/>
  <c r="H21" i="21"/>
  <c r="B21" i="21"/>
  <c r="H20" i="21"/>
  <c r="B20" i="21"/>
  <c r="H19" i="21"/>
  <c r="B19" i="21"/>
  <c r="H18" i="21"/>
  <c r="B18" i="21"/>
  <c r="H17" i="21"/>
  <c r="B17" i="21"/>
  <c r="H16" i="21"/>
  <c r="B16" i="21"/>
  <c r="H15" i="21"/>
  <c r="B15" i="21"/>
  <c r="H14" i="21"/>
  <c r="B14" i="21"/>
  <c r="H13" i="21"/>
  <c r="B13" i="21"/>
  <c r="H12" i="21"/>
  <c r="B12" i="21"/>
  <c r="H11" i="21"/>
  <c r="B11" i="21"/>
  <c r="H10" i="21"/>
  <c r="B10" i="21"/>
  <c r="H9" i="21"/>
  <c r="B9" i="21"/>
  <c r="H8" i="21"/>
  <c r="B8" i="21"/>
  <c r="H7" i="21"/>
  <c r="B7" i="21"/>
  <c r="H6" i="21"/>
  <c r="B6" i="21"/>
  <c r="H5" i="21"/>
  <c r="B5" i="21"/>
  <c r="H4" i="21"/>
  <c r="B4" i="21"/>
  <c r="H101" i="23"/>
  <c r="B101" i="23"/>
  <c r="B100" i="23"/>
  <c r="H99" i="23"/>
  <c r="B99" i="23"/>
  <c r="H98" i="23"/>
  <c r="B98" i="23"/>
  <c r="H97" i="23"/>
  <c r="B97" i="23"/>
  <c r="H96" i="23"/>
  <c r="B96" i="23"/>
  <c r="H95" i="23"/>
  <c r="B95" i="23"/>
  <c r="H94" i="23"/>
  <c r="B94" i="23"/>
  <c r="H93" i="23"/>
  <c r="B93" i="23"/>
  <c r="H92" i="23"/>
  <c r="B92" i="23"/>
  <c r="H91" i="23"/>
  <c r="B91" i="23"/>
  <c r="H90" i="23"/>
  <c r="B90" i="23"/>
  <c r="H89" i="23"/>
  <c r="B89" i="23"/>
  <c r="H88" i="23"/>
  <c r="B88" i="23"/>
  <c r="H87" i="23"/>
  <c r="B87" i="23"/>
  <c r="H86" i="23"/>
  <c r="B86" i="23"/>
  <c r="H85" i="23"/>
  <c r="B85" i="23"/>
  <c r="H84" i="23"/>
  <c r="B84" i="23"/>
  <c r="H83" i="23"/>
  <c r="B83" i="23"/>
  <c r="H82" i="23"/>
  <c r="B82" i="23"/>
  <c r="H81" i="23"/>
  <c r="B81" i="23"/>
  <c r="H80" i="23"/>
  <c r="B80" i="23"/>
  <c r="H79" i="23"/>
  <c r="B79" i="23"/>
  <c r="H78" i="23"/>
  <c r="B78" i="23"/>
  <c r="H77" i="23"/>
  <c r="B77" i="23"/>
  <c r="H76" i="23"/>
  <c r="B76" i="23"/>
  <c r="H75" i="23"/>
  <c r="B75" i="23"/>
  <c r="H74" i="23"/>
  <c r="B74" i="23"/>
  <c r="H73" i="23"/>
  <c r="B73" i="23"/>
  <c r="H72" i="23"/>
  <c r="B72" i="23"/>
  <c r="H71" i="23"/>
  <c r="B71" i="23"/>
  <c r="H70" i="23"/>
  <c r="B70" i="23"/>
  <c r="H69" i="23"/>
  <c r="B69" i="23"/>
  <c r="H68" i="23"/>
  <c r="B68" i="23"/>
  <c r="H67" i="23"/>
  <c r="B67" i="23"/>
  <c r="H66" i="23"/>
  <c r="B66" i="23"/>
  <c r="H65" i="23"/>
  <c r="B65" i="23"/>
  <c r="H64" i="23"/>
  <c r="B64" i="23"/>
  <c r="H63" i="23"/>
  <c r="B63" i="23"/>
  <c r="H62" i="23"/>
  <c r="B62" i="23"/>
  <c r="H61" i="23"/>
  <c r="B61" i="23"/>
  <c r="H60" i="23"/>
  <c r="B60" i="23"/>
  <c r="H59" i="23"/>
  <c r="B59" i="23"/>
  <c r="H58" i="23"/>
  <c r="B58" i="23"/>
  <c r="H57" i="23"/>
  <c r="B57" i="23"/>
  <c r="H56" i="23"/>
  <c r="B56" i="23"/>
  <c r="H55" i="23"/>
  <c r="B55" i="23"/>
  <c r="H54" i="23"/>
  <c r="B54" i="23"/>
  <c r="H53" i="23"/>
  <c r="B53" i="23"/>
  <c r="H52" i="23"/>
  <c r="B52" i="23"/>
  <c r="H51" i="23"/>
  <c r="B51" i="23"/>
  <c r="H50" i="23"/>
  <c r="B50" i="23"/>
  <c r="H49" i="23"/>
  <c r="G49" i="23"/>
  <c r="B49" i="23"/>
  <c r="H48" i="23"/>
  <c r="B48" i="23"/>
  <c r="H47" i="23"/>
  <c r="B47" i="23"/>
  <c r="H46" i="23"/>
  <c r="B46" i="23"/>
  <c r="H45" i="23"/>
  <c r="B45" i="23"/>
  <c r="H44" i="23"/>
  <c r="B44" i="23"/>
  <c r="H43" i="23"/>
  <c r="B43" i="23"/>
  <c r="H42" i="23"/>
  <c r="B42" i="23"/>
  <c r="H41" i="23"/>
  <c r="B41" i="23"/>
  <c r="H40" i="23"/>
  <c r="B40" i="23"/>
  <c r="H39" i="23"/>
  <c r="B39" i="23"/>
  <c r="H38" i="23"/>
  <c r="B38" i="23"/>
  <c r="H37" i="23"/>
  <c r="B37" i="23"/>
  <c r="H36" i="23"/>
  <c r="B36" i="23"/>
  <c r="H35" i="23"/>
  <c r="B35" i="23"/>
  <c r="H34" i="23"/>
  <c r="B34" i="23"/>
  <c r="H33" i="23"/>
  <c r="B33" i="23"/>
  <c r="H32" i="23"/>
  <c r="B32" i="23"/>
  <c r="H31" i="23"/>
  <c r="B31" i="23"/>
  <c r="H30" i="23"/>
  <c r="B30" i="23"/>
  <c r="H29" i="23"/>
  <c r="B29" i="23"/>
  <c r="H28" i="23"/>
  <c r="B28" i="23"/>
  <c r="H27" i="23"/>
  <c r="B27" i="23"/>
  <c r="H26" i="23"/>
  <c r="B26" i="23"/>
  <c r="H25" i="23"/>
  <c r="B25" i="23"/>
  <c r="H24" i="23"/>
  <c r="B24" i="23"/>
  <c r="H23" i="23"/>
  <c r="B23" i="23"/>
  <c r="H22" i="23"/>
  <c r="B22" i="23"/>
  <c r="H21" i="23"/>
  <c r="B21" i="23"/>
  <c r="H20" i="23"/>
  <c r="B20" i="23"/>
  <c r="H19" i="23"/>
  <c r="B19" i="23"/>
  <c r="H18" i="23"/>
  <c r="B18" i="23"/>
  <c r="H17" i="23"/>
  <c r="B17" i="23"/>
  <c r="H16" i="23"/>
  <c r="B16" i="23"/>
  <c r="H15" i="23"/>
  <c r="B15" i="23"/>
  <c r="H14" i="23"/>
  <c r="B14" i="23"/>
  <c r="H13" i="23"/>
  <c r="B13" i="23"/>
  <c r="H12" i="23"/>
  <c r="B12" i="23"/>
  <c r="H11" i="23"/>
  <c r="B11" i="23"/>
  <c r="H10" i="23"/>
  <c r="B10" i="23"/>
  <c r="H9" i="23"/>
  <c r="B9" i="23"/>
  <c r="H8" i="23"/>
  <c r="B8" i="23"/>
  <c r="H7" i="23"/>
  <c r="B7" i="23"/>
  <c r="H6" i="23"/>
  <c r="B6" i="23"/>
  <c r="H5" i="23"/>
  <c r="B5" i="23"/>
  <c r="H4" i="23"/>
  <c r="B4" i="23"/>
  <c r="H59" i="25"/>
  <c r="B59" i="25"/>
  <c r="B58" i="25"/>
  <c r="H57" i="25"/>
  <c r="B57" i="25"/>
  <c r="H56" i="25"/>
  <c r="B56" i="25"/>
  <c r="H55" i="25"/>
  <c r="B55" i="25"/>
  <c r="H54" i="25"/>
  <c r="B54" i="25"/>
  <c r="H53" i="25"/>
  <c r="B53" i="25"/>
  <c r="H52" i="25"/>
  <c r="B52" i="25"/>
  <c r="H51" i="25"/>
  <c r="G51" i="25"/>
  <c r="B51" i="25"/>
  <c r="H50" i="25"/>
  <c r="G50" i="25"/>
  <c r="B50" i="25"/>
  <c r="H49" i="25"/>
  <c r="G49" i="25"/>
  <c r="B49" i="25"/>
  <c r="H48" i="25"/>
  <c r="B48" i="25"/>
  <c r="H47" i="25"/>
  <c r="B47" i="25"/>
  <c r="H46" i="25"/>
  <c r="B46" i="25"/>
  <c r="H45" i="25"/>
  <c r="B45" i="25"/>
  <c r="H44" i="25"/>
  <c r="B44" i="25"/>
  <c r="H43" i="25"/>
  <c r="B43" i="25"/>
  <c r="H42" i="25"/>
  <c r="B42" i="25"/>
  <c r="H41" i="25"/>
  <c r="B41" i="25"/>
  <c r="H40" i="25"/>
  <c r="B40" i="25"/>
  <c r="H39" i="25"/>
  <c r="B39" i="25"/>
  <c r="H38" i="25"/>
  <c r="B38" i="25"/>
  <c r="H37" i="25"/>
  <c r="B37" i="25"/>
  <c r="H36" i="25"/>
  <c r="B36" i="25"/>
  <c r="H35" i="25"/>
  <c r="B35" i="25"/>
  <c r="H34" i="25"/>
  <c r="B34" i="25"/>
  <c r="H33" i="25"/>
  <c r="B33" i="25"/>
  <c r="H32" i="25"/>
  <c r="B32" i="25"/>
  <c r="H31" i="25"/>
  <c r="B31" i="25"/>
  <c r="H30" i="25"/>
  <c r="B30" i="25"/>
  <c r="H29" i="25"/>
  <c r="B29" i="25"/>
  <c r="H28" i="25"/>
  <c r="B28" i="25"/>
  <c r="H27" i="25"/>
  <c r="B27" i="25"/>
  <c r="H26" i="25"/>
  <c r="B26" i="25"/>
  <c r="H25" i="25"/>
  <c r="B25" i="25"/>
  <c r="H24" i="25"/>
  <c r="B24" i="25"/>
  <c r="H23" i="25"/>
  <c r="B23" i="25"/>
  <c r="H22" i="25"/>
  <c r="B22" i="25"/>
  <c r="H21" i="25"/>
  <c r="B21" i="25"/>
  <c r="H20" i="25"/>
  <c r="B20" i="25"/>
  <c r="H19" i="25"/>
  <c r="B19" i="25"/>
  <c r="H18" i="25"/>
  <c r="B18" i="25"/>
  <c r="H17" i="25"/>
  <c r="B17" i="25"/>
  <c r="H16" i="25"/>
  <c r="B16" i="25"/>
  <c r="H15" i="25"/>
  <c r="B15" i="25"/>
  <c r="H14" i="25"/>
  <c r="B14" i="25"/>
  <c r="H13" i="25"/>
  <c r="B13" i="25"/>
  <c r="H12" i="25"/>
  <c r="B12" i="25"/>
  <c r="H11" i="25"/>
  <c r="B11" i="25"/>
  <c r="H10" i="25"/>
  <c r="B10" i="25"/>
  <c r="H9" i="25"/>
  <c r="B9" i="25"/>
  <c r="H8" i="25"/>
  <c r="B8" i="25"/>
  <c r="H7" i="25"/>
  <c r="B7" i="25"/>
  <c r="H6" i="25"/>
  <c r="B6" i="25"/>
  <c r="H5" i="25"/>
  <c r="B5" i="25"/>
  <c r="H4" i="25"/>
  <c r="B4" i="25"/>
  <c r="H178" i="34"/>
  <c r="B178" i="34"/>
  <c r="H177" i="34"/>
  <c r="B177" i="34"/>
  <c r="H176" i="34"/>
  <c r="B176" i="34"/>
  <c r="H175" i="34"/>
  <c r="B175" i="34"/>
  <c r="H174" i="34"/>
  <c r="B174" i="34"/>
  <c r="H173" i="34"/>
  <c r="B173" i="34"/>
  <c r="H172" i="34"/>
  <c r="B172" i="34"/>
  <c r="H171" i="34"/>
  <c r="B171" i="34"/>
  <c r="H170" i="34"/>
  <c r="B170" i="34"/>
  <c r="H169" i="34"/>
  <c r="B169" i="34"/>
  <c r="H168" i="34"/>
  <c r="B168" i="34"/>
  <c r="H167" i="34"/>
  <c r="B167" i="34"/>
  <c r="H166" i="34"/>
  <c r="B166" i="34"/>
  <c r="H165" i="34"/>
  <c r="B165" i="34"/>
  <c r="H164" i="34"/>
  <c r="B164" i="34"/>
  <c r="H163" i="34"/>
  <c r="B163" i="34"/>
  <c r="H162" i="34"/>
  <c r="B162" i="34"/>
  <c r="H161" i="34"/>
  <c r="B161" i="34"/>
  <c r="H160" i="34"/>
  <c r="B160" i="34"/>
  <c r="H159" i="34"/>
  <c r="B159" i="34"/>
  <c r="H158" i="34"/>
  <c r="B158" i="34"/>
  <c r="H157" i="34"/>
  <c r="B157" i="34"/>
  <c r="H156" i="34"/>
  <c r="B156" i="34"/>
  <c r="H155" i="34"/>
  <c r="B155" i="34"/>
  <c r="H154" i="34"/>
  <c r="B154" i="34"/>
  <c r="H153" i="34"/>
  <c r="B153" i="34"/>
  <c r="H152" i="34"/>
  <c r="B152" i="34"/>
  <c r="H151" i="34"/>
  <c r="B151" i="34"/>
  <c r="H150" i="34"/>
  <c r="B150" i="34"/>
  <c r="H149" i="34"/>
  <c r="B149" i="34"/>
  <c r="H148" i="34"/>
  <c r="G148" i="34"/>
  <c r="B148" i="34"/>
  <c r="H147" i="34"/>
  <c r="B147" i="34"/>
  <c r="H146" i="34"/>
  <c r="B146" i="34"/>
  <c r="H145" i="34"/>
  <c r="B145" i="34"/>
  <c r="H144" i="34"/>
  <c r="B144" i="34"/>
  <c r="H143" i="34"/>
  <c r="B143" i="34"/>
  <c r="H142" i="34"/>
  <c r="B142" i="34"/>
  <c r="H141" i="34"/>
  <c r="B141" i="34"/>
  <c r="H140" i="34"/>
  <c r="B140" i="34"/>
  <c r="H139" i="34"/>
  <c r="B139" i="34"/>
  <c r="H138" i="34"/>
  <c r="B138" i="34"/>
  <c r="H137" i="34"/>
  <c r="B137" i="34"/>
  <c r="H136" i="34"/>
  <c r="B136" i="34"/>
  <c r="H135" i="34"/>
  <c r="B135" i="34"/>
  <c r="H134" i="34"/>
  <c r="B134" i="34"/>
  <c r="H133" i="34"/>
  <c r="B133" i="34"/>
  <c r="H132" i="34"/>
  <c r="B132" i="34"/>
  <c r="H131" i="34"/>
  <c r="B131" i="34"/>
  <c r="H130" i="34"/>
  <c r="B130" i="34"/>
  <c r="H129" i="34"/>
  <c r="B129" i="34"/>
  <c r="H128" i="34"/>
  <c r="B128" i="34"/>
  <c r="H127" i="34"/>
  <c r="B127" i="34"/>
  <c r="H126" i="34"/>
  <c r="B126" i="34"/>
  <c r="H125" i="34"/>
  <c r="B125" i="34"/>
  <c r="H124" i="34"/>
  <c r="B124" i="34"/>
  <c r="H123" i="34"/>
  <c r="B123" i="34"/>
  <c r="H122" i="34"/>
  <c r="B122" i="34"/>
  <c r="H121" i="34"/>
  <c r="B121" i="34"/>
  <c r="H120" i="34"/>
  <c r="B120" i="34"/>
  <c r="H119" i="34"/>
  <c r="B119" i="34"/>
  <c r="H118" i="34"/>
  <c r="B118" i="34"/>
  <c r="H117" i="34"/>
  <c r="B117" i="34"/>
  <c r="H116" i="34"/>
  <c r="B116" i="34"/>
  <c r="H115" i="34"/>
  <c r="B115" i="34"/>
  <c r="H114" i="34"/>
  <c r="B114" i="34"/>
  <c r="H113" i="34"/>
  <c r="B113" i="34"/>
  <c r="H112" i="34"/>
  <c r="B112" i="34"/>
  <c r="H111" i="34"/>
  <c r="B111" i="34"/>
  <c r="H110" i="34"/>
  <c r="B110" i="34"/>
  <c r="H109" i="34"/>
  <c r="B109" i="34"/>
  <c r="H108" i="34"/>
  <c r="B108" i="34"/>
  <c r="H107" i="34"/>
  <c r="B107" i="34"/>
  <c r="H106" i="34"/>
  <c r="B106" i="34"/>
  <c r="H105" i="34"/>
  <c r="B105" i="34"/>
  <c r="H104" i="34"/>
  <c r="B104" i="34"/>
  <c r="H103" i="34"/>
  <c r="B103" i="34"/>
  <c r="H102" i="34"/>
  <c r="B102" i="34"/>
  <c r="H101" i="34"/>
  <c r="B101" i="34"/>
  <c r="H100" i="34"/>
  <c r="B100" i="34"/>
  <c r="H99" i="34"/>
  <c r="B99" i="34"/>
  <c r="H98" i="34"/>
  <c r="B98" i="34"/>
  <c r="H97" i="34"/>
  <c r="B97" i="34"/>
  <c r="H96" i="34"/>
  <c r="B96" i="34"/>
  <c r="H95" i="34"/>
  <c r="B95" i="34"/>
  <c r="H94" i="34"/>
  <c r="B94" i="34"/>
  <c r="H93" i="34"/>
  <c r="B93" i="34"/>
  <c r="H92" i="34"/>
  <c r="B92" i="34"/>
  <c r="H91" i="34"/>
  <c r="B91" i="34"/>
  <c r="H90" i="34"/>
  <c r="B90" i="34"/>
  <c r="H89" i="34"/>
  <c r="B89" i="34"/>
  <c r="H88" i="34"/>
  <c r="B88" i="34"/>
  <c r="H87" i="34"/>
  <c r="B87" i="34"/>
  <c r="H86" i="34"/>
  <c r="B86" i="34"/>
  <c r="H85" i="34"/>
  <c r="B85" i="34"/>
  <c r="H84" i="34"/>
  <c r="B84" i="34"/>
  <c r="H83" i="34"/>
  <c r="B83" i="34"/>
  <c r="H82" i="34"/>
  <c r="B82" i="34"/>
  <c r="H81" i="34"/>
  <c r="B81" i="34"/>
  <c r="H80" i="34"/>
  <c r="B80" i="34"/>
  <c r="H79" i="34"/>
  <c r="B79" i="34"/>
  <c r="H78" i="34"/>
  <c r="B78" i="34"/>
  <c r="H77" i="34"/>
  <c r="B77" i="34"/>
  <c r="H76" i="34"/>
  <c r="B76" i="34"/>
  <c r="H75" i="34"/>
  <c r="B75" i="34"/>
  <c r="H74" i="34"/>
  <c r="B74" i="34"/>
  <c r="H73" i="34"/>
  <c r="B73" i="34"/>
  <c r="H72" i="34"/>
  <c r="B72" i="34"/>
  <c r="H71" i="34"/>
  <c r="B71" i="34"/>
  <c r="H70" i="34"/>
  <c r="B70" i="34"/>
  <c r="H69" i="34"/>
  <c r="B69" i="34"/>
  <c r="H68" i="34"/>
  <c r="B68" i="34"/>
  <c r="H67" i="34"/>
  <c r="B67" i="34"/>
  <c r="H66" i="34"/>
  <c r="B66" i="34"/>
  <c r="H65" i="34"/>
  <c r="B65" i="34"/>
  <c r="H64" i="34"/>
  <c r="B64" i="34"/>
  <c r="H63" i="34"/>
  <c r="B63" i="34"/>
  <c r="H62" i="34"/>
  <c r="B62" i="34"/>
  <c r="H61" i="34"/>
  <c r="B61" i="34"/>
  <c r="H60" i="34"/>
  <c r="B60" i="34"/>
  <c r="H59" i="34"/>
  <c r="B59" i="34"/>
  <c r="H58" i="34"/>
  <c r="B58" i="34"/>
  <c r="H57" i="34"/>
  <c r="B57" i="34"/>
  <c r="H56" i="34"/>
  <c r="B56" i="34"/>
  <c r="H55" i="34"/>
  <c r="B55" i="34"/>
  <c r="H54" i="34"/>
  <c r="B54" i="34"/>
  <c r="H53" i="34"/>
  <c r="B53" i="34"/>
  <c r="H52" i="34"/>
  <c r="B52" i="34"/>
  <c r="H51" i="34"/>
  <c r="B51" i="34"/>
  <c r="H50" i="34"/>
  <c r="B50" i="34"/>
  <c r="H49" i="34"/>
  <c r="B49" i="34"/>
  <c r="H48" i="34"/>
  <c r="B48" i="34"/>
  <c r="H47" i="34"/>
  <c r="B47" i="34"/>
  <c r="H46" i="34"/>
  <c r="B46" i="34"/>
  <c r="H45" i="34"/>
  <c r="B45" i="34"/>
  <c r="H44" i="34"/>
  <c r="B44" i="34"/>
  <c r="H43" i="34"/>
  <c r="B43" i="34"/>
  <c r="H42" i="34"/>
  <c r="B42" i="34"/>
  <c r="H41" i="34"/>
  <c r="B41" i="34"/>
  <c r="H40" i="34"/>
  <c r="G40" i="34"/>
  <c r="B40" i="34"/>
  <c r="H39" i="34"/>
  <c r="B39" i="34"/>
  <c r="H38" i="34"/>
  <c r="B38" i="34"/>
  <c r="H37" i="34"/>
  <c r="B37" i="34"/>
  <c r="H36" i="34"/>
  <c r="B36" i="34"/>
  <c r="H35" i="34"/>
  <c r="B35" i="34"/>
  <c r="H34" i="34"/>
  <c r="B34" i="34"/>
  <c r="H33" i="34"/>
  <c r="B33" i="34"/>
  <c r="H32" i="34"/>
  <c r="B32" i="34"/>
  <c r="H31" i="34"/>
  <c r="B31" i="34"/>
  <c r="H30" i="34"/>
  <c r="B30" i="34"/>
  <c r="H29" i="34"/>
  <c r="B29" i="34"/>
  <c r="H28" i="34"/>
  <c r="B28" i="34"/>
  <c r="H27" i="34"/>
  <c r="B27" i="34"/>
  <c r="H26" i="34"/>
  <c r="B26" i="34"/>
  <c r="H25" i="34"/>
  <c r="B25" i="34"/>
  <c r="H24" i="34"/>
  <c r="B24" i="34"/>
  <c r="H23" i="34"/>
  <c r="B23" i="34"/>
  <c r="H22" i="34"/>
  <c r="B22" i="34"/>
  <c r="H21" i="34"/>
  <c r="B21" i="34"/>
  <c r="H20" i="34"/>
  <c r="B20" i="34"/>
  <c r="H19" i="34"/>
  <c r="B19" i="34"/>
  <c r="H18" i="34"/>
  <c r="B18" i="34"/>
  <c r="H17" i="34"/>
  <c r="B17" i="34"/>
  <c r="H16" i="34"/>
  <c r="B16" i="34"/>
  <c r="H15" i="34"/>
  <c r="B15" i="34"/>
  <c r="H14" i="34"/>
  <c r="B14" i="34"/>
  <c r="H13" i="34"/>
  <c r="B13" i="34"/>
  <c r="H12" i="34"/>
  <c r="B12" i="34"/>
  <c r="H11" i="34"/>
  <c r="B11" i="34"/>
  <c r="H10" i="34"/>
  <c r="B10" i="34"/>
  <c r="H9" i="34"/>
  <c r="B9" i="34"/>
  <c r="H8" i="34"/>
  <c r="B8" i="34"/>
  <c r="H7" i="34"/>
  <c r="B7" i="34"/>
  <c r="H6" i="34"/>
  <c r="B6" i="34"/>
  <c r="H5" i="34"/>
  <c r="B5" i="34"/>
  <c r="H4" i="34"/>
  <c r="B4" i="34"/>
  <c r="H165" i="13"/>
  <c r="B165" i="13"/>
  <c r="B164" i="13"/>
  <c r="B163" i="13"/>
  <c r="B162" i="13"/>
  <c r="B161" i="13"/>
  <c r="B160" i="13"/>
  <c r="H159" i="13"/>
  <c r="B159" i="13"/>
  <c r="H158" i="13"/>
  <c r="B158" i="13"/>
  <c r="H157" i="13"/>
  <c r="B157" i="13"/>
  <c r="H156" i="13"/>
  <c r="B156" i="13"/>
  <c r="H155" i="13"/>
  <c r="B155" i="13"/>
  <c r="H154" i="13"/>
  <c r="B154" i="13"/>
  <c r="H153" i="13"/>
  <c r="B153" i="13"/>
  <c r="H152" i="13"/>
  <c r="B152" i="13"/>
  <c r="H151" i="13"/>
  <c r="B151" i="13"/>
  <c r="H150" i="13"/>
  <c r="B150" i="13"/>
  <c r="H149" i="13"/>
  <c r="B149" i="13"/>
  <c r="H148" i="13"/>
  <c r="B148" i="13"/>
  <c r="H147" i="13"/>
  <c r="B147" i="13"/>
  <c r="H146" i="13"/>
  <c r="B146" i="13"/>
  <c r="H145" i="13"/>
  <c r="B145" i="13"/>
  <c r="H144" i="13"/>
  <c r="B144" i="13"/>
  <c r="H143" i="13"/>
  <c r="B143" i="13"/>
  <c r="H142" i="13"/>
  <c r="B142" i="13"/>
  <c r="H141" i="13"/>
  <c r="B141" i="13"/>
  <c r="H140" i="13"/>
  <c r="B140" i="13"/>
  <c r="H139" i="13"/>
  <c r="B139" i="13"/>
  <c r="H138" i="13"/>
  <c r="B138" i="13"/>
  <c r="H137" i="13"/>
  <c r="B137" i="13"/>
  <c r="H136" i="13"/>
  <c r="B136" i="13"/>
  <c r="H135" i="13"/>
  <c r="B135" i="13"/>
  <c r="H134" i="13"/>
  <c r="B134" i="13"/>
  <c r="H133" i="13"/>
  <c r="B133" i="13"/>
  <c r="H132" i="13"/>
  <c r="B132" i="13"/>
  <c r="H131" i="13"/>
  <c r="B131" i="13"/>
  <c r="H130" i="13"/>
  <c r="B130" i="13"/>
  <c r="H129" i="13"/>
  <c r="B129" i="13"/>
  <c r="H128" i="13"/>
  <c r="B128" i="13"/>
  <c r="H127" i="13"/>
  <c r="B127" i="13"/>
  <c r="H126" i="13"/>
  <c r="B126" i="13"/>
  <c r="H125" i="13"/>
  <c r="B125" i="13"/>
  <c r="H124" i="13"/>
  <c r="B124" i="13"/>
  <c r="H123" i="13"/>
  <c r="B123" i="13"/>
  <c r="H122" i="13"/>
  <c r="B122" i="13"/>
  <c r="H121" i="13"/>
  <c r="B121" i="13"/>
  <c r="H120" i="13"/>
  <c r="B120" i="13"/>
  <c r="H119" i="13"/>
  <c r="B119" i="13"/>
  <c r="H118" i="13"/>
  <c r="B118" i="13"/>
  <c r="H117" i="13"/>
  <c r="B117" i="13"/>
  <c r="H116" i="13"/>
  <c r="B116" i="13"/>
  <c r="H115" i="13"/>
  <c r="B115" i="13"/>
  <c r="H114" i="13"/>
  <c r="B114" i="13"/>
  <c r="H113" i="13"/>
  <c r="B113" i="13"/>
  <c r="H112" i="13"/>
  <c r="B112" i="13"/>
  <c r="H111" i="13"/>
  <c r="B111" i="13"/>
  <c r="H110" i="13"/>
  <c r="B110" i="13"/>
  <c r="H109" i="13"/>
  <c r="B109" i="13"/>
  <c r="H108" i="13"/>
  <c r="B108" i="13"/>
  <c r="H107" i="13"/>
  <c r="B107" i="13"/>
  <c r="H106" i="13"/>
  <c r="B106" i="13"/>
  <c r="H105" i="13"/>
  <c r="B105" i="13"/>
  <c r="H104" i="13"/>
  <c r="B104" i="13"/>
  <c r="H103" i="13"/>
  <c r="B103" i="13"/>
  <c r="H102" i="13"/>
  <c r="B102" i="13"/>
  <c r="H101" i="13"/>
  <c r="B101" i="13"/>
  <c r="H100" i="13"/>
  <c r="B100" i="13"/>
  <c r="H99" i="13"/>
  <c r="B99" i="13"/>
  <c r="H98" i="13"/>
  <c r="B98" i="13"/>
  <c r="H97" i="13"/>
  <c r="B97" i="13"/>
  <c r="H96" i="13"/>
  <c r="B96" i="13"/>
  <c r="H95" i="13"/>
  <c r="B95" i="13"/>
  <c r="H94" i="13"/>
  <c r="B94" i="13"/>
  <c r="H93" i="13"/>
  <c r="B93" i="13"/>
  <c r="H92" i="13"/>
  <c r="B92" i="13"/>
  <c r="H91" i="13"/>
  <c r="B91" i="13"/>
  <c r="H90" i="13"/>
  <c r="B90" i="13"/>
  <c r="H89" i="13"/>
  <c r="B89" i="13"/>
  <c r="H88" i="13"/>
  <c r="B88" i="13"/>
  <c r="H87" i="13"/>
  <c r="B87" i="13"/>
  <c r="H86" i="13"/>
  <c r="B86" i="13"/>
  <c r="H85" i="13"/>
  <c r="B85" i="13"/>
  <c r="H84" i="13"/>
  <c r="B84" i="13"/>
  <c r="H83" i="13"/>
  <c r="B83" i="13"/>
  <c r="H82" i="13"/>
  <c r="B82" i="13"/>
  <c r="H81" i="13"/>
  <c r="B81" i="13"/>
  <c r="H80" i="13"/>
  <c r="B80" i="13"/>
  <c r="H79" i="13"/>
  <c r="B79" i="13"/>
  <c r="H78" i="13"/>
  <c r="B78" i="13"/>
  <c r="H77" i="13"/>
  <c r="B77" i="13"/>
  <c r="H76" i="13"/>
  <c r="B76" i="13"/>
  <c r="H75" i="13"/>
  <c r="B75" i="13"/>
  <c r="H74" i="13"/>
  <c r="B74" i="13"/>
  <c r="H73" i="13"/>
  <c r="B73" i="13"/>
  <c r="H72" i="13"/>
  <c r="B72" i="13"/>
  <c r="H71" i="13"/>
  <c r="B71" i="13"/>
  <c r="H70" i="13"/>
  <c r="B70" i="13"/>
  <c r="H69" i="13"/>
  <c r="B69" i="13"/>
  <c r="H68" i="13"/>
  <c r="B68" i="13"/>
  <c r="H67" i="13"/>
  <c r="B67" i="13"/>
  <c r="H66" i="13"/>
  <c r="B66" i="13"/>
  <c r="H65" i="13"/>
  <c r="B65" i="13"/>
  <c r="H64" i="13"/>
  <c r="B64" i="13"/>
  <c r="H63" i="13"/>
  <c r="B63" i="13"/>
  <c r="H62" i="13"/>
  <c r="B62" i="13"/>
  <c r="H61" i="13"/>
  <c r="B61" i="13"/>
  <c r="H60" i="13"/>
  <c r="B60" i="13"/>
  <c r="H59" i="13"/>
  <c r="B59" i="13"/>
  <c r="H58" i="13"/>
  <c r="B58" i="13"/>
  <c r="H57" i="13"/>
  <c r="B57" i="13"/>
  <c r="H56" i="13"/>
  <c r="B56" i="13"/>
  <c r="H55" i="13"/>
  <c r="B55" i="13"/>
  <c r="H54" i="13"/>
  <c r="B54" i="13"/>
  <c r="H53" i="13"/>
  <c r="B53" i="13"/>
  <c r="H52" i="13"/>
  <c r="B52" i="13"/>
  <c r="H51" i="13"/>
  <c r="B51" i="13"/>
  <c r="H50" i="13"/>
  <c r="B50" i="13"/>
  <c r="H49" i="13"/>
  <c r="B49" i="13"/>
  <c r="H48" i="13"/>
  <c r="B48" i="13"/>
  <c r="H47" i="13"/>
  <c r="B47" i="13"/>
  <c r="H46" i="13"/>
  <c r="B46" i="13"/>
  <c r="H45" i="13"/>
  <c r="B45" i="13"/>
  <c r="H44" i="13"/>
  <c r="B44" i="13"/>
  <c r="H43" i="13"/>
  <c r="B43" i="13"/>
  <c r="H42" i="13"/>
  <c r="B42" i="13"/>
  <c r="H41" i="13"/>
  <c r="B41" i="13"/>
  <c r="H40" i="13"/>
  <c r="B40" i="13"/>
  <c r="H39" i="13"/>
  <c r="B39" i="13"/>
  <c r="H38" i="13"/>
  <c r="B38" i="13"/>
  <c r="H37" i="13"/>
  <c r="B37" i="13"/>
  <c r="H36" i="13"/>
  <c r="B36" i="13"/>
  <c r="H35" i="13"/>
  <c r="B35" i="13"/>
  <c r="H34" i="13"/>
  <c r="B34" i="13"/>
  <c r="H33" i="13"/>
  <c r="B33" i="13"/>
  <c r="H32" i="13"/>
  <c r="B32" i="13"/>
  <c r="H31" i="13"/>
  <c r="B31" i="13"/>
  <c r="H30" i="13"/>
  <c r="B30" i="13"/>
  <c r="H29" i="13"/>
  <c r="B29" i="13"/>
  <c r="H28" i="13"/>
  <c r="B28" i="13"/>
  <c r="H27" i="13"/>
  <c r="B27" i="13"/>
  <c r="H26" i="13"/>
  <c r="B26" i="13"/>
  <c r="H25" i="13"/>
  <c r="B25" i="13"/>
  <c r="H24" i="13"/>
  <c r="B24" i="13"/>
  <c r="H23" i="13"/>
  <c r="B23" i="13"/>
  <c r="H22" i="13"/>
  <c r="B22" i="13"/>
  <c r="H21" i="13"/>
  <c r="B21" i="13"/>
  <c r="H20" i="13"/>
  <c r="B20" i="13"/>
  <c r="H19" i="13"/>
  <c r="B19" i="13"/>
  <c r="H18" i="13"/>
  <c r="B18" i="13"/>
  <c r="H17" i="13"/>
  <c r="B17" i="13"/>
  <c r="H16" i="13"/>
  <c r="B16" i="13"/>
  <c r="H15" i="13"/>
  <c r="B15" i="13"/>
  <c r="H14" i="13"/>
  <c r="B14" i="13"/>
  <c r="H13" i="13"/>
  <c r="B13" i="13"/>
  <c r="H12" i="13"/>
  <c r="B12" i="13"/>
  <c r="H11" i="13"/>
  <c r="B11" i="13"/>
  <c r="H10" i="13"/>
  <c r="B10" i="13"/>
  <c r="H9" i="13"/>
  <c r="B9" i="13"/>
  <c r="H8" i="13"/>
  <c r="B8" i="13"/>
  <c r="H7" i="13"/>
  <c r="B7" i="13"/>
  <c r="H6" i="13"/>
  <c r="B6" i="13"/>
  <c r="H5" i="13"/>
  <c r="B5" i="13"/>
  <c r="H4" i="13"/>
  <c r="B4" i="13"/>
  <c r="H84" i="32"/>
  <c r="B84" i="32"/>
  <c r="B83" i="32"/>
  <c r="B82" i="32"/>
  <c r="B81" i="32"/>
  <c r="B80" i="32"/>
  <c r="B79" i="32"/>
  <c r="B78" i="32"/>
  <c r="B77" i="32"/>
  <c r="H76" i="32"/>
  <c r="B76" i="32"/>
  <c r="H75" i="32"/>
  <c r="G75" i="32"/>
  <c r="B75" i="32"/>
  <c r="H74" i="32"/>
  <c r="B74" i="32"/>
  <c r="H73" i="32"/>
  <c r="B73" i="32"/>
  <c r="H72" i="32"/>
  <c r="B72" i="32"/>
  <c r="H71" i="32"/>
  <c r="B71" i="32"/>
  <c r="H70" i="32"/>
  <c r="B70" i="32"/>
  <c r="H69" i="32"/>
  <c r="B69" i="32"/>
  <c r="H68" i="32"/>
  <c r="B68" i="32"/>
  <c r="H67" i="32"/>
  <c r="B67" i="32"/>
  <c r="H66" i="32"/>
  <c r="B66" i="32"/>
  <c r="H65" i="32"/>
  <c r="B65" i="32"/>
  <c r="H64" i="32"/>
  <c r="B64" i="32"/>
  <c r="H63" i="32"/>
  <c r="B63" i="32"/>
  <c r="H62" i="32"/>
  <c r="B62" i="32"/>
  <c r="H61" i="32"/>
  <c r="B61" i="32"/>
  <c r="H60" i="32"/>
  <c r="B60" i="32"/>
  <c r="H59" i="32"/>
  <c r="B59" i="32"/>
  <c r="H58" i="32"/>
  <c r="B58" i="32"/>
  <c r="H57" i="32"/>
  <c r="B57" i="32"/>
  <c r="H56" i="32"/>
  <c r="B56" i="32"/>
  <c r="H55" i="32"/>
  <c r="B55" i="32"/>
  <c r="H54" i="32"/>
  <c r="B54" i="32"/>
  <c r="H53" i="32"/>
  <c r="B53" i="32"/>
  <c r="H52" i="32"/>
  <c r="B52" i="32"/>
  <c r="H51" i="32"/>
  <c r="B51" i="32"/>
  <c r="H50" i="32"/>
  <c r="B50" i="32"/>
  <c r="H49" i="32"/>
  <c r="B49" i="32"/>
  <c r="H48" i="32"/>
  <c r="B48" i="32"/>
  <c r="H47" i="32"/>
  <c r="B47" i="32"/>
  <c r="H46" i="32"/>
  <c r="B46" i="32"/>
  <c r="H45" i="32"/>
  <c r="B45" i="32"/>
  <c r="H44" i="32"/>
  <c r="B44" i="32"/>
  <c r="H43" i="32"/>
  <c r="B43" i="32"/>
  <c r="H42" i="32"/>
  <c r="B42" i="32"/>
  <c r="H41" i="32"/>
  <c r="B41" i="32"/>
  <c r="H40" i="32"/>
  <c r="B40" i="32"/>
  <c r="H39" i="32"/>
  <c r="B39" i="32"/>
  <c r="H38" i="32"/>
  <c r="B38" i="32"/>
  <c r="H37" i="32"/>
  <c r="B37" i="32"/>
  <c r="H36" i="32"/>
  <c r="B36" i="32"/>
  <c r="H35" i="32"/>
  <c r="B35" i="32"/>
  <c r="H34" i="32"/>
  <c r="B34" i="32"/>
  <c r="H33" i="32"/>
  <c r="B33" i="32"/>
  <c r="H32" i="32"/>
  <c r="G32" i="32"/>
  <c r="B32" i="32"/>
  <c r="H31" i="32"/>
  <c r="G31" i="32"/>
  <c r="B31" i="32"/>
  <c r="H30" i="32"/>
  <c r="G30" i="32"/>
  <c r="B30" i="32"/>
  <c r="H29" i="32"/>
  <c r="G29" i="32"/>
  <c r="B29" i="32"/>
  <c r="H28" i="32"/>
  <c r="B28" i="32"/>
  <c r="H27" i="32"/>
  <c r="B27" i="32"/>
  <c r="H26" i="32"/>
  <c r="B26" i="32"/>
  <c r="H25" i="32"/>
  <c r="B25" i="32"/>
  <c r="H24" i="32"/>
  <c r="B24" i="32"/>
  <c r="H23" i="32"/>
  <c r="B23" i="32"/>
  <c r="H22" i="32"/>
  <c r="B22" i="32"/>
  <c r="H21" i="32"/>
  <c r="B21" i="32"/>
  <c r="H20" i="32"/>
  <c r="B20" i="32"/>
  <c r="H19" i="32"/>
  <c r="B19" i="32"/>
  <c r="H18" i="32"/>
  <c r="B18" i="32"/>
  <c r="H17" i="32"/>
  <c r="G17" i="32"/>
  <c r="B17" i="32"/>
  <c r="H16" i="32"/>
  <c r="B16" i="32"/>
  <c r="H15" i="32"/>
  <c r="B15" i="32"/>
  <c r="H14" i="32"/>
  <c r="B14" i="32"/>
  <c r="H13" i="32"/>
  <c r="B13" i="32"/>
  <c r="H12" i="32"/>
  <c r="B12" i="32"/>
  <c r="H11" i="32"/>
  <c r="B11" i="32"/>
  <c r="H10" i="32"/>
  <c r="B10" i="32"/>
  <c r="H9" i="32"/>
  <c r="B9" i="32"/>
  <c r="H8" i="32"/>
  <c r="G8" i="32"/>
  <c r="B8" i="32"/>
  <c r="H7" i="32"/>
  <c r="B7" i="32"/>
  <c r="H6" i="32"/>
  <c r="B6" i="32"/>
  <c r="H5" i="32"/>
  <c r="B5" i="32"/>
  <c r="H4" i="32"/>
  <c r="B4" i="32"/>
  <c r="H102" i="31"/>
  <c r="H101" i="31"/>
  <c r="H100" i="31"/>
  <c r="H99" i="31"/>
  <c r="B99" i="31"/>
  <c r="H98" i="31"/>
  <c r="B98" i="31"/>
  <c r="H97" i="31"/>
  <c r="B97" i="31"/>
  <c r="H96" i="31"/>
  <c r="B96" i="31"/>
  <c r="H95" i="31"/>
  <c r="B95" i="31"/>
  <c r="H94" i="31"/>
  <c r="B94" i="31"/>
  <c r="H93" i="31"/>
  <c r="B93" i="31"/>
  <c r="H92" i="31"/>
  <c r="B92" i="31"/>
  <c r="H91" i="31"/>
  <c r="B91" i="31"/>
  <c r="H90" i="31"/>
  <c r="B90" i="31"/>
  <c r="H89" i="31"/>
  <c r="B89" i="31"/>
  <c r="H88" i="31"/>
  <c r="B88" i="31"/>
  <c r="H87" i="31"/>
  <c r="B87" i="31"/>
  <c r="H86" i="31"/>
  <c r="B86" i="31"/>
  <c r="H85" i="31"/>
  <c r="B85" i="31"/>
  <c r="H84" i="31"/>
  <c r="B84" i="31"/>
  <c r="H83" i="31"/>
  <c r="B83" i="31"/>
  <c r="H82" i="31"/>
  <c r="B82" i="31"/>
  <c r="H81" i="31"/>
  <c r="B81" i="31"/>
  <c r="H80" i="31"/>
  <c r="B80" i="31"/>
  <c r="H79" i="31"/>
  <c r="B79" i="31"/>
  <c r="H78" i="31"/>
  <c r="B78" i="31"/>
  <c r="H77" i="31"/>
  <c r="B77" i="31"/>
  <c r="H76" i="31"/>
  <c r="B76" i="31"/>
  <c r="H75" i="31"/>
  <c r="G75" i="31"/>
  <c r="B75" i="31"/>
  <c r="H74" i="31"/>
  <c r="B74" i="31"/>
  <c r="H73" i="31"/>
  <c r="B73" i="31"/>
  <c r="H72" i="31"/>
  <c r="B72" i="31"/>
  <c r="H71" i="31"/>
  <c r="B71" i="31"/>
  <c r="H70" i="31"/>
  <c r="B70" i="31"/>
  <c r="H69" i="31"/>
  <c r="B69" i="31"/>
  <c r="H68" i="31"/>
  <c r="B68" i="31"/>
  <c r="H67" i="31"/>
  <c r="B67" i="31"/>
  <c r="H66" i="31"/>
  <c r="B66" i="31"/>
  <c r="H65" i="31"/>
  <c r="B65" i="31"/>
  <c r="H64" i="31"/>
  <c r="B64" i="31"/>
  <c r="H63" i="31"/>
  <c r="B63" i="31"/>
  <c r="H62" i="31"/>
  <c r="B62" i="31"/>
  <c r="H61" i="31"/>
  <c r="B61" i="31"/>
  <c r="H60" i="31"/>
  <c r="B60" i="31"/>
  <c r="H59" i="31"/>
  <c r="B59" i="31"/>
  <c r="H58" i="31"/>
  <c r="B58" i="31"/>
  <c r="H57" i="31"/>
  <c r="H107" i="31" s="1"/>
  <c r="B57" i="31"/>
  <c r="H56" i="31"/>
  <c r="B56" i="31"/>
  <c r="H55" i="31"/>
  <c r="B55" i="31"/>
  <c r="H54" i="31"/>
  <c r="B54" i="31"/>
  <c r="H53" i="31"/>
  <c r="B53" i="31"/>
  <c r="H52" i="31"/>
  <c r="B52" i="31"/>
  <c r="H51" i="31"/>
  <c r="B51" i="31"/>
  <c r="H50" i="31"/>
  <c r="B50" i="31"/>
  <c r="H49" i="31"/>
  <c r="B49" i="31"/>
  <c r="H48" i="31"/>
  <c r="B48" i="31"/>
  <c r="H47" i="31"/>
  <c r="G47" i="31"/>
  <c r="B47" i="31"/>
  <c r="H46" i="31"/>
  <c r="B46" i="31"/>
  <c r="H45" i="31"/>
  <c r="B45" i="31"/>
  <c r="H44" i="31"/>
  <c r="B44" i="31"/>
  <c r="H43" i="31"/>
  <c r="B43" i="31"/>
  <c r="H42" i="31"/>
  <c r="B42" i="31"/>
  <c r="H41" i="31"/>
  <c r="G41" i="31"/>
  <c r="B41" i="31"/>
  <c r="H40" i="31"/>
  <c r="B40" i="31"/>
  <c r="H39" i="31"/>
  <c r="B39" i="31"/>
  <c r="H38" i="31"/>
  <c r="G38" i="31"/>
  <c r="B38" i="31"/>
  <c r="H37" i="31"/>
  <c r="G37" i="31"/>
  <c r="B37" i="31"/>
  <c r="H36" i="31"/>
  <c r="G36" i="31"/>
  <c r="B36" i="31"/>
  <c r="H35" i="31"/>
  <c r="B35" i="31"/>
  <c r="H34" i="31"/>
  <c r="B34" i="31"/>
  <c r="H33" i="31"/>
  <c r="B33" i="31"/>
  <c r="H32" i="31"/>
  <c r="B32" i="31"/>
  <c r="H31" i="31"/>
  <c r="B31" i="31"/>
  <c r="H30" i="31"/>
  <c r="B30" i="31"/>
  <c r="H29" i="31"/>
  <c r="B29" i="31"/>
  <c r="H28" i="31"/>
  <c r="B28" i="31"/>
  <c r="H27" i="31"/>
  <c r="B27" i="31"/>
  <c r="H26" i="31"/>
  <c r="B26" i="31"/>
  <c r="H25" i="31"/>
  <c r="B25" i="31"/>
  <c r="H24" i="31"/>
  <c r="B24" i="31"/>
  <c r="H23" i="31"/>
  <c r="B23" i="31"/>
  <c r="H22" i="31"/>
  <c r="B22" i="31"/>
  <c r="H21" i="31"/>
  <c r="B21" i="31"/>
  <c r="H20" i="31"/>
  <c r="B20" i="31"/>
  <c r="H19" i="31"/>
  <c r="B19" i="31"/>
  <c r="H18" i="31"/>
  <c r="B18" i="31"/>
  <c r="H17" i="31"/>
  <c r="B17" i="31"/>
  <c r="H16" i="31"/>
  <c r="B16" i="31"/>
  <c r="H15" i="31"/>
  <c r="B15" i="31"/>
  <c r="H14" i="31"/>
  <c r="B14" i="31"/>
  <c r="H13" i="31"/>
  <c r="B13" i="31"/>
  <c r="H12" i="31"/>
  <c r="B12" i="31"/>
  <c r="H11" i="31"/>
  <c r="B11" i="31"/>
  <c r="H10" i="31"/>
  <c r="B10" i="31"/>
  <c r="H9" i="31"/>
  <c r="G9" i="31"/>
  <c r="B9" i="31"/>
  <c r="H8" i="31"/>
  <c r="B8" i="31"/>
  <c r="H7" i="31"/>
  <c r="B7" i="31"/>
  <c r="H6" i="31"/>
  <c r="B6" i="31"/>
  <c r="H5" i="31"/>
  <c r="B5" i="31"/>
  <c r="H4" i="31"/>
  <c r="B4" i="31"/>
  <c r="H100" i="30"/>
  <c r="H99" i="30"/>
  <c r="B99" i="30"/>
  <c r="H98" i="30"/>
  <c r="B98" i="30"/>
  <c r="H97" i="30"/>
  <c r="B97" i="30"/>
  <c r="H96" i="30"/>
  <c r="B96" i="30"/>
  <c r="H95" i="30"/>
  <c r="B95" i="30"/>
  <c r="H94" i="30"/>
  <c r="B94" i="30"/>
  <c r="H93" i="30"/>
  <c r="B93" i="30"/>
  <c r="H92" i="30"/>
  <c r="B92" i="30"/>
  <c r="H91" i="30"/>
  <c r="B91" i="30"/>
  <c r="H90" i="30"/>
  <c r="B90" i="30"/>
  <c r="H89" i="30"/>
  <c r="B89" i="30"/>
  <c r="H88" i="30"/>
  <c r="B88" i="30"/>
  <c r="H87" i="30"/>
  <c r="B87" i="30"/>
  <c r="H86" i="30"/>
  <c r="B86" i="30"/>
  <c r="H85" i="30"/>
  <c r="B85" i="30"/>
  <c r="H84" i="30"/>
  <c r="B84" i="30"/>
  <c r="H83" i="30"/>
  <c r="B83" i="30"/>
  <c r="H82" i="30"/>
  <c r="B82" i="30"/>
  <c r="H81" i="30"/>
  <c r="B81" i="30"/>
  <c r="H80" i="30"/>
  <c r="B80" i="30"/>
  <c r="H79" i="30"/>
  <c r="B79" i="30"/>
  <c r="H78" i="30"/>
  <c r="B78" i="30"/>
  <c r="H77" i="30"/>
  <c r="B77" i="30"/>
  <c r="H76" i="30"/>
  <c r="B76" i="30"/>
  <c r="H75" i="30"/>
  <c r="B75" i="30"/>
  <c r="H74" i="30"/>
  <c r="B74" i="30"/>
  <c r="H73" i="30"/>
  <c r="B73" i="30"/>
  <c r="H72" i="30"/>
  <c r="B72" i="30"/>
  <c r="H71" i="30"/>
  <c r="B71" i="30"/>
  <c r="H70" i="30"/>
  <c r="B70" i="30"/>
  <c r="H69" i="30"/>
  <c r="B69" i="30"/>
  <c r="H68" i="30"/>
  <c r="B68" i="30"/>
  <c r="H67" i="30"/>
  <c r="B67" i="30"/>
  <c r="H66" i="30"/>
  <c r="B66" i="30"/>
  <c r="H65" i="30"/>
  <c r="B65" i="30"/>
  <c r="H64" i="30"/>
  <c r="B64" i="30"/>
  <c r="H63" i="30"/>
  <c r="B63" i="30"/>
  <c r="H62" i="30"/>
  <c r="B62" i="30"/>
  <c r="H61" i="30"/>
  <c r="B61" i="30"/>
  <c r="H60" i="30"/>
  <c r="B60" i="30"/>
  <c r="H59" i="30"/>
  <c r="B59" i="30"/>
  <c r="H58" i="30"/>
  <c r="B58" i="30"/>
  <c r="H57" i="30"/>
  <c r="B57" i="30"/>
  <c r="H56" i="30"/>
  <c r="B56" i="30"/>
  <c r="H55" i="30"/>
  <c r="B55" i="30"/>
  <c r="H54" i="30"/>
  <c r="B54" i="30"/>
  <c r="H53" i="30"/>
  <c r="B53" i="30"/>
  <c r="H52" i="30"/>
  <c r="B52" i="30"/>
  <c r="H51" i="30"/>
  <c r="B51" i="30"/>
  <c r="H50" i="30"/>
  <c r="B50" i="30"/>
  <c r="H49" i="30"/>
  <c r="B49" i="30"/>
  <c r="H48" i="30"/>
  <c r="B48" i="30"/>
  <c r="H47" i="30"/>
  <c r="B47" i="30"/>
  <c r="H46" i="30"/>
  <c r="B46" i="30"/>
  <c r="H45" i="30"/>
  <c r="B45" i="30"/>
  <c r="H44" i="30"/>
  <c r="B44" i="30"/>
  <c r="H43" i="30"/>
  <c r="B43" i="30"/>
  <c r="H42" i="30"/>
  <c r="B42" i="30"/>
  <c r="H41" i="30"/>
  <c r="B41" i="30"/>
  <c r="H40" i="30"/>
  <c r="B40" i="30"/>
  <c r="H39" i="30"/>
  <c r="B39" i="30"/>
  <c r="H38" i="30"/>
  <c r="B38" i="30"/>
  <c r="H37" i="30"/>
  <c r="B37" i="30"/>
  <c r="H36" i="30"/>
  <c r="B36" i="30"/>
  <c r="H35" i="30"/>
  <c r="B35" i="30"/>
  <c r="H34" i="30"/>
  <c r="B34" i="30"/>
  <c r="H33" i="30"/>
  <c r="B33" i="30"/>
  <c r="H32" i="30"/>
  <c r="B32" i="30"/>
  <c r="H31" i="30"/>
  <c r="B31" i="30"/>
  <c r="H30" i="30"/>
  <c r="B30" i="30"/>
  <c r="H29" i="30"/>
  <c r="B29" i="30"/>
  <c r="H28" i="30"/>
  <c r="B28" i="30"/>
  <c r="H27" i="30"/>
  <c r="B27" i="30"/>
  <c r="B26" i="30"/>
  <c r="H25" i="30"/>
  <c r="B25" i="30"/>
  <c r="H24" i="30"/>
  <c r="B24" i="30"/>
  <c r="H23" i="30"/>
  <c r="B23" i="30"/>
  <c r="H22" i="30"/>
  <c r="B22" i="30"/>
  <c r="H21" i="30"/>
  <c r="B21" i="30"/>
  <c r="H20" i="30"/>
  <c r="B20" i="30"/>
  <c r="H19" i="30"/>
  <c r="B19" i="30"/>
  <c r="H18" i="30"/>
  <c r="B18" i="30"/>
  <c r="H17" i="30"/>
  <c r="B17" i="30"/>
  <c r="H16" i="30"/>
  <c r="B16" i="30"/>
  <c r="H15" i="30"/>
  <c r="B15" i="30"/>
  <c r="H14" i="30"/>
  <c r="B14" i="30"/>
  <c r="H13" i="30"/>
  <c r="B13" i="30"/>
  <c r="H12" i="30"/>
  <c r="B12" i="30"/>
  <c r="H11" i="30"/>
  <c r="B11" i="30"/>
  <c r="H10" i="30"/>
  <c r="B10" i="30"/>
  <c r="H9" i="30"/>
  <c r="B9" i="30"/>
  <c r="H8" i="30"/>
  <c r="B8" i="30"/>
  <c r="H7" i="30"/>
  <c r="B7" i="30"/>
  <c r="H6" i="30"/>
  <c r="B6" i="30"/>
  <c r="H5" i="30"/>
  <c r="B5" i="30"/>
  <c r="H4" i="30"/>
  <c r="B4" i="30"/>
  <c r="H102" i="30" l="1"/>
  <c r="G25" i="38"/>
  <c r="H101" i="35"/>
</calcChain>
</file>

<file path=xl/sharedStrings.xml><?xml version="1.0" encoding="utf-8"?>
<sst xmlns="http://schemas.openxmlformats.org/spreadsheetml/2006/main" count="1859" uniqueCount="565">
  <si>
    <t>Highlight items to reorder?</t>
  </si>
  <si>
    <t>Yes</t>
  </si>
  <si>
    <t xml:space="preserve"> </t>
  </si>
  <si>
    <t>Beefeater</t>
  </si>
  <si>
    <t>Bombay Sapphire</t>
  </si>
  <si>
    <t>Malfy Rosa</t>
  </si>
  <si>
    <t>Malfy Orange</t>
  </si>
  <si>
    <t>Havana Club Esp</t>
  </si>
  <si>
    <t>Jameson</t>
  </si>
  <si>
    <t>RE ORDER</t>
  </si>
  <si>
    <t>Beskrivelse</t>
  </si>
  <si>
    <t>Navn</t>
  </si>
  <si>
    <t>Produkt</t>
  </si>
  <si>
    <t>Antal Lager</t>
  </si>
  <si>
    <t>Lager Værdi</t>
  </si>
  <si>
    <t>Genbestil ved antal</t>
  </si>
  <si>
    <t>Leveranstid</t>
  </si>
  <si>
    <t>Enheds Pris</t>
  </si>
  <si>
    <t>Kan ikke bestilles</t>
  </si>
  <si>
    <t>Antal Bestilt</t>
  </si>
  <si>
    <t>Appelsiner</t>
  </si>
  <si>
    <t>Agurk</t>
  </si>
  <si>
    <t>Basilikum</t>
  </si>
  <si>
    <t>Citroner</t>
  </si>
  <si>
    <t>Citrongræs</t>
  </si>
  <si>
    <t>Grape frugt</t>
  </si>
  <si>
    <t xml:space="preserve">Grønne æbler </t>
  </si>
  <si>
    <t>Ingefær</t>
  </si>
  <si>
    <t>Lime frugt</t>
  </si>
  <si>
    <t>Limeblade</t>
  </si>
  <si>
    <t>Mynte</t>
  </si>
  <si>
    <t>Nashi pærer</t>
  </si>
  <si>
    <t>Rosmarin</t>
  </si>
  <si>
    <t>Timian</t>
  </si>
  <si>
    <t>Æggehvider  0,5 L</t>
  </si>
  <si>
    <t>Vaniljestænger</t>
  </si>
  <si>
    <t>Citronjuice</t>
  </si>
  <si>
    <t>Blindsmagning</t>
  </si>
  <si>
    <t>Espresso mix</t>
  </si>
  <si>
    <t>Finest call - Blandet</t>
  </si>
  <si>
    <t>Honningsirup</t>
  </si>
  <si>
    <t>Hyldeblomstsirup</t>
  </si>
  <si>
    <t>Kanelsirup</t>
  </si>
  <si>
    <t>Limejuice</t>
  </si>
  <si>
    <t>Passionsmix</t>
  </si>
  <si>
    <t>Rababersirup</t>
  </si>
  <si>
    <t>Sukkersirup</t>
  </si>
  <si>
    <t>Vanilesirup</t>
  </si>
  <si>
    <t>Ponthier BROMBÆR</t>
  </si>
  <si>
    <t>Ponthier HINDBÆR</t>
  </si>
  <si>
    <t>Ponthier PÆRE</t>
  </si>
  <si>
    <t>Rabarber, frost 2,5 Kg</t>
  </si>
  <si>
    <t>Jorbdær, frost 2,5 kg</t>
  </si>
  <si>
    <t>Isteringer 25kg</t>
  </si>
  <si>
    <t>Isterninger 10kg (12,5kg)</t>
  </si>
  <si>
    <t>Knust is 10kg (12,5kg)</t>
  </si>
  <si>
    <t>Knust is 25kg</t>
  </si>
  <si>
    <t>GRØNT KØL</t>
  </si>
  <si>
    <t>Absolute Vodka</t>
  </si>
  <si>
    <t>Angostura</t>
  </si>
  <si>
    <t>Peychaud Bitter</t>
  </si>
  <si>
    <t>Beefeater Gin</t>
  </si>
  <si>
    <t>Beefeater Gin 24</t>
  </si>
  <si>
    <t>Four Roses Bourbon</t>
  </si>
  <si>
    <t xml:space="preserve">Søbogaard økologisk Gin </t>
  </si>
  <si>
    <t>Søbogaard økologisk Vodka</t>
  </si>
  <si>
    <t>Søbogaard økologisk Akvavit (Den første)</t>
  </si>
  <si>
    <t>Malfy Gin</t>
  </si>
  <si>
    <t>Plymouth Gin 41,2% 70cl</t>
  </si>
  <si>
    <t>Campari bitter 70cl</t>
  </si>
  <si>
    <t>Absinth Pernod 70 cl (68 %)</t>
  </si>
  <si>
    <t>Vermouth Rosso 75cl</t>
  </si>
  <si>
    <t xml:space="preserve">Cavalier Brut - Mousserende vin  </t>
  </si>
  <si>
    <t>Cavalier Demi-sec - Mousserende vin</t>
  </si>
  <si>
    <t>Jameson Irish Whiskey</t>
  </si>
  <si>
    <t xml:space="preserve">Martell V-S Cognac 70cl </t>
  </si>
  <si>
    <t>Le Favori Triple sec</t>
  </si>
  <si>
    <t>De Kuyper  - Blandet</t>
  </si>
  <si>
    <t>Små Grønne/Sure</t>
  </si>
  <si>
    <t>Fernet- banca Bitter 70cl</t>
  </si>
  <si>
    <t>Jägermeister</t>
  </si>
  <si>
    <t>Råstoff</t>
  </si>
  <si>
    <t xml:space="preserve">tequila altos </t>
  </si>
  <si>
    <t xml:space="preserve">lillet rose </t>
  </si>
  <si>
    <t>lillet hvid</t>
  </si>
  <si>
    <t>havana maestro</t>
  </si>
  <si>
    <t>jamesons caskmates</t>
  </si>
  <si>
    <t>Long island mix</t>
  </si>
  <si>
    <t>vodka og sake</t>
  </si>
  <si>
    <t xml:space="preserve">jameson black barrel </t>
  </si>
  <si>
    <t>Thorn Gin</t>
  </si>
  <si>
    <t>Glenlivet 12 års</t>
  </si>
  <si>
    <t>Baileys</t>
  </si>
  <si>
    <t>Hendricks Gin</t>
  </si>
  <si>
    <t>Resso hvidvin</t>
  </si>
  <si>
    <t xml:space="preserve">Resso rødvin </t>
  </si>
  <si>
    <t>I AM rose 75 cl</t>
  </si>
  <si>
    <t xml:space="preserve">I AM rose 150 cl </t>
  </si>
  <si>
    <t>I AM rose 300 cl</t>
  </si>
  <si>
    <t>I AM champagne brut 75 cl</t>
  </si>
  <si>
    <t>I AM champagne brut 300 cl</t>
  </si>
  <si>
    <t>I AM vodka 300 cl</t>
  </si>
  <si>
    <t>Diverse Spiritus</t>
  </si>
  <si>
    <t>Giffard Sirup - Blandet</t>
  </si>
  <si>
    <t>Marie Brizard Sirup - Blandet</t>
  </si>
  <si>
    <t>Monin Sirup - Blandet</t>
  </si>
  <si>
    <t>ALKO</t>
  </si>
  <si>
    <t>ALKO MINI</t>
  </si>
  <si>
    <t xml:space="preserve">ALKO </t>
  </si>
  <si>
    <t xml:space="preserve">Havana Club lys rom 3års </t>
  </si>
  <si>
    <t xml:space="preserve">Havana Club mørk rom (Especial) </t>
  </si>
  <si>
    <t xml:space="preserve">Sambuca Ramazzotti </t>
  </si>
  <si>
    <t xml:space="preserve">Shirayuki Japansk Sake </t>
  </si>
  <si>
    <t xml:space="preserve">Saké Karakuchi Ikkon </t>
  </si>
  <si>
    <t xml:space="preserve">Olmeca Tequila blanco </t>
  </si>
  <si>
    <t xml:space="preserve">Disaronno amaretto </t>
  </si>
  <si>
    <t xml:space="preserve">Cachaca Ypioca </t>
  </si>
  <si>
    <t>Monkey 47 Dry Gin</t>
  </si>
  <si>
    <t xml:space="preserve">Aperol Bitter </t>
  </si>
  <si>
    <t xml:space="preserve">Pimm's </t>
  </si>
  <si>
    <t xml:space="preserve">Vermouth Dry </t>
  </si>
  <si>
    <t>Æble juice fra koncentrat 1L</t>
  </si>
  <si>
    <t>Appelsin juice fra koncentrat 1L</t>
  </si>
  <si>
    <t>Dimes PINEAPPLE JUICE 1L</t>
  </si>
  <si>
    <t>Rubicon GUAVA</t>
  </si>
  <si>
    <t>Rubicon LYCHEE</t>
  </si>
  <si>
    <t>Rubicon PASSION</t>
  </si>
  <si>
    <t>Sød mælk</t>
  </si>
  <si>
    <t>Tranebær Juice fra koncentrat 1 L</t>
  </si>
  <si>
    <t xml:space="preserve">Hyldeblomstdrink Rynkeby 0,5 L </t>
  </si>
  <si>
    <t>Pantom Hyldeblomst saft 5 L</t>
  </si>
  <si>
    <t>Coca Cola, dåse (33 cl)</t>
  </si>
  <si>
    <t>Coca Cola, flaske (0.25 liter)</t>
  </si>
  <si>
    <t>Coca Cola, flaske (1.5 liter)</t>
  </si>
  <si>
    <t>Danskvand (0,3 liter)</t>
  </si>
  <si>
    <t>Denice kildevand</t>
  </si>
  <si>
    <t>Fanta Lemon, dåse (33 cl)</t>
  </si>
  <si>
    <t>Fever Tree vand - blandet, flaske (20 cl)</t>
  </si>
  <si>
    <t xml:space="preserve">Ginger ale 0,25 liter </t>
  </si>
  <si>
    <t>Ginger ale 1L</t>
  </si>
  <si>
    <t>Ginger beer</t>
  </si>
  <si>
    <t xml:space="preserve">KILDEVÆLD uden brus (0.5 liter) </t>
  </si>
  <si>
    <t>Redbull ALM</t>
  </si>
  <si>
    <t>Schweepes Lemon, flaske (25 cl)</t>
  </si>
  <si>
    <t>Schweepes Tonic, flaske (25 cl)</t>
  </si>
  <si>
    <t>Sprite 1,5 L</t>
  </si>
  <si>
    <t>Sprite, flaske (25 cl)</t>
  </si>
  <si>
    <t>VAND/MIXER</t>
  </si>
  <si>
    <t>Fever Tree Indian Tonic Dåse</t>
  </si>
  <si>
    <t>Feever Tree Medi Tonic Dåse</t>
  </si>
  <si>
    <t>Instantkaffe 250g</t>
  </si>
  <si>
    <t>Vaniljeessens</t>
  </si>
  <si>
    <t>stjerneanis</t>
  </si>
  <si>
    <t>Sukker 10Kg</t>
  </si>
  <si>
    <t>Rørsukker</t>
  </si>
  <si>
    <t>Kanelstænger</t>
  </si>
  <si>
    <t>Honning, 3 kg</t>
  </si>
  <si>
    <t>Affaldssække 135l gennemsigtige</t>
  </si>
  <si>
    <t>Fryseposer, ruller a 2L m. 75 stk.</t>
  </si>
  <si>
    <t>Hvide sække</t>
  </si>
  <si>
    <t>Glas rens</t>
  </si>
  <si>
    <t>Mundbind, 50 stk.</t>
  </si>
  <si>
    <t>TØR</t>
  </si>
  <si>
    <t>Hibiscus</t>
  </si>
  <si>
    <t>Kaffe Bønner</t>
  </si>
  <si>
    <t>Tørret Jordbær</t>
  </si>
  <si>
    <t>Ristet Egetræ Fliser</t>
  </si>
  <si>
    <t>Carlsberg Pilsner fustage</t>
  </si>
  <si>
    <t>Carlsberg Classic fustage 25 L</t>
  </si>
  <si>
    <t>Becks Fustage 30 L</t>
  </si>
  <si>
    <t>Leffe Blonde Fustage 30 L</t>
  </si>
  <si>
    <t>Hoegaarden Wit, fustage 30 L</t>
  </si>
  <si>
    <t>Tuborg Pilsner, flaske 33 cl</t>
  </si>
  <si>
    <t xml:space="preserve">Heineken Plisner, flaske 33 cl </t>
  </si>
  <si>
    <t>Kulsyre, 6 kg.</t>
  </si>
  <si>
    <t>ØL</t>
  </si>
  <si>
    <t>Pant, kasser</t>
  </si>
  <si>
    <t>Pant, flasker</t>
  </si>
  <si>
    <t>Pant, dåse</t>
  </si>
  <si>
    <t>Pant, fustager</t>
  </si>
  <si>
    <t>Pant, klusyre</t>
  </si>
  <si>
    <t>Magma Spray</t>
  </si>
  <si>
    <t>Soapberry Blossom</t>
  </si>
  <si>
    <t>Beefeater Gin PET</t>
  </si>
  <si>
    <t>Runny Honey</t>
  </si>
  <si>
    <t>Kahlua PET</t>
  </si>
  <si>
    <t>Havana PET</t>
  </si>
  <si>
    <t>Vaniljesirup</t>
  </si>
  <si>
    <t>Sukker &amp; Bitter</t>
  </si>
  <si>
    <t>Mure</t>
  </si>
  <si>
    <t>Nørrebrew Fingers Tonic</t>
  </si>
  <si>
    <t>Malfy Lemon</t>
  </si>
  <si>
    <t>Martin Millers</t>
  </si>
  <si>
    <t>Sorte sække</t>
  </si>
  <si>
    <t>Burts chips</t>
  </si>
  <si>
    <t>Marsh mallows</t>
  </si>
  <si>
    <t>Mandler</t>
  </si>
  <si>
    <t>Peanuts</t>
  </si>
  <si>
    <t>Popcorn</t>
  </si>
  <si>
    <t>Blind Smagning Gin Juice 10CL PET</t>
  </si>
  <si>
    <t>Plymouth Sloe Gin 6CL PET</t>
  </si>
  <si>
    <t>Sloe Gin Mix Non Alco 6CL PET</t>
  </si>
  <si>
    <t>Plastik glas NO NAME 35cl</t>
  </si>
  <si>
    <t>Plastisk glas CC 35cl</t>
  </si>
  <si>
    <t>Servietter 24x24 (100stk)</t>
  </si>
  <si>
    <t xml:space="preserve">Sugerør kort 150 mm - Poser 250 stk. </t>
  </si>
  <si>
    <t xml:space="preserve">Sugerør mellem 200 mm - Poser 250 stk. </t>
  </si>
  <si>
    <t>Træ muddlers</t>
  </si>
  <si>
    <t>Boston shakere</t>
  </si>
  <si>
    <t>Cocktailske m. muddler</t>
  </si>
  <si>
    <t>Barmåtte mini</t>
  </si>
  <si>
    <t>Lime squeezer</t>
  </si>
  <si>
    <t>Lime squeezer (Hanava club)</t>
  </si>
  <si>
    <t>3 delt shakere</t>
  </si>
  <si>
    <t>SALG</t>
  </si>
  <si>
    <t>Jigger</t>
  </si>
  <si>
    <t>Speedpour</t>
  </si>
  <si>
    <t>Strainers</t>
  </si>
  <si>
    <t xml:space="preserve">Highball </t>
  </si>
  <si>
    <t>Lowball</t>
  </si>
  <si>
    <t>Coupette</t>
  </si>
  <si>
    <t>Vinglas</t>
  </si>
  <si>
    <t>Syltetøjsglas</t>
  </si>
  <si>
    <t>Hobsterglas</t>
  </si>
  <si>
    <t>Champagneglas</t>
  </si>
  <si>
    <t>Lilletglas</t>
  </si>
  <si>
    <t>Poly vinglas</t>
  </si>
  <si>
    <t>Barcaddy</t>
  </si>
  <si>
    <t>barske</t>
  </si>
  <si>
    <t>Bostonglas</t>
  </si>
  <si>
    <t>Pæberkværn</t>
  </si>
  <si>
    <t>Fine strainer</t>
  </si>
  <si>
    <t>Is/champange bowle</t>
  </si>
  <si>
    <t>Isske</t>
  </si>
  <si>
    <t>kaffebøtter</t>
  </si>
  <si>
    <t>Klude Blå / Rød / Gul</t>
  </si>
  <si>
    <t>Knive</t>
  </si>
  <si>
    <t>Limebakke gs LILLE-HØJ</t>
  </si>
  <si>
    <t>Limebakke gs. LILLE-LAV</t>
  </si>
  <si>
    <t>Limebakke gs. STOR-HØJ</t>
  </si>
  <si>
    <t>Limebakke gs. STOR-LAV</t>
  </si>
  <si>
    <t>Limebakke med huller</t>
  </si>
  <si>
    <t>Limebakke METAL</t>
  </si>
  <si>
    <t>Limebakke Sort, STOR-LAV</t>
  </si>
  <si>
    <t>Limebakke sort, STOR/HØJ</t>
  </si>
  <si>
    <t>Mexican Elbow</t>
  </si>
  <si>
    <t>Muddler</t>
  </si>
  <si>
    <t>Oplukker</t>
  </si>
  <si>
    <t>Plast flasker</t>
  </si>
  <si>
    <t>Serveringsmåtter</t>
  </si>
  <si>
    <t>Shaker sæt</t>
  </si>
  <si>
    <t>Shots holder</t>
  </si>
  <si>
    <t>Skraldespand</t>
  </si>
  <si>
    <t>Skræller</t>
  </si>
  <si>
    <t>Småt skærebrædt</t>
  </si>
  <si>
    <t>Speedpours</t>
  </si>
  <si>
    <t>Spildspand</t>
  </si>
  <si>
    <t>Squeezer bottle 0,67 liter</t>
  </si>
  <si>
    <t>Stort skærebrædt</t>
  </si>
  <si>
    <t>Strainer</t>
  </si>
  <si>
    <t>Vask</t>
  </si>
  <si>
    <t>Viskestykker</t>
  </si>
  <si>
    <t>Tragte</t>
  </si>
  <si>
    <t>Kurvogn lav grå</t>
  </si>
  <si>
    <t>Cocktailcompany tape, ruller</t>
  </si>
  <si>
    <t>Cocktaildispencer 5L</t>
  </si>
  <si>
    <t>Cocktaildispencer 8L</t>
  </si>
  <si>
    <t>Dunk (10l)</t>
  </si>
  <si>
    <t>Dunk (20l)</t>
  </si>
  <si>
    <t>Dunk (30l)</t>
  </si>
  <si>
    <t>Gryde, 20 L</t>
  </si>
  <si>
    <t>Køleelementer</t>
  </si>
  <si>
    <t>Køletasker</t>
  </si>
  <si>
    <t>Mælkekasser</t>
  </si>
  <si>
    <t>Plastik kasse til transport</t>
  </si>
  <si>
    <t>Spand (20l)</t>
  </si>
  <si>
    <t>Stor træske</t>
  </si>
  <si>
    <t>Træbar</t>
  </si>
  <si>
    <t>Dobbelt bar</t>
  </si>
  <si>
    <t>Kursusbar</t>
  </si>
  <si>
    <t xml:space="preserve">læder bar </t>
  </si>
  <si>
    <t>Metalbar</t>
  </si>
  <si>
    <t>Metalbar (Ny)</t>
  </si>
  <si>
    <t>Kop- og glaskurv</t>
  </si>
  <si>
    <t>Glasbakker, plast (alle slags)</t>
  </si>
  <si>
    <t xml:space="preserve">Ekstra ramme grå </t>
  </si>
  <si>
    <t>Skal Tælles</t>
  </si>
  <si>
    <t>Kahlúa 70cl - Ink. 1sal</t>
  </si>
  <si>
    <t>Cellofan Påse Tyk</t>
  </si>
  <si>
    <t>Cellofan Påse Small</t>
  </si>
  <si>
    <t>Bakke bund hjul</t>
  </si>
  <si>
    <t>Event</t>
  </si>
  <si>
    <t>Spand (10l)</t>
  </si>
  <si>
    <t>Versju Drue Syre</t>
  </si>
  <si>
    <t>Piper Chips</t>
  </si>
  <si>
    <t>Flaskeåbnere Feever Tree</t>
  </si>
  <si>
    <t>Cointreau</t>
  </si>
  <si>
    <t>Plastik Glas 10 cl TASTING - TÆLLES IK</t>
  </si>
  <si>
    <t>Cocktailglas m/sort fod - TÆLLES IK</t>
  </si>
  <si>
    <t xml:space="preserve">Lageroptælling </t>
  </si>
  <si>
    <t>Lagerværdi i bogføringen sidste måned</t>
  </si>
  <si>
    <t>Udfyldes af KT</t>
  </si>
  <si>
    <t>Optalt af:</t>
  </si>
  <si>
    <t>Angiv navn i det farvede felt</t>
  </si>
  <si>
    <t>Gennemgået og godkendt af:</t>
  </si>
  <si>
    <t>Dato:</t>
  </si>
  <si>
    <t>Finest Call Strawberry 1L</t>
  </si>
  <si>
    <t>MB Strawberry 70CL</t>
  </si>
  <si>
    <t>MB Passion 70CL</t>
  </si>
  <si>
    <t>Coconut PET</t>
  </si>
  <si>
    <t>Magma Spray Non Alko</t>
  </si>
  <si>
    <t>Sambuca Sukker</t>
  </si>
  <si>
    <t>Plymouth Sloe Gin 70cl</t>
  </si>
  <si>
    <t>Passion Frugt Ponthier 1L</t>
  </si>
  <si>
    <t>Kaffefløde 20ml x 100st</t>
  </si>
  <si>
    <t>Ananas Brick 200ml x27</t>
  </si>
  <si>
    <t>Dansk Vand Frem 250ml</t>
  </si>
  <si>
    <t>Sukker 3gr 1000st</t>
  </si>
  <si>
    <t>Boston Tin shaker Bacardi</t>
  </si>
  <si>
    <t>Bar Måtte Lang</t>
  </si>
  <si>
    <t xml:space="preserve">Prepack sugerør </t>
  </si>
  <si>
    <t>Printpapir 250st</t>
  </si>
  <si>
    <t>Limstift 35gr</t>
  </si>
  <si>
    <t>Plastfilm 450x300m vangby emb</t>
  </si>
  <si>
    <t>Filter bønner kaffe gr</t>
  </si>
  <si>
    <t>Affaldsække Gul 10st</t>
  </si>
  <si>
    <t>Pantpåse DRS</t>
  </si>
  <si>
    <t>Gulv Misc Produkter</t>
  </si>
  <si>
    <t>Ajax 1L Gukv</t>
  </si>
  <si>
    <t>Snapseglas PLAST 3cl</t>
  </si>
  <si>
    <t>Håndsprit 600ml</t>
  </si>
  <si>
    <t>Cool Cup 16cl</t>
  </si>
  <si>
    <t>Total:</t>
  </si>
  <si>
    <t>TOTAL</t>
  </si>
  <si>
    <t>Andreas Nilsson</t>
  </si>
  <si>
    <t>?</t>
  </si>
  <si>
    <t>Istern påser 24x30st</t>
  </si>
  <si>
    <t>Kassen Cocktail Billet</t>
  </si>
  <si>
    <t>Dato:31-03-2021</t>
  </si>
  <si>
    <t>*</t>
  </si>
  <si>
    <t>1/2 første sal.</t>
  </si>
  <si>
    <t>Brugte tønder</t>
  </si>
  <si>
    <t>Nye tønder</t>
  </si>
  <si>
    <t>Brugte låg</t>
  </si>
  <si>
    <t>Nye låg</t>
  </si>
  <si>
    <t>Isskeer</t>
  </si>
  <si>
    <t>Fødevaregodkendte poser, ruller</t>
  </si>
  <si>
    <t>Engangshandker, pakker</t>
  </si>
  <si>
    <t>Is til fest tape, ruller</t>
  </si>
  <si>
    <t>Kødposer til isrumspakning</t>
  </si>
  <si>
    <t>Låg, små termokasser 10 kg</t>
  </si>
  <si>
    <t>Isbowler</t>
  </si>
  <si>
    <t>Små termokasser, 10 kg</t>
  </si>
  <si>
    <t>Klistermærker</t>
  </si>
  <si>
    <t>Grøn</t>
  </si>
  <si>
    <t>Gul</t>
  </si>
  <si>
    <t>Blå</t>
  </si>
  <si>
    <t>Rød (10 kg knust)</t>
  </si>
  <si>
    <t>Lilla (10 kg isterning)</t>
  </si>
  <si>
    <t>Sorte klistermærker</t>
  </si>
  <si>
    <t>Klistermærker med tal</t>
  </si>
  <si>
    <t>Kilstemærker til tønder - store grønne</t>
  </si>
  <si>
    <t>Hobbyknive</t>
  </si>
  <si>
    <t>Handske</t>
  </si>
  <si>
    <t>Engangsprodukt</t>
  </si>
  <si>
    <t>Plastglas catersource, 30 cl (100 stk)</t>
  </si>
  <si>
    <t>Plastglas catersource, 40 cl (50 stk)</t>
  </si>
  <si>
    <t>Plastglas Multiline, 50 cl (50 stk)</t>
  </si>
  <si>
    <t>Snapseglas i plast, 3 cl (50 stk)</t>
  </si>
  <si>
    <t>Bordtennis bolde, 6 stk.</t>
  </si>
  <si>
    <t>Premix kasser</t>
  </si>
  <si>
    <t>Absolut vodka</t>
  </si>
  <si>
    <t>Beefeater gin</t>
  </si>
  <si>
    <t>Captain Gin</t>
  </si>
  <si>
    <t>Captain Rom</t>
  </si>
  <si>
    <t>Cuba pure vodka</t>
  </si>
  <si>
    <t>Fernet Branca</t>
  </si>
  <si>
    <t>Havana club lys Rom</t>
  </si>
  <si>
    <t>Kahlúa</t>
  </si>
  <si>
    <t>Råstoff Shots</t>
  </si>
  <si>
    <t>Små Grønne/Sure Shots</t>
  </si>
  <si>
    <t>Fanta Lemon, flaske (1,5 L)</t>
  </si>
  <si>
    <t>Coca Cola, flaske (1,5 L)</t>
  </si>
  <si>
    <t>Schweeppes Tonic, flaske (1,25 L)</t>
  </si>
  <si>
    <t>Schweeppes Lemon, flaske (1,25 L)</t>
  </si>
  <si>
    <t>Schweeppes Ginger Ale, flaske (1,25 L)</t>
  </si>
  <si>
    <t>Schweeppes Ginger Ale, flaske (25 cl )</t>
  </si>
  <si>
    <t>Breezer Pineapple</t>
  </si>
  <si>
    <t>Breezer Lime</t>
  </si>
  <si>
    <t>Breezer Peach</t>
  </si>
  <si>
    <t>Breezer Orange</t>
  </si>
  <si>
    <t>Breezer Mango</t>
  </si>
  <si>
    <t>Breezer Strawberry</t>
  </si>
  <si>
    <t>Corona Extra Plisner, flaske ( 35,5 cl)</t>
  </si>
  <si>
    <t>Royal Pilsner, dåse (33 cl)</t>
  </si>
  <si>
    <t>Carlsberg Pilsner, fustage 25 L</t>
  </si>
  <si>
    <t>Grøn Tuborg, Fustage 25 L</t>
  </si>
  <si>
    <t xml:space="preserve">Kulsyre, 6 kg. </t>
  </si>
  <si>
    <t>Pant, kylsure</t>
  </si>
  <si>
    <t>Pant, fustage</t>
  </si>
  <si>
    <t>Pant, Kasser</t>
  </si>
  <si>
    <t>Potio tape, ruller</t>
  </si>
  <si>
    <t>Engangsprodukter</t>
  </si>
  <si>
    <t>Spiritus</t>
  </si>
  <si>
    <t>Mixer</t>
  </si>
  <si>
    <t>Øl &amp; RTD</t>
  </si>
  <si>
    <t>Pant</t>
  </si>
  <si>
    <t>Orange bitter 28% 10CL</t>
  </si>
  <si>
    <t>Havana Club lys rom 3års 70cl</t>
  </si>
  <si>
    <t>Havana Club mørk rom (Especial) 70cl</t>
  </si>
  <si>
    <t>Havana Club mørk rom 7års 70cl</t>
  </si>
  <si>
    <t>sambuca casoni bianco 70CL</t>
  </si>
  <si>
    <t>Shirayuki Japansk Sake 75cl</t>
  </si>
  <si>
    <t>Olmeca Tequila blanco 70cl</t>
  </si>
  <si>
    <t>Disaronno amaretto 70cl</t>
  </si>
  <si>
    <t>Kahlúa 70cl</t>
  </si>
  <si>
    <t>Monkey 47 Dry gin 50cl</t>
  </si>
  <si>
    <t>Aperol bitter 70cl</t>
  </si>
  <si>
    <t>Pimm's 70cl</t>
  </si>
  <si>
    <t>Pernod paris 70 cl. (40%)</t>
  </si>
  <si>
    <t>Vermouth Dry 75cl</t>
  </si>
  <si>
    <t>Talisker (single malt) scotch whisky 10års</t>
  </si>
  <si>
    <t>Martell V-S-O-P</t>
  </si>
  <si>
    <t>Gosling Rom</t>
  </si>
  <si>
    <t>Giffard MURE</t>
  </si>
  <si>
    <t>Giffard CHOCOLAT hvid chokolade</t>
  </si>
  <si>
    <t>Giffard WATERMELON</t>
  </si>
  <si>
    <t>Giffard CURACAO BLEU</t>
  </si>
  <si>
    <t>Giffard FRAISES</t>
  </si>
  <si>
    <t>Giffard AGAVE</t>
  </si>
  <si>
    <t>appelsin juice fra koncentrat 1L</t>
  </si>
  <si>
    <t>Ocean spray CRANBERRY CLASSIC</t>
  </si>
  <si>
    <t>Coco Lopez COCONUT CREAM</t>
  </si>
  <si>
    <t xml:space="preserve">Rynkeby ananasjuice </t>
  </si>
  <si>
    <t xml:space="preserve">Hendricks Gin </t>
  </si>
  <si>
    <t xml:space="preserve">Sipsmith Sloe gin </t>
  </si>
  <si>
    <t>Whitley Neil</t>
  </si>
  <si>
    <t xml:space="preserve">Jensen´s Old tom </t>
  </si>
  <si>
    <t xml:space="preserve">No3 gin </t>
  </si>
  <si>
    <t xml:space="preserve">Geranium </t>
  </si>
  <si>
    <t xml:space="preserve">Old English Gin </t>
  </si>
  <si>
    <t>Blåt vin</t>
  </si>
  <si>
    <t xml:space="preserve">Sipsmith Dry gin </t>
  </si>
  <si>
    <t xml:space="preserve">Juniper Green </t>
  </si>
  <si>
    <t xml:space="preserve">Gin Mare </t>
  </si>
  <si>
    <t xml:space="preserve">Beefeater Gin burroughs </t>
  </si>
  <si>
    <t>BUSS N 509</t>
  </si>
  <si>
    <t xml:space="preserve">Cherry Heering </t>
  </si>
  <si>
    <t xml:space="preserve">Capel - Pisco </t>
  </si>
  <si>
    <t xml:space="preserve">Cointreau </t>
  </si>
  <si>
    <t>Frangelico $</t>
  </si>
  <si>
    <t xml:space="preserve">Luxado Maraschino </t>
  </si>
  <si>
    <t xml:space="preserve">Diplomatico Reserva </t>
  </si>
  <si>
    <t xml:space="preserve">Diplomatico Vintage </t>
  </si>
  <si>
    <t xml:space="preserve">A.H Riise rom Reserva </t>
  </si>
  <si>
    <t xml:space="preserve">Blackwell </t>
  </si>
  <si>
    <t xml:space="preserve">Cachaca </t>
  </si>
  <si>
    <t xml:space="preserve">Absolut Elyx </t>
  </si>
  <si>
    <t xml:space="preserve">ZING vodka </t>
  </si>
  <si>
    <t xml:space="preserve">Stolichnaya Elit </t>
  </si>
  <si>
    <t xml:space="preserve">Virtuous vodka </t>
  </si>
  <si>
    <t xml:space="preserve">Zubrowka vodka </t>
  </si>
  <si>
    <t xml:space="preserve">Aberlauer 10 års </t>
  </si>
  <si>
    <t xml:space="preserve">La Gavulin </t>
  </si>
  <si>
    <t xml:space="preserve">Glenlivet </t>
  </si>
  <si>
    <t xml:space="preserve">Singleton 12 års </t>
  </si>
  <si>
    <t xml:space="preserve">Chivas Regal 12 års </t>
  </si>
  <si>
    <t xml:space="preserve">Four Roses Bourbon small batch </t>
  </si>
  <si>
    <t xml:space="preserve">Bulleit Rye </t>
  </si>
  <si>
    <t>Rittenhouse</t>
  </si>
  <si>
    <t xml:space="preserve">DOM Benedictine </t>
  </si>
  <si>
    <t xml:space="preserve">Orgeat </t>
  </si>
  <si>
    <t xml:space="preserve">Giffard Franboise </t>
  </si>
  <si>
    <t xml:space="preserve">Fentimans rosevand </t>
  </si>
  <si>
    <t xml:space="preserve">Chambord </t>
  </si>
  <si>
    <t xml:space="preserve">Giffard Hyldeblomst </t>
  </si>
  <si>
    <t xml:space="preserve">Peychaud´s bitter </t>
  </si>
  <si>
    <t xml:space="preserve">Bols melon </t>
  </si>
  <si>
    <t xml:space="preserve">Chartreuse </t>
  </si>
  <si>
    <t xml:space="preserve">Sochu </t>
  </si>
  <si>
    <t xml:space="preserve">Stevia sukker 500g </t>
  </si>
  <si>
    <t xml:space="preserve">Aloe vera te 400g </t>
  </si>
  <si>
    <t xml:space="preserve">Ponthier Passion </t>
  </si>
  <si>
    <t xml:space="preserve">Ponthier Pære </t>
  </si>
  <si>
    <t xml:space="preserve">Ponthier Hindbær </t>
  </si>
  <si>
    <t>Stødt hvid sukker 10 kg</t>
  </si>
  <si>
    <t xml:space="preserve">Blaavand rarbarber bolsjer </t>
  </si>
  <si>
    <t xml:space="preserve">Oreo pakker  154g </t>
  </si>
  <si>
    <t xml:space="preserve">kaktus </t>
  </si>
  <si>
    <t xml:space="preserve">Amarena bær 890g </t>
  </si>
  <si>
    <t xml:space="preserve">Nespressoo Espresso 95g </t>
  </si>
  <si>
    <t xml:space="preserve">Vanilje pulver Dr. Oetker </t>
  </si>
  <si>
    <t xml:space="preserve">Random topbar </t>
  </si>
  <si>
    <t xml:space="preserve">Frugt </t>
  </si>
  <si>
    <t xml:space="preserve">Cricket juice </t>
  </si>
  <si>
    <t xml:space="preserve">Thomas Henry tonic 20 cl </t>
  </si>
  <si>
    <t xml:space="preserve">Carlsberg </t>
  </si>
  <si>
    <t xml:space="preserve">Pure lakrids </t>
  </si>
  <si>
    <t>Stedmoder blomster</t>
  </si>
  <si>
    <t xml:space="preserve">Postmix tonic 5 liter </t>
  </si>
  <si>
    <t xml:space="preserve">postmix lemon 5 liter </t>
  </si>
  <si>
    <t xml:space="preserve">Postmix Carlsberg sport 5 liter </t>
  </si>
  <si>
    <t xml:space="preserve">Postmix coca cola zero 5 liter </t>
  </si>
  <si>
    <t xml:space="preserve">Postmix orange 5 liter </t>
  </si>
  <si>
    <t xml:space="preserve">Postmix coca cola 20 liter </t>
  </si>
  <si>
    <t>Pink Grape Sk (2744543)</t>
  </si>
  <si>
    <t>Citron Sodavand (239181)</t>
  </si>
  <si>
    <t>Lime Frugt</t>
  </si>
  <si>
    <t>Pet låg</t>
  </si>
  <si>
    <t>ALKOHOL</t>
  </si>
  <si>
    <t>PET</t>
  </si>
  <si>
    <t>Bacardi Carta Blanca</t>
  </si>
  <si>
    <t>VAND</t>
  </si>
  <si>
    <t>GRØNT</t>
  </si>
  <si>
    <t>ISENKRAM</t>
  </si>
  <si>
    <t>VCK</t>
  </si>
  <si>
    <t>VCK Kasser</t>
  </si>
  <si>
    <t>Pet 10cl Tom</t>
  </si>
  <si>
    <t>Pet 6 cl Tom</t>
  </si>
  <si>
    <t>Shot Hindbær</t>
  </si>
  <si>
    <t>Somersby Red Rhuberb 33cl</t>
  </si>
  <si>
    <t>No</t>
  </si>
  <si>
    <t>INVENTAR</t>
  </si>
  <si>
    <t>Glasbakker, plast - 25 rum</t>
  </si>
  <si>
    <t>Glas og Plast</t>
  </si>
  <si>
    <t>vaniljestænger</t>
  </si>
  <si>
    <t>Ponthier puree BROMBÆR</t>
  </si>
  <si>
    <t>Ponthier puree HINDBÆR</t>
  </si>
  <si>
    <t>Ponthier puree PÆRE</t>
  </si>
  <si>
    <t>sambuca Ramazzotti 70CL</t>
  </si>
  <si>
    <t>Saké Karakuchi Ikkon 200 cl</t>
  </si>
  <si>
    <t>Cachaca Ypioca 70cl</t>
  </si>
  <si>
    <t>Resso Rosevin</t>
  </si>
  <si>
    <t>Frem Vand - blandet, flaske (25 cl)</t>
  </si>
  <si>
    <t>sorte sække</t>
  </si>
  <si>
    <t>Hansker, pakke</t>
  </si>
  <si>
    <t>Håndsprit</t>
  </si>
  <si>
    <t>Plastik Glas 10 cl TASTING</t>
  </si>
  <si>
    <t>snapseglas PLAST 3cl</t>
  </si>
  <si>
    <t>Cocktailglas m/sort fod</t>
  </si>
  <si>
    <t>VAND MIX</t>
  </si>
  <si>
    <t>PANT</t>
  </si>
  <si>
    <t>IS</t>
  </si>
  <si>
    <t>Lagerværdi</t>
  </si>
  <si>
    <t>KØBENHAVN</t>
  </si>
  <si>
    <t>KØBENHAVN BAR</t>
  </si>
  <si>
    <t>Knabro Aloe</t>
  </si>
  <si>
    <t>ÅRHUS</t>
  </si>
  <si>
    <t>INVENTAR CC KBH</t>
  </si>
  <si>
    <t>CC KBH</t>
  </si>
  <si>
    <t>POTIO KBH</t>
  </si>
  <si>
    <t>ITF KBH</t>
  </si>
  <si>
    <t>INVENTAR CC ÅRHUS</t>
  </si>
  <si>
    <t>CC ÅRHUS</t>
  </si>
  <si>
    <t>POTIO ÅRHUS</t>
  </si>
  <si>
    <t>ITF ÅRHUS</t>
  </si>
  <si>
    <t>TOTAL ALLE STEDER:</t>
  </si>
  <si>
    <t>LAGER VÆRDI:</t>
  </si>
  <si>
    <t>Cookies x100st</t>
  </si>
  <si>
    <t>Jameson Papkrus 8oz</t>
  </si>
  <si>
    <t>Absolut Papkrus 10oz</t>
  </si>
  <si>
    <t>Cocktailglas m/sortfod</t>
  </si>
  <si>
    <t>Champagne Lux Plastik</t>
  </si>
  <si>
    <t>5KG</t>
  </si>
  <si>
    <t>VCK Sizzel Pak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</si>
</sst>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0.00\ &quot;kr&quot;_-;\-* #,##0.00\ &quot;kr&quot;_-;_-* &quot;-&quot;??\ &quot;kr&quot;_-;_-@_-"/>
    <numFmt numFmtId="43" formatCode="_-* #,##0.00_-;\-* #,##0.00_-;_-* &quot;-&quot;??_-;_-@_-"/>
    <numFmt numFmtId="164" formatCode="&quot;$&quot;#,##0.00"/>
    <numFmt numFmtId="165" formatCode="#,##0.00\ &quot;kr&quot;"/>
    <numFmt numFmtId="166" formatCode="_ * #,##0.00_ ;_ * \-#,##0.00_ ;_ * &quot;-&quot;??_ ;_ @_ "/>
  </numFmts>
  <fonts count="20">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0"/>
      <color theme="1"/>
      <name val="Franklin Gothic Book"/>
      <family val="2"/>
      <scheme val="minor"/>
    </font>
    <font>
      <sz val="11"/>
      <color theme="0"/>
      <name val="Franklin Gothic Book"/>
      <family val="2"/>
      <scheme val="minor"/>
    </font>
    <font>
      <sz val="12"/>
      <color theme="1"/>
      <name val="Franklin Gothic Book"/>
      <family val="2"/>
      <scheme val="minor"/>
    </font>
    <font>
      <sz val="11"/>
      <color theme="1"/>
      <name val="Franklin Gothic Book"/>
      <family val="2"/>
      <scheme val="minor"/>
    </font>
    <font>
      <sz val="11"/>
      <color rgb="FF1D1C1D"/>
      <name val="Arial"/>
      <family val="2"/>
    </font>
    <font>
      <b/>
      <u/>
      <sz val="18"/>
      <color theme="1"/>
      <name val="Franklin Gothic Book"/>
      <family val="2"/>
      <scheme val="minor"/>
    </font>
    <font>
      <b/>
      <sz val="12"/>
      <color theme="1"/>
      <name val="Franklin Gothic Book"/>
      <family val="2"/>
      <scheme val="minor"/>
    </font>
    <font>
      <b/>
      <sz val="11"/>
      <color theme="1"/>
      <name val="Franklin Gothic Book"/>
      <family val="2"/>
      <scheme val="minor"/>
    </font>
    <font>
      <sz val="10"/>
      <color rgb="FF000000"/>
      <name val="Libre Franklin"/>
    </font>
    <font>
      <i/>
      <sz val="12"/>
      <color theme="1"/>
      <name val="Franklin Gothic Book"/>
      <family val="2"/>
      <scheme val="minor"/>
    </font>
    <font>
      <b/>
      <u/>
      <sz val="12"/>
      <color theme="1"/>
      <name val="Franklin Gothic Book"/>
      <family val="2"/>
      <scheme val="minor"/>
    </font>
    <font>
      <i/>
      <sz val="11"/>
      <color theme="1"/>
      <name val="Franklin Gothic Book"/>
      <family val="2"/>
      <scheme val="minor"/>
    </font>
    <font>
      <u/>
      <sz val="11"/>
      <color theme="1"/>
      <name val="Franklin Gothic Book"/>
      <family val="2"/>
      <scheme val="minor"/>
    </font>
    <font>
      <b/>
      <u/>
      <sz val="11"/>
      <color theme="1"/>
      <name val="Franklin Gothic Book"/>
      <family val="2"/>
      <scheme val="minor"/>
    </font>
    <font>
      <u/>
      <sz val="10"/>
      <color theme="1"/>
      <name val="Franklin Gothic Book"/>
      <family val="2"/>
      <scheme val="minor"/>
    </font>
    <font>
      <b/>
      <sz val="16"/>
      <color theme="1"/>
      <name val="Franklin Gothic Book"/>
      <family val="2"/>
      <scheme val="minor"/>
    </font>
    <font>
      <b/>
      <sz val="14"/>
      <color theme="1"/>
      <name val="Franklin Gothic Book"/>
      <family val="2"/>
      <scheme val="minor"/>
    </font>
  </fonts>
  <fills count="14">
    <fill>
      <patternFill patternType="none"/>
    </fill>
    <fill>
      <patternFill patternType="gray125"/>
    </fill>
    <fill>
      <patternFill patternType="solid">
        <fgColor theme="4"/>
      </patternFill>
    </fill>
    <fill>
      <patternFill patternType="solid">
        <fgColor theme="7" tint="0.79998168889431442"/>
        <bgColor indexed="64"/>
      </patternFill>
    </fill>
    <fill>
      <patternFill patternType="solid">
        <fgColor rgb="FFFFEEB7"/>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bgColor indexed="64"/>
      </patternFill>
    </fill>
    <fill>
      <patternFill patternType="solid">
        <fgColor rgb="FF92D050"/>
        <bgColor indexed="64"/>
      </patternFill>
    </fill>
  </fills>
  <borders count="4">
    <border>
      <left/>
      <right/>
      <top/>
      <bottom/>
      <diagonal/>
    </border>
    <border>
      <left/>
      <right/>
      <top style="thin">
        <color auto="1"/>
      </top>
      <bottom style="thin">
        <color auto="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6">
    <xf numFmtId="0" fontId="0" fillId="0" borderId="0"/>
    <xf numFmtId="0" fontId="4" fillId="2" borderId="0" applyNumberFormat="0" applyBorder="0" applyAlignment="0" applyProtection="0"/>
    <xf numFmtId="0" fontId="5" fillId="0" borderId="0"/>
    <xf numFmtId="43" fontId="6" fillId="0" borderId="0" applyFont="0" applyFill="0" applyBorder="0" applyAlignment="0" applyProtection="0"/>
    <xf numFmtId="166" fontId="5" fillId="0" borderId="0" applyFont="0" applyFill="0" applyBorder="0" applyAlignment="0" applyProtection="0"/>
    <xf numFmtId="44" fontId="6" fillId="0" borderId="0" applyFont="0" applyFill="0" applyBorder="0" applyAlignment="0" applyProtection="0"/>
  </cellStyleXfs>
  <cellXfs count="96">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Font="1" applyFill="1" applyAlignment="1">
      <alignment horizontal="center" vertical="center" wrapText="1"/>
    </xf>
    <xf numFmtId="164" fontId="0" fillId="0" borderId="0" xfId="0" applyNumberFormat="1" applyFont="1" applyFill="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0" fontId="3" fillId="0" borderId="0" xfId="0" applyFont="1" applyAlignment="1">
      <alignment horizontal="left" vertical="center" indent="1"/>
    </xf>
    <xf numFmtId="0" fontId="3" fillId="0" borderId="0" xfId="0" applyFont="1" applyAlignment="1">
      <alignment horizontal="right" vertical="center" indent="1"/>
    </xf>
    <xf numFmtId="165" fontId="1" fillId="0" borderId="0" xfId="0" applyNumberFormat="1" applyFont="1" applyAlignment="1">
      <alignment horizontal="right" vertical="center" indent="1"/>
    </xf>
    <xf numFmtId="165" fontId="3" fillId="0" borderId="0" xfId="0" applyNumberFormat="1" applyFont="1" applyAlignment="1">
      <alignment horizontal="right" vertical="center" indent="1"/>
    </xf>
    <xf numFmtId="0" fontId="0" fillId="0" borderId="0" xfId="2" applyFont="1"/>
    <xf numFmtId="0" fontId="5" fillId="0" borderId="0" xfId="2"/>
    <xf numFmtId="0" fontId="0" fillId="0" borderId="0" xfId="1" applyFont="1" applyFill="1" applyBorder="1"/>
    <xf numFmtId="166" fontId="0" fillId="0" borderId="0" xfId="1" applyNumberFormat="1" applyFont="1" applyFill="1" applyBorder="1"/>
    <xf numFmtId="166" fontId="1" fillId="0" borderId="0" xfId="1" applyNumberFormat="1" applyFont="1" applyFill="1" applyBorder="1" applyAlignment="1">
      <alignment horizontal="left" vertical="center" indent="1"/>
    </xf>
    <xf numFmtId="0" fontId="1" fillId="0" borderId="0" xfId="0" applyFont="1" applyAlignment="1" applyProtection="1">
      <alignment horizontal="left" vertical="center" indent="1"/>
      <protection locked="0"/>
    </xf>
    <xf numFmtId="0" fontId="0" fillId="0" borderId="0" xfId="0" applyProtection="1">
      <protection locked="0"/>
    </xf>
    <xf numFmtId="165" fontId="1" fillId="0" borderId="0" xfId="0" applyNumberFormat="1" applyFont="1" applyAlignment="1" applyProtection="1">
      <alignment horizontal="right" vertical="center" indent="1"/>
      <protection locked="0"/>
    </xf>
    <xf numFmtId="0" fontId="1" fillId="0" borderId="0" xfId="0" applyFont="1" applyAlignment="1" applyProtection="1">
      <alignment horizontal="right" vertical="center" indent="1"/>
      <protection locked="0"/>
    </xf>
    <xf numFmtId="0" fontId="1" fillId="0" borderId="0" xfId="0" applyFont="1" applyAlignment="1" applyProtection="1">
      <alignment horizontal="center" vertical="center"/>
    </xf>
    <xf numFmtId="165" fontId="1" fillId="0" borderId="0" xfId="0" applyNumberFormat="1" applyFont="1" applyAlignment="1" applyProtection="1">
      <alignment horizontal="right" vertical="center" indent="1"/>
    </xf>
    <xf numFmtId="165" fontId="3" fillId="0" borderId="0" xfId="0" applyNumberFormat="1" applyFont="1" applyAlignment="1" applyProtection="1">
      <alignment horizontal="right" vertical="center" indent="1"/>
      <protection locked="0"/>
    </xf>
    <xf numFmtId="0" fontId="0" fillId="0" borderId="0" xfId="2" applyFont="1" applyProtection="1">
      <protection locked="0"/>
    </xf>
    <xf numFmtId="0" fontId="5" fillId="0" borderId="0" xfId="2" applyProtection="1">
      <protection locked="0"/>
    </xf>
    <xf numFmtId="0" fontId="3" fillId="0" borderId="0" xfId="2" applyFont="1" applyAlignment="1" applyProtection="1">
      <alignment horizontal="left" vertical="center" indent="1"/>
      <protection locked="0"/>
    </xf>
    <xf numFmtId="0" fontId="1" fillId="0" borderId="0" xfId="2" applyFont="1" applyAlignment="1" applyProtection="1">
      <alignment horizontal="left" vertical="center" indent="1"/>
      <protection locked="0"/>
    </xf>
    <xf numFmtId="0" fontId="3" fillId="0" borderId="0" xfId="0" applyFont="1" applyAlignment="1" applyProtection="1">
      <alignment horizontal="left" vertical="center" indent="1"/>
      <protection locked="0"/>
    </xf>
    <xf numFmtId="0" fontId="3" fillId="0" borderId="0" xfId="0" applyFont="1" applyAlignment="1" applyProtection="1">
      <alignment horizontal="right" vertical="center" indent="1"/>
      <protection locked="0"/>
    </xf>
    <xf numFmtId="43" fontId="5" fillId="0" borderId="0" xfId="3" applyFont="1" applyFill="1"/>
    <xf numFmtId="2" fontId="0" fillId="0" borderId="0" xfId="4" applyNumberFormat="1" applyFont="1" applyFill="1"/>
    <xf numFmtId="14" fontId="0" fillId="3" borderId="0" xfId="4" applyNumberFormat="1" applyFont="1" applyFill="1"/>
    <xf numFmtId="43" fontId="0" fillId="0" borderId="0" xfId="3" applyFont="1" applyFill="1"/>
    <xf numFmtId="166" fontId="0" fillId="0" borderId="0" xfId="4" applyFont="1" applyFill="1"/>
    <xf numFmtId="0" fontId="7" fillId="0" borderId="0" xfId="0" applyFont="1"/>
    <xf numFmtId="0" fontId="5" fillId="0" borderId="0" xfId="2" applyAlignment="1">
      <alignment horizontal="right"/>
    </xf>
    <xf numFmtId="166" fontId="0" fillId="0" borderId="1" xfId="4" applyFont="1" applyFill="1" applyBorder="1"/>
    <xf numFmtId="166" fontId="0" fillId="0" borderId="0" xfId="4" applyFont="1" applyFill="1" applyBorder="1"/>
    <xf numFmtId="166" fontId="0" fillId="4" borderId="0" xfId="4" applyFont="1" applyFill="1"/>
    <xf numFmtId="0" fontId="8" fillId="0" borderId="0" xfId="2" applyFont="1"/>
    <xf numFmtId="0" fontId="5" fillId="0" borderId="0" xfId="2" applyFont="1" applyFill="1"/>
    <xf numFmtId="0" fontId="9" fillId="0" borderId="0" xfId="2" applyFont="1"/>
    <xf numFmtId="0" fontId="11" fillId="0" borderId="0" xfId="0" applyFont="1" applyAlignment="1">
      <alignment horizontal="right" vertical="center"/>
    </xf>
    <xf numFmtId="0" fontId="3" fillId="0" borderId="0" xfId="0" applyFont="1" applyAlignment="1" applyProtection="1">
      <alignment horizontal="center" vertical="center"/>
    </xf>
    <xf numFmtId="165" fontId="3" fillId="0" borderId="0" xfId="0" applyNumberFormat="1" applyFont="1" applyAlignment="1" applyProtection="1">
      <alignment horizontal="right" vertical="center" indent="1"/>
    </xf>
    <xf numFmtId="0" fontId="11" fillId="0" borderId="0" xfId="0" applyFont="1" applyAlignment="1" applyProtection="1">
      <alignment horizontal="right" vertical="center"/>
      <protection locked="0"/>
    </xf>
    <xf numFmtId="0" fontId="11" fillId="0" borderId="0" xfId="0" applyFont="1" applyAlignment="1" applyProtection="1">
      <alignment horizontal="left" vertical="center"/>
      <protection locked="0"/>
    </xf>
    <xf numFmtId="165" fontId="0" fillId="0" borderId="0" xfId="0" applyNumberFormat="1" applyFont="1" applyAlignment="1">
      <alignment horizontal="right" vertical="center" indent="1"/>
    </xf>
    <xf numFmtId="165" fontId="10" fillId="0" borderId="0" xfId="0" applyNumberFormat="1" applyFont="1" applyAlignment="1">
      <alignment horizontal="right" vertical="center" indent="1"/>
    </xf>
    <xf numFmtId="0" fontId="12" fillId="5" borderId="0" xfId="2" applyFont="1" applyFill="1"/>
    <xf numFmtId="166" fontId="10" fillId="4" borderId="0" xfId="4" applyFont="1" applyFill="1"/>
    <xf numFmtId="43" fontId="0" fillId="0" borderId="0" xfId="3" applyFont="1" applyFill="1" applyBorder="1"/>
    <xf numFmtId="43" fontId="0" fillId="0" borderId="0" xfId="3" applyFont="1" applyFill="1" applyBorder="1" applyProtection="1"/>
    <xf numFmtId="165" fontId="10" fillId="0" borderId="0" xfId="0" applyNumberFormat="1" applyFont="1" applyAlignment="1" applyProtection="1">
      <alignment horizontal="right" vertical="center" indent="1"/>
    </xf>
    <xf numFmtId="43" fontId="0" fillId="0" borderId="0" xfId="3" applyFont="1" applyFill="1" applyBorder="1" applyAlignment="1">
      <alignment horizontal="right"/>
    </xf>
    <xf numFmtId="0" fontId="0" fillId="0" borderId="0" xfId="4" applyNumberFormat="1" applyFont="1" applyProtection="1">
      <protection locked="0"/>
    </xf>
    <xf numFmtId="0" fontId="0" fillId="7" borderId="0" xfId="4" applyNumberFormat="1" applyFont="1" applyFill="1" applyProtection="1">
      <protection locked="0"/>
    </xf>
    <xf numFmtId="0" fontId="0" fillId="8" borderId="2" xfId="0" applyFill="1" applyBorder="1" applyProtection="1">
      <protection locked="0"/>
    </xf>
    <xf numFmtId="43" fontId="0" fillId="8" borderId="2" xfId="3" applyFont="1" applyFill="1" applyBorder="1" applyProtection="1">
      <protection locked="0"/>
    </xf>
    <xf numFmtId="0" fontId="0" fillId="0" borderId="0" xfId="4" applyNumberFormat="1" applyFont="1"/>
    <xf numFmtId="0" fontId="0" fillId="7" borderId="0" xfId="4" applyNumberFormat="1" applyFont="1" applyFill="1"/>
    <xf numFmtId="43" fontId="0" fillId="8" borderId="3" xfId="3" applyFont="1" applyFill="1" applyBorder="1"/>
    <xf numFmtId="166" fontId="0" fillId="10" borderId="0" xfId="1" applyNumberFormat="1" applyFont="1" applyFill="1" applyBorder="1"/>
    <xf numFmtId="166" fontId="0" fillId="11" borderId="0" xfId="1" applyNumberFormat="1" applyFont="1" applyFill="1" applyBorder="1"/>
    <xf numFmtId="2" fontId="0" fillId="0" borderId="0" xfId="5" applyNumberFormat="1" applyFont="1" applyFill="1" applyBorder="1"/>
    <xf numFmtId="2" fontId="0" fillId="0" borderId="0" xfId="4" applyNumberFormat="1" applyFont="1" applyFill="1" applyBorder="1"/>
    <xf numFmtId="2" fontId="0" fillId="11" borderId="0" xfId="5" applyNumberFormat="1" applyFont="1" applyFill="1" applyBorder="1"/>
    <xf numFmtId="0" fontId="12" fillId="6" borderId="0" xfId="2" applyFont="1" applyFill="1"/>
    <xf numFmtId="0" fontId="13" fillId="6" borderId="0" xfId="2" applyFont="1" applyFill="1"/>
    <xf numFmtId="0" fontId="15" fillId="0" borderId="0" xfId="0" applyFont="1"/>
    <xf numFmtId="0" fontId="16" fillId="0" borderId="0" xfId="0" applyFont="1"/>
    <xf numFmtId="0" fontId="0" fillId="12" borderId="0" xfId="0" applyFill="1"/>
    <xf numFmtId="0" fontId="0" fillId="6" borderId="0" xfId="0" applyFill="1"/>
    <xf numFmtId="0" fontId="15" fillId="6" borderId="0" xfId="0" applyFont="1" applyFill="1"/>
    <xf numFmtId="0" fontId="5" fillId="13" borderId="0" xfId="2" applyFont="1" applyFill="1"/>
    <xf numFmtId="165" fontId="1" fillId="0" borderId="0" xfId="3" applyNumberFormat="1" applyFont="1" applyFill="1" applyBorder="1" applyAlignment="1" applyProtection="1">
      <alignment horizontal="right" vertical="center" indent="1"/>
      <protection locked="0"/>
    </xf>
    <xf numFmtId="2" fontId="11" fillId="0" borderId="0" xfId="5" applyNumberFormat="1" applyFont="1" applyFill="1" applyBorder="1" applyAlignment="1" applyProtection="1">
      <alignment horizontal="right" vertical="center"/>
      <protection locked="0"/>
    </xf>
    <xf numFmtId="4" fontId="10" fillId="13" borderId="0" xfId="0" applyNumberFormat="1" applyFont="1" applyFill="1"/>
    <xf numFmtId="0" fontId="14" fillId="13" borderId="0" xfId="0" applyFont="1" applyFill="1"/>
    <xf numFmtId="0" fontId="17" fillId="6" borderId="0" xfId="0" applyFont="1" applyFill="1"/>
    <xf numFmtId="0" fontId="1" fillId="7" borderId="0" xfId="0" applyFont="1" applyFill="1" applyAlignment="1" applyProtection="1">
      <alignment horizontal="left" vertical="center" indent="1"/>
      <protection locked="0"/>
    </xf>
    <xf numFmtId="0" fontId="1" fillId="6" borderId="0" xfId="0" applyFont="1" applyFill="1" applyAlignment="1" applyProtection="1">
      <alignment horizontal="left" vertical="center" indent="1"/>
      <protection locked="0"/>
    </xf>
    <xf numFmtId="0" fontId="0" fillId="8" borderId="2" xfId="0" applyFill="1" applyBorder="1"/>
    <xf numFmtId="0" fontId="0" fillId="9" borderId="2" xfId="0" applyFill="1" applyBorder="1"/>
    <xf numFmtId="0" fontId="3" fillId="9" borderId="2" xfId="0" applyFont="1" applyFill="1" applyBorder="1" applyAlignment="1" applyProtection="1">
      <alignment horizontal="left" vertical="center" indent="1"/>
      <protection locked="0"/>
    </xf>
    <xf numFmtId="4" fontId="18" fillId="13" borderId="0" xfId="0" applyNumberFormat="1" applyFont="1" applyFill="1"/>
    <xf numFmtId="0" fontId="19" fillId="13" borderId="0" xfId="0" applyFont="1" applyFill="1"/>
    <xf numFmtId="165" fontId="1" fillId="6" borderId="0" xfId="0" applyNumberFormat="1" applyFont="1" applyFill="1" applyAlignment="1">
      <alignment horizontal="right" vertical="center" indent="1"/>
    </xf>
  </cellXfs>
  <cellStyles count="6">
    <cellStyle name="Accent1" xfId="1" builtinId="29"/>
    <cellStyle name="Comma" xfId="3" builtinId="3"/>
    <cellStyle name="Currency" xfId="5" builtinId="4"/>
    <cellStyle name="Komma 2" xfId="4" xr:uid="{0021043D-4ABB-4146-A154-2CC04BCD1755}"/>
    <cellStyle name="Normal" xfId="0" builtinId="0"/>
    <cellStyle name="Normal 2" xfId="2" xr:uid="{36D89386-4994-4023-A069-32544E2C10D5}"/>
  </cellStyles>
  <dxfs count="252">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1" hidden="0"/>
    </dxf>
    <dxf>
      <font>
        <strike val="0"/>
        <outline val="0"/>
        <shadow val="0"/>
        <u val="none"/>
        <vertAlign val="baseline"/>
        <sz val="10"/>
        <color rgb="FF000000"/>
        <name val="Libre Franklin"/>
        <scheme val="none"/>
      </font>
      <alignment horizontal="right" vertical="center" textRotation="0" wrapText="0" indent="0"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center" vertical="center" textRotation="0" wrapText="0" indent="0" justifyLastLine="0" shrinkToFit="0" readingOrder="0"/>
      <protection locked="1" hidden="0"/>
    </dxf>
    <dxf>
      <font>
        <strike val="0"/>
        <outline val="0"/>
        <shadow val="0"/>
        <u val="none"/>
        <vertAlign val="baseline"/>
        <sz val="10"/>
        <color rgb="FF000000"/>
        <name val="Franklin Gothic Book"/>
        <scheme val="none"/>
      </font>
      <alignment horizontal="general" vertical="center" textRotation="0" wrapText="0" indent="0" justifyLastLine="0" shrinkToFit="0" readingOrder="0"/>
      <protection locked="0" hidden="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1" hidden="0"/>
    </dxf>
    <dxf>
      <font>
        <strike val="0"/>
        <outline val="0"/>
        <shadow val="0"/>
        <u val="none"/>
        <vertAlign val="baseline"/>
        <sz val="10"/>
        <color rgb="FF000000"/>
        <name val="Libre Franklin"/>
        <scheme val="none"/>
      </font>
      <alignment horizontal="right" vertical="center" textRotation="0" wrapText="0" indent="0"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fill>
        <patternFill patternType="solid">
          <fgColor theme="4" tint="0.59999389629810485"/>
          <bgColor theme="4" tint="0.59999389629810485"/>
        </patternFill>
      </fill>
      <alignment horizontal="left" vertical="center" textRotation="0" wrapText="0" indent="1" justifyLastLine="0" shrinkToFit="0" readingOrder="0"/>
      <border diagonalUp="0" diagonalDown="0">
        <left/>
        <right style="thin">
          <color theme="0"/>
        </right>
        <top style="thin">
          <color theme="0"/>
        </top>
        <bottom style="thin">
          <color theme="0"/>
        </bottom>
        <vertical/>
        <horizontal/>
      </border>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center" vertical="center" textRotation="0" wrapText="0" indent="0" justifyLastLine="0" shrinkToFit="0" readingOrder="0"/>
      <protection locked="1" hidden="0"/>
    </dxf>
    <dxf>
      <font>
        <strike val="0"/>
        <outline val="0"/>
        <shadow val="0"/>
        <u val="none"/>
        <vertAlign val="baseline"/>
        <sz val="10"/>
        <color rgb="FF000000"/>
        <name val="Franklin Gothic Book"/>
        <scheme val="none"/>
      </font>
      <alignment horizontal="general" vertical="center" textRotation="0" wrapText="0" indent="0" justifyLastLine="0" shrinkToFit="0" readingOrder="0"/>
      <protection locked="0" hidden="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1" hidden="0"/>
    </dxf>
    <dxf>
      <font>
        <strike val="0"/>
        <outline val="0"/>
        <shadow val="0"/>
        <u val="none"/>
        <vertAlign val="baseline"/>
        <sz val="10"/>
        <color rgb="FF000000"/>
        <name val="Libre Franklin"/>
        <scheme val="none"/>
      </font>
      <alignment horizontal="right" vertical="center" textRotation="0" wrapText="0" indent="0"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center" vertical="center" textRotation="0" wrapText="0" indent="0" justifyLastLine="0" shrinkToFit="0" readingOrder="0"/>
      <protection locked="1" hidden="0"/>
    </dxf>
    <dxf>
      <font>
        <strike val="0"/>
        <outline val="0"/>
        <shadow val="0"/>
        <u val="none"/>
        <vertAlign val="baseline"/>
        <sz val="10"/>
        <color rgb="FF000000"/>
        <name val="Franklin Gothic Book"/>
        <scheme val="none"/>
      </font>
      <alignment horizontal="general" vertical="center" textRotation="0" wrapText="0" indent="0" justifyLastLine="0" shrinkToFit="0" readingOrder="0"/>
      <protection locked="0" hidden="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1" hidden="0"/>
    </dxf>
    <dxf>
      <font>
        <strike val="0"/>
        <outline val="0"/>
        <shadow val="0"/>
        <u val="none"/>
        <vertAlign val="baseline"/>
        <sz val="10"/>
        <color rgb="FF000000"/>
        <name val="Libre Franklin"/>
        <scheme val="none"/>
      </font>
      <alignment horizontal="right" vertical="center" textRotation="0" wrapText="0" indent="0"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center" vertical="center" textRotation="0" wrapText="0" indent="0" justifyLastLine="0" shrinkToFit="0" readingOrder="0"/>
      <protection locked="1" hidden="0"/>
    </dxf>
    <dxf>
      <font>
        <strike val="0"/>
        <outline val="0"/>
        <shadow val="0"/>
        <u val="none"/>
        <vertAlign val="baseline"/>
        <sz val="10"/>
        <color rgb="FF000000"/>
        <name val="Franklin Gothic Book"/>
        <scheme val="none"/>
      </font>
      <alignment horizontal="general" vertical="center" textRotation="0" wrapText="0" indent="0" justifyLastLine="0" shrinkToFit="0" readingOrder="0"/>
      <protection locked="0" hidden="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1" hidden="0"/>
    </dxf>
    <dxf>
      <font>
        <strike val="0"/>
        <outline val="0"/>
        <shadow val="0"/>
        <u val="none"/>
        <vertAlign val="baseline"/>
        <sz val="10"/>
        <color rgb="FF000000"/>
        <name val="Libre Franklin"/>
        <scheme val="none"/>
      </font>
      <alignment horizontal="right" vertical="center" textRotation="0" wrapText="0" indent="0"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center" vertical="center" textRotation="0" wrapText="0" indent="0" justifyLastLine="0" shrinkToFit="0" readingOrder="0"/>
      <protection locked="1" hidden="0"/>
    </dxf>
    <dxf>
      <font>
        <strike val="0"/>
        <outline val="0"/>
        <shadow val="0"/>
        <u val="none"/>
        <vertAlign val="baseline"/>
        <sz val="10"/>
        <color rgb="FF000000"/>
        <name val="Franklin Gothic Book"/>
        <scheme val="none"/>
      </font>
      <alignment horizontal="general" vertical="center" textRotation="0" wrapText="0" indent="0" justifyLastLine="0" shrinkToFit="0" readingOrder="0"/>
      <protection locked="0" hidden="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ont>
        <color rgb="FF9C0006"/>
      </font>
      <fill>
        <patternFill>
          <bgColor rgb="FFFFC7CE"/>
        </patternFill>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1" hidden="0"/>
    </dxf>
    <dxf>
      <font>
        <strike val="0"/>
        <outline val="0"/>
        <shadow val="0"/>
        <u val="none"/>
        <vertAlign val="baseline"/>
        <sz val="10"/>
        <color rgb="FF000000"/>
        <name val="Libre Franklin"/>
        <scheme val="none"/>
      </font>
      <alignment horizontal="right" vertical="center" textRotation="0" wrapText="0" indent="0"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center" vertical="center" textRotation="0" wrapText="0" indent="0" justifyLastLine="0" shrinkToFit="0" readingOrder="0"/>
      <protection locked="1" hidden="0"/>
    </dxf>
    <dxf>
      <font>
        <strike val="0"/>
        <outline val="0"/>
        <shadow val="0"/>
        <u val="none"/>
        <vertAlign val="baseline"/>
        <sz val="10"/>
        <color rgb="FF000000"/>
        <name val="Franklin Gothic Book"/>
        <scheme val="none"/>
      </font>
      <alignment horizontal="general" vertical="center" textRotation="0" wrapText="0" indent="0" justifyLastLine="0" shrinkToFit="0" readingOrder="0"/>
      <protection locked="0" hidden="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ont>
        <color rgb="FF9C0006"/>
      </font>
      <fill>
        <patternFill>
          <bgColor rgb="FFFFC7CE"/>
        </patternFill>
      </fill>
    </dxf>
    <dxf>
      <font>
        <strike/>
        <color rgb="FF595959"/>
      </font>
      <fill>
        <patternFill patternType="none"/>
      </fill>
    </dxf>
    <dxf>
      <font>
        <strike/>
        <color rgb="FF595959"/>
      </font>
      <fill>
        <patternFill patternType="none"/>
      </fill>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1" hidden="0"/>
    </dxf>
    <dxf>
      <font>
        <strike val="0"/>
        <outline val="0"/>
        <shadow val="0"/>
        <u val="none"/>
        <vertAlign val="baseline"/>
        <sz val="10"/>
        <color rgb="FF000000"/>
        <name val="Libre Franklin"/>
        <scheme val="none"/>
      </font>
      <numFmt numFmtId="2" formatCode="0.00"/>
      <fill>
        <patternFill patternType="none">
          <fgColor indexed="64"/>
          <bgColor indexed="65"/>
        </patternFill>
      </fill>
      <alignment horizontal="right" vertical="center" textRotation="0" wrapText="0" indent="0" justifyLastLine="0" shrinkToFit="0" readingOrder="0"/>
      <protection locked="0" hidden="0"/>
    </dxf>
    <dxf>
      <font>
        <strike val="0"/>
        <outline val="0"/>
        <shadow val="0"/>
        <u val="none"/>
        <vertAlign val="baseline"/>
        <sz val="10"/>
        <color theme="1"/>
        <name val="Franklin Gothic Book"/>
        <scheme val="minor"/>
      </font>
      <numFmt numFmtId="165" formatCode="#,##0.00\ &quot;kr&quot;"/>
      <fill>
        <patternFill patternType="none">
          <fgColor indexed="64"/>
          <bgColor indexed="65"/>
        </patternFill>
      </fill>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center" vertical="center" textRotation="0" wrapText="0" indent="0" justifyLastLine="0" shrinkToFit="0" readingOrder="0"/>
      <protection locked="1" hidden="0"/>
    </dxf>
    <dxf>
      <font>
        <strike val="0"/>
        <outline val="0"/>
        <shadow val="0"/>
        <u val="none"/>
        <vertAlign val="baseline"/>
        <sz val="10"/>
        <color rgb="FF000000"/>
        <name val="Franklin Gothic Book"/>
        <scheme val="none"/>
      </font>
      <alignment horizontal="general" vertical="center" textRotation="0" wrapText="0" indent="0" justifyLastLine="0" shrinkToFit="0" readingOrder="0"/>
      <protection locked="0" hidden="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1" hidden="0"/>
    </dxf>
    <dxf>
      <font>
        <strike val="0"/>
        <outline val="0"/>
        <shadow val="0"/>
        <u val="none"/>
        <vertAlign val="baseline"/>
        <sz val="10"/>
        <color rgb="FF000000"/>
        <name val="Libre Franklin"/>
        <scheme val="none"/>
      </font>
      <alignment horizontal="right" vertical="center" textRotation="0" wrapText="0" indent="0"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center" vertical="center" textRotation="0" wrapText="0" indent="0" justifyLastLine="0" shrinkToFit="0" readingOrder="0"/>
      <protection locked="1" hidden="0"/>
    </dxf>
    <dxf>
      <font>
        <strike val="0"/>
        <outline val="0"/>
        <shadow val="0"/>
        <u val="none"/>
        <vertAlign val="baseline"/>
        <sz val="10"/>
        <color rgb="FF000000"/>
        <name val="Franklin Gothic Book"/>
        <scheme val="none"/>
      </font>
      <alignment horizontal="general" vertical="center" textRotation="0" wrapText="0" indent="0" justifyLastLine="0" shrinkToFit="0" readingOrder="0"/>
      <protection locked="0" hidden="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1" hidden="0"/>
    </dxf>
    <dxf>
      <font>
        <strike val="0"/>
        <outline val="0"/>
        <shadow val="0"/>
        <u val="none"/>
        <vertAlign val="baseline"/>
        <sz val="10"/>
        <color rgb="FF000000"/>
        <name val="Libre Franklin"/>
        <scheme val="none"/>
      </font>
      <alignment horizontal="right" vertical="center" textRotation="0" wrapText="0" indent="0"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center" vertical="center" textRotation="0" wrapText="0" indent="0" justifyLastLine="0" shrinkToFit="0" readingOrder="0"/>
      <protection locked="1" hidden="0"/>
    </dxf>
    <dxf>
      <font>
        <strike val="0"/>
        <outline val="0"/>
        <shadow val="0"/>
        <u val="none"/>
        <vertAlign val="baseline"/>
        <sz val="10"/>
        <color rgb="FF000000"/>
        <name val="Franklin Gothic Book"/>
        <scheme val="none"/>
      </font>
      <alignment horizontal="general" vertical="center" textRotation="0" wrapText="0" indent="0" justifyLastLine="0" shrinkToFit="0" readingOrder="0"/>
      <protection locked="0" hidden="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1" hidden="0"/>
    </dxf>
    <dxf>
      <font>
        <strike val="0"/>
        <outline val="0"/>
        <shadow val="0"/>
        <u val="none"/>
        <vertAlign val="baseline"/>
        <sz val="10"/>
        <color rgb="FF000000"/>
        <name val="Libre Franklin"/>
        <scheme val="none"/>
      </font>
      <alignment horizontal="right" vertical="center" textRotation="0" wrapText="0" indent="0"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center" vertical="center" textRotation="0" wrapText="0" indent="0" justifyLastLine="0" shrinkToFit="0" readingOrder="0"/>
      <protection locked="1" hidden="0"/>
    </dxf>
    <dxf>
      <font>
        <strike val="0"/>
        <outline val="0"/>
        <shadow val="0"/>
        <u val="none"/>
        <vertAlign val="baseline"/>
        <sz val="10"/>
        <color rgb="FF000000"/>
        <name val="Franklin Gothic Book"/>
        <scheme val="none"/>
      </font>
      <alignment horizontal="general" vertical="center" textRotation="0" wrapText="0" indent="0" justifyLastLine="0" shrinkToFit="0" readingOrder="0"/>
      <protection locked="0" hidden="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1" hidden="0"/>
    </dxf>
    <dxf>
      <font>
        <strike val="0"/>
        <outline val="0"/>
        <shadow val="0"/>
        <u val="none"/>
        <vertAlign val="baseline"/>
        <sz val="10"/>
        <color rgb="FF000000"/>
        <name val="Libre Franklin"/>
        <scheme val="none"/>
      </font>
      <alignment horizontal="right" vertical="center" textRotation="0" wrapText="0" indent="0" justifyLastLine="0" shrinkToFit="0" readingOrder="0"/>
      <protection locked="0" hidden="0"/>
    </dxf>
    <dxf>
      <font>
        <strike val="0"/>
        <outline val="0"/>
        <shadow val="0"/>
        <u val="none"/>
        <vertAlign val="baseline"/>
        <sz val="10"/>
        <color theme="1"/>
        <name val="Franklin Gothic Book"/>
        <scheme val="minor"/>
      </font>
      <numFmt numFmtId="165" formatCode="#,##0.00\ &quot;kr&quot;"/>
      <alignment horizontal="righ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left" vertical="center" textRotation="0" wrapText="0" indent="1" justifyLastLine="0" shrinkToFit="0" readingOrder="0"/>
      <protection locked="0" hidden="0"/>
    </dxf>
    <dxf>
      <font>
        <strike val="0"/>
        <outline val="0"/>
        <shadow val="0"/>
        <u val="none"/>
        <vertAlign val="baseline"/>
        <sz val="10"/>
        <color theme="1"/>
        <name val="Franklin Gothic Book"/>
        <scheme val="minor"/>
      </font>
      <alignment horizontal="center" vertical="center" textRotation="0" wrapText="0" indent="0" justifyLastLine="0" shrinkToFit="0" readingOrder="0"/>
      <protection locked="1" hidden="0"/>
    </dxf>
    <dxf>
      <font>
        <strike val="0"/>
        <outline val="0"/>
        <shadow val="0"/>
        <u val="none"/>
        <vertAlign val="baseline"/>
        <sz val="10"/>
        <color rgb="FF000000"/>
        <name val="Franklin Gothic Book"/>
        <scheme val="none"/>
      </font>
      <alignment horizontal="general" vertical="center" textRotation="0" wrapText="0" indent="0" justifyLastLine="0" shrinkToFit="0" readingOrder="0"/>
      <protection locked="0" hidden="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ont>
        <strike/>
        <color rgb="FF595959"/>
      </font>
      <fill>
        <patternFill patternType="none"/>
      </fill>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xr9:uid="{00000000-0011-0000-FFFF-FFFF00000000}">
      <tableStyleElement type="wholeTable" dxfId="251"/>
      <tableStyleElement type="headerRow" dxfId="250"/>
      <tableStyleElement type="secondRowStripe" dxfId="249"/>
    </tableStyle>
  </tableStyles>
  <colors>
    <mruColors>
      <color rgb="FFFFEE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152399</xdr:colOff>
      <xdr:row>0</xdr:row>
      <xdr:rowOff>514350</xdr:rowOff>
    </xdr:from>
    <xdr:to>
      <xdr:col>3</xdr:col>
      <xdr:colOff>981074</xdr:colOff>
      <xdr:row>1</xdr:row>
      <xdr:rowOff>0</xdr:rowOff>
    </xdr:to>
    <xdr:sp macro="" textlink="">
      <xdr:nvSpPr>
        <xdr:cNvPr id="2" name="TextBox 1" descr="Inventory List" title="Title 1">
          <a:extLst>
            <a:ext uri="{FF2B5EF4-FFF2-40B4-BE49-F238E27FC236}">
              <a16:creationId xmlns:a16="http://schemas.microsoft.com/office/drawing/2014/main" id="{7800BD34-49D4-4F64-A31A-733DF829E3BB}"/>
            </a:ext>
          </a:extLst>
        </xdr:cNvPr>
        <xdr:cNvSpPr txBox="1"/>
      </xdr:nvSpPr>
      <xdr:spPr>
        <a:xfrm>
          <a:off x="152399" y="514350"/>
          <a:ext cx="2626995"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Cocktail</a:t>
          </a:r>
          <a:r>
            <a:rPr lang="en-US" sz="1800" baseline="0">
              <a:solidFill>
                <a:schemeClr val="tx2">
                  <a:lumMod val="40000"/>
                  <a:lumOff val="60000"/>
                </a:schemeClr>
              </a:solidFill>
              <a:latin typeface="+mj-lt"/>
            </a:rPr>
            <a:t> Company</a:t>
          </a:r>
        </a:p>
        <a:p>
          <a:pPr marL="0" algn="l"/>
          <a:endParaRPr lang="en-US" sz="1800">
            <a:solidFill>
              <a:schemeClr val="tx2">
                <a:lumMod val="40000"/>
                <a:lumOff val="60000"/>
              </a:schemeClr>
            </a:solidFill>
            <a:latin typeface="+mj-lt"/>
          </a:endParaRPr>
        </a:p>
      </xdr:txBody>
    </xdr:sp>
    <xdr:clientData/>
  </xdr:twoCellAnchor>
  <xdr:twoCellAnchor editAs="oneCell">
    <xdr:from>
      <xdr:col>3</xdr:col>
      <xdr:colOff>518160</xdr:colOff>
      <xdr:row>0</xdr:row>
      <xdr:rowOff>0</xdr:rowOff>
    </xdr:from>
    <xdr:to>
      <xdr:col>5</xdr:col>
      <xdr:colOff>449580</xdr:colOff>
      <xdr:row>1</xdr:row>
      <xdr:rowOff>66374</xdr:rowOff>
    </xdr:to>
    <xdr:pic>
      <xdr:nvPicPr>
        <xdr:cNvPr id="3" name="Picture 2">
          <a:extLst>
            <a:ext uri="{FF2B5EF4-FFF2-40B4-BE49-F238E27FC236}">
              <a16:creationId xmlns:a16="http://schemas.microsoft.com/office/drawing/2014/main" id="{6FC97DA0-F074-4882-87BB-F1F384A788F0}"/>
            </a:ext>
          </a:extLst>
        </xdr:cNvPr>
        <xdr:cNvPicPr>
          <a:picLocks noChangeAspect="1"/>
        </xdr:cNvPicPr>
      </xdr:nvPicPr>
      <xdr:blipFill>
        <a:blip xmlns:r="http://schemas.openxmlformats.org/officeDocument/2006/relationships" r:embed="rId1">
          <a:duotone>
            <a:prstClr val="black"/>
            <a:srgbClr val="52658F">
              <a:tint val="45000"/>
              <a:satMod val="400000"/>
            </a:srgbClr>
          </a:duotone>
          <a:alphaModFix/>
          <a:extLst>
            <a:ext uri="{28A0092B-C50C-407E-A947-70E740481C1C}">
              <a14:useLocalDpi xmlns:a14="http://schemas.microsoft.com/office/drawing/2010/main" val="0"/>
            </a:ext>
          </a:extLst>
        </a:blip>
        <a:stretch>
          <a:fillRect/>
        </a:stretch>
      </xdr:blipFill>
      <xdr:spPr>
        <a:xfrm>
          <a:off x="2316480" y="0"/>
          <a:ext cx="3337560" cy="153703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152399</xdr:colOff>
      <xdr:row>0</xdr:row>
      <xdr:rowOff>514350</xdr:rowOff>
    </xdr:from>
    <xdr:to>
      <xdr:col>3</xdr:col>
      <xdr:colOff>981074</xdr:colOff>
      <xdr:row>1</xdr:row>
      <xdr:rowOff>0</xdr:rowOff>
    </xdr:to>
    <xdr:sp macro="" textlink="">
      <xdr:nvSpPr>
        <xdr:cNvPr id="2" name="TextBox 1" descr="Inventory List" title="Title 1">
          <a:extLst>
            <a:ext uri="{FF2B5EF4-FFF2-40B4-BE49-F238E27FC236}">
              <a16:creationId xmlns:a16="http://schemas.microsoft.com/office/drawing/2014/main" id="{C4372833-8E68-4399-B8AE-E56CB2D2E04E}"/>
            </a:ext>
          </a:extLst>
        </xdr:cNvPr>
        <xdr:cNvSpPr txBox="1"/>
      </xdr:nvSpPr>
      <xdr:spPr>
        <a:xfrm>
          <a:off x="152399" y="514350"/>
          <a:ext cx="2626995"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Cocktail</a:t>
          </a:r>
          <a:r>
            <a:rPr lang="en-US" sz="1800" baseline="0">
              <a:solidFill>
                <a:schemeClr val="tx2">
                  <a:lumMod val="40000"/>
                  <a:lumOff val="60000"/>
                </a:schemeClr>
              </a:solidFill>
              <a:latin typeface="+mj-lt"/>
            </a:rPr>
            <a:t> Company</a:t>
          </a:r>
        </a:p>
        <a:p>
          <a:pPr marL="0" algn="l"/>
          <a:endParaRPr lang="en-US" sz="1800">
            <a:solidFill>
              <a:schemeClr val="tx2">
                <a:lumMod val="40000"/>
                <a:lumOff val="60000"/>
              </a:schemeClr>
            </a:solidFill>
            <a:latin typeface="+mj-lt"/>
          </a:endParaRPr>
        </a:p>
      </xdr:txBody>
    </xdr:sp>
    <xdr:clientData/>
  </xdr:twoCellAnchor>
  <xdr:twoCellAnchor editAs="oneCell">
    <xdr:from>
      <xdr:col>3</xdr:col>
      <xdr:colOff>518160</xdr:colOff>
      <xdr:row>0</xdr:row>
      <xdr:rowOff>0</xdr:rowOff>
    </xdr:from>
    <xdr:to>
      <xdr:col>5</xdr:col>
      <xdr:colOff>449580</xdr:colOff>
      <xdr:row>1</xdr:row>
      <xdr:rowOff>66374</xdr:rowOff>
    </xdr:to>
    <xdr:pic>
      <xdr:nvPicPr>
        <xdr:cNvPr id="3" name="Picture 2">
          <a:extLst>
            <a:ext uri="{FF2B5EF4-FFF2-40B4-BE49-F238E27FC236}">
              <a16:creationId xmlns:a16="http://schemas.microsoft.com/office/drawing/2014/main" id="{6BBC806D-03E7-4E61-9307-33177A0A53BD}"/>
            </a:ext>
          </a:extLst>
        </xdr:cNvPr>
        <xdr:cNvPicPr>
          <a:picLocks noChangeAspect="1"/>
        </xdr:cNvPicPr>
      </xdr:nvPicPr>
      <xdr:blipFill>
        <a:blip xmlns:r="http://schemas.openxmlformats.org/officeDocument/2006/relationships" r:embed="rId1">
          <a:duotone>
            <a:prstClr val="black"/>
            <a:srgbClr val="52658F">
              <a:tint val="45000"/>
              <a:satMod val="400000"/>
            </a:srgbClr>
          </a:duotone>
          <a:alphaModFix/>
          <a:extLst>
            <a:ext uri="{28A0092B-C50C-407E-A947-70E740481C1C}">
              <a14:useLocalDpi xmlns:a14="http://schemas.microsoft.com/office/drawing/2010/main" val="0"/>
            </a:ext>
          </a:extLst>
        </a:blip>
        <a:stretch>
          <a:fillRect/>
        </a:stretch>
      </xdr:blipFill>
      <xdr:spPr>
        <a:xfrm>
          <a:off x="2316480" y="0"/>
          <a:ext cx="3337560" cy="153703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152399</xdr:colOff>
      <xdr:row>0</xdr:row>
      <xdr:rowOff>514350</xdr:rowOff>
    </xdr:from>
    <xdr:to>
      <xdr:col>3</xdr:col>
      <xdr:colOff>981074</xdr:colOff>
      <xdr:row>1</xdr:row>
      <xdr:rowOff>0</xdr:rowOff>
    </xdr:to>
    <xdr:sp macro="" textlink="">
      <xdr:nvSpPr>
        <xdr:cNvPr id="2" name="TextBox 1" descr="Inventory List" title="Title 1">
          <a:extLst>
            <a:ext uri="{FF2B5EF4-FFF2-40B4-BE49-F238E27FC236}">
              <a16:creationId xmlns:a16="http://schemas.microsoft.com/office/drawing/2014/main" id="{0A5E9192-F22A-4771-B7C3-04B1B8FB6530}"/>
            </a:ext>
          </a:extLst>
        </xdr:cNvPr>
        <xdr:cNvSpPr txBox="1"/>
      </xdr:nvSpPr>
      <xdr:spPr>
        <a:xfrm>
          <a:off x="152399" y="514350"/>
          <a:ext cx="2626995"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Cocktail</a:t>
          </a:r>
          <a:r>
            <a:rPr lang="en-US" sz="1800" baseline="0">
              <a:solidFill>
                <a:schemeClr val="tx2">
                  <a:lumMod val="40000"/>
                  <a:lumOff val="60000"/>
                </a:schemeClr>
              </a:solidFill>
              <a:latin typeface="+mj-lt"/>
            </a:rPr>
            <a:t> Company</a:t>
          </a:r>
        </a:p>
        <a:p>
          <a:pPr marL="0" algn="l"/>
          <a:endParaRPr lang="en-US" sz="1800">
            <a:solidFill>
              <a:schemeClr val="tx2">
                <a:lumMod val="40000"/>
                <a:lumOff val="60000"/>
              </a:schemeClr>
            </a:solidFill>
            <a:latin typeface="+mj-lt"/>
          </a:endParaRPr>
        </a:p>
      </xdr:txBody>
    </xdr:sp>
    <xdr:clientData/>
  </xdr:twoCellAnchor>
  <xdr:twoCellAnchor editAs="oneCell">
    <xdr:from>
      <xdr:col>3</xdr:col>
      <xdr:colOff>518160</xdr:colOff>
      <xdr:row>0</xdr:row>
      <xdr:rowOff>0</xdr:rowOff>
    </xdr:from>
    <xdr:to>
      <xdr:col>5</xdr:col>
      <xdr:colOff>449580</xdr:colOff>
      <xdr:row>1</xdr:row>
      <xdr:rowOff>66374</xdr:rowOff>
    </xdr:to>
    <xdr:pic>
      <xdr:nvPicPr>
        <xdr:cNvPr id="3" name="Picture 2">
          <a:extLst>
            <a:ext uri="{FF2B5EF4-FFF2-40B4-BE49-F238E27FC236}">
              <a16:creationId xmlns:a16="http://schemas.microsoft.com/office/drawing/2014/main" id="{5D09DCC3-0FC0-4485-9631-7748D9D00DFE}"/>
            </a:ext>
          </a:extLst>
        </xdr:cNvPr>
        <xdr:cNvPicPr>
          <a:picLocks noChangeAspect="1"/>
        </xdr:cNvPicPr>
      </xdr:nvPicPr>
      <xdr:blipFill>
        <a:blip xmlns:r="http://schemas.openxmlformats.org/officeDocument/2006/relationships" r:embed="rId1">
          <a:duotone>
            <a:prstClr val="black"/>
            <a:srgbClr val="52658F">
              <a:tint val="45000"/>
              <a:satMod val="400000"/>
            </a:srgbClr>
          </a:duotone>
          <a:alphaModFix/>
          <a:extLst>
            <a:ext uri="{28A0092B-C50C-407E-A947-70E740481C1C}">
              <a14:useLocalDpi xmlns:a14="http://schemas.microsoft.com/office/drawing/2010/main" val="0"/>
            </a:ext>
          </a:extLst>
        </a:blip>
        <a:stretch>
          <a:fillRect/>
        </a:stretch>
      </xdr:blipFill>
      <xdr:spPr>
        <a:xfrm>
          <a:off x="2316480" y="0"/>
          <a:ext cx="3337560" cy="153703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152399</xdr:colOff>
      <xdr:row>0</xdr:row>
      <xdr:rowOff>514350</xdr:rowOff>
    </xdr:from>
    <xdr:to>
      <xdr:col>3</xdr:col>
      <xdr:colOff>981074</xdr:colOff>
      <xdr:row>1</xdr:row>
      <xdr:rowOff>0</xdr:rowOff>
    </xdr:to>
    <xdr:sp macro="" textlink="">
      <xdr:nvSpPr>
        <xdr:cNvPr id="2" name="TextBox 1" descr="Inventory List" title="Title 1">
          <a:extLst>
            <a:ext uri="{FF2B5EF4-FFF2-40B4-BE49-F238E27FC236}">
              <a16:creationId xmlns:a16="http://schemas.microsoft.com/office/drawing/2014/main" id="{0B519DF6-92CC-4E07-8161-19C096C30283}"/>
            </a:ext>
          </a:extLst>
        </xdr:cNvPr>
        <xdr:cNvSpPr txBox="1"/>
      </xdr:nvSpPr>
      <xdr:spPr>
        <a:xfrm>
          <a:off x="152399" y="514350"/>
          <a:ext cx="2626995"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Cocktail</a:t>
          </a:r>
          <a:r>
            <a:rPr lang="en-US" sz="1800" baseline="0">
              <a:solidFill>
                <a:schemeClr val="tx2">
                  <a:lumMod val="40000"/>
                  <a:lumOff val="60000"/>
                </a:schemeClr>
              </a:solidFill>
              <a:latin typeface="+mj-lt"/>
            </a:rPr>
            <a:t> Company</a:t>
          </a:r>
        </a:p>
        <a:p>
          <a:pPr marL="0" algn="l"/>
          <a:endParaRPr lang="en-US" sz="1800">
            <a:solidFill>
              <a:schemeClr val="tx2">
                <a:lumMod val="40000"/>
                <a:lumOff val="60000"/>
              </a:schemeClr>
            </a:solidFill>
            <a:latin typeface="+mj-lt"/>
          </a:endParaRPr>
        </a:p>
      </xdr:txBody>
    </xdr:sp>
    <xdr:clientData/>
  </xdr:twoCellAnchor>
  <xdr:twoCellAnchor editAs="oneCell">
    <xdr:from>
      <xdr:col>3</xdr:col>
      <xdr:colOff>518160</xdr:colOff>
      <xdr:row>0</xdr:row>
      <xdr:rowOff>0</xdr:rowOff>
    </xdr:from>
    <xdr:to>
      <xdr:col>5</xdr:col>
      <xdr:colOff>449580</xdr:colOff>
      <xdr:row>1</xdr:row>
      <xdr:rowOff>66374</xdr:rowOff>
    </xdr:to>
    <xdr:pic>
      <xdr:nvPicPr>
        <xdr:cNvPr id="3" name="Picture 2">
          <a:extLst>
            <a:ext uri="{FF2B5EF4-FFF2-40B4-BE49-F238E27FC236}">
              <a16:creationId xmlns:a16="http://schemas.microsoft.com/office/drawing/2014/main" id="{86F1BE69-D7F3-4646-B44D-38768CCD1B33}"/>
            </a:ext>
          </a:extLst>
        </xdr:cNvPr>
        <xdr:cNvPicPr>
          <a:picLocks noChangeAspect="1"/>
        </xdr:cNvPicPr>
      </xdr:nvPicPr>
      <xdr:blipFill>
        <a:blip xmlns:r="http://schemas.openxmlformats.org/officeDocument/2006/relationships" r:embed="rId1">
          <a:duotone>
            <a:prstClr val="black"/>
            <a:srgbClr val="52658F">
              <a:tint val="45000"/>
              <a:satMod val="400000"/>
            </a:srgbClr>
          </a:duotone>
          <a:alphaModFix/>
          <a:extLst>
            <a:ext uri="{28A0092B-C50C-407E-A947-70E740481C1C}">
              <a14:useLocalDpi xmlns:a14="http://schemas.microsoft.com/office/drawing/2010/main" val="0"/>
            </a:ext>
          </a:extLst>
        </a:blip>
        <a:stretch>
          <a:fillRect/>
        </a:stretch>
      </xdr:blipFill>
      <xdr:spPr>
        <a:xfrm>
          <a:off x="2316480" y="0"/>
          <a:ext cx="3337560" cy="153703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152399</xdr:colOff>
      <xdr:row>0</xdr:row>
      <xdr:rowOff>514350</xdr:rowOff>
    </xdr:from>
    <xdr:to>
      <xdr:col>3</xdr:col>
      <xdr:colOff>981074</xdr:colOff>
      <xdr:row>1</xdr:row>
      <xdr:rowOff>0</xdr:rowOff>
    </xdr:to>
    <xdr:sp macro="" textlink="">
      <xdr:nvSpPr>
        <xdr:cNvPr id="2" name="TextBox 1" descr="Inventory List" title="Title 1">
          <a:extLst>
            <a:ext uri="{FF2B5EF4-FFF2-40B4-BE49-F238E27FC236}">
              <a16:creationId xmlns:a16="http://schemas.microsoft.com/office/drawing/2014/main" id="{F7798E2C-B71E-448A-A28E-EC75B88E1CCD}"/>
            </a:ext>
          </a:extLst>
        </xdr:cNvPr>
        <xdr:cNvSpPr txBox="1"/>
      </xdr:nvSpPr>
      <xdr:spPr>
        <a:xfrm>
          <a:off x="152399" y="514350"/>
          <a:ext cx="2626995"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Cocktail</a:t>
          </a:r>
          <a:r>
            <a:rPr lang="en-US" sz="1800" baseline="0">
              <a:solidFill>
                <a:schemeClr val="tx2">
                  <a:lumMod val="40000"/>
                  <a:lumOff val="60000"/>
                </a:schemeClr>
              </a:solidFill>
              <a:latin typeface="+mj-lt"/>
            </a:rPr>
            <a:t> Company</a:t>
          </a:r>
        </a:p>
        <a:p>
          <a:pPr marL="0" algn="l"/>
          <a:endParaRPr lang="en-US" sz="1800">
            <a:solidFill>
              <a:schemeClr val="tx2">
                <a:lumMod val="40000"/>
                <a:lumOff val="60000"/>
              </a:schemeClr>
            </a:solidFill>
            <a:latin typeface="+mj-lt"/>
          </a:endParaRPr>
        </a:p>
      </xdr:txBody>
    </xdr:sp>
    <xdr:clientData/>
  </xdr:twoCellAnchor>
  <xdr:twoCellAnchor editAs="oneCell">
    <xdr:from>
      <xdr:col>3</xdr:col>
      <xdr:colOff>518160</xdr:colOff>
      <xdr:row>0</xdr:row>
      <xdr:rowOff>0</xdr:rowOff>
    </xdr:from>
    <xdr:to>
      <xdr:col>5</xdr:col>
      <xdr:colOff>449580</xdr:colOff>
      <xdr:row>1</xdr:row>
      <xdr:rowOff>66374</xdr:rowOff>
    </xdr:to>
    <xdr:pic>
      <xdr:nvPicPr>
        <xdr:cNvPr id="3" name="Picture 2">
          <a:extLst>
            <a:ext uri="{FF2B5EF4-FFF2-40B4-BE49-F238E27FC236}">
              <a16:creationId xmlns:a16="http://schemas.microsoft.com/office/drawing/2014/main" id="{F0E005EB-E6BA-443B-AFC0-D73E82119AA1}"/>
            </a:ext>
          </a:extLst>
        </xdr:cNvPr>
        <xdr:cNvPicPr>
          <a:picLocks noChangeAspect="1"/>
        </xdr:cNvPicPr>
      </xdr:nvPicPr>
      <xdr:blipFill>
        <a:blip xmlns:r="http://schemas.openxmlformats.org/officeDocument/2006/relationships" r:embed="rId1">
          <a:duotone>
            <a:prstClr val="black"/>
            <a:srgbClr val="52658F">
              <a:tint val="45000"/>
              <a:satMod val="400000"/>
            </a:srgbClr>
          </a:duotone>
          <a:alphaModFix/>
          <a:extLst>
            <a:ext uri="{28A0092B-C50C-407E-A947-70E740481C1C}">
              <a14:useLocalDpi xmlns:a14="http://schemas.microsoft.com/office/drawing/2010/main" val="0"/>
            </a:ext>
          </a:extLst>
        </a:blip>
        <a:stretch>
          <a:fillRect/>
        </a:stretch>
      </xdr:blipFill>
      <xdr:spPr>
        <a:xfrm>
          <a:off x="2316480" y="0"/>
          <a:ext cx="3337560" cy="153703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152399</xdr:colOff>
      <xdr:row>0</xdr:row>
      <xdr:rowOff>514350</xdr:rowOff>
    </xdr:from>
    <xdr:to>
      <xdr:col>3</xdr:col>
      <xdr:colOff>981074</xdr:colOff>
      <xdr:row>1</xdr:row>
      <xdr:rowOff>0</xdr:rowOff>
    </xdr:to>
    <xdr:sp macro="" textlink="">
      <xdr:nvSpPr>
        <xdr:cNvPr id="2" name="TextBox 1" descr="Inventory List" title="Title 1">
          <a:extLst>
            <a:ext uri="{FF2B5EF4-FFF2-40B4-BE49-F238E27FC236}">
              <a16:creationId xmlns:a16="http://schemas.microsoft.com/office/drawing/2014/main" id="{B71E80DA-D43E-4F8D-A868-9C453452279F}"/>
            </a:ext>
          </a:extLst>
        </xdr:cNvPr>
        <xdr:cNvSpPr txBox="1"/>
      </xdr:nvSpPr>
      <xdr:spPr>
        <a:xfrm>
          <a:off x="152399" y="514350"/>
          <a:ext cx="2626995"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Cocktail</a:t>
          </a:r>
          <a:r>
            <a:rPr lang="en-US" sz="1800" baseline="0">
              <a:solidFill>
                <a:schemeClr val="tx2">
                  <a:lumMod val="40000"/>
                  <a:lumOff val="60000"/>
                </a:schemeClr>
              </a:solidFill>
              <a:latin typeface="+mj-lt"/>
            </a:rPr>
            <a:t> Company</a:t>
          </a:r>
        </a:p>
        <a:p>
          <a:pPr marL="0" algn="l"/>
          <a:endParaRPr lang="en-US" sz="1800">
            <a:solidFill>
              <a:schemeClr val="tx2">
                <a:lumMod val="40000"/>
                <a:lumOff val="60000"/>
              </a:schemeClr>
            </a:solidFill>
            <a:latin typeface="+mj-lt"/>
          </a:endParaRPr>
        </a:p>
      </xdr:txBody>
    </xdr:sp>
    <xdr:clientData/>
  </xdr:twoCellAnchor>
  <xdr:twoCellAnchor editAs="oneCell">
    <xdr:from>
      <xdr:col>3</xdr:col>
      <xdr:colOff>518160</xdr:colOff>
      <xdr:row>0</xdr:row>
      <xdr:rowOff>0</xdr:rowOff>
    </xdr:from>
    <xdr:to>
      <xdr:col>5</xdr:col>
      <xdr:colOff>449580</xdr:colOff>
      <xdr:row>1</xdr:row>
      <xdr:rowOff>66374</xdr:rowOff>
    </xdr:to>
    <xdr:pic>
      <xdr:nvPicPr>
        <xdr:cNvPr id="3" name="Picture 2">
          <a:extLst>
            <a:ext uri="{FF2B5EF4-FFF2-40B4-BE49-F238E27FC236}">
              <a16:creationId xmlns:a16="http://schemas.microsoft.com/office/drawing/2014/main" id="{9DFE744A-83BA-4B45-A10E-C5374C38613F}"/>
            </a:ext>
          </a:extLst>
        </xdr:cNvPr>
        <xdr:cNvPicPr>
          <a:picLocks noChangeAspect="1"/>
        </xdr:cNvPicPr>
      </xdr:nvPicPr>
      <xdr:blipFill>
        <a:blip xmlns:r="http://schemas.openxmlformats.org/officeDocument/2006/relationships" r:embed="rId1">
          <a:duotone>
            <a:prstClr val="black"/>
            <a:srgbClr val="52658F">
              <a:tint val="45000"/>
              <a:satMod val="400000"/>
            </a:srgbClr>
          </a:duotone>
          <a:alphaModFix/>
          <a:extLst>
            <a:ext uri="{28A0092B-C50C-407E-A947-70E740481C1C}">
              <a14:useLocalDpi xmlns:a14="http://schemas.microsoft.com/office/drawing/2010/main" val="0"/>
            </a:ext>
          </a:extLst>
        </a:blip>
        <a:stretch>
          <a:fillRect/>
        </a:stretch>
      </xdr:blipFill>
      <xdr:spPr>
        <a:xfrm>
          <a:off x="2316480" y="0"/>
          <a:ext cx="3337560" cy="153703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152399</xdr:colOff>
      <xdr:row>0</xdr:row>
      <xdr:rowOff>514350</xdr:rowOff>
    </xdr:from>
    <xdr:to>
      <xdr:col>3</xdr:col>
      <xdr:colOff>981074</xdr:colOff>
      <xdr:row>1</xdr:row>
      <xdr:rowOff>0</xdr:rowOff>
    </xdr:to>
    <xdr:sp macro="" textlink="">
      <xdr:nvSpPr>
        <xdr:cNvPr id="2" name="TextBox 1" descr="Inventory List" title="Title 1">
          <a:extLst>
            <a:ext uri="{FF2B5EF4-FFF2-40B4-BE49-F238E27FC236}">
              <a16:creationId xmlns:a16="http://schemas.microsoft.com/office/drawing/2014/main" id="{99416857-2D66-446C-A3D0-E1B51898B7A6}"/>
            </a:ext>
          </a:extLst>
        </xdr:cNvPr>
        <xdr:cNvSpPr txBox="1"/>
      </xdr:nvSpPr>
      <xdr:spPr>
        <a:xfrm>
          <a:off x="152399" y="514350"/>
          <a:ext cx="2626995"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Cocktail</a:t>
          </a:r>
          <a:r>
            <a:rPr lang="en-US" sz="1800" baseline="0">
              <a:solidFill>
                <a:schemeClr val="tx2">
                  <a:lumMod val="40000"/>
                  <a:lumOff val="60000"/>
                </a:schemeClr>
              </a:solidFill>
              <a:latin typeface="+mj-lt"/>
            </a:rPr>
            <a:t> Company</a:t>
          </a:r>
        </a:p>
        <a:p>
          <a:pPr marL="0" algn="l"/>
          <a:endParaRPr lang="en-US" sz="1800">
            <a:solidFill>
              <a:schemeClr val="tx2">
                <a:lumMod val="40000"/>
                <a:lumOff val="60000"/>
              </a:schemeClr>
            </a:solidFill>
            <a:latin typeface="+mj-lt"/>
          </a:endParaRPr>
        </a:p>
      </xdr:txBody>
    </xdr:sp>
    <xdr:clientData/>
  </xdr:twoCellAnchor>
  <xdr:twoCellAnchor editAs="oneCell">
    <xdr:from>
      <xdr:col>3</xdr:col>
      <xdr:colOff>518160</xdr:colOff>
      <xdr:row>0</xdr:row>
      <xdr:rowOff>0</xdr:rowOff>
    </xdr:from>
    <xdr:to>
      <xdr:col>5</xdr:col>
      <xdr:colOff>449580</xdr:colOff>
      <xdr:row>1</xdr:row>
      <xdr:rowOff>66374</xdr:rowOff>
    </xdr:to>
    <xdr:pic>
      <xdr:nvPicPr>
        <xdr:cNvPr id="3" name="Picture 2">
          <a:extLst>
            <a:ext uri="{FF2B5EF4-FFF2-40B4-BE49-F238E27FC236}">
              <a16:creationId xmlns:a16="http://schemas.microsoft.com/office/drawing/2014/main" id="{423E37D7-55AC-4B5F-B1F5-35CC67D8F0BB}"/>
            </a:ext>
          </a:extLst>
        </xdr:cNvPr>
        <xdr:cNvPicPr>
          <a:picLocks noChangeAspect="1"/>
        </xdr:cNvPicPr>
      </xdr:nvPicPr>
      <xdr:blipFill>
        <a:blip xmlns:r="http://schemas.openxmlformats.org/officeDocument/2006/relationships" r:embed="rId1">
          <a:duotone>
            <a:prstClr val="black"/>
            <a:srgbClr val="52658F">
              <a:tint val="45000"/>
              <a:satMod val="400000"/>
            </a:srgbClr>
          </a:duotone>
          <a:alphaModFix/>
          <a:extLst>
            <a:ext uri="{28A0092B-C50C-407E-A947-70E740481C1C}">
              <a14:useLocalDpi xmlns:a14="http://schemas.microsoft.com/office/drawing/2010/main" val="0"/>
            </a:ext>
          </a:extLst>
        </a:blip>
        <a:stretch>
          <a:fillRect/>
        </a:stretch>
      </xdr:blipFill>
      <xdr:spPr>
        <a:xfrm>
          <a:off x="2316480" y="0"/>
          <a:ext cx="3337560" cy="153703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152399</xdr:colOff>
      <xdr:row>0</xdr:row>
      <xdr:rowOff>514350</xdr:rowOff>
    </xdr:from>
    <xdr:to>
      <xdr:col>3</xdr:col>
      <xdr:colOff>981074</xdr:colOff>
      <xdr:row>1</xdr:row>
      <xdr:rowOff>0</xdr:rowOff>
    </xdr:to>
    <xdr:sp macro="" textlink="">
      <xdr:nvSpPr>
        <xdr:cNvPr id="2" name="TextBox 1" descr="Inventory List" title="Title 1">
          <a:extLst>
            <a:ext uri="{FF2B5EF4-FFF2-40B4-BE49-F238E27FC236}">
              <a16:creationId xmlns:a16="http://schemas.microsoft.com/office/drawing/2014/main" id="{5F6AD849-EBFF-43DF-B1DB-A48C73F4C11F}"/>
            </a:ext>
          </a:extLst>
        </xdr:cNvPr>
        <xdr:cNvSpPr txBox="1"/>
      </xdr:nvSpPr>
      <xdr:spPr>
        <a:xfrm>
          <a:off x="152399" y="514350"/>
          <a:ext cx="2626995"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Cocktail</a:t>
          </a:r>
          <a:r>
            <a:rPr lang="en-US" sz="1800" baseline="0">
              <a:solidFill>
                <a:schemeClr val="tx2">
                  <a:lumMod val="40000"/>
                  <a:lumOff val="60000"/>
                </a:schemeClr>
              </a:solidFill>
              <a:latin typeface="+mj-lt"/>
            </a:rPr>
            <a:t> Company</a:t>
          </a:r>
        </a:p>
        <a:p>
          <a:pPr marL="0" algn="l"/>
          <a:endParaRPr lang="en-US" sz="1800">
            <a:solidFill>
              <a:schemeClr val="tx2">
                <a:lumMod val="40000"/>
                <a:lumOff val="60000"/>
              </a:schemeClr>
            </a:solidFill>
            <a:latin typeface="+mj-lt"/>
          </a:endParaRPr>
        </a:p>
      </xdr:txBody>
    </xdr:sp>
    <xdr:clientData/>
  </xdr:twoCellAnchor>
  <xdr:twoCellAnchor editAs="oneCell">
    <xdr:from>
      <xdr:col>3</xdr:col>
      <xdr:colOff>518160</xdr:colOff>
      <xdr:row>0</xdr:row>
      <xdr:rowOff>0</xdr:rowOff>
    </xdr:from>
    <xdr:to>
      <xdr:col>5</xdr:col>
      <xdr:colOff>449580</xdr:colOff>
      <xdr:row>1</xdr:row>
      <xdr:rowOff>66374</xdr:rowOff>
    </xdr:to>
    <xdr:pic>
      <xdr:nvPicPr>
        <xdr:cNvPr id="3" name="Picture 2">
          <a:extLst>
            <a:ext uri="{FF2B5EF4-FFF2-40B4-BE49-F238E27FC236}">
              <a16:creationId xmlns:a16="http://schemas.microsoft.com/office/drawing/2014/main" id="{F67837A2-8ADE-460A-AE79-996CFBA78E95}"/>
            </a:ext>
          </a:extLst>
        </xdr:cNvPr>
        <xdr:cNvPicPr>
          <a:picLocks noChangeAspect="1"/>
        </xdr:cNvPicPr>
      </xdr:nvPicPr>
      <xdr:blipFill>
        <a:blip xmlns:r="http://schemas.openxmlformats.org/officeDocument/2006/relationships" r:embed="rId1">
          <a:duotone>
            <a:prstClr val="black"/>
            <a:srgbClr val="52658F">
              <a:tint val="45000"/>
              <a:satMod val="400000"/>
            </a:srgbClr>
          </a:duotone>
          <a:alphaModFix/>
          <a:extLst>
            <a:ext uri="{28A0092B-C50C-407E-A947-70E740481C1C}">
              <a14:useLocalDpi xmlns:a14="http://schemas.microsoft.com/office/drawing/2010/main" val="0"/>
            </a:ext>
          </a:extLst>
        </a:blip>
        <a:stretch>
          <a:fillRect/>
        </a:stretch>
      </xdr:blipFill>
      <xdr:spPr>
        <a:xfrm>
          <a:off x="2316480" y="0"/>
          <a:ext cx="3337560" cy="153703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152399</xdr:colOff>
      <xdr:row>0</xdr:row>
      <xdr:rowOff>514350</xdr:rowOff>
    </xdr:from>
    <xdr:to>
      <xdr:col>3</xdr:col>
      <xdr:colOff>981074</xdr:colOff>
      <xdr:row>1</xdr:row>
      <xdr:rowOff>0</xdr:rowOff>
    </xdr:to>
    <xdr:sp macro="" textlink="">
      <xdr:nvSpPr>
        <xdr:cNvPr id="2" name="TextBox 1" descr="Inventory List" title="Title 1">
          <a:extLst>
            <a:ext uri="{FF2B5EF4-FFF2-40B4-BE49-F238E27FC236}">
              <a16:creationId xmlns:a16="http://schemas.microsoft.com/office/drawing/2014/main" id="{8C7539E6-5F48-4789-BCC4-B57D22CE4465}"/>
            </a:ext>
          </a:extLst>
        </xdr:cNvPr>
        <xdr:cNvSpPr txBox="1"/>
      </xdr:nvSpPr>
      <xdr:spPr>
        <a:xfrm>
          <a:off x="152399" y="514350"/>
          <a:ext cx="2626995"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Cocktail</a:t>
          </a:r>
          <a:r>
            <a:rPr lang="en-US" sz="1800" baseline="0">
              <a:solidFill>
                <a:schemeClr val="tx2">
                  <a:lumMod val="40000"/>
                  <a:lumOff val="60000"/>
                </a:schemeClr>
              </a:solidFill>
              <a:latin typeface="+mj-lt"/>
            </a:rPr>
            <a:t> Company</a:t>
          </a:r>
        </a:p>
        <a:p>
          <a:pPr marL="0" algn="l"/>
          <a:endParaRPr lang="en-US" sz="1800">
            <a:solidFill>
              <a:schemeClr val="tx2">
                <a:lumMod val="40000"/>
                <a:lumOff val="60000"/>
              </a:schemeClr>
            </a:solidFill>
            <a:latin typeface="+mj-lt"/>
          </a:endParaRPr>
        </a:p>
      </xdr:txBody>
    </xdr:sp>
    <xdr:clientData/>
  </xdr:twoCellAnchor>
  <xdr:twoCellAnchor editAs="oneCell">
    <xdr:from>
      <xdr:col>3</xdr:col>
      <xdr:colOff>518160</xdr:colOff>
      <xdr:row>0</xdr:row>
      <xdr:rowOff>0</xdr:rowOff>
    </xdr:from>
    <xdr:to>
      <xdr:col>5</xdr:col>
      <xdr:colOff>449580</xdr:colOff>
      <xdr:row>1</xdr:row>
      <xdr:rowOff>66374</xdr:rowOff>
    </xdr:to>
    <xdr:pic>
      <xdr:nvPicPr>
        <xdr:cNvPr id="3" name="Picture 2">
          <a:extLst>
            <a:ext uri="{FF2B5EF4-FFF2-40B4-BE49-F238E27FC236}">
              <a16:creationId xmlns:a16="http://schemas.microsoft.com/office/drawing/2014/main" id="{892681A9-98D2-47C8-90B0-4EF67AA42E9B}"/>
            </a:ext>
          </a:extLst>
        </xdr:cNvPr>
        <xdr:cNvPicPr>
          <a:picLocks noChangeAspect="1"/>
        </xdr:cNvPicPr>
      </xdr:nvPicPr>
      <xdr:blipFill>
        <a:blip xmlns:r="http://schemas.openxmlformats.org/officeDocument/2006/relationships" r:embed="rId1">
          <a:duotone>
            <a:prstClr val="black"/>
            <a:srgbClr val="52658F">
              <a:tint val="45000"/>
              <a:satMod val="400000"/>
            </a:srgbClr>
          </a:duotone>
          <a:alphaModFix/>
          <a:extLst>
            <a:ext uri="{28A0092B-C50C-407E-A947-70E740481C1C}">
              <a14:useLocalDpi xmlns:a14="http://schemas.microsoft.com/office/drawing/2010/main" val="0"/>
            </a:ext>
          </a:extLst>
        </a:blip>
        <a:stretch>
          <a:fillRect/>
        </a:stretch>
      </xdr:blipFill>
      <xdr:spPr>
        <a:xfrm>
          <a:off x="2316480" y="0"/>
          <a:ext cx="3337560" cy="153703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152399</xdr:colOff>
      <xdr:row>0</xdr:row>
      <xdr:rowOff>514350</xdr:rowOff>
    </xdr:from>
    <xdr:to>
      <xdr:col>3</xdr:col>
      <xdr:colOff>981074</xdr:colOff>
      <xdr:row>1</xdr:row>
      <xdr:rowOff>0</xdr:rowOff>
    </xdr:to>
    <xdr:sp macro="" textlink="">
      <xdr:nvSpPr>
        <xdr:cNvPr id="2" name="TextBox 1" descr="Inventory List" title="Title 1">
          <a:extLst>
            <a:ext uri="{FF2B5EF4-FFF2-40B4-BE49-F238E27FC236}">
              <a16:creationId xmlns:a16="http://schemas.microsoft.com/office/drawing/2014/main" id="{E0BF6A9D-28AD-4321-B428-D293EFCAA3AA}"/>
            </a:ext>
          </a:extLst>
        </xdr:cNvPr>
        <xdr:cNvSpPr txBox="1"/>
      </xdr:nvSpPr>
      <xdr:spPr>
        <a:xfrm>
          <a:off x="152399" y="514350"/>
          <a:ext cx="2626995"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Cocktail</a:t>
          </a:r>
          <a:r>
            <a:rPr lang="en-US" sz="1800" baseline="0">
              <a:solidFill>
                <a:schemeClr val="tx2">
                  <a:lumMod val="40000"/>
                  <a:lumOff val="60000"/>
                </a:schemeClr>
              </a:solidFill>
              <a:latin typeface="+mj-lt"/>
            </a:rPr>
            <a:t> Company</a:t>
          </a:r>
        </a:p>
        <a:p>
          <a:pPr marL="0" algn="l"/>
          <a:endParaRPr lang="en-US" sz="1800">
            <a:solidFill>
              <a:schemeClr val="tx2">
                <a:lumMod val="40000"/>
                <a:lumOff val="60000"/>
              </a:schemeClr>
            </a:solidFill>
            <a:latin typeface="+mj-lt"/>
          </a:endParaRPr>
        </a:p>
      </xdr:txBody>
    </xdr:sp>
    <xdr:clientData/>
  </xdr:twoCellAnchor>
  <xdr:twoCellAnchor editAs="oneCell">
    <xdr:from>
      <xdr:col>3</xdr:col>
      <xdr:colOff>518160</xdr:colOff>
      <xdr:row>0</xdr:row>
      <xdr:rowOff>0</xdr:rowOff>
    </xdr:from>
    <xdr:to>
      <xdr:col>5</xdr:col>
      <xdr:colOff>449580</xdr:colOff>
      <xdr:row>1</xdr:row>
      <xdr:rowOff>66374</xdr:rowOff>
    </xdr:to>
    <xdr:pic>
      <xdr:nvPicPr>
        <xdr:cNvPr id="3" name="Picture 2">
          <a:extLst>
            <a:ext uri="{FF2B5EF4-FFF2-40B4-BE49-F238E27FC236}">
              <a16:creationId xmlns:a16="http://schemas.microsoft.com/office/drawing/2014/main" id="{6D1FAA76-06D1-4B7A-94CF-AEBD2F492EBD}"/>
            </a:ext>
          </a:extLst>
        </xdr:cNvPr>
        <xdr:cNvPicPr>
          <a:picLocks noChangeAspect="1"/>
        </xdr:cNvPicPr>
      </xdr:nvPicPr>
      <xdr:blipFill>
        <a:blip xmlns:r="http://schemas.openxmlformats.org/officeDocument/2006/relationships" r:embed="rId1">
          <a:duotone>
            <a:prstClr val="black"/>
            <a:srgbClr val="52658F">
              <a:tint val="45000"/>
              <a:satMod val="400000"/>
            </a:srgbClr>
          </a:duotone>
          <a:alphaModFix/>
          <a:extLst>
            <a:ext uri="{28A0092B-C50C-407E-A947-70E740481C1C}">
              <a14:useLocalDpi xmlns:a14="http://schemas.microsoft.com/office/drawing/2010/main" val="0"/>
            </a:ext>
          </a:extLst>
        </a:blip>
        <a:stretch>
          <a:fillRect/>
        </a:stretch>
      </xdr:blipFill>
      <xdr:spPr>
        <a:xfrm>
          <a:off x="2316480" y="0"/>
          <a:ext cx="3337560" cy="153703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152399</xdr:colOff>
      <xdr:row>0</xdr:row>
      <xdr:rowOff>514350</xdr:rowOff>
    </xdr:from>
    <xdr:to>
      <xdr:col>3</xdr:col>
      <xdr:colOff>981074</xdr:colOff>
      <xdr:row>1</xdr:row>
      <xdr:rowOff>0</xdr:rowOff>
    </xdr:to>
    <xdr:sp macro="" textlink="">
      <xdr:nvSpPr>
        <xdr:cNvPr id="2" name="TextBox 1" descr="Inventory List" title="Title 1">
          <a:extLst>
            <a:ext uri="{FF2B5EF4-FFF2-40B4-BE49-F238E27FC236}">
              <a16:creationId xmlns:a16="http://schemas.microsoft.com/office/drawing/2014/main" id="{E36D3EC7-FFA4-4C9E-B545-53B1A2B99785}"/>
            </a:ext>
          </a:extLst>
        </xdr:cNvPr>
        <xdr:cNvSpPr txBox="1"/>
      </xdr:nvSpPr>
      <xdr:spPr>
        <a:xfrm>
          <a:off x="152399" y="514350"/>
          <a:ext cx="2626995" cy="956310"/>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Cocktail</a:t>
          </a:r>
          <a:r>
            <a:rPr lang="en-US" sz="1800" baseline="0">
              <a:solidFill>
                <a:schemeClr val="tx2">
                  <a:lumMod val="40000"/>
                  <a:lumOff val="60000"/>
                </a:schemeClr>
              </a:solidFill>
              <a:latin typeface="+mj-lt"/>
            </a:rPr>
            <a:t> Company</a:t>
          </a:r>
        </a:p>
        <a:p>
          <a:pPr marL="0" algn="l"/>
          <a:endParaRPr lang="en-US" sz="1800">
            <a:solidFill>
              <a:schemeClr val="tx2">
                <a:lumMod val="40000"/>
                <a:lumOff val="60000"/>
              </a:schemeClr>
            </a:solidFill>
            <a:latin typeface="+mj-lt"/>
          </a:endParaRPr>
        </a:p>
      </xdr:txBody>
    </xdr:sp>
    <xdr:clientData/>
  </xdr:twoCellAnchor>
  <xdr:twoCellAnchor editAs="oneCell">
    <xdr:from>
      <xdr:col>3</xdr:col>
      <xdr:colOff>518160</xdr:colOff>
      <xdr:row>0</xdr:row>
      <xdr:rowOff>0</xdr:rowOff>
    </xdr:from>
    <xdr:to>
      <xdr:col>5</xdr:col>
      <xdr:colOff>449580</xdr:colOff>
      <xdr:row>1</xdr:row>
      <xdr:rowOff>66374</xdr:rowOff>
    </xdr:to>
    <xdr:pic>
      <xdr:nvPicPr>
        <xdr:cNvPr id="3" name="Picture 2">
          <a:extLst>
            <a:ext uri="{FF2B5EF4-FFF2-40B4-BE49-F238E27FC236}">
              <a16:creationId xmlns:a16="http://schemas.microsoft.com/office/drawing/2014/main" id="{C1D59D18-7C94-4BC2-8DD8-01198972D35A}"/>
            </a:ext>
          </a:extLst>
        </xdr:cNvPr>
        <xdr:cNvPicPr>
          <a:picLocks noChangeAspect="1"/>
        </xdr:cNvPicPr>
      </xdr:nvPicPr>
      <xdr:blipFill>
        <a:blip xmlns:r="http://schemas.openxmlformats.org/officeDocument/2006/relationships" r:embed="rId1">
          <a:duotone>
            <a:prstClr val="black"/>
            <a:srgbClr val="52658F">
              <a:tint val="45000"/>
              <a:satMod val="400000"/>
            </a:srgbClr>
          </a:duotone>
          <a:alphaModFix/>
          <a:extLst>
            <a:ext uri="{28A0092B-C50C-407E-A947-70E740481C1C}">
              <a14:useLocalDpi xmlns:a14="http://schemas.microsoft.com/office/drawing/2010/main" val="0"/>
            </a:ext>
          </a:extLst>
        </a:blip>
        <a:stretch>
          <a:fillRect/>
        </a:stretch>
      </xdr:blipFill>
      <xdr:spPr>
        <a:xfrm>
          <a:off x="2316480" y="0"/>
          <a:ext cx="3337560" cy="153703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VCK%20F12KBH"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KNABRO"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INVENTAR%20CC%20KBH"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CC%20KBH"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OTIOKBH"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ITF%20KBH"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INVENTAR%20CC%20&#197;RHU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CC%20F20&#197;RHU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POTIO%20&#197;RHU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ITF%20&#197;RHU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K KBH"/>
      <sheetName val="INVENTAR CC KBH"/>
      <sheetName val="INVENTAR CC ÅRHUS"/>
      <sheetName val="CC KBH"/>
      <sheetName val="CC ÅRHUS"/>
      <sheetName val="POTIO KBH"/>
      <sheetName val="POTIO ÅRHUS"/>
      <sheetName val="ITF KBH"/>
      <sheetName val="ITF ÅRHUS"/>
      <sheetName val="KNABRO "/>
      <sheetName val="SPONS KBH"/>
      <sheetName val="STATUS FINAL"/>
    </sheetNames>
    <sheetDataSet>
      <sheetData sheetId="0">
        <row r="102">
          <cell r="H102">
            <v>886746.995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K KBH"/>
      <sheetName val="INVENTAR CC KBH"/>
      <sheetName val="INVENTAR CC ÅRHUS"/>
      <sheetName val="CC KBH"/>
      <sheetName val="CC ÅRHUS"/>
      <sheetName val="POTIO KBH"/>
      <sheetName val="POTIO ÅRHUS"/>
      <sheetName val="ITF KBH"/>
      <sheetName val="ITF ÅRHUS"/>
      <sheetName val="SPONS KBH"/>
      <sheetName val="KNABRO "/>
      <sheetName val="STATUS FINAL"/>
    </sheetNames>
    <sheetDataSet>
      <sheetData sheetId="0"/>
      <sheetData sheetId="1"/>
      <sheetData sheetId="2"/>
      <sheetData sheetId="3"/>
      <sheetData sheetId="4"/>
      <sheetData sheetId="5"/>
      <sheetData sheetId="6"/>
      <sheetData sheetId="7"/>
      <sheetData sheetId="8"/>
      <sheetData sheetId="9"/>
      <sheetData sheetId="10">
        <row r="127">
          <cell r="H127">
            <v>0</v>
          </cell>
        </row>
      </sheetData>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K KBH"/>
      <sheetName val="INVENTAR CC KBH"/>
      <sheetName val="INVENTAR CC ÅRHUS"/>
      <sheetName val="CC KBH"/>
      <sheetName val="CC ÅRHUS"/>
      <sheetName val="POTIO KBH"/>
      <sheetName val="POTIO ÅRHUS"/>
      <sheetName val="ITF KBH"/>
      <sheetName val="ITF ÅRHUS"/>
      <sheetName val="KNABRO "/>
      <sheetName val="SPONS KBH"/>
      <sheetName val="STATUS FINAL"/>
    </sheetNames>
    <sheetDataSet>
      <sheetData sheetId="0"/>
      <sheetData sheetId="1">
        <row r="104">
          <cell r="H104"/>
        </row>
        <row r="107">
          <cell r="H107">
            <v>215678.85000000003</v>
          </cell>
        </row>
      </sheetData>
      <sheetData sheetId="2"/>
      <sheetData sheetId="3"/>
      <sheetData sheetId="4"/>
      <sheetData sheetId="5"/>
      <sheetData sheetId="6"/>
      <sheetData sheetId="7"/>
      <sheetData sheetId="8"/>
      <sheetData sheetId="9"/>
      <sheetData sheetId="10"/>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K KBH"/>
      <sheetName val="INVENTAR CC KBH"/>
      <sheetName val="INVENTAR CC ÅRHUS"/>
      <sheetName val="CC KBH"/>
      <sheetName val="CC ÅRHUS"/>
      <sheetName val="POTIO KBH"/>
      <sheetName val="POTIO ÅRHUS"/>
      <sheetName val="ITF KBH"/>
      <sheetName val="ITF ÅRHUS"/>
      <sheetName val="SPONS KBH"/>
      <sheetName val="KNABRO "/>
      <sheetName val="STATUS FINAL"/>
      <sheetName val="Sheet18"/>
    </sheetNames>
    <sheetDataSet>
      <sheetData sheetId="0"/>
      <sheetData sheetId="1"/>
      <sheetData sheetId="2"/>
      <sheetData sheetId="3">
        <row r="165">
          <cell r="H165">
            <v>163879.535</v>
          </cell>
        </row>
      </sheetData>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K KBH"/>
      <sheetName val="INVENTAR CC KBH"/>
      <sheetName val="INVENTAR CC ÅRHUS"/>
      <sheetName val="CC KBH"/>
      <sheetName val="CC ÅRHUS"/>
      <sheetName val="POTIO KBH"/>
      <sheetName val="POTIO ÅRHUS"/>
      <sheetName val="ITF KBH"/>
      <sheetName val="ITF ÅRHUS"/>
      <sheetName val="SPONS KBH"/>
      <sheetName val="KNABRO "/>
      <sheetName val="STATUS FINAL"/>
    </sheetNames>
    <sheetDataSet>
      <sheetData sheetId="0"/>
      <sheetData sheetId="1"/>
      <sheetData sheetId="2"/>
      <sheetData sheetId="3"/>
      <sheetData sheetId="4"/>
      <sheetData sheetId="5">
        <row r="58">
          <cell r="H58"/>
        </row>
        <row r="59">
          <cell r="H59">
            <v>19877.960000000003</v>
          </cell>
        </row>
      </sheetData>
      <sheetData sheetId="6"/>
      <sheetData sheetId="7"/>
      <sheetData sheetId="8"/>
      <sheetData sheetId="9"/>
      <sheetData sheetId="10"/>
      <sheetData sheetId="1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K KBH"/>
      <sheetName val="INVENTAR CC KBH"/>
      <sheetName val="INVENTAR CC ÅRHUS"/>
      <sheetName val="CC KBH"/>
      <sheetName val="CC ÅRHUS"/>
      <sheetName val="POTIO KBH"/>
      <sheetName val="POTIO ÅRHUS"/>
      <sheetName val="ITF KBH"/>
      <sheetName val="ITF ÅRHUS"/>
      <sheetName val="SPONS KBH"/>
      <sheetName val="KNABRO "/>
      <sheetName val="STATUS FINAL"/>
    </sheetNames>
    <sheetDataSet>
      <sheetData sheetId="0"/>
      <sheetData sheetId="1"/>
      <sheetData sheetId="2"/>
      <sheetData sheetId="3"/>
      <sheetData sheetId="4"/>
      <sheetData sheetId="5"/>
      <sheetData sheetId="6"/>
      <sheetData sheetId="7">
        <row r="33">
          <cell r="H33">
            <v>72994.55</v>
          </cell>
        </row>
      </sheetData>
      <sheetData sheetId="8"/>
      <sheetData sheetId="9"/>
      <sheetData sheetId="10"/>
      <sheetData sheetId="1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K KBH"/>
      <sheetName val="INVENTAR CC KBH"/>
      <sheetName val="INVENTAR CC ÅRHUS"/>
      <sheetName val="CC KBH"/>
      <sheetName val="CC ÅRHUS"/>
      <sheetName val="POTIO KBH"/>
      <sheetName val="POTIO ÅRHUS"/>
      <sheetName val="ITF KBH"/>
      <sheetName val="ITF ÅRHUS"/>
      <sheetName val="SPONS KBH"/>
      <sheetName val="KNABRO "/>
      <sheetName val="STATUS FINAL"/>
    </sheetNames>
    <sheetDataSet>
      <sheetData sheetId="0"/>
      <sheetData sheetId="1"/>
      <sheetData sheetId="2">
        <row r="84">
          <cell r="H84">
            <v>26102.14</v>
          </cell>
        </row>
      </sheetData>
      <sheetData sheetId="3"/>
      <sheetData sheetId="4"/>
      <sheetData sheetId="5"/>
      <sheetData sheetId="6"/>
      <sheetData sheetId="7">
        <row r="33">
          <cell r="H33">
            <v>43323.240000000005</v>
          </cell>
        </row>
      </sheetData>
      <sheetData sheetId="8"/>
      <sheetData sheetId="9"/>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K KBH"/>
      <sheetName val="INVENTAR CC KBH"/>
      <sheetName val="INVENTAR CC ÅRHUS"/>
      <sheetName val="CC KBH"/>
      <sheetName val="CC ÅRHUS"/>
      <sheetName val="POTIO KBH"/>
      <sheetName val="POTIO ÅRHUS"/>
      <sheetName val="ITF KBH"/>
      <sheetName val="ITF ÅRHUS"/>
      <sheetName val="SPONS KBH"/>
      <sheetName val="KNABRO "/>
      <sheetName val="STATUS FINAL"/>
    </sheetNames>
    <sheetDataSet>
      <sheetData sheetId="0"/>
      <sheetData sheetId="1"/>
      <sheetData sheetId="2"/>
      <sheetData sheetId="3"/>
      <sheetData sheetId="4">
        <row r="178">
          <cell r="H178">
            <v>56034.083000000013</v>
          </cell>
        </row>
      </sheetData>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K KBH"/>
      <sheetName val="INVENTAR CC KBH"/>
      <sheetName val="INVENTAR CC ÅRHUS"/>
      <sheetName val="CC KBH"/>
      <sheetName val="CC ÅRHUS"/>
      <sheetName val="POTIO KBH"/>
      <sheetName val="POTIO ÅRHUS"/>
      <sheetName val="ITF KBH"/>
      <sheetName val="ITF ÅRHUS"/>
      <sheetName val="SPONS KBH"/>
      <sheetName val="KNABRO "/>
      <sheetName val="STATUS FINAL"/>
    </sheetNames>
    <sheetDataSet>
      <sheetData sheetId="0"/>
      <sheetData sheetId="1"/>
      <sheetData sheetId="2"/>
      <sheetData sheetId="3"/>
      <sheetData sheetId="4"/>
      <sheetData sheetId="5"/>
      <sheetData sheetId="6">
        <row r="101">
          <cell r="H101">
            <v>16730.34</v>
          </cell>
        </row>
      </sheetData>
      <sheetData sheetId="7"/>
      <sheetData sheetId="8"/>
      <sheetData sheetId="9"/>
      <sheetData sheetId="10"/>
      <sheetData sheetId="1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CK KBH"/>
      <sheetName val="INVENTAR CC KBH"/>
      <sheetName val="INVENTAR CC ÅRHUS"/>
      <sheetName val="CC KBH"/>
      <sheetName val="CC ÅRHUS"/>
      <sheetName val="POTIO KBH"/>
      <sheetName val="POTIO ÅRHUS"/>
      <sheetName val="ITF KBH"/>
      <sheetName val="ITF ÅRHUS"/>
      <sheetName val="SPONS KBH"/>
      <sheetName val="KNABRO "/>
      <sheetName val="STATUS FINAL"/>
    </sheetNames>
    <sheetDataSet>
      <sheetData sheetId="0"/>
      <sheetData sheetId="1"/>
      <sheetData sheetId="2"/>
      <sheetData sheetId="3"/>
      <sheetData sheetId="4"/>
      <sheetData sheetId="5"/>
      <sheetData sheetId="6"/>
      <sheetData sheetId="7"/>
      <sheetData sheetId="8">
        <row r="30">
          <cell r="H30">
            <v>7237.38</v>
          </cell>
        </row>
      </sheetData>
      <sheetData sheetId="9"/>
      <sheetData sheetId="10"/>
      <sheetData sheetId="1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538C9F5-4487-4490-BFB9-C4C23F7B7B65}" name="Inventory_List_Table341412" displayName="Inventory_List_Table341412" ref="B3:L102" totalsRowShown="0" headerRowDxfId="216" dataDxfId="215">
  <autoFilter ref="B3:L102" xr:uid="{00000000-0009-0000-0100-000001000000}"/>
  <tableColumns count="11">
    <tableColumn id="1" xr3:uid="{A1B7B9CC-76C0-4DBF-BA0C-60BDC4B7D063}" name="RE ORDER" dataDxfId="214">
      <calculatedColumnFormula>IFERROR((Inventory_List_Table341412[[#This Row],[Antal Lager]]&lt;=Inventory_List_Table341412[[#This Row],[Genbestil ved antal]])*(Inventory_List_Table341412[[#This Row],[Kan ikke bestilles]]="")*valHighlight,0)</calculatedColumnFormula>
    </tableColumn>
    <tableColumn id="2" xr3:uid="{8206473A-0074-4A7C-85B9-5288D682B3F4}" name="Produkt" dataDxfId="213"/>
    <tableColumn id="3" xr3:uid="{0BD6D36F-70CC-46FF-9BD4-C33589741134}" name="Navn" dataDxfId="212"/>
    <tableColumn id="4" xr3:uid="{CC141FA0-735F-41F6-8050-D4356EAE0EBB}" name="Beskrivelse" dataDxfId="211"/>
    <tableColumn id="5" xr3:uid="{4638AFBF-2417-41AD-B770-C217AFBB19CD}" name="Enheds Pris" dataDxfId="210"/>
    <tableColumn id="6" xr3:uid="{2A9BFA69-28DD-4F8E-BEDB-A38523568070}" name="Antal Lager" dataDxfId="209"/>
    <tableColumn id="7" xr3:uid="{FD2719A5-5D98-4865-A381-996F3D91CF85}" name="Lager Værdi" dataDxfId="208">
      <calculatedColumnFormula>Inventory_List_Table341412[[#This Row],[Enheds Pris]]*Inventory_List_Table341412[[#This Row],[Antal Lager]]</calculatedColumnFormula>
    </tableColumn>
    <tableColumn id="8" xr3:uid="{9658017F-6999-4328-9B00-216A4ECE9C09}" name="Genbestil ved antal" dataDxfId="207"/>
    <tableColumn id="9" xr3:uid="{36448A1D-6DF9-4D62-8ED5-7D7C3308CDE3}" name="Leveranstid" dataDxfId="206"/>
    <tableColumn id="10" xr3:uid="{32096FEA-EDC3-431E-95CC-3D31DD4D73D8}" name="Antal Bestilt" dataDxfId="205"/>
    <tableColumn id="11" xr3:uid="{1083BD9B-AD41-430D-9A48-65907510A96D}" name="Kan ikke bestilles" dataDxfId="204"/>
  </tableColumns>
  <tableStyleInfo name="Business Tab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CE37796-D625-4769-B8F4-8793A164BD47}" name="Inventory_List_Table34141119" displayName="Inventory_List_Table34141119" ref="B3:L127" totalsRowShown="0" headerRowDxfId="30" dataDxfId="29">
  <autoFilter ref="B3:L127" xr:uid="{00000000-0009-0000-0100-000001000000}"/>
  <tableColumns count="11">
    <tableColumn id="1" xr3:uid="{0AE6B5BC-CCE1-4E88-9CF3-3DED7C16CFAA}" name="RE ORDER" dataDxfId="28">
      <calculatedColumnFormula>IFERROR((Inventory_List_Table34141119[[#This Row],[Antal Lager]]&lt;=Inventory_List_Table34141119[[#This Row],[Genbestil ved antal]])*(Inventory_List_Table34141119[[#This Row],[Kan ikke bestilles]]="")*valHighlight,0)</calculatedColumnFormula>
    </tableColumn>
    <tableColumn id="2" xr3:uid="{BEAB672F-BB95-4BE3-8EBB-265C3B35A249}" name="Produkt" dataDxfId="27"/>
    <tableColumn id="3" xr3:uid="{D16D1EF3-CD2D-4A0D-88EC-4C75BC322698}" name="Navn" dataDxfId="26"/>
    <tableColumn id="4" xr3:uid="{1006E4B1-D048-4686-95AE-807326D8AB42}" name="Beskrivelse" dataDxfId="25"/>
    <tableColumn id="5" xr3:uid="{32E498E4-6D6A-4944-B0ED-6A1F51FEC714}" name="Enheds Pris" dataDxfId="24"/>
    <tableColumn id="6" xr3:uid="{507BFE1A-4BE5-461E-92EB-65335BE69B8C}" name="Antal Lager" dataDxfId="23"/>
    <tableColumn id="7" xr3:uid="{144A0E8A-4524-4D1B-94BC-90289CE0ED7E}" name="Lager Værdi" dataDxfId="22">
      <calculatedColumnFormula>Inventory_List_Table34141119[[#This Row],[Enheds Pris]]*Inventory_List_Table34141119[[#This Row],[Antal Lager]]</calculatedColumnFormula>
    </tableColumn>
    <tableColumn id="8" xr3:uid="{022D2B1D-5EF1-4793-9914-8A2760E77639}" name="Genbestil ved antal" dataDxfId="21"/>
    <tableColumn id="9" xr3:uid="{105224EC-B1E7-4238-8C1F-CD2CAE0D353A}" name="Leveranstid" dataDxfId="20"/>
    <tableColumn id="10" xr3:uid="{A6CBD256-0CC9-496B-B20D-84FCF1FCF84D}" name="Antal Bestilt" dataDxfId="19"/>
    <tableColumn id="11" xr3:uid="{27F6BAEB-7825-4F51-B81A-03077317A13D}" name="Kan ikke bestilles" dataDxfId="18"/>
  </tableColumns>
  <tableStyleInfo name="Business Tab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DDFE487-8E65-49E0-A884-BAC5FEC50B5D}" name="Inventory_List_Table34141317" displayName="Inventory_List_Table34141317" ref="B3:L165" totalsRowShown="0" headerRowDxfId="12" dataDxfId="11">
  <autoFilter ref="B3:L165" xr:uid="{00000000-0009-0000-0100-000001000000}"/>
  <tableColumns count="11">
    <tableColumn id="1" xr3:uid="{6FE1AF59-2EEB-486C-B43E-C4736B25A6CC}" name="RE ORDER" dataDxfId="10">
      <calculatedColumnFormula>IFERROR((Inventory_List_Table34141317[[#This Row],[Antal Lager]]&lt;=Inventory_List_Table34141317[[#This Row],[Genbestil ved antal]])*(Inventory_List_Table34141317[[#This Row],[Kan ikke bestilles]]="")*valHighlight,0)</calculatedColumnFormula>
    </tableColumn>
    <tableColumn id="2" xr3:uid="{4B096D7C-ADFB-4023-98F8-157BFBC6370C}" name="Produkt" dataDxfId="9"/>
    <tableColumn id="3" xr3:uid="{DC08A660-6293-4D4A-8A2A-18E78EA4DF49}" name="Navn" dataDxfId="8"/>
    <tableColumn id="4" xr3:uid="{25D6093C-AFEB-429D-BDDA-2A7BC6FC2F7D}" name="Beskrivelse" dataDxfId="7"/>
    <tableColumn id="5" xr3:uid="{967B10C5-3E55-4AC5-9462-DFF4B6F67D4D}" name="Enheds Pris" dataDxfId="6"/>
    <tableColumn id="6" xr3:uid="{33CC2974-30EB-42A3-910F-B2F319B36097}" name="Antal Lager" dataDxfId="5"/>
    <tableColumn id="7" xr3:uid="{F20D9BFF-67C2-4008-99F1-51FF67B701EB}" name="Lager Værdi" dataDxfId="4">
      <calculatedColumnFormula>Inventory_List_Table34141317[[#This Row],[Enheds Pris]]*Inventory_List_Table34141317[[#This Row],[Antal Lager]]</calculatedColumnFormula>
    </tableColumn>
    <tableColumn id="8" xr3:uid="{44258E99-0525-4FB1-8813-D940EC874197}" name="Genbestil ved antal" dataDxfId="3"/>
    <tableColumn id="9" xr3:uid="{C4B54E5D-7FB9-46CA-986D-D3F015432EA3}" name="Leveranstid" dataDxfId="2"/>
    <tableColumn id="10" xr3:uid="{213BB6D7-12EE-4AAC-9B94-D72320BC8236}" name="Antal Bestilt" dataDxfId="1"/>
    <tableColumn id="11" xr3:uid="{F690C603-586D-44C5-B1BD-DFE77632361D}" name="Kan ikke bestilles" dataDxfId="0"/>
  </tableColumns>
  <tableStyleInfo name="Business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2246A55-56C4-4299-8050-BC227BD7B0D7}" name="Inventory_List_Table341413" displayName="Inventory_List_Table341413" ref="B3:L107" totalsRowShown="0" headerRowDxfId="196" dataDxfId="195">
  <autoFilter ref="B3:L107" xr:uid="{00000000-0009-0000-0100-000001000000}"/>
  <tableColumns count="11">
    <tableColumn id="1" xr3:uid="{D5FD00AF-6463-4B6C-9F48-A1208F4AB7C9}" name="RE ORDER" dataDxfId="194">
      <calculatedColumnFormula>IFERROR((Inventory_List_Table341413[[#This Row],[Antal Lager]]&lt;=Inventory_List_Table341413[[#This Row],[Genbestil ved antal]])*(Inventory_List_Table341413[[#This Row],[Kan ikke bestilles]]="")*valHighlight,0)</calculatedColumnFormula>
    </tableColumn>
    <tableColumn id="2" xr3:uid="{1909789A-72B9-436B-AE22-72BAE73D3048}" name="Produkt" dataDxfId="193"/>
    <tableColumn id="3" xr3:uid="{40B21C83-AAB5-4A95-A93A-9779218F966B}" name="Navn" dataDxfId="192"/>
    <tableColumn id="4" xr3:uid="{2FA2A36C-C61A-423E-8651-DB899DAD81B3}" name="Beskrivelse" dataDxfId="191"/>
    <tableColumn id="5" xr3:uid="{9B82B761-152C-4410-8282-AB4B15EF9A5C}" name="Enheds Pris" dataDxfId="190"/>
    <tableColumn id="6" xr3:uid="{E5795F3C-69CF-47C6-BC65-2CE3CD3A685F}" name="Antal Lager" dataDxfId="189"/>
    <tableColumn id="7" xr3:uid="{0253872D-7B16-452F-A5D9-35A018251E5F}" name="Lager Værdi" dataDxfId="188">
      <calculatedColumnFormula>Inventory_List_Table341413[[#This Row],[Enheds Pris]]*Inventory_List_Table341413[[#This Row],[Antal Lager]]</calculatedColumnFormula>
    </tableColumn>
    <tableColumn id="8" xr3:uid="{CB8B6747-0C55-43AA-897B-1F1C99AE6DDA}" name="Genbestil ved antal" dataDxfId="187"/>
    <tableColumn id="9" xr3:uid="{E1B43E0C-ECE8-4D46-92E8-CDF3FF0B6161}" name="Leveranstid" dataDxfId="186"/>
    <tableColumn id="10" xr3:uid="{21614DBA-4216-4755-A5DE-D92E20BE9BC4}" name="Antal Bestilt" dataDxfId="185"/>
    <tableColumn id="11" xr3:uid="{506485A6-A549-4F58-9700-B8182FFC57C3}" name="Kan ikke bestilles" dataDxfId="184"/>
  </tableColumns>
  <tableStyleInfo name="Business 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5B27FFA-D9D6-4CDE-A167-9FFCFB70E3F4}" name="Inventory_List_Table34141316" displayName="Inventory_List_Table34141316" ref="B3:L84" totalsRowShown="0" headerRowDxfId="175" dataDxfId="174">
  <autoFilter ref="B3:L84" xr:uid="{00000000-0009-0000-0100-000001000000}"/>
  <tableColumns count="11">
    <tableColumn id="1" xr3:uid="{E7B5387F-0ACD-4C93-ACA3-A14787FA3925}" name="RE ORDER" dataDxfId="173">
      <calculatedColumnFormula>IFERROR((Inventory_List_Table34141316[[#This Row],[Antal Lager]]&lt;=Inventory_List_Table34141316[[#This Row],[Genbestil ved antal]])*(Inventory_List_Table34141316[[#This Row],[Kan ikke bestilles]]="")*valHighlight,0)</calculatedColumnFormula>
    </tableColumn>
    <tableColumn id="2" xr3:uid="{7A6AB862-226B-4DC4-AF3D-29999DB8038D}" name="Produkt" dataDxfId="172"/>
    <tableColumn id="3" xr3:uid="{D21C65D2-6774-46E9-B415-02E7D1B7C03F}" name="Navn" dataDxfId="171"/>
    <tableColumn id="4" xr3:uid="{59105E76-F411-4F9F-BD8F-517C91A737D9}" name="Beskrivelse" dataDxfId="170"/>
    <tableColumn id="5" xr3:uid="{B54D88D9-746C-481A-8852-A20161688446}" name="Enheds Pris" dataDxfId="169"/>
    <tableColumn id="6" xr3:uid="{29EF85A9-8F78-41AE-B36A-65786A053803}" name="Antal Lager" dataDxfId="168"/>
    <tableColumn id="7" xr3:uid="{375E3797-F5F6-438F-9D57-9DF1472C9961}" name="Lager Værdi" dataDxfId="167">
      <calculatedColumnFormula>Inventory_List_Table34141316[[#This Row],[Enheds Pris]]*Inventory_List_Table34141316[[#This Row],[Antal Lager]]</calculatedColumnFormula>
    </tableColumn>
    <tableColumn id="8" xr3:uid="{70728069-3EC8-4AC3-AC77-7E583601563D}" name="Genbestil ved antal" dataDxfId="166"/>
    <tableColumn id="9" xr3:uid="{DC77B8AD-2100-47E8-8E7C-445A7F31D46C}" name="Leveranstid" dataDxfId="165"/>
    <tableColumn id="10" xr3:uid="{0294FCF2-D731-40D7-8C7E-AA2FC8211FCD}" name="Antal Bestilt" dataDxfId="164"/>
    <tableColumn id="11" xr3:uid="{1AD25993-8058-42D6-992E-7681298036D8}" name="Kan ikke bestilles" dataDxfId="163"/>
  </tableColumns>
  <tableStyleInfo name="Business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8F87D10-2502-4EFF-B914-91F3F96AED2C}" name="Inventory_List_Table3414" displayName="Inventory_List_Table3414" ref="B3:L165" totalsRowShown="0" headerRowDxfId="153" dataDxfId="152">
  <autoFilter ref="B3:L165" xr:uid="{00000000-0009-0000-0100-000001000000}"/>
  <tableColumns count="11">
    <tableColumn id="1" xr3:uid="{4E133037-EE6E-4D04-8E1D-951221C712F9}" name="RE ORDER" dataDxfId="151">
      <calculatedColumnFormula>IFERROR((Inventory_List_Table3414[[#This Row],[Antal Lager]]&lt;=Inventory_List_Table3414[[#This Row],[Genbestil ved antal]])*(Inventory_List_Table3414[[#This Row],[Kan ikke bestilles]]="")*valHighlight,0)</calculatedColumnFormula>
    </tableColumn>
    <tableColumn id="2" xr3:uid="{9AB447AE-156C-4C55-8CB3-B8C0026BDC78}" name="Produkt" dataDxfId="150"/>
    <tableColumn id="3" xr3:uid="{4453000A-826E-4FAE-8ACD-A81339D61293}" name="Navn" dataDxfId="149"/>
    <tableColumn id="4" xr3:uid="{AE973D5D-8C1A-4AC5-8E12-02CD73EB2FE6}" name="Beskrivelse" dataDxfId="148"/>
    <tableColumn id="5" xr3:uid="{A83E60DF-B3B2-4FC8-87E6-69332B4925B4}" name="Enheds Pris" dataDxfId="147"/>
    <tableColumn id="6" xr3:uid="{848FE28D-13F0-42CE-9E40-AFA752F124C2}" name="Antal Lager" dataDxfId="146"/>
    <tableColumn id="7" xr3:uid="{D5E2BE16-6A1B-433C-B3A1-2F998AED3DDE}" name="Lager Værdi" dataDxfId="145">
      <calculatedColumnFormula>Inventory_List_Table3414[[#This Row],[Enheds Pris]]*Inventory_List_Table3414[[#This Row],[Antal Lager]]</calculatedColumnFormula>
    </tableColumn>
    <tableColumn id="8" xr3:uid="{84F310F7-2763-4C72-BDAC-B87B3FF6686A}" name="Genbestil ved antal" dataDxfId="144"/>
    <tableColumn id="9" xr3:uid="{71176F6C-A40E-49F1-9CBF-8BE7F802BC24}" name="Leveranstid" dataDxfId="143"/>
    <tableColumn id="10" xr3:uid="{4F8CE776-5064-493A-9189-E1C67041CC98}" name="Antal Bestilt" dataDxfId="142"/>
    <tableColumn id="11" xr3:uid="{8A6D5F52-91C4-474C-BA49-BF114CFA02C5}" name="Kan ikke bestilles" dataDxfId="141"/>
  </tableColumns>
  <tableStyleInfo name="Business 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B0C7C4-17A7-46F3-9EE8-0D9D9A2AC810}" name="Inventory_List_Table341418" displayName="Inventory_List_Table341418" ref="B3:L178" totalsRowShown="0" headerRowDxfId="131" dataDxfId="130">
  <autoFilter ref="B3:L178" xr:uid="{00000000-0009-0000-0100-000001000000}"/>
  <tableColumns count="11">
    <tableColumn id="1" xr3:uid="{0C85DA26-F4CE-4ED5-B8B2-56161B3BAE00}" name="RE ORDER" dataDxfId="129">
      <calculatedColumnFormula>IFERROR((Inventory_List_Table341418[[#This Row],[Antal Lager]]&lt;=Inventory_List_Table341418[[#This Row],[Genbestil ved antal]])*(Inventory_List_Table341418[[#This Row],[Kan ikke bestilles]]="")*valHighlight,0)</calculatedColumnFormula>
    </tableColumn>
    <tableColumn id="2" xr3:uid="{B427DEB2-E317-4D78-8504-3AD14E02F5A7}" name="Produkt" dataDxfId="128"/>
    <tableColumn id="3" xr3:uid="{61381185-89E4-4002-A668-A634A1C01FA8}" name="Navn" dataDxfId="127"/>
    <tableColumn id="4" xr3:uid="{1D9F3FEB-399A-4911-ABD6-2F4528FCA2BE}" name="Beskrivelse" dataDxfId="126"/>
    <tableColumn id="5" xr3:uid="{EED8674E-D9E7-413A-9D02-A0E9DDD01FB7}" name="Enheds Pris" dataDxfId="125" dataCellStyle="Comma"/>
    <tableColumn id="6" xr3:uid="{D88FC939-3B2C-4C61-87F3-AE686A33A2A2}" name="Antal Lager" dataDxfId="124" dataCellStyle="Currency"/>
    <tableColumn id="7" xr3:uid="{0AE45AD9-7570-4F09-B5CC-450F3F96FD0C}" name="Lager Værdi" dataDxfId="123">
      <calculatedColumnFormula>Inventory_List_Table341418[[#This Row],[Enheds Pris]]*Inventory_List_Table341418[[#This Row],[Antal Lager]]</calculatedColumnFormula>
    </tableColumn>
    <tableColumn id="8" xr3:uid="{CBC5A054-BADD-4D8E-A264-7A9EB306A156}" name="Genbestil ved antal" dataDxfId="122"/>
    <tableColumn id="9" xr3:uid="{F9AEA583-9C4C-4F5D-8FEF-F640E89B95D6}" name="Leveranstid" dataDxfId="121"/>
    <tableColumn id="10" xr3:uid="{4C7E902B-A2EA-4AF0-93BB-B4C44542D48D}" name="Antal Bestilt" dataDxfId="120"/>
    <tableColumn id="11" xr3:uid="{AA13247D-4A33-4342-A531-1479379F5B54}" name="Kan ikke bestilles" dataDxfId="119"/>
  </tableColumns>
  <tableStyleInfo name="Business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666DF2-458E-46A9-9ABA-5C6D2FF5BBC8}" name="Inventory_List_Table341457" displayName="Inventory_List_Table341457" ref="B3:L59" totalsRowShown="0" headerRowDxfId="115" dataDxfId="114">
  <autoFilter ref="B3:L59" xr:uid="{00000000-0009-0000-0100-000001000000}"/>
  <tableColumns count="11">
    <tableColumn id="1" xr3:uid="{CBB883BE-D2A7-4167-AC77-2FACC56CB767}" name="RE ORDER" dataDxfId="113">
      <calculatedColumnFormula>IFERROR((Inventory_List_Table341457[[#This Row],[Antal Lager]]&lt;=Inventory_List_Table341457[[#This Row],[Genbestil ved antal]])*(Inventory_List_Table341457[[#This Row],[Kan ikke bestilles]]="")*valHighlight,0)</calculatedColumnFormula>
    </tableColumn>
    <tableColumn id="2" xr3:uid="{18E13F14-2285-409E-A176-FE4BDFE723D6}" name="Produkt" dataDxfId="112"/>
    <tableColumn id="3" xr3:uid="{279BCE36-5E61-464E-86C2-B963AF8CD1D7}" name="Navn" dataDxfId="111"/>
    <tableColumn id="4" xr3:uid="{2A9B99F8-6255-4EFF-B9C7-A624C0CB8605}" name="Beskrivelse" dataDxfId="110"/>
    <tableColumn id="5" xr3:uid="{1016EC0E-27D4-4A11-BC62-879370DDE5B1}" name="Enheds Pris" dataDxfId="109"/>
    <tableColumn id="6" xr3:uid="{E68718D7-0887-49AA-B2A4-FB9267C6B891}" name="Antal Lager" dataDxfId="108"/>
    <tableColumn id="7" xr3:uid="{4AF6F973-BFCA-488E-8E38-6C0ADB887810}" name="Lager Værdi" dataDxfId="107">
      <calculatedColumnFormula>Inventory_List_Table341457[[#This Row],[Enheds Pris]]*Inventory_List_Table341457[[#This Row],[Antal Lager]]</calculatedColumnFormula>
    </tableColumn>
    <tableColumn id="8" xr3:uid="{E32FCBE3-35E0-4B27-890C-D5C2FE718873}" name="Genbestil ved antal" dataDxfId="106"/>
    <tableColumn id="9" xr3:uid="{12F154E1-1ED4-4374-8D25-0C3EA213286F}" name="Leveranstid" dataDxfId="105"/>
    <tableColumn id="10" xr3:uid="{4E7D1C07-503A-4AF2-95F8-786AA73E7642}" name="Antal Bestilt" dataDxfId="104"/>
    <tableColumn id="11" xr3:uid="{768840C2-04AE-40BA-92B7-D3E8A68F302C}" name="Kan ikke bestilles" dataDxfId="103"/>
  </tableColumns>
  <tableStyleInfo name="Business 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1CDE8B5-ABD0-474E-A9A5-6F4992C777CD}" name="Inventory_List_Table34145" displayName="Inventory_List_Table34145" ref="B3:L101" totalsRowShown="0" headerRowDxfId="91" dataDxfId="90">
  <autoFilter ref="B3:L101" xr:uid="{00000000-0009-0000-0100-000001000000}"/>
  <tableColumns count="11">
    <tableColumn id="1" xr3:uid="{0639B2DE-6E1B-4073-A372-74910501A701}" name="RE ORDER" dataDxfId="89">
      <calculatedColumnFormula>IFERROR((Inventory_List_Table34145[[#This Row],[Antal Lager]]&lt;=Inventory_List_Table34145[[#This Row],[Genbestil ved antal]])*(Inventory_List_Table34145[[#This Row],[Kan ikke bestilles]]="")*valHighlight,0)</calculatedColumnFormula>
    </tableColumn>
    <tableColumn id="2" xr3:uid="{939D8EDF-2100-44E9-A608-9FFE7A49FF4D}" name="Produkt" dataDxfId="88"/>
    <tableColumn id="3" xr3:uid="{71F8214E-C992-4D21-BC92-2DD3C3BC5D54}" name="Navn" dataDxfId="87"/>
    <tableColumn id="4" xr3:uid="{F3463FD6-308E-41D6-B67C-93322E8C0BD9}" name="Beskrivelse" dataDxfId="86"/>
    <tableColumn id="5" xr3:uid="{6EF69CA1-F88B-4D78-96E3-B93FDC0F5506}" name="Enheds Pris" dataDxfId="85"/>
    <tableColumn id="6" xr3:uid="{5F8F0A0B-0F59-4293-A776-45C055548F59}" name="Antal Lager" dataDxfId="84"/>
    <tableColumn id="7" xr3:uid="{DBCD45F8-12DA-437A-BEB6-1956D54E7F5A}" name="Lager Værdi" dataDxfId="83">
      <calculatedColumnFormula>Inventory_List_Table34145[[#This Row],[Enheds Pris]]*Inventory_List_Table34145[[#This Row],[Antal Lager]]</calculatedColumnFormula>
    </tableColumn>
    <tableColumn id="8" xr3:uid="{C63ED879-6050-4ADD-A81A-4EE186D04ED4}" name="Genbestil ved antal" dataDxfId="82"/>
    <tableColumn id="9" xr3:uid="{0AD60A42-D09C-462E-882F-2E0EDDA398F0}" name="Leveranstid" dataDxfId="81"/>
    <tableColumn id="10" xr3:uid="{68FA25A3-BD4F-484A-9863-F5C9E280EA4F}" name="Antal Bestilt" dataDxfId="80"/>
    <tableColumn id="11" xr3:uid="{FB9CF89E-ACF6-4154-B5F0-B263B2F86BFD}" name="Kan ikke bestilles" dataDxfId="79"/>
  </tableColumns>
  <tableStyleInfo name="Business Tab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A55B83-B53C-4BA5-B6B9-1698B8318FD7}" name="Inventory_List_Table34142" displayName="Inventory_List_Table34142" ref="B3:L33" totalsRowShown="0" headerRowDxfId="72" dataDxfId="71">
  <autoFilter ref="B3:L33" xr:uid="{00000000-0009-0000-0100-000001000000}"/>
  <tableColumns count="11">
    <tableColumn id="1" xr3:uid="{FE9363F6-80A5-455A-A51E-1A65AB2BA202}" name="RE ORDER" dataDxfId="70">
      <calculatedColumnFormula>IFERROR((Inventory_List_Table34142[[#This Row],[Antal Lager]]&lt;=Inventory_List_Table34142[[#This Row],[Genbestil ved antal]])*(Inventory_List_Table34142[[#This Row],[Kan ikke bestilles]]="")*valHighlight,0)</calculatedColumnFormula>
    </tableColumn>
    <tableColumn id="2" xr3:uid="{96CD3DEB-9114-42EF-B7C9-6195382BFC59}" name="Produkt" dataDxfId="69"/>
    <tableColumn id="3" xr3:uid="{FA62E8D1-E163-404E-A73A-1B1A8C9238DB}" name="Navn" dataDxfId="68"/>
    <tableColumn id="4" xr3:uid="{FD819B95-66BD-48A6-81A1-1ED0B6DA172F}" name="Beskrivelse" dataDxfId="67"/>
    <tableColumn id="5" xr3:uid="{D5245B8F-ED10-40C2-A547-9E4D12FCC649}" name="Enheds Pris" dataDxfId="66"/>
    <tableColumn id="6" xr3:uid="{52DC0470-FD0C-4556-AF3E-70CEB6EFB733}" name="Antal Lager" dataDxfId="65"/>
    <tableColumn id="7" xr3:uid="{015F9450-E99F-4161-95E4-E06C82382108}" name="Lager Værdi" dataDxfId="64">
      <calculatedColumnFormula>Inventory_List_Table34142[[#This Row],[Enheds Pris]]*Inventory_List_Table34142[[#This Row],[Antal Lager]]</calculatedColumnFormula>
    </tableColumn>
    <tableColumn id="8" xr3:uid="{834769C9-6329-4BB5-A431-0D62DBAD45F5}" name="Genbestil ved antal" dataDxfId="63"/>
    <tableColumn id="9" xr3:uid="{479FBAAF-CAB9-4584-9C01-3E2AF824FCC4}" name="Leveranstid" dataDxfId="62"/>
    <tableColumn id="10" xr3:uid="{8CB02E4F-7681-4204-9668-0AFD57DD13C9}" name="Antal Bestilt" dataDxfId="61"/>
    <tableColumn id="11" xr3:uid="{242D46E5-DA5B-4A67-A357-BADBE5A0DE63}" name="Kan ikke bestilles" dataDxfId="60"/>
  </tableColumns>
  <tableStyleInfo name="Business Tab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1D0CBE-F848-491F-AC2D-CC0521A5327D}" name="Inventory_List_Table341423" displayName="Inventory_List_Table341423" ref="B3:L30" totalsRowShown="0" headerRowDxfId="53" dataDxfId="52">
  <autoFilter ref="B3:L30" xr:uid="{00000000-0009-0000-0100-000001000000}"/>
  <tableColumns count="11">
    <tableColumn id="1" xr3:uid="{DD59D16D-D8FC-4749-96D5-4802629F1B09}" name="RE ORDER" dataDxfId="51">
      <calculatedColumnFormula>IFERROR((Inventory_List_Table341423[[#This Row],[Antal Lager]]&lt;=Inventory_List_Table341423[[#This Row],[Genbestil ved antal]])*(Inventory_List_Table341423[[#This Row],[Kan ikke bestilles]]="")*valHighlight,0)</calculatedColumnFormula>
    </tableColumn>
    <tableColumn id="2" xr3:uid="{8CB22C37-72B2-4627-A932-8E459D676085}" name="Produkt" dataDxfId="50"/>
    <tableColumn id="3" xr3:uid="{54E9FC9D-23FA-41A6-9DDA-79798391C044}" name="Navn" dataDxfId="49"/>
    <tableColumn id="4" xr3:uid="{60D2DE7D-55C2-45E8-8630-A1FE59749AD3}" name="Beskrivelse" dataDxfId="48"/>
    <tableColumn id="5" xr3:uid="{3B28034F-89A5-48C2-9EF9-08B209EE19D1}" name="Enheds Pris" dataDxfId="47"/>
    <tableColumn id="6" xr3:uid="{E38C673D-DE7B-4ADA-832A-53AB1042C147}" name="Antal Lager" dataDxfId="46"/>
    <tableColumn id="7" xr3:uid="{FE33E591-7247-452A-A984-90E3098111AA}" name="Lager Værdi" dataDxfId="45">
      <calculatedColumnFormula>Inventory_List_Table341423[[#This Row],[Enheds Pris]]*Inventory_List_Table341423[[#This Row],[Antal Lager]]</calculatedColumnFormula>
    </tableColumn>
    <tableColumn id="8" xr3:uid="{F92F0DB3-DA91-4D90-8505-6FFD91AE3571}" name="Genbestil ved antal" dataDxfId="44"/>
    <tableColumn id="9" xr3:uid="{AF17C700-0F64-4673-A423-347C0BB7B382}" name="Leveranstid" dataDxfId="43"/>
    <tableColumn id="10" xr3:uid="{5E77D062-54E3-4605-BF31-848DCC543733}" name="Antal Bestilt" dataDxfId="42"/>
    <tableColumn id="11" xr3:uid="{1407A1BD-F442-453D-A955-8AB646902909}" name="Kan ikke bestilles" dataDxfId="41"/>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82F22-4E79-4D65-951A-6D271CC992C9}">
  <sheetPr>
    <tabColor rgb="FFC00000"/>
    <pageSetUpPr fitToPage="1"/>
  </sheetPr>
  <dimension ref="B1:M106"/>
  <sheetViews>
    <sheetView showGridLines="0" tabSelected="1" zoomScaleNormal="100" workbookViewId="0">
      <selection activeCell="I8" sqref="I8"/>
    </sheetView>
  </sheetViews>
  <sheetFormatPr defaultColWidth="8.81640625" defaultRowHeight="24" customHeight="1"/>
  <cols>
    <col min="1" max="1" width="1.81640625" style="4" customWidth="1"/>
    <col min="2" max="2" width="6.81640625" style="3" customWidth="1"/>
    <col min="3" max="3" width="12.81640625" style="6" customWidth="1"/>
    <col min="4" max="4" width="23.81640625" style="6" customWidth="1"/>
    <col min="5" max="5" width="16.81640625" style="6" customWidth="1"/>
    <col min="6" max="7" width="10.81640625" style="8" customWidth="1"/>
    <col min="8" max="8" width="15.90625" style="8" customWidth="1"/>
    <col min="9" max="11" width="10.81640625" style="8" customWidth="1"/>
    <col min="12" max="12" width="12.7265625" style="6" customWidth="1"/>
    <col min="13" max="13" width="1.81640625" style="4" customWidth="1"/>
    <col min="14" max="16384" width="8.81640625" style="4"/>
  </cols>
  <sheetData>
    <row r="1" spans="2:13" s="1" customFormat="1" ht="116.25" customHeight="1">
      <c r="B1" s="2"/>
      <c r="C1" s="5"/>
      <c r="D1" s="5"/>
      <c r="E1" s="5"/>
      <c r="G1" s="7"/>
      <c r="I1" s="7"/>
      <c r="J1" s="7"/>
      <c r="M1" s="1" t="s">
        <v>2</v>
      </c>
    </row>
    <row r="2" spans="2:13" ht="23.25" customHeight="1">
      <c r="C2" s="11"/>
      <c r="D2" s="11"/>
      <c r="E2" s="11"/>
      <c r="F2" s="4"/>
      <c r="G2" s="12"/>
      <c r="H2" s="4"/>
      <c r="I2" s="12"/>
      <c r="J2" s="12"/>
      <c r="K2" s="13" t="s">
        <v>0</v>
      </c>
      <c r="L2" s="14" t="s">
        <v>1</v>
      </c>
    </row>
    <row r="3" spans="2:13" s="3" customFormat="1" ht="50.1" customHeight="1">
      <c r="B3" s="9" t="s">
        <v>9</v>
      </c>
      <c r="C3" s="9" t="s">
        <v>12</v>
      </c>
      <c r="D3" s="9" t="s">
        <v>11</v>
      </c>
      <c r="E3" s="9" t="s">
        <v>10</v>
      </c>
      <c r="F3" s="10" t="s">
        <v>17</v>
      </c>
      <c r="G3" s="9" t="s">
        <v>13</v>
      </c>
      <c r="H3" s="10" t="s">
        <v>14</v>
      </c>
      <c r="I3" s="9" t="s">
        <v>15</v>
      </c>
      <c r="J3" s="9" t="s">
        <v>16</v>
      </c>
      <c r="K3" s="9" t="s">
        <v>19</v>
      </c>
      <c r="L3" s="9" t="s">
        <v>18</v>
      </c>
    </row>
    <row r="4" spans="2:13" ht="24" customHeight="1">
      <c r="B4" s="28">
        <f>IFERROR((Inventory_List_Table341412[[#This Row],[Antal Lager]]&lt;=Inventory_List_Table341412[[#This Row],[Genbestil ved antal]])*(Inventory_List_Table341412[[#This Row],[Kan ikke bestilles]]="")*valHighlight,0)</f>
        <v>0</v>
      </c>
      <c r="C4" s="24" t="s">
        <v>107</v>
      </c>
      <c r="D4" s="25" t="s">
        <v>4</v>
      </c>
      <c r="E4" s="24"/>
      <c r="F4" s="30">
        <v>6.53</v>
      </c>
      <c r="G4" s="50">
        <v>2430</v>
      </c>
      <c r="H4" s="29">
        <f>Inventory_List_Table341412[[#This Row],[Enheds Pris]]*Inventory_List_Table341412[[#This Row],[Antal Lager]]</f>
        <v>15867.900000000001</v>
      </c>
      <c r="I4" s="27">
        <v>1500</v>
      </c>
      <c r="J4" s="27"/>
      <c r="K4" s="27"/>
      <c r="L4" s="24"/>
    </row>
    <row r="5" spans="2:13" ht="24" customHeight="1">
      <c r="B5" s="28">
        <f>IFERROR((Inventory_List_Table341412[[#This Row],[Antal Lager]]&lt;=Inventory_List_Table341412[[#This Row],[Genbestil ved antal]])*(Inventory_List_Table341412[[#This Row],[Kan ikke bestilles]]="")*valHighlight,0)</f>
        <v>0</v>
      </c>
      <c r="C5" s="24" t="s">
        <v>107</v>
      </c>
      <c r="D5" s="31" t="s">
        <v>58</v>
      </c>
      <c r="E5" s="24"/>
      <c r="F5" s="30">
        <v>6.44</v>
      </c>
      <c r="G5" s="50">
        <v>7260</v>
      </c>
      <c r="H5" s="29">
        <f>Inventory_List_Table341412[[#This Row],[Enheds Pris]]*Inventory_List_Table341412[[#This Row],[Antal Lager]]</f>
        <v>46754.400000000001</v>
      </c>
      <c r="I5" s="27"/>
      <c r="J5" s="27"/>
      <c r="K5" s="27"/>
      <c r="L5" s="24"/>
    </row>
    <row r="6" spans="2:13" ht="24" customHeight="1">
      <c r="B6" s="28">
        <f>IFERROR((Inventory_List_Table341412[[#This Row],[Antal Lager]]&lt;=Inventory_List_Table341412[[#This Row],[Genbestil ved antal]])*(Inventory_List_Table341412[[#This Row],[Kan ikke bestilles]]="")*valHighlight,0)</f>
        <v>0</v>
      </c>
      <c r="C6" s="24" t="s">
        <v>107</v>
      </c>
      <c r="D6" s="31" t="s">
        <v>7</v>
      </c>
      <c r="E6" s="24"/>
      <c r="F6" s="30">
        <v>6.84</v>
      </c>
      <c r="G6" s="50">
        <v>2580</v>
      </c>
      <c r="H6" s="29">
        <f>Inventory_List_Table341412[[#This Row],[Enheds Pris]]*Inventory_List_Table341412[[#This Row],[Antal Lager]]</f>
        <v>17647.2</v>
      </c>
      <c r="I6" s="27"/>
      <c r="J6" s="27"/>
      <c r="K6" s="27"/>
      <c r="L6" s="24"/>
    </row>
    <row r="7" spans="2:13" ht="24" customHeight="1">
      <c r="B7" s="28">
        <f>IFERROR((Inventory_List_Table341412[[#This Row],[Antal Lager]]&lt;=Inventory_List_Table341412[[#This Row],[Genbestil ved antal]])*(Inventory_List_Table341412[[#This Row],[Kan ikke bestilles]]="")*valHighlight,0)</f>
        <v>0</v>
      </c>
      <c r="C7" s="24" t="s">
        <v>107</v>
      </c>
      <c r="D7" s="31" t="s">
        <v>8</v>
      </c>
      <c r="E7" s="24"/>
      <c r="F7" s="30">
        <v>6.84</v>
      </c>
      <c r="G7" s="50">
        <v>4486</v>
      </c>
      <c r="H7" s="29">
        <f>Inventory_List_Table341412[[#This Row],[Enheds Pris]]*Inventory_List_Table341412[[#This Row],[Antal Lager]]</f>
        <v>30684.239999999998</v>
      </c>
      <c r="I7" s="27"/>
      <c r="J7" s="27"/>
      <c r="K7" s="27"/>
      <c r="L7" s="24"/>
    </row>
    <row r="8" spans="2:13" ht="24" customHeight="1">
      <c r="B8" s="28">
        <f>IFERROR((Inventory_List_Table341412[[#This Row],[Antal Lager]]&lt;=Inventory_List_Table341412[[#This Row],[Genbestil ved antal]])*(Inventory_List_Table341412[[#This Row],[Kan ikke bestilles]]="")*valHighlight,0)</f>
        <v>1</v>
      </c>
      <c r="C8" s="24" t="s">
        <v>107</v>
      </c>
      <c r="D8" s="31" t="s">
        <v>3</v>
      </c>
      <c r="E8" s="24"/>
      <c r="F8" s="30">
        <v>6.44</v>
      </c>
      <c r="G8" s="50"/>
      <c r="H8" s="29">
        <f>Inventory_List_Table341412[[#This Row],[Enheds Pris]]*Inventory_List_Table341412[[#This Row],[Antal Lager]]</f>
        <v>0</v>
      </c>
      <c r="I8" s="27"/>
      <c r="J8" s="27"/>
      <c r="K8" s="27"/>
      <c r="L8" s="24"/>
    </row>
    <row r="9" spans="2:13" ht="24" customHeight="1">
      <c r="B9" s="28">
        <f>IFERROR((Inventory_List_Table341412[[#This Row],[Antal Lager]]&lt;=Inventory_List_Table341412[[#This Row],[Genbestil ved antal]])*(Inventory_List_Table341412[[#This Row],[Kan ikke bestilles]]="")*valHighlight,0)</f>
        <v>0</v>
      </c>
      <c r="C9" s="24" t="s">
        <v>107</v>
      </c>
      <c r="D9" s="31" t="s">
        <v>117</v>
      </c>
      <c r="E9" s="24"/>
      <c r="F9" s="30">
        <v>14.27</v>
      </c>
      <c r="G9" s="50">
        <v>2640</v>
      </c>
      <c r="H9" s="29">
        <f>Inventory_List_Table341412[[#This Row],[Enheds Pris]]*Inventory_List_Table341412[[#This Row],[Antal Lager]]</f>
        <v>37672.799999999996</v>
      </c>
      <c r="I9" s="27"/>
      <c r="J9" s="27"/>
      <c r="K9" s="27"/>
      <c r="L9" s="24"/>
    </row>
    <row r="10" spans="2:13" ht="24" customHeight="1">
      <c r="B10" s="28">
        <f>IFERROR((Inventory_List_Table341412[[#This Row],[Antal Lager]]&lt;=Inventory_List_Table341412[[#This Row],[Genbestil ved antal]])*(Inventory_List_Table341412[[#This Row],[Kan ikke bestilles]]="")*valHighlight,0)</f>
        <v>0</v>
      </c>
      <c r="C10" s="24" t="s">
        <v>107</v>
      </c>
      <c r="D10" s="24" t="s">
        <v>67</v>
      </c>
      <c r="E10" s="24"/>
      <c r="F10" s="30">
        <v>15.35</v>
      </c>
      <c r="G10" s="50">
        <v>15151</v>
      </c>
      <c r="H10" s="29">
        <f>Inventory_List_Table341412[[#This Row],[Enheds Pris]]*Inventory_List_Table341412[[#This Row],[Antal Lager]]</f>
        <v>232567.85</v>
      </c>
      <c r="I10" s="27"/>
      <c r="J10" s="27"/>
      <c r="K10" s="27"/>
      <c r="L10" s="24"/>
    </row>
    <row r="11" spans="2:13" ht="24" customHeight="1">
      <c r="B11" s="28">
        <f>IFERROR((Inventory_List_Table341412[[#This Row],[Antal Lager]]&lt;=Inventory_List_Table341412[[#This Row],[Genbestil ved antal]])*(Inventory_List_Table341412[[#This Row],[Kan ikke bestilles]]="")*valHighlight,0)</f>
        <v>1</v>
      </c>
      <c r="C11" s="24" t="s">
        <v>107</v>
      </c>
      <c r="D11" s="24" t="s">
        <v>191</v>
      </c>
      <c r="E11" s="24"/>
      <c r="F11" s="26">
        <v>15.35</v>
      </c>
      <c r="G11" s="50">
        <v>0</v>
      </c>
      <c r="H11" s="29">
        <f>Inventory_List_Table341412[[#This Row],[Enheds Pris]]*Inventory_List_Table341412[[#This Row],[Antal Lager]]</f>
        <v>0</v>
      </c>
      <c r="I11" s="27"/>
      <c r="J11" s="27"/>
      <c r="K11" s="27"/>
      <c r="L11" s="24"/>
    </row>
    <row r="12" spans="2:13" ht="24" customHeight="1">
      <c r="B12" s="28">
        <f>IFERROR((Inventory_List_Table341412[[#This Row],[Antal Lager]]&lt;=Inventory_List_Table341412[[#This Row],[Genbestil ved antal]])*(Inventory_List_Table341412[[#This Row],[Kan ikke bestilles]]="")*valHighlight,0)</f>
        <v>1</v>
      </c>
      <c r="C12" s="24" t="s">
        <v>107</v>
      </c>
      <c r="D12" s="24" t="s">
        <v>5</v>
      </c>
      <c r="E12" s="24"/>
      <c r="F12" s="26">
        <v>15.35</v>
      </c>
      <c r="G12" s="50">
        <v>0</v>
      </c>
      <c r="H12" s="29">
        <f>Inventory_List_Table341412[[#This Row],[Enheds Pris]]*Inventory_List_Table341412[[#This Row],[Antal Lager]]</f>
        <v>0</v>
      </c>
      <c r="I12" s="27"/>
      <c r="J12" s="27"/>
      <c r="K12" s="27"/>
      <c r="L12" s="24"/>
    </row>
    <row r="13" spans="2:13" ht="24" customHeight="1">
      <c r="B13" s="28">
        <f>IFERROR((Inventory_List_Table341412[[#This Row],[Antal Lager]]&lt;=Inventory_List_Table341412[[#This Row],[Genbestil ved antal]])*(Inventory_List_Table341412[[#This Row],[Kan ikke bestilles]]="")*valHighlight,0)</f>
        <v>1</v>
      </c>
      <c r="C13" s="24" t="s">
        <v>107</v>
      </c>
      <c r="D13" s="24" t="s">
        <v>6</v>
      </c>
      <c r="E13" s="24"/>
      <c r="F13" s="26">
        <v>15.35</v>
      </c>
      <c r="G13" s="50">
        <v>0</v>
      </c>
      <c r="H13" s="29">
        <f>Inventory_List_Table341412[[#This Row],[Enheds Pris]]*Inventory_List_Table341412[[#This Row],[Antal Lager]]</f>
        <v>0</v>
      </c>
      <c r="I13" s="27"/>
      <c r="J13" s="27"/>
      <c r="K13" s="27"/>
      <c r="L13" s="24"/>
    </row>
    <row r="14" spans="2:13" ht="24" customHeight="1">
      <c r="B14" s="28">
        <f>IFERROR((Inventory_List_Table341412[[#This Row],[Antal Lager]]&lt;=Inventory_List_Table341412[[#This Row],[Genbestil ved antal]])*(Inventory_List_Table341412[[#This Row],[Kan ikke bestilles]]="")*valHighlight,0)</f>
        <v>0</v>
      </c>
      <c r="C14" s="24" t="s">
        <v>107</v>
      </c>
      <c r="D14" s="24" t="s">
        <v>192</v>
      </c>
      <c r="E14" s="24"/>
      <c r="F14" s="26">
        <v>15</v>
      </c>
      <c r="G14" s="50">
        <v>5000</v>
      </c>
      <c r="H14" s="29">
        <f>Inventory_List_Table341412[[#This Row],[Enheds Pris]]*Inventory_List_Table341412[[#This Row],[Antal Lager]]</f>
        <v>75000</v>
      </c>
      <c r="I14" s="27"/>
      <c r="J14" s="27"/>
      <c r="K14" s="27"/>
      <c r="L14" s="24"/>
    </row>
    <row r="15" spans="2:13" ht="24" customHeight="1">
      <c r="B15" s="28">
        <f>IFERROR((Inventory_List_Table341412[[#This Row],[Antal Lager]]&lt;=Inventory_List_Table341412[[#This Row],[Genbestil ved antal]])*(Inventory_List_Table341412[[#This Row],[Kan ikke bestilles]]="")*valHighlight,0)</f>
        <v>0</v>
      </c>
      <c r="C15" s="24" t="s">
        <v>107</v>
      </c>
      <c r="D15" s="32" t="s">
        <v>511</v>
      </c>
      <c r="E15" s="24"/>
      <c r="F15" s="26">
        <v>3.66</v>
      </c>
      <c r="G15" s="50">
        <v>7680</v>
      </c>
      <c r="H15" s="29">
        <f>Inventory_List_Table341412[[#This Row],[Enheds Pris]]*Inventory_List_Table341412[[#This Row],[Antal Lager]]</f>
        <v>28108.800000000003</v>
      </c>
      <c r="I15" s="27"/>
      <c r="J15" s="27"/>
      <c r="K15" s="27"/>
      <c r="L15" s="24"/>
    </row>
    <row r="16" spans="2:13" ht="24" customHeight="1">
      <c r="B16" s="28">
        <f>IFERROR((Inventory_List_Table341412[[#This Row],[Antal Lager]]&lt;=Inventory_List_Table341412[[#This Row],[Genbestil ved antal]])*(Inventory_List_Table341412[[#This Row],[Kan ikke bestilles]]="")*valHighlight,0)</f>
        <v>0</v>
      </c>
      <c r="C16" s="24" t="s">
        <v>509</v>
      </c>
      <c r="D16" s="24" t="s">
        <v>293</v>
      </c>
      <c r="E16" s="24"/>
      <c r="F16" s="30">
        <v>60</v>
      </c>
      <c r="G16" s="50">
        <v>120</v>
      </c>
      <c r="H16" s="29">
        <f>Inventory_List_Table341412[[#This Row],[Enheds Pris]]*Inventory_List_Table341412[[#This Row],[Antal Lager]]</f>
        <v>7200</v>
      </c>
      <c r="I16" s="27"/>
      <c r="J16" s="27"/>
      <c r="K16" s="27"/>
      <c r="L16" s="24"/>
    </row>
    <row r="17" spans="2:12" ht="24" customHeight="1">
      <c r="B17" s="28">
        <f>IFERROR((Inventory_List_Table341412[[#This Row],[Antal Lager]]&lt;=Inventory_List_Table341412[[#This Row],[Genbestil ved antal]])*(Inventory_List_Table341412[[#This Row],[Kan ikke bestilles]]="")*valHighlight,0)</f>
        <v>1</v>
      </c>
      <c r="C17" s="24"/>
      <c r="D17" s="25"/>
      <c r="E17" s="24"/>
      <c r="F17" s="26"/>
      <c r="G17" s="50"/>
      <c r="H17" s="29">
        <f>Inventory_List_Table341412[[#This Row],[Enheds Pris]]*Inventory_List_Table341412[[#This Row],[Antal Lager]]</f>
        <v>0</v>
      </c>
      <c r="I17" s="27"/>
      <c r="J17" s="27"/>
      <c r="K17" s="27"/>
      <c r="L17" s="24"/>
    </row>
    <row r="18" spans="2:12" ht="24" customHeight="1">
      <c r="B18" s="28">
        <f>IFERROR((Inventory_List_Table341412[[#This Row],[Antal Lager]]&lt;=Inventory_List_Table341412[[#This Row],[Genbestil ved antal]])*(Inventory_List_Table341412[[#This Row],[Kan ikke bestilles]]="")*valHighlight,0)</f>
        <v>0</v>
      </c>
      <c r="C18" s="24" t="s">
        <v>510</v>
      </c>
      <c r="D18" s="31" t="s">
        <v>44</v>
      </c>
      <c r="E18" s="24"/>
      <c r="F18" s="26">
        <v>2.21</v>
      </c>
      <c r="G18" s="50">
        <v>4088</v>
      </c>
      <c r="H18" s="29">
        <f>Inventory_List_Table341412[[#This Row],[Enheds Pris]]*Inventory_List_Table341412[[#This Row],[Antal Lager]]</f>
        <v>9034.48</v>
      </c>
      <c r="I18" s="27"/>
      <c r="J18" s="27"/>
      <c r="K18" s="27"/>
      <c r="L18" s="24"/>
    </row>
    <row r="19" spans="2:12" ht="24" customHeight="1">
      <c r="B19" s="28">
        <f>IFERROR((Inventory_List_Table341412[[#This Row],[Antal Lager]]&lt;=Inventory_List_Table341412[[#This Row],[Genbestil ved antal]])*(Inventory_List_Table341412[[#This Row],[Kan ikke bestilles]]="")*valHighlight,0)</f>
        <v>0</v>
      </c>
      <c r="C19" s="24" t="s">
        <v>510</v>
      </c>
      <c r="D19" s="31" t="s">
        <v>181</v>
      </c>
      <c r="E19" s="24"/>
      <c r="F19" s="26">
        <v>5.26</v>
      </c>
      <c r="G19" s="50">
        <v>2350</v>
      </c>
      <c r="H19" s="29">
        <f>Inventory_List_Table341412[[#This Row],[Enheds Pris]]*Inventory_List_Table341412[[#This Row],[Antal Lager]]</f>
        <v>12361</v>
      </c>
      <c r="I19" s="27"/>
      <c r="J19" s="27"/>
      <c r="K19" s="27"/>
      <c r="L19" s="24"/>
    </row>
    <row r="20" spans="2:12" ht="24" customHeight="1">
      <c r="B20" s="28">
        <f>IFERROR((Inventory_List_Table341412[[#This Row],[Antal Lager]]&lt;=Inventory_List_Table341412[[#This Row],[Genbestil ved antal]])*(Inventory_List_Table341412[[#This Row],[Kan ikke bestilles]]="")*valHighlight,0)</f>
        <v>0</v>
      </c>
      <c r="C20" s="24" t="s">
        <v>510</v>
      </c>
      <c r="D20" s="31" t="s">
        <v>182</v>
      </c>
      <c r="E20" s="24"/>
      <c r="F20" s="26">
        <v>5.52</v>
      </c>
      <c r="G20" s="50">
        <v>209</v>
      </c>
      <c r="H20" s="29">
        <f>Inventory_List_Table341412[[#This Row],[Enheds Pris]]*Inventory_List_Table341412[[#This Row],[Antal Lager]]</f>
        <v>1153.6799999999998</v>
      </c>
      <c r="I20" s="27"/>
      <c r="J20" s="27"/>
      <c r="K20" s="27"/>
      <c r="L20" s="24"/>
    </row>
    <row r="21" spans="2:12" ht="24" customHeight="1">
      <c r="B21" s="28">
        <f>IFERROR((Inventory_List_Table341412[[#This Row],[Antal Lager]]&lt;=Inventory_List_Table341412[[#This Row],[Genbestil ved antal]])*(Inventory_List_Table341412[[#This Row],[Kan ikke bestilles]]="")*valHighlight,0)</f>
        <v>0</v>
      </c>
      <c r="C21" s="24" t="s">
        <v>510</v>
      </c>
      <c r="D21" s="31" t="s">
        <v>189</v>
      </c>
      <c r="E21" s="24"/>
      <c r="F21" s="26">
        <v>5.61</v>
      </c>
      <c r="G21" s="50">
        <v>952</v>
      </c>
      <c r="H21" s="29">
        <f>Inventory_List_Table341412[[#This Row],[Enheds Pris]]*Inventory_List_Table341412[[#This Row],[Antal Lager]]</f>
        <v>5340.72</v>
      </c>
      <c r="I21" s="27"/>
      <c r="J21" s="27"/>
      <c r="K21" s="27"/>
      <c r="L21" s="24"/>
    </row>
    <row r="22" spans="2:12" ht="24" customHeight="1">
      <c r="B22" s="28">
        <f>IFERROR((Inventory_List_Table341412[[#This Row],[Antal Lager]]&lt;=Inventory_List_Table341412[[#This Row],[Genbestil ved antal]])*(Inventory_List_Table341412[[#This Row],[Kan ikke bestilles]]="")*valHighlight,0)</f>
        <v>0</v>
      </c>
      <c r="C22" s="24" t="s">
        <v>510</v>
      </c>
      <c r="D22" s="32" t="s">
        <v>188</v>
      </c>
      <c r="E22" s="24"/>
      <c r="F22" s="26">
        <v>3.9</v>
      </c>
      <c r="G22" s="50">
        <v>2100</v>
      </c>
      <c r="H22" s="29">
        <f>Inventory_List_Table341412[[#This Row],[Enheds Pris]]*Inventory_List_Table341412[[#This Row],[Antal Lager]]</f>
        <v>8190</v>
      </c>
      <c r="I22" s="27"/>
      <c r="J22" s="27"/>
      <c r="K22" s="27"/>
      <c r="L22" s="24"/>
    </row>
    <row r="23" spans="2:12" ht="24" customHeight="1">
      <c r="B23" s="28">
        <f>IFERROR((Inventory_List_Table341412[[#This Row],[Antal Lager]]&lt;=Inventory_List_Table341412[[#This Row],[Genbestil ved antal]])*(Inventory_List_Table341412[[#This Row],[Kan ikke bestilles]]="")*valHighlight,0)</f>
        <v>0</v>
      </c>
      <c r="C23" s="24" t="s">
        <v>510</v>
      </c>
      <c r="D23" s="32" t="s">
        <v>187</v>
      </c>
      <c r="E23" s="24"/>
      <c r="F23" s="26">
        <v>1.1200000000000001</v>
      </c>
      <c r="G23" s="50">
        <v>1590</v>
      </c>
      <c r="H23" s="29">
        <f>Inventory_List_Table341412[[#This Row],[Enheds Pris]]*Inventory_List_Table341412[[#This Row],[Antal Lager]]</f>
        <v>1780.8000000000002</v>
      </c>
      <c r="I23" s="27"/>
      <c r="J23" s="27"/>
      <c r="K23" s="27"/>
      <c r="L23" s="24"/>
    </row>
    <row r="24" spans="2:12" ht="24" customHeight="1">
      <c r="B24" s="28">
        <f>IFERROR((Inventory_List_Table341412[[#This Row],[Antal Lager]]&lt;=Inventory_List_Table341412[[#This Row],[Genbestil ved antal]])*(Inventory_List_Table341412[[#This Row],[Kan ikke bestilles]]="")*valHighlight,0)</f>
        <v>0</v>
      </c>
      <c r="C24" s="24" t="s">
        <v>510</v>
      </c>
      <c r="D24" s="32" t="s">
        <v>183</v>
      </c>
      <c r="E24" s="24"/>
      <c r="F24" s="26">
        <v>7.5</v>
      </c>
      <c r="G24" s="50">
        <v>660</v>
      </c>
      <c r="H24" s="29">
        <f>Inventory_List_Table341412[[#This Row],[Enheds Pris]]*Inventory_List_Table341412[[#This Row],[Antal Lager]]</f>
        <v>4950</v>
      </c>
      <c r="I24" s="27"/>
      <c r="J24" s="27"/>
      <c r="K24" s="27"/>
      <c r="L24" s="24"/>
    </row>
    <row r="25" spans="2:12" ht="24" customHeight="1">
      <c r="B25" s="28">
        <f>IFERROR((Inventory_List_Table341412[[#This Row],[Antal Lager]]&lt;=Inventory_List_Table341412[[#This Row],[Genbestil ved antal]])*(Inventory_List_Table341412[[#This Row],[Kan ikke bestilles]]="")*valHighlight,0)</f>
        <v>1</v>
      </c>
      <c r="C25" s="24" t="s">
        <v>510</v>
      </c>
      <c r="D25" s="32" t="s">
        <v>186</v>
      </c>
      <c r="E25" s="24"/>
      <c r="F25" s="26">
        <v>9</v>
      </c>
      <c r="G25" s="50">
        <v>0</v>
      </c>
      <c r="H25" s="29">
        <f>Inventory_List_Table341412[[#This Row],[Enheds Pris]]*Inventory_List_Table341412[[#This Row],[Antal Lager]]</f>
        <v>0</v>
      </c>
      <c r="I25" s="27"/>
      <c r="J25" s="27"/>
      <c r="K25" s="27"/>
      <c r="L25" s="24"/>
    </row>
    <row r="26" spans="2:12" ht="24" customHeight="1">
      <c r="B26" s="28">
        <f>IFERROR((Inventory_List_Table341412[[#This Row],[Antal Lager]]&lt;=Inventory_List_Table341412[[#This Row],[Genbestil ved antal]])*(Inventory_List_Table341412[[#This Row],[Kan ikke bestilles]]="")*valHighlight,0)</f>
        <v>1</v>
      </c>
      <c r="C26" s="24"/>
      <c r="D26" s="32"/>
      <c r="E26" s="24"/>
      <c r="F26" s="26"/>
      <c r="G26" s="50"/>
      <c r="H26" s="29"/>
      <c r="I26" s="27"/>
      <c r="J26" s="27"/>
      <c r="K26" s="27"/>
      <c r="L26" s="24"/>
    </row>
    <row r="27" spans="2:12" ht="24" customHeight="1">
      <c r="B27" s="28">
        <f>IFERROR((Inventory_List_Table341412[[#This Row],[Antal Lager]]&lt;=Inventory_List_Table341412[[#This Row],[Genbestil ved antal]])*(Inventory_List_Table341412[[#This Row],[Kan ikke bestilles]]="")*valHighlight,0)</f>
        <v>0</v>
      </c>
      <c r="C27" s="24" t="s">
        <v>510</v>
      </c>
      <c r="D27" s="32" t="s">
        <v>185</v>
      </c>
      <c r="E27" s="24"/>
      <c r="F27" s="26">
        <v>9</v>
      </c>
      <c r="G27" s="50">
        <v>776</v>
      </c>
      <c r="H27" s="29">
        <f>Inventory_List_Table341412[[#This Row],[Enheds Pris]]*Inventory_List_Table341412[[#This Row],[Antal Lager]]</f>
        <v>6984</v>
      </c>
      <c r="I27" s="27"/>
      <c r="J27" s="27"/>
      <c r="K27" s="27"/>
      <c r="L27" s="24"/>
    </row>
    <row r="28" spans="2:12" ht="24" customHeight="1">
      <c r="B28" s="28">
        <f>IFERROR((Inventory_List_Table341412[[#This Row],[Antal Lager]]&lt;=Inventory_List_Table341412[[#This Row],[Genbestil ved antal]])*(Inventory_List_Table341412[[#This Row],[Kan ikke bestilles]]="")*valHighlight,0)</f>
        <v>0</v>
      </c>
      <c r="C28" s="24" t="s">
        <v>510</v>
      </c>
      <c r="D28" s="32" t="s">
        <v>184</v>
      </c>
      <c r="E28" s="24"/>
      <c r="F28" s="26">
        <v>4.6100000000000003</v>
      </c>
      <c r="G28" s="50">
        <v>480</v>
      </c>
      <c r="H28" s="29">
        <f>Inventory_List_Table341412[[#This Row],[Enheds Pris]]*Inventory_List_Table341412[[#This Row],[Antal Lager]]</f>
        <v>2212.8000000000002</v>
      </c>
      <c r="I28" s="27"/>
      <c r="J28" s="27"/>
      <c r="K28" s="27"/>
      <c r="L28" s="24"/>
    </row>
    <row r="29" spans="2:12" ht="24" customHeight="1">
      <c r="B29" s="28">
        <f>IFERROR((Inventory_List_Table341412[[#This Row],[Antal Lager]]&lt;=Inventory_List_Table341412[[#This Row],[Genbestil ved antal]])*(Inventory_List_Table341412[[#This Row],[Kan ikke bestilles]]="")*valHighlight,0)</f>
        <v>0</v>
      </c>
      <c r="C29" s="24" t="s">
        <v>510</v>
      </c>
      <c r="D29" s="32" t="s">
        <v>200</v>
      </c>
      <c r="E29" s="24"/>
      <c r="F29" s="26">
        <v>10.6</v>
      </c>
      <c r="G29" s="50">
        <v>1100</v>
      </c>
      <c r="H29" s="29">
        <f>Inventory_List_Table341412[[#This Row],[Enheds Pris]]*Inventory_List_Table341412[[#This Row],[Antal Lager]]</f>
        <v>11660</v>
      </c>
      <c r="I29" s="27"/>
      <c r="J29" s="27"/>
      <c r="K29" s="27"/>
      <c r="L29" s="24"/>
    </row>
    <row r="30" spans="2:12" ht="24" customHeight="1">
      <c r="B30" s="28">
        <f>IFERROR((Inventory_List_Table341412[[#This Row],[Antal Lager]]&lt;=Inventory_List_Table341412[[#This Row],[Genbestil ved antal]])*(Inventory_List_Table341412[[#This Row],[Kan ikke bestilles]]="")*valHighlight,0)</f>
        <v>0</v>
      </c>
      <c r="C30" s="24" t="s">
        <v>510</v>
      </c>
      <c r="D30" s="32" t="s">
        <v>201</v>
      </c>
      <c r="E30" s="24"/>
      <c r="F30" s="26">
        <v>3.94</v>
      </c>
      <c r="G30" s="50">
        <v>18</v>
      </c>
      <c r="H30" s="29">
        <f>Inventory_List_Table341412[[#This Row],[Enheds Pris]]*Inventory_List_Table341412[[#This Row],[Antal Lager]]</f>
        <v>70.92</v>
      </c>
      <c r="I30" s="27"/>
      <c r="J30" s="27"/>
      <c r="K30" s="27"/>
      <c r="L30" s="24"/>
    </row>
    <row r="31" spans="2:12" ht="24" customHeight="1">
      <c r="B31" s="28">
        <f>IFERROR((Inventory_List_Table341412[[#This Row],[Antal Lager]]&lt;=Inventory_List_Table341412[[#This Row],[Genbestil ved antal]])*(Inventory_List_Table341412[[#This Row],[Kan ikke bestilles]]="")*valHighlight,0)</f>
        <v>0</v>
      </c>
      <c r="C31" s="24" t="s">
        <v>510</v>
      </c>
      <c r="D31" s="32" t="s">
        <v>199</v>
      </c>
      <c r="E31" s="24"/>
      <c r="F31" s="26">
        <v>3.66</v>
      </c>
      <c r="G31" s="50">
        <v>324</v>
      </c>
      <c r="H31" s="29">
        <f>Inventory_List_Table341412[[#This Row],[Enheds Pris]]*Inventory_List_Table341412[[#This Row],[Antal Lager]]</f>
        <v>1185.8400000000001</v>
      </c>
      <c r="I31" s="27"/>
      <c r="J31" s="27"/>
      <c r="K31" s="27"/>
      <c r="L31" s="24"/>
    </row>
    <row r="32" spans="2:12" ht="24" customHeight="1">
      <c r="B32" s="28">
        <f>IFERROR((Inventory_List_Table341412[[#This Row],[Antal Lager]]&lt;=Inventory_List_Table341412[[#This Row],[Genbestil ved antal]])*(Inventory_List_Table341412[[#This Row],[Kan ikke bestilles]]="")*valHighlight,0)</f>
        <v>0</v>
      </c>
      <c r="C32" s="24" t="s">
        <v>510</v>
      </c>
      <c r="D32" s="25" t="s">
        <v>309</v>
      </c>
      <c r="E32" s="24"/>
      <c r="F32" s="26">
        <v>3.42</v>
      </c>
      <c r="G32" s="50">
        <v>240</v>
      </c>
      <c r="H32" s="29">
        <f>Inventory_List_Table341412[[#This Row],[Enheds Pris]]*Inventory_List_Table341412[[#This Row],[Antal Lager]]</f>
        <v>820.8</v>
      </c>
      <c r="I32" s="27"/>
      <c r="J32" s="27"/>
      <c r="K32" s="27"/>
      <c r="L32" s="24"/>
    </row>
    <row r="33" spans="2:12" ht="24" customHeight="1">
      <c r="B33" s="28">
        <f>IFERROR((Inventory_List_Table341412[[#This Row],[Antal Lager]]&lt;=Inventory_List_Table341412[[#This Row],[Genbestil ved antal]])*(Inventory_List_Table341412[[#This Row],[Kan ikke bestilles]]="")*valHighlight,0)</f>
        <v>0</v>
      </c>
      <c r="C33" s="24" t="s">
        <v>510</v>
      </c>
      <c r="D33" s="25" t="s">
        <v>310</v>
      </c>
      <c r="E33" s="24"/>
      <c r="F33" s="26">
        <v>3.42</v>
      </c>
      <c r="G33" s="50">
        <v>288</v>
      </c>
      <c r="H33" s="29">
        <f>Inventory_List_Table341412[[#This Row],[Enheds Pris]]*Inventory_List_Table341412[[#This Row],[Antal Lager]]</f>
        <v>984.96</v>
      </c>
      <c r="I33" s="27"/>
      <c r="J33" s="27"/>
      <c r="K33" s="27"/>
      <c r="L33" s="24"/>
    </row>
    <row r="34" spans="2:12" ht="24" customHeight="1">
      <c r="B34" s="28">
        <f>IFERROR((Inventory_List_Table341412[[#This Row],[Antal Lager]]&lt;=Inventory_List_Table341412[[#This Row],[Genbestil ved antal]])*(Inventory_List_Table341412[[#This Row],[Kan ikke bestilles]]="")*valHighlight,0)</f>
        <v>0</v>
      </c>
      <c r="C34" s="24" t="s">
        <v>510</v>
      </c>
      <c r="D34" s="25" t="s">
        <v>311</v>
      </c>
      <c r="E34" s="24"/>
      <c r="F34" s="26">
        <v>2</v>
      </c>
      <c r="G34" s="50">
        <v>36</v>
      </c>
      <c r="H34" s="29">
        <f>Inventory_List_Table341412[[#This Row],[Enheds Pris]]*Inventory_List_Table341412[[#This Row],[Antal Lager]]</f>
        <v>72</v>
      </c>
      <c r="I34" s="27"/>
      <c r="J34" s="27"/>
      <c r="K34" s="27"/>
      <c r="L34" s="24"/>
    </row>
    <row r="35" spans="2:12" ht="24" customHeight="1">
      <c r="B35" s="28">
        <f>IFERROR((Inventory_List_Table341412[[#This Row],[Antal Lager]]&lt;=Inventory_List_Table341412[[#This Row],[Genbestil ved antal]])*(Inventory_List_Table341412[[#This Row],[Kan ikke bestilles]]="")*valHighlight,0)</f>
        <v>1</v>
      </c>
      <c r="C35" s="24"/>
      <c r="D35" s="25"/>
      <c r="E35" s="24"/>
      <c r="F35" s="30"/>
      <c r="G35" s="50"/>
      <c r="H35" s="29">
        <f>Inventory_List_Table341412[[#This Row],[Enheds Pris]]*Inventory_List_Table341412[[#This Row],[Antal Lager]]</f>
        <v>0</v>
      </c>
      <c r="I35" s="27"/>
      <c r="J35" s="27"/>
      <c r="K35" s="27"/>
      <c r="L35" s="24"/>
    </row>
    <row r="36" spans="2:12" ht="24" customHeight="1">
      <c r="B36" s="28">
        <f>IFERROR((Inventory_List_Table341412[[#This Row],[Antal Lager]]&lt;=Inventory_List_Table341412[[#This Row],[Genbestil ved antal]])*(Inventory_List_Table341412[[#This Row],[Kan ikke bestilles]]="")*valHighlight,0)</f>
        <v>1</v>
      </c>
      <c r="C36" s="24"/>
      <c r="D36" s="25"/>
      <c r="E36" s="24"/>
      <c r="F36" s="30"/>
      <c r="G36" s="50"/>
      <c r="H36" s="29">
        <f>Inventory_List_Table341412[[#This Row],[Enheds Pris]]*Inventory_List_Table341412[[#This Row],[Antal Lager]]</f>
        <v>0</v>
      </c>
      <c r="I36" s="27"/>
      <c r="J36" s="27"/>
      <c r="K36" s="27"/>
      <c r="L36" s="24"/>
    </row>
    <row r="37" spans="2:12" ht="24" customHeight="1">
      <c r="B37" s="28">
        <f>IFERROR((Inventory_List_Table341412[[#This Row],[Antal Lager]]&lt;=Inventory_List_Table341412[[#This Row],[Genbestil ved antal]])*(Inventory_List_Table341412[[#This Row],[Kan ikke bestilles]]="")*valHighlight,0)</f>
        <v>1</v>
      </c>
      <c r="C37" s="24"/>
      <c r="D37" s="25"/>
      <c r="E37" s="24"/>
      <c r="F37" s="30"/>
      <c r="G37" s="50"/>
      <c r="H37" s="29">
        <f>Inventory_List_Table341412[[#This Row],[Enheds Pris]]*Inventory_List_Table341412[[#This Row],[Antal Lager]]</f>
        <v>0</v>
      </c>
      <c r="I37" s="27"/>
      <c r="J37" s="27"/>
      <c r="K37" s="27"/>
      <c r="L37" s="24"/>
    </row>
    <row r="38" spans="2:12" ht="24" customHeight="1">
      <c r="B38" s="28">
        <f>IFERROR((Inventory_List_Table341412[[#This Row],[Antal Lager]]&lt;=Inventory_List_Table341412[[#This Row],[Genbestil ved antal]])*(Inventory_List_Table341412[[#This Row],[Kan ikke bestilles]]="")*valHighlight,0)</f>
        <v>0</v>
      </c>
      <c r="C38" s="24" t="s">
        <v>512</v>
      </c>
      <c r="D38" s="25" t="s">
        <v>137</v>
      </c>
      <c r="E38" s="24"/>
      <c r="F38" s="26">
        <v>7.15</v>
      </c>
      <c r="G38" s="53">
        <v>3936</v>
      </c>
      <c r="H38" s="29">
        <f>Inventory_List_Table341412[[#This Row],[Enheds Pris]]*Inventory_List_Table341412[[#This Row],[Antal Lager]]</f>
        <v>28142.400000000001</v>
      </c>
      <c r="I38" s="27"/>
      <c r="J38" s="27"/>
      <c r="K38" s="27"/>
      <c r="L38" s="24"/>
    </row>
    <row r="39" spans="2:12" ht="24" customHeight="1">
      <c r="B39" s="28">
        <f>IFERROR((Inventory_List_Table341412[[#This Row],[Antal Lager]]&lt;=Inventory_List_Table341412[[#This Row],[Genbestil ved antal]])*(Inventory_List_Table341412[[#This Row],[Kan ikke bestilles]]="")*valHighlight,0)</f>
        <v>0</v>
      </c>
      <c r="C39" s="24" t="s">
        <v>512</v>
      </c>
      <c r="D39" s="25" t="s">
        <v>148</v>
      </c>
      <c r="E39" s="24"/>
      <c r="F39" s="26">
        <v>4.29</v>
      </c>
      <c r="G39" s="53">
        <v>2986</v>
      </c>
      <c r="H39" s="29">
        <f>Inventory_List_Table341412[[#This Row],[Enheds Pris]]*Inventory_List_Table341412[[#This Row],[Antal Lager]]</f>
        <v>12809.94</v>
      </c>
      <c r="I39" s="27"/>
      <c r="J39" s="27"/>
      <c r="K39" s="27"/>
      <c r="L39" s="24"/>
    </row>
    <row r="40" spans="2:12" ht="24" customHeight="1">
      <c r="B40" s="28">
        <f>IFERROR((Inventory_List_Table341412[[#This Row],[Antal Lager]]&lt;=Inventory_List_Table341412[[#This Row],[Genbestil ved antal]])*(Inventory_List_Table341412[[#This Row],[Kan ikke bestilles]]="")*valHighlight,0)</f>
        <v>0</v>
      </c>
      <c r="C40" s="24" t="s">
        <v>512</v>
      </c>
      <c r="D40" s="25" t="s">
        <v>149</v>
      </c>
      <c r="E40" s="24"/>
      <c r="F40" s="26">
        <v>4.29</v>
      </c>
      <c r="G40" s="53">
        <v>3586</v>
      </c>
      <c r="H40" s="29">
        <f>Inventory_List_Table341412[[#This Row],[Enheds Pris]]*Inventory_List_Table341412[[#This Row],[Antal Lager]]</f>
        <v>15383.94</v>
      </c>
      <c r="I40" s="27"/>
      <c r="J40" s="27"/>
      <c r="K40" s="27"/>
      <c r="L40" s="24"/>
    </row>
    <row r="41" spans="2:12" ht="24" customHeight="1">
      <c r="B41" s="28">
        <f>IFERROR((Inventory_List_Table341412[[#This Row],[Antal Lager]]&lt;=Inventory_List_Table341412[[#This Row],[Genbestil ved antal]])*(Inventory_List_Table341412[[#This Row],[Kan ikke bestilles]]="")*valHighlight,0)</f>
        <v>0</v>
      </c>
      <c r="C41" s="24" t="s">
        <v>512</v>
      </c>
      <c r="D41" s="25" t="s">
        <v>190</v>
      </c>
      <c r="E41" s="24"/>
      <c r="F41" s="26">
        <v>6</v>
      </c>
      <c r="G41" s="53">
        <v>96</v>
      </c>
      <c r="H41" s="29">
        <f>Inventory_List_Table341412[[#This Row],[Enheds Pris]]*Inventory_List_Table341412[[#This Row],[Antal Lager]]</f>
        <v>576</v>
      </c>
      <c r="I41" s="27"/>
      <c r="J41" s="27"/>
      <c r="K41" s="27"/>
      <c r="L41" s="24"/>
    </row>
    <row r="42" spans="2:12" ht="24" customHeight="1">
      <c r="B42" s="28">
        <f>IFERROR((Inventory_List_Table341412[[#This Row],[Antal Lager]]&lt;=Inventory_List_Table341412[[#This Row],[Genbestil ved antal]])*(Inventory_List_Table341412[[#This Row],[Kan ikke bestilles]]="")*valHighlight,0)</f>
        <v>0</v>
      </c>
      <c r="C42" s="24" t="s">
        <v>512</v>
      </c>
      <c r="D42" s="25" t="s">
        <v>315</v>
      </c>
      <c r="E42" s="24"/>
      <c r="F42" s="26">
        <v>3.91</v>
      </c>
      <c r="G42" s="53">
        <v>20</v>
      </c>
      <c r="H42" s="29">
        <f>Inventory_List_Table341412[[#This Row],[Enheds Pris]]*Inventory_List_Table341412[[#This Row],[Antal Lager]]</f>
        <v>78.2</v>
      </c>
      <c r="I42" s="27"/>
      <c r="J42" s="27"/>
      <c r="K42" s="27"/>
      <c r="L42" s="24"/>
    </row>
    <row r="43" spans="2:12" ht="24" customHeight="1">
      <c r="B43" s="28">
        <f>IFERROR((Inventory_List_Table341412[[#This Row],[Antal Lager]]&lt;=Inventory_List_Table341412[[#This Row],[Genbestil ved antal]])*(Inventory_List_Table341412[[#This Row],[Kan ikke bestilles]]="")*valHighlight,0)</f>
        <v>0</v>
      </c>
      <c r="C43" s="24" t="s">
        <v>512</v>
      </c>
      <c r="D43" s="25" t="s">
        <v>316</v>
      </c>
      <c r="E43" s="24"/>
      <c r="F43" s="26">
        <v>1.98</v>
      </c>
      <c r="G43" s="53">
        <v>3528</v>
      </c>
      <c r="H43" s="29">
        <f>Inventory_List_Table341412[[#This Row],[Enheds Pris]]*Inventory_List_Table341412[[#This Row],[Antal Lager]]</f>
        <v>6985.44</v>
      </c>
      <c r="I43" s="27"/>
      <c r="J43" s="27"/>
      <c r="K43" s="27"/>
      <c r="L43" s="24"/>
    </row>
    <row r="44" spans="2:12" ht="24" customHeight="1">
      <c r="B44" s="28">
        <f>IFERROR((Inventory_List_Table341412[[#This Row],[Antal Lager]]&lt;=Inventory_List_Table341412[[#This Row],[Genbestil ved antal]])*(Inventory_List_Table341412[[#This Row],[Kan ikke bestilles]]="")*valHighlight,0)</f>
        <v>1</v>
      </c>
      <c r="C44" s="24"/>
      <c r="D44" s="25"/>
      <c r="E44" s="24"/>
      <c r="F44" s="30"/>
      <c r="G44" s="50"/>
      <c r="H44" s="29">
        <f>Inventory_List_Table341412[[#This Row],[Enheds Pris]]*Inventory_List_Table341412[[#This Row],[Antal Lager]]</f>
        <v>0</v>
      </c>
      <c r="I44" s="27"/>
      <c r="J44" s="27"/>
      <c r="K44" s="27"/>
      <c r="L44" s="24"/>
    </row>
    <row r="45" spans="2:12" ht="24" customHeight="1">
      <c r="B45" s="28">
        <f>IFERROR((Inventory_List_Table341412[[#This Row],[Antal Lager]]&lt;=Inventory_List_Table341412[[#This Row],[Genbestil ved antal]])*(Inventory_List_Table341412[[#This Row],[Kan ikke bestilles]]="")*valHighlight,0)</f>
        <v>0</v>
      </c>
      <c r="C45" s="24" t="s">
        <v>513</v>
      </c>
      <c r="D45" s="31" t="s">
        <v>507</v>
      </c>
      <c r="E45" s="24"/>
      <c r="F45" s="26">
        <v>2.5</v>
      </c>
      <c r="G45" s="53">
        <v>1944</v>
      </c>
      <c r="H45" s="29">
        <f>Inventory_List_Table341412[[#This Row],[Enheds Pris]]*Inventory_List_Table341412[[#This Row],[Antal Lager]]</f>
        <v>4860</v>
      </c>
      <c r="I45" s="27"/>
      <c r="J45" s="27"/>
      <c r="K45" s="27"/>
      <c r="L45" s="24"/>
    </row>
    <row r="46" spans="2:12" ht="24" customHeight="1">
      <c r="B46" s="28">
        <f>IFERROR((Inventory_List_Table341412[[#This Row],[Antal Lager]]&lt;=Inventory_List_Table341412[[#This Row],[Genbestil ved antal]])*(Inventory_List_Table341412[[#This Row],[Kan ikke bestilles]]="")*valHighlight,0)</f>
        <v>0</v>
      </c>
      <c r="C46" s="24" t="s">
        <v>513</v>
      </c>
      <c r="D46" s="25" t="s">
        <v>23</v>
      </c>
      <c r="E46" s="24"/>
      <c r="F46" s="26">
        <v>3.25</v>
      </c>
      <c r="G46" s="53">
        <v>300</v>
      </c>
      <c r="H46" s="29">
        <f>Inventory_List_Table341412[[#This Row],[Enheds Pris]]*Inventory_List_Table341412[[#This Row],[Antal Lager]]</f>
        <v>975</v>
      </c>
      <c r="I46" s="27"/>
      <c r="J46" s="27"/>
      <c r="K46" s="27"/>
      <c r="L46" s="24"/>
    </row>
    <row r="47" spans="2:12" ht="24" customHeight="1">
      <c r="B47" s="28">
        <f>IFERROR((Inventory_List_Table341412[[#This Row],[Antal Lager]]&lt;=Inventory_List_Table341412[[#This Row],[Genbestil ved antal]])*(Inventory_List_Table341412[[#This Row],[Kan ikke bestilles]]="")*valHighlight,0)</f>
        <v>0</v>
      </c>
      <c r="C47" s="24" t="s">
        <v>513</v>
      </c>
      <c r="D47" s="25" t="s">
        <v>20</v>
      </c>
      <c r="E47" s="24"/>
      <c r="F47" s="26">
        <v>3.26</v>
      </c>
      <c r="G47" s="53">
        <v>90</v>
      </c>
      <c r="H47" s="29">
        <f>Inventory_List_Table341412[[#This Row],[Enheds Pris]]*Inventory_List_Table341412[[#This Row],[Antal Lager]]</f>
        <v>293.39999999999998</v>
      </c>
      <c r="I47" s="27"/>
      <c r="J47" s="27"/>
      <c r="K47" s="27"/>
      <c r="L47" s="24"/>
    </row>
    <row r="48" spans="2:12" ht="24" customHeight="1">
      <c r="B48" s="28">
        <f>IFERROR((Inventory_List_Table341412[[#This Row],[Antal Lager]]&lt;=Inventory_List_Table341412[[#This Row],[Genbestil ved antal]])*(Inventory_List_Table341412[[#This Row],[Kan ikke bestilles]]="")*valHighlight,0)</f>
        <v>0</v>
      </c>
      <c r="C48" s="24" t="s">
        <v>513</v>
      </c>
      <c r="D48" s="25" t="s">
        <v>43</v>
      </c>
      <c r="E48" s="24"/>
      <c r="F48" s="26">
        <v>68</v>
      </c>
      <c r="G48" s="53">
        <v>65</v>
      </c>
      <c r="H48" s="29">
        <f>Inventory_List_Table341412[[#This Row],[Enheds Pris]]*Inventory_List_Table341412[[#This Row],[Antal Lager]]</f>
        <v>4420</v>
      </c>
      <c r="I48" s="27"/>
      <c r="J48" s="27"/>
      <c r="K48" s="27"/>
      <c r="L48" s="24"/>
    </row>
    <row r="49" spans="2:12" ht="24" customHeight="1">
      <c r="B49" s="28">
        <f>IFERROR((Inventory_List_Table341412[[#This Row],[Antal Lager]]&lt;=Inventory_List_Table341412[[#This Row],[Genbestil ved antal]])*(Inventory_List_Table341412[[#This Row],[Kan ikke bestilles]]="")*valHighlight,0)</f>
        <v>0</v>
      </c>
      <c r="C49" s="24" t="s">
        <v>512</v>
      </c>
      <c r="D49" s="25" t="s">
        <v>46</v>
      </c>
      <c r="E49" s="24"/>
      <c r="F49" s="30">
        <v>12</v>
      </c>
      <c r="G49" s="53">
        <v>20</v>
      </c>
      <c r="H49" s="29">
        <f>Inventory_List_Table341412[[#This Row],[Enheds Pris]]*Inventory_List_Table341412[[#This Row],[Antal Lager]]</f>
        <v>240</v>
      </c>
      <c r="I49" s="27"/>
      <c r="J49" s="27"/>
      <c r="K49" s="27"/>
      <c r="L49" s="24"/>
    </row>
    <row r="50" spans="2:12" ht="24" customHeight="1">
      <c r="B50" s="28">
        <f>IFERROR((Inventory_List_Table341412[[#This Row],[Antal Lager]]&lt;=Inventory_List_Table341412[[#This Row],[Genbestil ved antal]])*(Inventory_List_Table341412[[#This Row],[Kan ikke bestilles]]="")*valHighlight,0)</f>
        <v>0</v>
      </c>
      <c r="C50" s="24" t="s">
        <v>512</v>
      </c>
      <c r="D50" s="25" t="s">
        <v>313</v>
      </c>
      <c r="E50" s="24"/>
      <c r="F50" s="30">
        <v>79</v>
      </c>
      <c r="G50" s="50">
        <v>9</v>
      </c>
      <c r="H50" s="29">
        <f>Inventory_List_Table341412[[#This Row],[Enheds Pris]]*Inventory_List_Table341412[[#This Row],[Antal Lager]]</f>
        <v>711</v>
      </c>
      <c r="I50" s="27"/>
      <c r="J50" s="27"/>
      <c r="K50" s="27"/>
      <c r="L50" s="24"/>
    </row>
    <row r="51" spans="2:12" ht="24" customHeight="1">
      <c r="B51" s="28">
        <f>IFERROR((Inventory_List_Table341412[[#This Row],[Antal Lager]]&lt;=Inventory_List_Table341412[[#This Row],[Genbestil ved antal]])*(Inventory_List_Table341412[[#This Row],[Kan ikke bestilles]]="")*valHighlight,0)</f>
        <v>0</v>
      </c>
      <c r="C51" s="24" t="s">
        <v>512</v>
      </c>
      <c r="D51" s="25" t="s">
        <v>314</v>
      </c>
      <c r="E51" s="24"/>
      <c r="F51" s="30">
        <v>73.489999999999995</v>
      </c>
      <c r="G51" s="53">
        <v>0.1</v>
      </c>
      <c r="H51" s="29">
        <f>Inventory_List_Table341412[[#This Row],[Enheds Pris]]*Inventory_List_Table341412[[#This Row],[Antal Lager]]</f>
        <v>7.3490000000000002</v>
      </c>
      <c r="I51" s="27"/>
      <c r="J51" s="27"/>
      <c r="K51" s="27"/>
      <c r="L51" s="24"/>
    </row>
    <row r="52" spans="2:12" ht="24" customHeight="1">
      <c r="B52" s="28">
        <f>IFERROR((Inventory_List_Table341412[[#This Row],[Antal Lager]]&lt;=Inventory_List_Table341412[[#This Row],[Genbestil ved antal]])*(Inventory_List_Table341412[[#This Row],[Kan ikke bestilles]]="")*valHighlight,0)</f>
        <v>0</v>
      </c>
      <c r="C52" s="24" t="s">
        <v>162</v>
      </c>
      <c r="D52" s="25" t="s">
        <v>317</v>
      </c>
      <c r="E52" s="24"/>
      <c r="F52" s="26">
        <v>70.66</v>
      </c>
      <c r="G52" s="50">
        <v>11.6</v>
      </c>
      <c r="H52" s="29">
        <f>Inventory_List_Table341412[[#This Row],[Enheds Pris]]*Inventory_List_Table341412[[#This Row],[Antal Lager]]</f>
        <v>819.65599999999995</v>
      </c>
      <c r="I52" s="27"/>
      <c r="J52" s="27"/>
      <c r="K52" s="27"/>
      <c r="L52" s="24"/>
    </row>
    <row r="53" spans="2:12" ht="24" customHeight="1">
      <c r="B53" s="28">
        <f>IFERROR((Inventory_List_Table341412[[#This Row],[Antal Lager]]&lt;=Inventory_List_Table341412[[#This Row],[Genbestil ved antal]])*(Inventory_List_Table341412[[#This Row],[Kan ikke bestilles]]="")*valHighlight,0)</f>
        <v>0</v>
      </c>
      <c r="C53" s="24" t="s">
        <v>162</v>
      </c>
      <c r="D53" s="32" t="s">
        <v>194</v>
      </c>
      <c r="E53" s="24"/>
      <c r="F53" s="26">
        <v>99</v>
      </c>
      <c r="G53" s="50">
        <v>100</v>
      </c>
      <c r="H53" s="29">
        <f>Inventory_List_Table341412[[#This Row],[Enheds Pris]]*Inventory_List_Table341412[[#This Row],[Antal Lager]]</f>
        <v>9900</v>
      </c>
      <c r="I53" s="27"/>
      <c r="J53" s="27"/>
      <c r="K53" s="27"/>
      <c r="L53" s="24"/>
    </row>
    <row r="54" spans="2:12" ht="24" customHeight="1">
      <c r="B54" s="28">
        <f>IFERROR((Inventory_List_Table341412[[#This Row],[Antal Lager]]&lt;=Inventory_List_Table341412[[#This Row],[Genbestil ved antal]])*(Inventory_List_Table341412[[#This Row],[Kan ikke bestilles]]="")*valHighlight,0)</f>
        <v>1</v>
      </c>
      <c r="C54" s="24" t="s">
        <v>162</v>
      </c>
      <c r="D54" s="32" t="s">
        <v>198</v>
      </c>
      <c r="E54" s="24"/>
      <c r="F54" s="26">
        <v>283.5</v>
      </c>
      <c r="G54" s="50">
        <v>0</v>
      </c>
      <c r="H54" s="29">
        <f>Inventory_List_Table341412[[#This Row],[Enheds Pris]]*Inventory_List_Table341412[[#This Row],[Antal Lager]]</f>
        <v>0</v>
      </c>
      <c r="I54" s="27"/>
      <c r="J54" s="27"/>
      <c r="K54" s="27"/>
      <c r="L54" s="24"/>
    </row>
    <row r="55" spans="2:12" ht="24" customHeight="1">
      <c r="B55" s="28">
        <f>IFERROR((Inventory_List_Table341412[[#This Row],[Antal Lager]]&lt;=Inventory_List_Table341412[[#This Row],[Genbestil ved antal]])*(Inventory_List_Table341412[[#This Row],[Kan ikke bestilles]]="")*valHighlight,0)</f>
        <v>0</v>
      </c>
      <c r="C55" s="24" t="s">
        <v>162</v>
      </c>
      <c r="D55" s="32" t="s">
        <v>558</v>
      </c>
      <c r="E55" s="24"/>
      <c r="F55" s="26">
        <v>540</v>
      </c>
      <c r="G55" s="50">
        <v>9.5</v>
      </c>
      <c r="H55" s="29">
        <f>Inventory_List_Table341412[[#This Row],[Enheds Pris]]*Inventory_List_Table341412[[#This Row],[Antal Lager]]</f>
        <v>5130</v>
      </c>
      <c r="I55" s="27"/>
      <c r="J55" s="27"/>
      <c r="K55" s="27"/>
      <c r="L55" s="24"/>
    </row>
    <row r="56" spans="2:12" ht="24" customHeight="1">
      <c r="B56" s="28">
        <f>IFERROR((Inventory_List_Table341412[[#This Row],[Antal Lager]]&lt;=Inventory_List_Table341412[[#This Row],[Genbestil ved antal]])*(Inventory_List_Table341412[[#This Row],[Kan ikke bestilles]]="")*valHighlight,0)</f>
        <v>0</v>
      </c>
      <c r="C56" s="24" t="s">
        <v>162</v>
      </c>
      <c r="D56" s="32" t="s">
        <v>195</v>
      </c>
      <c r="E56" s="24"/>
      <c r="F56" s="26">
        <v>190</v>
      </c>
      <c r="G56" s="50">
        <v>11</v>
      </c>
      <c r="H56" s="29">
        <f>Inventory_List_Table341412[[#This Row],[Enheds Pris]]*Inventory_List_Table341412[[#This Row],[Antal Lager]]</f>
        <v>2090</v>
      </c>
      <c r="I56" s="27"/>
      <c r="J56" s="27"/>
      <c r="K56" s="27"/>
      <c r="L56" s="24"/>
    </row>
    <row r="57" spans="2:12" ht="24" customHeight="1">
      <c r="B57" s="28">
        <f>IFERROR((Inventory_List_Table341412[[#This Row],[Antal Lager]]&lt;=Inventory_List_Table341412[[#This Row],[Genbestil ved antal]])*(Inventory_List_Table341412[[#This Row],[Kan ikke bestilles]]="")*valHighlight,0)</f>
        <v>1</v>
      </c>
      <c r="C57" s="24" t="s">
        <v>162</v>
      </c>
      <c r="D57" s="32" t="s">
        <v>197</v>
      </c>
      <c r="E57" s="24"/>
      <c r="F57" s="26">
        <v>162</v>
      </c>
      <c r="G57" s="50">
        <v>0</v>
      </c>
      <c r="H57" s="29">
        <f>Inventory_List_Table341412[[#This Row],[Enheds Pris]]*Inventory_List_Table341412[[#This Row],[Antal Lager]]</f>
        <v>0</v>
      </c>
      <c r="I57" s="27"/>
      <c r="J57" s="27"/>
      <c r="K57" s="27"/>
      <c r="L57" s="24"/>
    </row>
    <row r="58" spans="2:12" ht="24" customHeight="1">
      <c r="B58" s="28">
        <f>IFERROR((Inventory_List_Table341412[[#This Row],[Antal Lager]]&lt;=Inventory_List_Table341412[[#This Row],[Genbestil ved antal]])*(Inventory_List_Table341412[[#This Row],[Kan ikke bestilles]]="")*valHighlight,0)</f>
        <v>0</v>
      </c>
      <c r="C58" s="24" t="s">
        <v>162</v>
      </c>
      <c r="D58" s="32" t="s">
        <v>196</v>
      </c>
      <c r="E58" s="24"/>
      <c r="F58" s="26">
        <v>162</v>
      </c>
      <c r="G58" s="50">
        <v>112</v>
      </c>
      <c r="H58" s="29">
        <f>Inventory_List_Table341412[[#This Row],[Enheds Pris]]*Inventory_List_Table341412[[#This Row],[Antal Lager]]</f>
        <v>18144</v>
      </c>
      <c r="I58" s="27"/>
      <c r="J58" s="27"/>
      <c r="K58" s="27"/>
      <c r="L58" s="24"/>
    </row>
    <row r="59" spans="2:12" ht="24" customHeight="1">
      <c r="B59" s="28">
        <f>IFERROR((Inventory_List_Table341412[[#This Row],[Antal Lager]]&lt;=Inventory_List_Table341412[[#This Row],[Genbestil ved antal]])*(Inventory_List_Table341412[[#This Row],[Kan ikke bestilles]]="")*valHighlight,0)</f>
        <v>0</v>
      </c>
      <c r="C59" s="24" t="s">
        <v>162</v>
      </c>
      <c r="D59" s="24" t="s">
        <v>294</v>
      </c>
      <c r="E59" s="24"/>
      <c r="F59" s="26">
        <v>191.76</v>
      </c>
      <c r="G59" s="50">
        <v>15</v>
      </c>
      <c r="H59" s="29">
        <f>Inventory_List_Table341412[[#This Row],[Enheds Pris]]*Inventory_List_Table341412[[#This Row],[Antal Lager]]</f>
        <v>2876.3999999999996</v>
      </c>
      <c r="I59" s="27"/>
      <c r="J59" s="27"/>
      <c r="K59" s="27"/>
      <c r="L59" s="24"/>
    </row>
    <row r="60" spans="2:12" ht="24" customHeight="1">
      <c r="B60" s="28">
        <f>IFERROR((Inventory_List_Table341412[[#This Row],[Antal Lager]]&lt;=Inventory_List_Table341412[[#This Row],[Genbestil ved antal]])*(Inventory_List_Table341412[[#This Row],[Kan ikke bestilles]]="")*valHighlight,0)</f>
        <v>1</v>
      </c>
      <c r="C60" s="24"/>
      <c r="D60" s="25"/>
      <c r="E60" s="24"/>
      <c r="F60" s="30"/>
      <c r="G60" s="50"/>
      <c r="H60" s="29">
        <f>Inventory_List_Table341412[[#This Row],[Enheds Pris]]*Inventory_List_Table341412[[#This Row],[Antal Lager]]</f>
        <v>0</v>
      </c>
      <c r="I60" s="27"/>
      <c r="J60" s="27"/>
      <c r="K60" s="27"/>
      <c r="L60" s="24"/>
    </row>
    <row r="61" spans="2:12" ht="24" customHeight="1">
      <c r="B61" s="28">
        <f>IFERROR((Inventory_List_Table341412[[#This Row],[Antal Lager]]&lt;=Inventory_List_Table341412[[#This Row],[Genbestil ved antal]])*(Inventory_List_Table341412[[#This Row],[Kan ikke bestilles]]="")*valHighlight,0)</f>
        <v>0</v>
      </c>
      <c r="C61" s="24" t="s">
        <v>162</v>
      </c>
      <c r="D61" s="31" t="s">
        <v>163</v>
      </c>
      <c r="E61" s="24"/>
      <c r="F61" s="26">
        <v>3</v>
      </c>
      <c r="G61" s="50">
        <v>150</v>
      </c>
      <c r="H61" s="29">
        <f>Inventory_List_Table341412[[#This Row],[Enheds Pris]]*Inventory_List_Table341412[[#This Row],[Antal Lager]]</f>
        <v>450</v>
      </c>
      <c r="I61" s="27"/>
      <c r="J61" s="27"/>
      <c r="K61" s="27"/>
      <c r="L61" s="24"/>
    </row>
    <row r="62" spans="2:12" ht="24" customHeight="1">
      <c r="B62" s="28">
        <f>IFERROR((Inventory_List_Table341412[[#This Row],[Antal Lager]]&lt;=Inventory_List_Table341412[[#This Row],[Genbestil ved antal]])*(Inventory_List_Table341412[[#This Row],[Kan ikke bestilles]]="")*valHighlight,0)</f>
        <v>0</v>
      </c>
      <c r="C62" s="24" t="s">
        <v>162</v>
      </c>
      <c r="D62" s="25" t="s">
        <v>164</v>
      </c>
      <c r="E62" s="24"/>
      <c r="F62" s="26">
        <v>3</v>
      </c>
      <c r="G62" s="50">
        <v>150</v>
      </c>
      <c r="H62" s="29">
        <f>Inventory_List_Table341412[[#This Row],[Enheds Pris]]*Inventory_List_Table341412[[#This Row],[Antal Lager]]</f>
        <v>450</v>
      </c>
      <c r="I62" s="27"/>
      <c r="J62" s="27"/>
      <c r="K62" s="27"/>
      <c r="L62" s="24"/>
    </row>
    <row r="63" spans="2:12" ht="24" customHeight="1">
      <c r="B63" s="28">
        <f>IFERROR((Inventory_List_Table341412[[#This Row],[Antal Lager]]&lt;=Inventory_List_Table341412[[#This Row],[Genbestil ved antal]])*(Inventory_List_Table341412[[#This Row],[Kan ikke bestilles]]="")*valHighlight,0)</f>
        <v>0</v>
      </c>
      <c r="C63" s="24" t="s">
        <v>162</v>
      </c>
      <c r="D63" s="25" t="s">
        <v>165</v>
      </c>
      <c r="E63" s="24"/>
      <c r="F63" s="26">
        <v>3</v>
      </c>
      <c r="G63" s="50">
        <v>150</v>
      </c>
      <c r="H63" s="29">
        <f>Inventory_List_Table341412[[#This Row],[Enheds Pris]]*Inventory_List_Table341412[[#This Row],[Antal Lager]]</f>
        <v>450</v>
      </c>
      <c r="I63" s="27"/>
      <c r="J63" s="27"/>
      <c r="K63" s="27"/>
      <c r="L63" s="24"/>
    </row>
    <row r="64" spans="2:12" ht="24" customHeight="1">
      <c r="B64" s="28">
        <f>IFERROR((Inventory_List_Table341412[[#This Row],[Antal Lager]]&lt;=Inventory_List_Table341412[[#This Row],[Genbestil ved antal]])*(Inventory_List_Table341412[[#This Row],[Kan ikke bestilles]]="")*valHighlight,0)</f>
        <v>0</v>
      </c>
      <c r="C64" s="24" t="s">
        <v>162</v>
      </c>
      <c r="D64" s="25" t="s">
        <v>166</v>
      </c>
      <c r="E64" s="24"/>
      <c r="F64" s="26">
        <v>3</v>
      </c>
      <c r="G64" s="50">
        <v>100</v>
      </c>
      <c r="H64" s="29">
        <f>Inventory_List_Table341412[[#This Row],[Enheds Pris]]*Inventory_List_Table341412[[#This Row],[Antal Lager]]</f>
        <v>300</v>
      </c>
      <c r="I64" s="27"/>
      <c r="J64" s="27"/>
      <c r="K64" s="27"/>
      <c r="L64" s="24"/>
    </row>
    <row r="65" spans="2:12" ht="24" customHeight="1">
      <c r="B65" s="28">
        <f>IFERROR((Inventory_List_Table341412[[#This Row],[Antal Lager]]&lt;=Inventory_List_Table341412[[#This Row],[Genbestil ved antal]])*(Inventory_List_Table341412[[#This Row],[Kan ikke bestilles]]="")*valHighlight,0)</f>
        <v>0</v>
      </c>
      <c r="C65" s="24" t="s">
        <v>162</v>
      </c>
      <c r="D65" s="25" t="s">
        <v>150</v>
      </c>
      <c r="E65" s="24"/>
      <c r="F65" s="26">
        <v>48</v>
      </c>
      <c r="G65" s="50">
        <v>3</v>
      </c>
      <c r="H65" s="29">
        <f>Inventory_List_Table341412[[#This Row],[Enheds Pris]]*Inventory_List_Table341412[[#This Row],[Antal Lager]]</f>
        <v>144</v>
      </c>
      <c r="I65" s="27"/>
      <c r="J65" s="27"/>
      <c r="K65" s="27"/>
      <c r="L65" s="24"/>
    </row>
    <row r="66" spans="2:12" ht="24" customHeight="1">
      <c r="B66" s="28">
        <f>IFERROR((Inventory_List_Table341412[[#This Row],[Antal Lager]]&lt;=Inventory_List_Table341412[[#This Row],[Genbestil ved antal]])*(Inventory_List_Table341412[[#This Row],[Kan ikke bestilles]]="")*valHighlight,0)</f>
        <v>0</v>
      </c>
      <c r="C66" s="24" t="s">
        <v>162</v>
      </c>
      <c r="D66" s="25" t="s">
        <v>151</v>
      </c>
      <c r="E66" s="24"/>
      <c r="F66" s="26">
        <v>115.35</v>
      </c>
      <c r="G66" s="50">
        <v>3</v>
      </c>
      <c r="H66" s="29">
        <f>Inventory_List_Table341412[[#This Row],[Enheds Pris]]*Inventory_List_Table341412[[#This Row],[Antal Lager]]</f>
        <v>346.04999999999995</v>
      </c>
      <c r="I66" s="27"/>
      <c r="J66" s="27"/>
      <c r="K66" s="27"/>
      <c r="L66" s="24"/>
    </row>
    <row r="67" spans="2:12" ht="24" customHeight="1">
      <c r="B67" s="28">
        <f>IFERROR((Inventory_List_Table341412[[#This Row],[Antal Lager]]&lt;=Inventory_List_Table341412[[#This Row],[Genbestil ved antal]])*(Inventory_List_Table341412[[#This Row],[Kan ikke bestilles]]="")*valHighlight,0)</f>
        <v>0</v>
      </c>
      <c r="C67" s="24" t="s">
        <v>162</v>
      </c>
      <c r="D67" s="25" t="s">
        <v>152</v>
      </c>
      <c r="E67" s="24"/>
      <c r="F67" s="26">
        <v>66.94</v>
      </c>
      <c r="G67" s="50">
        <v>13</v>
      </c>
      <c r="H67" s="29">
        <f>Inventory_List_Table341412[[#This Row],[Enheds Pris]]*Inventory_List_Table341412[[#This Row],[Antal Lager]]</f>
        <v>870.22</v>
      </c>
      <c r="I67" s="27"/>
      <c r="J67" s="27"/>
      <c r="K67" s="27"/>
      <c r="L67" s="24"/>
    </row>
    <row r="68" spans="2:12" ht="24" customHeight="1">
      <c r="B68" s="28">
        <f>IFERROR((Inventory_List_Table341412[[#This Row],[Antal Lager]]&lt;=Inventory_List_Table341412[[#This Row],[Genbestil ved antal]])*(Inventory_List_Table341412[[#This Row],[Kan ikke bestilles]]="")*valHighlight,0)</f>
        <v>0</v>
      </c>
      <c r="C68" s="24" t="s">
        <v>162</v>
      </c>
      <c r="D68" s="25" t="s">
        <v>153</v>
      </c>
      <c r="E68" s="24"/>
      <c r="F68" s="26">
        <v>50.15</v>
      </c>
      <c r="G68" s="50">
        <v>29</v>
      </c>
      <c r="H68" s="29">
        <f>Inventory_List_Table341412[[#This Row],[Enheds Pris]]*Inventory_List_Table341412[[#This Row],[Antal Lager]]</f>
        <v>1454.35</v>
      </c>
      <c r="I68" s="27"/>
      <c r="J68" s="27"/>
      <c r="K68" s="27"/>
      <c r="L68" s="24"/>
    </row>
    <row r="69" spans="2:12" ht="24" customHeight="1">
      <c r="B69" s="28">
        <f>IFERROR((Inventory_List_Table341412[[#This Row],[Antal Lager]]&lt;=Inventory_List_Table341412[[#This Row],[Genbestil ved antal]])*(Inventory_List_Table341412[[#This Row],[Kan ikke bestilles]]="")*valHighlight,0)</f>
        <v>0</v>
      </c>
      <c r="C69" s="24" t="s">
        <v>162</v>
      </c>
      <c r="D69" s="25" t="s">
        <v>154</v>
      </c>
      <c r="E69" s="24"/>
      <c r="F69" s="26">
        <v>9.49</v>
      </c>
      <c r="G69" s="50">
        <v>29</v>
      </c>
      <c r="H69" s="29">
        <f>Inventory_List_Table341412[[#This Row],[Enheds Pris]]*Inventory_List_Table341412[[#This Row],[Antal Lager]]</f>
        <v>275.20999999999998</v>
      </c>
      <c r="I69" s="27"/>
      <c r="J69" s="27"/>
      <c r="K69" s="27"/>
      <c r="L69" s="24"/>
    </row>
    <row r="70" spans="2:12" ht="24" customHeight="1">
      <c r="B70" s="28">
        <f>IFERROR((Inventory_List_Table341412[[#This Row],[Antal Lager]]&lt;=Inventory_List_Table341412[[#This Row],[Genbestil ved antal]])*(Inventory_List_Table341412[[#This Row],[Kan ikke bestilles]]="")*valHighlight,0)</f>
        <v>0</v>
      </c>
      <c r="C70" s="24" t="s">
        <v>162</v>
      </c>
      <c r="D70" s="25" t="s">
        <v>155</v>
      </c>
      <c r="E70" s="24"/>
      <c r="F70" s="26">
        <v>60</v>
      </c>
      <c r="G70" s="50">
        <v>0.9</v>
      </c>
      <c r="H70" s="29">
        <f>Inventory_List_Table341412[[#This Row],[Enheds Pris]]*Inventory_List_Table341412[[#This Row],[Antal Lager]]</f>
        <v>54</v>
      </c>
      <c r="I70" s="27"/>
      <c r="J70" s="27"/>
      <c r="K70" s="27"/>
      <c r="L70" s="24"/>
    </row>
    <row r="71" spans="2:12" ht="24" customHeight="1">
      <c r="B71" s="28">
        <f>IFERROR((Inventory_List_Table341412[[#This Row],[Antal Lager]]&lt;=Inventory_List_Table341412[[#This Row],[Genbestil ved antal]])*(Inventory_List_Table341412[[#This Row],[Kan ikke bestilles]]="")*valHighlight,0)</f>
        <v>0</v>
      </c>
      <c r="C71" s="24" t="s">
        <v>162</v>
      </c>
      <c r="D71" s="25" t="s">
        <v>156</v>
      </c>
      <c r="E71" s="24"/>
      <c r="F71" s="26">
        <v>286</v>
      </c>
      <c r="G71" s="50">
        <v>3</v>
      </c>
      <c r="H71" s="29">
        <f>Inventory_List_Table341412[[#This Row],[Enheds Pris]]*Inventory_List_Table341412[[#This Row],[Antal Lager]]</f>
        <v>858</v>
      </c>
      <c r="I71" s="27"/>
      <c r="J71" s="27"/>
      <c r="K71" s="27"/>
      <c r="L71" s="24"/>
    </row>
    <row r="72" spans="2:12" ht="24" customHeight="1">
      <c r="B72" s="28">
        <f>IFERROR((Inventory_List_Table341412[[#This Row],[Antal Lager]]&lt;=Inventory_List_Table341412[[#This Row],[Genbestil ved antal]])*(Inventory_List_Table341412[[#This Row],[Kan ikke bestilles]]="")*valHighlight,0)</f>
        <v>1</v>
      </c>
      <c r="C72" s="24"/>
      <c r="D72" s="31"/>
      <c r="E72" s="24"/>
      <c r="F72" s="30"/>
      <c r="G72" s="50"/>
      <c r="H72" s="29">
        <f>Inventory_List_Table341412[[#This Row],[Enheds Pris]]*Inventory_List_Table341412[[#This Row],[Antal Lager]]</f>
        <v>0</v>
      </c>
      <c r="I72" s="27"/>
      <c r="J72" s="27"/>
      <c r="K72" s="27"/>
      <c r="L72" s="24"/>
    </row>
    <row r="73" spans="2:12" ht="24" customHeight="1">
      <c r="B73" s="28">
        <f>IFERROR((Inventory_List_Table341412[[#This Row],[Antal Lager]]&lt;=Inventory_List_Table341412[[#This Row],[Genbestil ved antal]])*(Inventory_List_Table341412[[#This Row],[Kan ikke bestilles]]="")*valHighlight,0)</f>
        <v>0</v>
      </c>
      <c r="C73" s="24" t="s">
        <v>514</v>
      </c>
      <c r="D73" s="25" t="s">
        <v>337</v>
      </c>
      <c r="E73" s="24"/>
      <c r="F73" s="26">
        <v>1.29</v>
      </c>
      <c r="G73" s="53">
        <v>10000</v>
      </c>
      <c r="H73" s="29">
        <f>Inventory_List_Table341412[[#This Row],[Enheds Pris]]*Inventory_List_Table341412[[#This Row],[Antal Lager]]</f>
        <v>12900</v>
      </c>
      <c r="I73" s="27"/>
      <c r="J73" s="27"/>
      <c r="K73" s="27"/>
      <c r="L73" s="24"/>
    </row>
    <row r="74" spans="2:12" ht="24" customHeight="1">
      <c r="B74" s="28">
        <f>IFERROR((Inventory_List_Table341412[[#This Row],[Antal Lager]]&lt;=Inventory_List_Table341412[[#This Row],[Genbestil ved antal]])*(Inventory_List_Table341412[[#This Row],[Kan ikke bestilles]]="")*valHighlight,0)</f>
        <v>0</v>
      </c>
      <c r="C74" s="24" t="s">
        <v>514</v>
      </c>
      <c r="D74" s="25" t="s">
        <v>288</v>
      </c>
      <c r="E74" s="24"/>
      <c r="F74" s="26">
        <v>0.27</v>
      </c>
      <c r="G74" s="53">
        <v>3000</v>
      </c>
      <c r="H74" s="29">
        <f>Inventory_List_Table341412[[#This Row],[Enheds Pris]]*Inventory_List_Table341412[[#This Row],[Antal Lager]]</f>
        <v>810</v>
      </c>
      <c r="I74" s="27"/>
      <c r="J74" s="27"/>
      <c r="K74" s="27"/>
      <c r="L74" s="24"/>
    </row>
    <row r="75" spans="2:12" ht="24" customHeight="1">
      <c r="B75" s="28">
        <f>IFERROR((Inventory_List_Table341412[[#This Row],[Antal Lager]]&lt;=Inventory_List_Table341412[[#This Row],[Genbestil ved antal]])*(Inventory_List_Table341412[[#This Row],[Kan ikke bestilles]]="")*valHighlight,0)</f>
        <v>0</v>
      </c>
      <c r="C75" s="24" t="s">
        <v>514</v>
      </c>
      <c r="D75" s="25" t="s">
        <v>289</v>
      </c>
      <c r="E75" s="24"/>
      <c r="F75" s="26">
        <v>0.27</v>
      </c>
      <c r="G75" s="53">
        <v>2500</v>
      </c>
      <c r="H75" s="29">
        <f>Inventory_List_Table341412[[#This Row],[Enheds Pris]]*Inventory_List_Table341412[[#This Row],[Antal Lager]]</f>
        <v>675</v>
      </c>
      <c r="I75" s="27"/>
      <c r="J75" s="27"/>
      <c r="K75" s="27"/>
      <c r="L75" s="24"/>
    </row>
    <row r="76" spans="2:12" ht="24" customHeight="1">
      <c r="B76" s="28">
        <f>IFERROR((Inventory_List_Table341412[[#This Row],[Antal Lager]]&lt;=Inventory_List_Table341412[[#This Row],[Genbestil ved antal]])*(Inventory_List_Table341412[[#This Row],[Kan ikke bestilles]]="")*valHighlight,0)</f>
        <v>0</v>
      </c>
      <c r="C76" s="24" t="s">
        <v>514</v>
      </c>
      <c r="D76" s="25" t="s">
        <v>336</v>
      </c>
      <c r="E76" s="24"/>
      <c r="F76" s="26">
        <v>0.54</v>
      </c>
      <c r="G76" s="53">
        <v>9360</v>
      </c>
      <c r="H76" s="29">
        <f>Inventory_List_Table341412[[#This Row],[Enheds Pris]]*Inventory_List_Table341412[[#This Row],[Antal Lager]]</f>
        <v>5054.4000000000005</v>
      </c>
      <c r="I76" s="27"/>
      <c r="J76" s="27"/>
      <c r="K76" s="27"/>
      <c r="L76" s="24"/>
    </row>
    <row r="77" spans="2:12" ht="24" customHeight="1">
      <c r="B77" s="28">
        <f>IFERROR((Inventory_List_Table341412[[#This Row],[Antal Lager]]&lt;=Inventory_List_Table341412[[#This Row],[Genbestil ved antal]])*(Inventory_List_Table341412[[#This Row],[Kan ikke bestilles]]="")*valHighlight,0)</f>
        <v>0</v>
      </c>
      <c r="C77" s="24" t="s">
        <v>514</v>
      </c>
      <c r="D77" s="25" t="s">
        <v>320</v>
      </c>
      <c r="E77" s="24"/>
      <c r="F77" s="26">
        <v>4</v>
      </c>
      <c r="G77" s="53">
        <v>2000</v>
      </c>
      <c r="H77" s="29">
        <f>Inventory_List_Table341412[[#This Row],[Enheds Pris]]*Inventory_List_Table341412[[#This Row],[Antal Lager]]</f>
        <v>8000</v>
      </c>
      <c r="I77" s="27"/>
      <c r="J77" s="27"/>
      <c r="K77" s="27"/>
      <c r="L77" s="24"/>
    </row>
    <row r="78" spans="2:12" ht="24" customHeight="1">
      <c r="B78" s="28">
        <f>IFERROR((Inventory_List_Table341412[[#This Row],[Antal Lager]]&lt;=Inventory_List_Table341412[[#This Row],[Genbestil ved antal]])*(Inventory_List_Table341412[[#This Row],[Kan ikke bestilles]]="")*valHighlight,0)</f>
        <v>0</v>
      </c>
      <c r="C78" s="24" t="s">
        <v>514</v>
      </c>
      <c r="D78" s="25" t="s">
        <v>321</v>
      </c>
      <c r="E78" s="24"/>
      <c r="F78" s="26">
        <v>1.39</v>
      </c>
      <c r="G78" s="53">
        <v>10250</v>
      </c>
      <c r="H78" s="29">
        <f>Inventory_List_Table341412[[#This Row],[Enheds Pris]]*Inventory_List_Table341412[[#This Row],[Antal Lager]]</f>
        <v>14247.499999999998</v>
      </c>
      <c r="I78" s="27"/>
      <c r="J78" s="27"/>
      <c r="K78" s="27"/>
      <c r="L78" s="24"/>
    </row>
    <row r="79" spans="2:12" ht="24" customHeight="1">
      <c r="B79" s="28">
        <f>IFERROR((Inventory_List_Table341412[[#This Row],[Antal Lager]]&lt;=Inventory_List_Table341412[[#This Row],[Genbestil ved antal]])*(Inventory_List_Table341412[[#This Row],[Kan ikke bestilles]]="")*valHighlight,0)</f>
        <v>0</v>
      </c>
      <c r="C79" s="24" t="s">
        <v>514</v>
      </c>
      <c r="D79" s="25" t="s">
        <v>322</v>
      </c>
      <c r="E79" s="24"/>
      <c r="F79" s="26">
        <v>9.99</v>
      </c>
      <c r="G79" s="53">
        <v>84</v>
      </c>
      <c r="H79" s="29">
        <f>Inventory_List_Table341412[[#This Row],[Enheds Pris]]*Inventory_List_Table341412[[#This Row],[Antal Lager]]</f>
        <v>839.16</v>
      </c>
      <c r="I79" s="27"/>
      <c r="J79" s="27"/>
      <c r="K79" s="27"/>
      <c r="L79" s="24"/>
    </row>
    <row r="80" spans="2:12" ht="24" customHeight="1">
      <c r="B80" s="28">
        <f>IFERROR((Inventory_List_Table341412[[#This Row],[Antal Lager]]&lt;=Inventory_List_Table341412[[#This Row],[Genbestil ved antal]])*(Inventory_List_Table341412[[#This Row],[Kan ikke bestilles]]="")*valHighlight,0)</f>
        <v>1</v>
      </c>
      <c r="C80" s="24"/>
      <c r="D80" s="31"/>
      <c r="E80" s="24"/>
      <c r="F80" s="26"/>
      <c r="G80" s="50"/>
      <c r="H80" s="29">
        <f>Inventory_List_Table341412[[#This Row],[Enheds Pris]]*Inventory_List_Table341412[[#This Row],[Antal Lager]]</f>
        <v>0</v>
      </c>
      <c r="I80" s="27"/>
      <c r="J80" s="27"/>
      <c r="K80" s="27"/>
      <c r="L80" s="24"/>
    </row>
    <row r="81" spans="2:12" ht="24" customHeight="1">
      <c r="B81" s="28">
        <f>IFERROR((Inventory_List_Table341412[[#This Row],[Antal Lager]]&lt;=Inventory_List_Table341412[[#This Row],[Genbestil ved antal]])*(Inventory_List_Table341412[[#This Row],[Kan ikke bestilles]]="")*valHighlight,0)</f>
        <v>1</v>
      </c>
      <c r="C81" s="24"/>
      <c r="D81" s="31"/>
      <c r="E81" s="24"/>
      <c r="F81" s="26"/>
      <c r="G81" s="50"/>
      <c r="H81" s="29">
        <f>Inventory_List_Table341412[[#This Row],[Enheds Pris]]*Inventory_List_Table341412[[#This Row],[Antal Lager]]</f>
        <v>0</v>
      </c>
      <c r="I81" s="27"/>
      <c r="J81" s="27"/>
      <c r="K81" s="27"/>
      <c r="L81" s="24"/>
    </row>
    <row r="82" spans="2:12" ht="24" customHeight="1">
      <c r="B82" s="28">
        <f>IFERROR((Inventory_List_Table341412[[#This Row],[Antal Lager]]&lt;=Inventory_List_Table341412[[#This Row],[Genbestil ved antal]])*(Inventory_List_Table341412[[#This Row],[Kan ikke bestilles]]="")*valHighlight,0)</f>
        <v>0</v>
      </c>
      <c r="C82" s="24" t="s">
        <v>214</v>
      </c>
      <c r="D82" s="21" t="s">
        <v>215</v>
      </c>
      <c r="E82" s="24"/>
      <c r="F82" s="17">
        <v>15.69</v>
      </c>
      <c r="G82" s="50">
        <v>156</v>
      </c>
      <c r="H82" s="29">
        <f>Inventory_List_Table341412[[#This Row],[Enheds Pris]]*Inventory_List_Table341412[[#This Row],[Antal Lager]]</f>
        <v>2447.64</v>
      </c>
      <c r="I82" s="27"/>
      <c r="J82" s="27"/>
      <c r="K82" s="27"/>
      <c r="L82" s="24"/>
    </row>
    <row r="83" spans="2:12" ht="24" customHeight="1">
      <c r="B83" s="28">
        <f>IFERROR((Inventory_List_Table341412[[#This Row],[Antal Lager]]&lt;=Inventory_List_Table341412[[#This Row],[Genbestil ved antal]])*(Inventory_List_Table341412[[#This Row],[Kan ikke bestilles]]="")*valHighlight,0)</f>
        <v>0</v>
      </c>
      <c r="C83" s="24" t="s">
        <v>214</v>
      </c>
      <c r="D83" s="21" t="s">
        <v>216</v>
      </c>
      <c r="E83" s="24"/>
      <c r="F83" s="17">
        <v>5.4</v>
      </c>
      <c r="G83" s="50">
        <v>2000</v>
      </c>
      <c r="H83" s="29">
        <f>Inventory_List_Table341412[[#This Row],[Enheds Pris]]*Inventory_List_Table341412[[#This Row],[Antal Lager]]</f>
        <v>10800</v>
      </c>
      <c r="I83" s="27"/>
      <c r="J83" s="27"/>
      <c r="K83" s="27"/>
      <c r="L83" s="24"/>
    </row>
    <row r="84" spans="2:12" ht="24" customHeight="1">
      <c r="B84" s="28">
        <f>IFERROR((Inventory_List_Table341412[[#This Row],[Antal Lager]]&lt;=Inventory_List_Table341412[[#This Row],[Genbestil ved antal]])*(Inventory_List_Table341412[[#This Row],[Kan ikke bestilles]]="")*valHighlight,0)</f>
        <v>0</v>
      </c>
      <c r="C84" s="24" t="s">
        <v>214</v>
      </c>
      <c r="D84" t="s">
        <v>207</v>
      </c>
      <c r="E84" s="24"/>
      <c r="F84" s="17">
        <v>7.66</v>
      </c>
      <c r="G84" s="50">
        <v>284</v>
      </c>
      <c r="H84" s="29">
        <f>Inventory_List_Table341412[[#This Row],[Enheds Pris]]*Inventory_List_Table341412[[#This Row],[Antal Lager]]</f>
        <v>2175.44</v>
      </c>
      <c r="I84" s="27"/>
      <c r="J84" s="27"/>
      <c r="K84" s="27"/>
      <c r="L84" s="24"/>
    </row>
    <row r="85" spans="2:12" ht="24" customHeight="1">
      <c r="B85" s="28">
        <f>IFERROR((Inventory_List_Table341412[[#This Row],[Antal Lager]]&lt;=Inventory_List_Table341412[[#This Row],[Genbestil ved antal]])*(Inventory_List_Table341412[[#This Row],[Kan ikke bestilles]]="")*valHighlight,0)</f>
        <v>1</v>
      </c>
      <c r="C85" s="24" t="s">
        <v>214</v>
      </c>
      <c r="D85" s="19" t="s">
        <v>208</v>
      </c>
      <c r="E85" s="24"/>
      <c r="F85" s="17">
        <v>28.41</v>
      </c>
      <c r="G85" s="50">
        <v>0</v>
      </c>
      <c r="H85" s="29">
        <f>Inventory_List_Table341412[[#This Row],[Enheds Pris]]*Inventory_List_Table341412[[#This Row],[Antal Lager]]</f>
        <v>0</v>
      </c>
      <c r="I85" s="27"/>
      <c r="J85" s="27"/>
      <c r="K85" s="27"/>
      <c r="L85" s="24"/>
    </row>
    <row r="86" spans="2:12" ht="24" customHeight="1">
      <c r="B86" s="28">
        <f>IFERROR((Inventory_List_Table341412[[#This Row],[Antal Lager]]&lt;=Inventory_List_Table341412[[#This Row],[Genbestil ved antal]])*(Inventory_List_Table341412[[#This Row],[Kan ikke bestilles]]="")*valHighlight,0)</f>
        <v>0</v>
      </c>
      <c r="C86" s="24" t="s">
        <v>214</v>
      </c>
      <c r="D86" s="19" t="s">
        <v>217</v>
      </c>
      <c r="E86" s="24"/>
      <c r="F86" s="17">
        <v>8.6</v>
      </c>
      <c r="G86" s="50">
        <v>435</v>
      </c>
      <c r="H86" s="29">
        <f>Inventory_List_Table341412[[#This Row],[Enheds Pris]]*Inventory_List_Table341412[[#This Row],[Antal Lager]]</f>
        <v>3741</v>
      </c>
      <c r="I86" s="27"/>
      <c r="J86" s="27"/>
      <c r="K86" s="27"/>
      <c r="L86" s="24"/>
    </row>
    <row r="87" spans="2:12" ht="24" customHeight="1">
      <c r="B87" s="28">
        <f>IFERROR((Inventory_List_Table341412[[#This Row],[Antal Lager]]&lt;=Inventory_List_Table341412[[#This Row],[Genbestil ved antal]])*(Inventory_List_Table341412[[#This Row],[Kan ikke bestilles]]="")*valHighlight,0)</f>
        <v>0</v>
      </c>
      <c r="C87" s="24" t="s">
        <v>214</v>
      </c>
      <c r="D87" s="19" t="s">
        <v>209</v>
      </c>
      <c r="E87" s="24"/>
      <c r="F87" s="17">
        <v>17.63</v>
      </c>
      <c r="G87" s="50">
        <v>628</v>
      </c>
      <c r="H87" s="29">
        <f>Inventory_List_Table341412[[#This Row],[Enheds Pris]]*Inventory_List_Table341412[[#This Row],[Antal Lager]]</f>
        <v>11071.64</v>
      </c>
      <c r="I87" s="27"/>
      <c r="J87" s="27"/>
      <c r="K87" s="27"/>
      <c r="L87" s="24"/>
    </row>
    <row r="88" spans="2:12" ht="24" customHeight="1">
      <c r="B88" s="28">
        <f>IFERROR((Inventory_List_Table341412[[#This Row],[Antal Lager]]&lt;=Inventory_List_Table341412[[#This Row],[Genbestil ved antal]])*(Inventory_List_Table341412[[#This Row],[Kan ikke bestilles]]="")*valHighlight,0)</f>
        <v>0</v>
      </c>
      <c r="C88" s="24" t="s">
        <v>214</v>
      </c>
      <c r="D88" s="19" t="s">
        <v>210</v>
      </c>
      <c r="E88" s="24"/>
      <c r="F88" s="17">
        <v>17.63</v>
      </c>
      <c r="G88" s="50">
        <v>1224</v>
      </c>
      <c r="H88" s="29">
        <f>Inventory_List_Table341412[[#This Row],[Enheds Pris]]*Inventory_List_Table341412[[#This Row],[Antal Lager]]</f>
        <v>21579.119999999999</v>
      </c>
      <c r="I88" s="27"/>
      <c r="J88" s="27"/>
      <c r="K88" s="27"/>
      <c r="L88" s="24"/>
    </row>
    <row r="89" spans="2:12" ht="24" customHeight="1">
      <c r="B89" s="28">
        <f>IFERROR((Inventory_List_Table341412[[#This Row],[Antal Lager]]&lt;=Inventory_List_Table341412[[#This Row],[Genbestil ved antal]])*(Inventory_List_Table341412[[#This Row],[Kan ikke bestilles]]="")*valHighlight,0)</f>
        <v>0</v>
      </c>
      <c r="C89" s="24" t="s">
        <v>214</v>
      </c>
      <c r="D89" s="19" t="s">
        <v>211</v>
      </c>
      <c r="E89" s="24"/>
      <c r="F89" s="17">
        <v>28.52</v>
      </c>
      <c r="G89" s="50">
        <v>87</v>
      </c>
      <c r="H89" s="29">
        <f>Inventory_List_Table341412[[#This Row],[Enheds Pris]]*Inventory_List_Table341412[[#This Row],[Antal Lager]]</f>
        <v>2481.2399999999998</v>
      </c>
      <c r="I89" s="27"/>
      <c r="J89" s="27"/>
      <c r="K89" s="27"/>
      <c r="L89" s="24"/>
    </row>
    <row r="90" spans="2:12" ht="24" customHeight="1">
      <c r="B90" s="28">
        <f>IFERROR((Inventory_List_Table341412[[#This Row],[Antal Lager]]&lt;=Inventory_List_Table341412[[#This Row],[Genbestil ved antal]])*(Inventory_List_Table341412[[#This Row],[Kan ikke bestilles]]="")*valHighlight,0)</f>
        <v>1</v>
      </c>
      <c r="C90" s="24" t="s">
        <v>214</v>
      </c>
      <c r="D90" s="19" t="s">
        <v>212</v>
      </c>
      <c r="E90" s="24"/>
      <c r="F90" s="17">
        <v>0</v>
      </c>
      <c r="G90" s="50">
        <v>0</v>
      </c>
      <c r="H90" s="29">
        <f>Inventory_List_Table341412[[#This Row],[Enheds Pris]]*Inventory_List_Table341412[[#This Row],[Antal Lager]]</f>
        <v>0</v>
      </c>
      <c r="I90" s="27"/>
      <c r="J90" s="27"/>
      <c r="K90" s="27"/>
      <c r="L90" s="24"/>
    </row>
    <row r="91" spans="2:12" ht="24" customHeight="1">
      <c r="B91" s="28">
        <f>IFERROR((Inventory_List_Table341412[[#This Row],[Antal Lager]]&lt;=Inventory_List_Table341412[[#This Row],[Genbestil ved antal]])*(Inventory_List_Table341412[[#This Row],[Kan ikke bestilles]]="")*valHighlight,0)</f>
        <v>0</v>
      </c>
      <c r="C91" s="24" t="s">
        <v>214</v>
      </c>
      <c r="D91" s="20" t="s">
        <v>213</v>
      </c>
      <c r="E91" s="24"/>
      <c r="F91" s="17">
        <v>14.95</v>
      </c>
      <c r="G91" s="50">
        <v>305</v>
      </c>
      <c r="H91" s="29">
        <f>Inventory_List_Table341412[[#This Row],[Enheds Pris]]*Inventory_List_Table341412[[#This Row],[Antal Lager]]</f>
        <v>4559.75</v>
      </c>
      <c r="I91" s="27"/>
      <c r="J91" s="27"/>
      <c r="K91" s="27"/>
      <c r="L91" s="24"/>
    </row>
    <row r="92" spans="2:12" ht="24" customHeight="1">
      <c r="B92" s="28">
        <f>IFERROR((Inventory_List_Table341412[[#This Row],[Antal Lager]]&lt;=Inventory_List_Table341412[[#This Row],[Genbestil ved antal]])*(Inventory_List_Table341412[[#This Row],[Kan ikke bestilles]]="")*valHighlight,0)</f>
        <v>0</v>
      </c>
      <c r="C92" s="24" t="s">
        <v>214</v>
      </c>
      <c r="D92" s="19" t="s">
        <v>295</v>
      </c>
      <c r="E92" s="24"/>
      <c r="F92" s="17"/>
      <c r="G92" s="50">
        <v>480</v>
      </c>
      <c r="H92" s="29">
        <f>Inventory_List_Table341412[[#This Row],[Enheds Pris]]*Inventory_List_Table341412[[#This Row],[Antal Lager]]</f>
        <v>0</v>
      </c>
      <c r="I92" s="27"/>
      <c r="J92" s="27"/>
      <c r="K92" s="27"/>
      <c r="L92" s="24"/>
    </row>
    <row r="93" spans="2:12" ht="24" customHeight="1">
      <c r="B93" s="28">
        <f>IFERROR((Inventory_List_Table341412[[#This Row],[Antal Lager]]&lt;=Inventory_List_Table341412[[#This Row],[Genbestil ved antal]])*(Inventory_List_Table341412[[#This Row],[Kan ikke bestilles]]="")*valHighlight,0)</f>
        <v>0</v>
      </c>
      <c r="C93" s="24" t="s">
        <v>214</v>
      </c>
      <c r="D93" s="19" t="s">
        <v>318</v>
      </c>
      <c r="E93" s="24"/>
      <c r="F93" s="17"/>
      <c r="G93" s="50">
        <v>72</v>
      </c>
      <c r="H93" s="29">
        <f>Inventory_List_Table341412[[#This Row],[Enheds Pris]]*Inventory_List_Table341412[[#This Row],[Antal Lager]]</f>
        <v>0</v>
      </c>
      <c r="I93" s="27"/>
      <c r="J93" s="27"/>
      <c r="K93" s="27"/>
      <c r="L93" s="24"/>
    </row>
    <row r="94" spans="2:12" ht="24" customHeight="1">
      <c r="B94" s="28">
        <f>IFERROR((Inventory_List_Table341412[[#This Row],[Antal Lager]]&lt;=Inventory_List_Table341412[[#This Row],[Genbestil ved antal]])*(Inventory_List_Table341412[[#This Row],[Kan ikke bestilles]]="")*valHighlight,0)</f>
        <v>0</v>
      </c>
      <c r="C94" s="24" t="s">
        <v>214</v>
      </c>
      <c r="D94" t="s">
        <v>319</v>
      </c>
      <c r="E94" s="89"/>
      <c r="F94" s="95">
        <v>49.5</v>
      </c>
      <c r="G94" s="50">
        <v>1000</v>
      </c>
      <c r="H94" s="29">
        <f>Inventory_List_Table341412[[#This Row],[Enheds Pris]]*Inventory_List_Table341412[[#This Row],[Antal Lager]]</f>
        <v>49500</v>
      </c>
      <c r="I94" s="27"/>
      <c r="J94" s="27"/>
      <c r="K94" s="27"/>
      <c r="L94" s="24"/>
    </row>
    <row r="95" spans="2:12" ht="24" customHeight="1">
      <c r="B95" s="28">
        <f>IFERROR((Inventory_List_Table341412[[#This Row],[Antal Lager]]&lt;=Inventory_List_Table341412[[#This Row],[Genbestil ved antal]])*(Inventory_List_Table341412[[#This Row],[Kan ikke bestilles]]="")*valHighlight,0)</f>
        <v>1</v>
      </c>
      <c r="C95" s="24"/>
      <c r="D95" s="25"/>
      <c r="E95" s="24"/>
      <c r="F95" s="26"/>
      <c r="G95" s="50"/>
      <c r="H95" s="29">
        <f>Inventory_List_Table341412[[#This Row],[Enheds Pris]]*Inventory_List_Table341412[[#This Row],[Antal Lager]]</f>
        <v>0</v>
      </c>
      <c r="I95" s="27"/>
      <c r="J95" s="27"/>
      <c r="K95" s="27"/>
      <c r="L95" s="24"/>
    </row>
    <row r="96" spans="2:12" ht="24" customHeight="1">
      <c r="B96" s="28">
        <f>IFERROR((Inventory_List_Table341412[[#This Row],[Antal Lager]]&lt;=Inventory_List_Table341412[[#This Row],[Genbestil ved antal]])*(Inventory_List_Table341412[[#This Row],[Kan ikke bestilles]]="")*valHighlight,0)</f>
        <v>0</v>
      </c>
      <c r="C96" s="24" t="s">
        <v>162</v>
      </c>
      <c r="D96" s="22" t="s">
        <v>517</v>
      </c>
      <c r="E96" s="24"/>
      <c r="F96" s="17">
        <v>0.72</v>
      </c>
      <c r="G96" s="50">
        <v>7840</v>
      </c>
      <c r="H96" s="29">
        <f>Inventory_List_Table341412[[#This Row],[Enheds Pris]]*Inventory_List_Table341412[[#This Row],[Antal Lager]]</f>
        <v>5644.8</v>
      </c>
      <c r="I96" s="27"/>
      <c r="J96" s="27"/>
      <c r="K96" s="27"/>
      <c r="L96" s="24"/>
    </row>
    <row r="97" spans="2:12" ht="24" customHeight="1">
      <c r="B97" s="28">
        <f>IFERROR((Inventory_List_Table341412[[#This Row],[Antal Lager]]&lt;=Inventory_List_Table341412[[#This Row],[Genbestil ved antal]])*(Inventory_List_Table341412[[#This Row],[Kan ikke bestilles]]="")*valHighlight,0)</f>
        <v>0</v>
      </c>
      <c r="C97" s="24" t="s">
        <v>162</v>
      </c>
      <c r="D97" s="22" t="s">
        <v>518</v>
      </c>
      <c r="E97" s="24"/>
      <c r="F97" s="17">
        <v>0.62</v>
      </c>
      <c r="G97" s="50">
        <v>5888</v>
      </c>
      <c r="H97" s="29">
        <f>Inventory_List_Table341412[[#This Row],[Enheds Pris]]*Inventory_List_Table341412[[#This Row],[Antal Lager]]</f>
        <v>3650.56</v>
      </c>
      <c r="I97" s="27"/>
      <c r="J97" s="27"/>
      <c r="K97" s="27"/>
      <c r="L97" s="24"/>
    </row>
    <row r="98" spans="2:12" ht="24" customHeight="1">
      <c r="B98" s="28">
        <f>IFERROR((Inventory_List_Table341412[[#This Row],[Antal Lager]]&lt;=Inventory_List_Table341412[[#This Row],[Genbestil ved antal]])*(Inventory_List_Table341412[[#This Row],[Kan ikke bestilles]]="")*valHighlight,0)</f>
        <v>0</v>
      </c>
      <c r="C98" s="24" t="s">
        <v>162</v>
      </c>
      <c r="D98" s="22" t="s">
        <v>516</v>
      </c>
      <c r="E98" s="24"/>
      <c r="F98" s="17">
        <v>5</v>
      </c>
      <c r="G98" s="50">
        <v>5780</v>
      </c>
      <c r="H98" s="29">
        <f>Inventory_List_Table341412[[#This Row],[Enheds Pris]]*Inventory_List_Table341412[[#This Row],[Antal Lager]]</f>
        <v>28900</v>
      </c>
      <c r="I98" s="27"/>
      <c r="J98" s="27"/>
      <c r="K98" s="27"/>
      <c r="L98" s="24"/>
    </row>
    <row r="99" spans="2:12" ht="24" customHeight="1">
      <c r="B99" s="28">
        <f>IFERROR((Inventory_List_Table341412[[#This Row],[Antal Lager]]&lt;=Inventory_List_Table341412[[#This Row],[Genbestil ved antal]])*(Inventory_List_Table341412[[#This Row],[Kan ikke bestilles]]="")*valHighlight,0)</f>
        <v>0</v>
      </c>
      <c r="C99" s="24" t="s">
        <v>162</v>
      </c>
      <c r="D99" s="22" t="s">
        <v>564</v>
      </c>
      <c r="E99" s="24" t="s">
        <v>563</v>
      </c>
      <c r="F99" s="17">
        <v>115</v>
      </c>
      <c r="G99" s="50">
        <v>158</v>
      </c>
      <c r="H99" s="29">
        <f>Inventory_List_Table341412[[#This Row],[Enheds Pris]]*Inventory_List_Table341412[[#This Row],[Antal Lager]]</f>
        <v>18170</v>
      </c>
      <c r="I99" s="27"/>
      <c r="J99" s="27"/>
      <c r="K99" s="27"/>
      <c r="L99" s="24"/>
    </row>
    <row r="100" spans="2:12" ht="24" customHeight="1">
      <c r="B100" s="51"/>
      <c r="C100" s="24" t="s">
        <v>162</v>
      </c>
      <c r="D100" s="21" t="s">
        <v>508</v>
      </c>
      <c r="E100" s="24"/>
      <c r="F100" s="17">
        <v>0.2</v>
      </c>
      <c r="G100" s="50">
        <v>5500</v>
      </c>
      <c r="H100" s="52">
        <f>Inventory_List_Table341412[[#This Row],[Enheds Pris]]*Inventory_List_Table341412[[#This Row],[Antal Lager]]</f>
        <v>1100</v>
      </c>
      <c r="I100" s="36"/>
      <c r="J100" s="36"/>
      <c r="K100" s="36"/>
      <c r="L100" s="35"/>
    </row>
    <row r="101" spans="2:12" ht="24" customHeight="1">
      <c r="B101" s="51"/>
      <c r="C101" s="35"/>
      <c r="D101" s="21"/>
      <c r="E101" s="24"/>
      <c r="F101" s="17"/>
      <c r="G101" s="50"/>
      <c r="H101" s="52"/>
      <c r="I101" s="36"/>
      <c r="J101" s="36"/>
      <c r="K101" s="36"/>
      <c r="L101" s="35"/>
    </row>
    <row r="102" spans="2:12" ht="24" customHeight="1">
      <c r="B102" s="51"/>
      <c r="C102" s="35"/>
      <c r="D102" s="35"/>
      <c r="E102" s="35"/>
      <c r="F102" s="26" t="s">
        <v>333</v>
      </c>
      <c r="G102" s="53"/>
      <c r="H102" s="56">
        <f>SUM(H4:H100)</f>
        <v>886746.995</v>
      </c>
      <c r="I102" s="36"/>
      <c r="J102" s="36"/>
      <c r="K102" s="36"/>
      <c r="L102" s="35"/>
    </row>
    <row r="106" spans="2:12" ht="24" customHeight="1">
      <c r="H106" s="55"/>
    </row>
  </sheetData>
  <conditionalFormatting sqref="G15:G17 G35:G37">
    <cfRule type="expression" dxfId="248" priority="139">
      <formula>$M15="Yes"</formula>
    </cfRule>
  </conditionalFormatting>
  <conditionalFormatting sqref="G44 G50">
    <cfRule type="expression" dxfId="247" priority="141">
      <formula>$M44="Yes"</formula>
    </cfRule>
  </conditionalFormatting>
  <conditionalFormatting sqref="G60">
    <cfRule type="expression" dxfId="246" priority="143">
      <formula>$M60="Yes"</formula>
    </cfRule>
  </conditionalFormatting>
  <conditionalFormatting sqref="G10:G14">
    <cfRule type="expression" dxfId="245" priority="109">
      <formula>$M10="Yes"</formula>
    </cfRule>
  </conditionalFormatting>
  <conditionalFormatting sqref="G72">
    <cfRule type="expression" dxfId="244" priority="147">
      <formula>$M72="Yes"</formula>
    </cfRule>
  </conditionalFormatting>
  <conditionalFormatting sqref="G80:G81">
    <cfRule type="expression" dxfId="243" priority="151">
      <formula>$M80="Yes"</formula>
    </cfRule>
  </conditionalFormatting>
  <conditionalFormatting sqref="G95">
    <cfRule type="expression" dxfId="242" priority="155">
      <formula>$M95="Yes"</formula>
    </cfRule>
  </conditionalFormatting>
  <conditionalFormatting sqref="G18">
    <cfRule type="expression" dxfId="241" priority="121">
      <formula>$M18="Yes"</formula>
    </cfRule>
  </conditionalFormatting>
  <conditionalFormatting sqref="G19:G24">
    <cfRule type="expression" dxfId="240" priority="123">
      <formula>$M19="Yes"</formula>
    </cfRule>
  </conditionalFormatting>
  <conditionalFormatting sqref="G25:G30">
    <cfRule type="expression" dxfId="239" priority="125">
      <formula>$M25="Yes"</formula>
    </cfRule>
  </conditionalFormatting>
  <conditionalFormatting sqref="G31:G34">
    <cfRule type="expression" dxfId="238" priority="127">
      <formula>$M31="Yes"</formula>
    </cfRule>
  </conditionalFormatting>
  <conditionalFormatting sqref="G38:G43">
    <cfRule type="expression" dxfId="237" priority="115">
      <formula>$L38="Yes"</formula>
    </cfRule>
  </conditionalFormatting>
  <conditionalFormatting sqref="G4:G9">
    <cfRule type="expression" dxfId="236" priority="107">
      <formula>$M4="Yes"</formula>
    </cfRule>
  </conditionalFormatting>
  <conditionalFormatting sqref="G45">
    <cfRule type="expression" dxfId="235" priority="101">
      <formula>$L45="Yes"</formula>
    </cfRule>
  </conditionalFormatting>
  <conditionalFormatting sqref="G46">
    <cfRule type="expression" dxfId="234" priority="97">
      <formula>$L46="Yes"</formula>
    </cfRule>
  </conditionalFormatting>
  <conditionalFormatting sqref="G47">
    <cfRule type="expression" dxfId="233" priority="91">
      <formula>$L47="Yes"</formula>
    </cfRule>
  </conditionalFormatting>
  <conditionalFormatting sqref="G48">
    <cfRule type="expression" dxfId="232" priority="85">
      <formula>$L48="Yes"</formula>
    </cfRule>
  </conditionalFormatting>
  <conditionalFormatting sqref="G49">
    <cfRule type="expression" dxfId="231" priority="81">
      <formula>$L49="Yes"</formula>
    </cfRule>
  </conditionalFormatting>
  <conditionalFormatting sqref="G51">
    <cfRule type="expression" dxfId="230" priority="75">
      <formula>$L51="Yes"</formula>
    </cfRule>
  </conditionalFormatting>
  <conditionalFormatting sqref="G53:G59">
    <cfRule type="expression" dxfId="229" priority="69">
      <formula>$L53="Yes"</formula>
    </cfRule>
  </conditionalFormatting>
  <conditionalFormatting sqref="G52">
    <cfRule type="expression" dxfId="228" priority="63">
      <formula>$L52="Yes"</formula>
    </cfRule>
  </conditionalFormatting>
  <conditionalFormatting sqref="G61:G64">
    <cfRule type="expression" dxfId="227" priority="57">
      <formula>$L61="Yes"</formula>
    </cfRule>
  </conditionalFormatting>
  <conditionalFormatting sqref="G65">
    <cfRule type="expression" dxfId="226" priority="51">
      <formula>$L65="Yes"</formula>
    </cfRule>
  </conditionalFormatting>
  <conditionalFormatting sqref="G66:G71">
    <cfRule type="expression" dxfId="225" priority="45">
      <formula>$L66="Yes"</formula>
    </cfRule>
  </conditionalFormatting>
  <conditionalFormatting sqref="D76:D77">
    <cfRule type="expression" dxfId="224" priority="39">
      <formula>$L76="Yes"</formula>
    </cfRule>
  </conditionalFormatting>
  <conditionalFormatting sqref="G73:G77">
    <cfRule type="expression" dxfId="223" priority="37">
      <formula>$L73="Yes"</formula>
    </cfRule>
  </conditionalFormatting>
  <conditionalFormatting sqref="D78:D79">
    <cfRule type="expression" dxfId="222" priority="33">
      <formula>$L78="Yes"</formula>
    </cfRule>
  </conditionalFormatting>
  <conditionalFormatting sqref="G78:G79">
    <cfRule type="expression" dxfId="221" priority="29">
      <formula>$L78="Yes"</formula>
    </cfRule>
  </conditionalFormatting>
  <conditionalFormatting sqref="G82:G94">
    <cfRule type="expression" dxfId="220" priority="23">
      <formula>$L82="Yes"</formula>
    </cfRule>
  </conditionalFormatting>
  <conditionalFormatting sqref="G101 G96:G98">
    <cfRule type="expression" dxfId="219" priority="11">
      <formula>$L96="Yes"</formula>
    </cfRule>
  </conditionalFormatting>
  <conditionalFormatting sqref="G99">
    <cfRule type="expression" dxfId="218" priority="13">
      <formula>$L99="Yes"</formula>
    </cfRule>
  </conditionalFormatting>
  <conditionalFormatting sqref="G100">
    <cfRule type="expression" dxfId="217" priority="5">
      <formula>$L100="Yes"</formula>
    </cfRule>
  </conditionalFormatting>
  <dataValidations count="15">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B2082D89-3F31-493F-8E50-A517E8608BF6}"/>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A4639CC1-6B40-492A-A716-7A85FBC0D5A6}"/>
    <dataValidation allowBlank="1" showInputMessage="1" showErrorMessage="1" prompt="Enter the item inventory ID in this column" sqref="C3" xr:uid="{4D2A3112-09F8-4785-AAC9-304898C733A8}"/>
    <dataValidation allowBlank="1" showInputMessage="1" showErrorMessage="1" prompt="Enter the name of the item in this column" sqref="D3" xr:uid="{0004C638-8BD9-4BEE-9A7E-5EDDB0490E2E}"/>
    <dataValidation allowBlank="1" showInputMessage="1" showErrorMessage="1" prompt="Enter yes if the item has been discontinued. When a yes is entered, the corresponding row is highlighted a light grey and the font style changed to strikethrough" sqref="L3" xr:uid="{19C141BC-F971-4D2A-959E-DA37ECB245FC}"/>
    <dataValidation allowBlank="1" showInputMessage="1" showErrorMessage="1" prompt="Enter the quantity in reorder for each item in this column" sqref="K3" xr:uid="{3E9814DE-FEA7-4E01-A410-732866E15CAF}"/>
    <dataValidation allowBlank="1" showInputMessage="1" showErrorMessage="1" prompt="Enter the number of days it takes to reorder each item in this column" sqref="J3" xr:uid="{F78F13CD-85C8-466A-A973-DB9EE9190A57}"/>
    <dataValidation allowBlank="1" showInputMessage="1" showErrorMessage="1" prompt="Enter the reorder level for each item in this column" sqref="I3" xr:uid="{D535D2B4-09EE-46D4-B359-16BC9A24ACE9}"/>
    <dataValidation allowBlank="1" showInputMessage="1" showErrorMessage="1" prompt="This is an automated column._x000a__x000a_The inventory value for each item is automatically calculated in this column." sqref="H3" xr:uid="{BF8F36BA-3840-4505-9053-A78D3A124C3C}"/>
    <dataValidation allowBlank="1" showInputMessage="1" showErrorMessage="1" prompt="Enter the quantity in stock for each item in this column" sqref="G3" xr:uid="{884EB074-78AC-4B36-ABFF-98B9972DFDF0}"/>
    <dataValidation allowBlank="1" showInputMessage="1" showErrorMessage="1" prompt="Enter the unit price of each item in this column" sqref="F3" xr:uid="{2ADB9DA4-DE48-4A02-8962-EDCE7875966D}"/>
    <dataValidation allowBlank="1" showInputMessage="1" showErrorMessage="1" prompt="Enter a description of the item in this column" sqref="E3" xr:uid="{051DC69C-8851-4F7F-9DFA-1F5C991F351E}"/>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FEC91A55-62A4-4A5C-8E84-71425F86E0A5}">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E4512808-DA41-4F59-976D-B613890ED0DF}"/>
    <dataValidation type="list" allowBlank="1" showInputMessage="1" showErrorMessage="1" sqref="L4:L102" xr:uid="{343A0138-0A95-40D8-A75F-AEC5AAB61024}">
      <formula1>"Yes"</formula1>
    </dataValidation>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18" id="{8CB84241-97A8-494E-9E07-DA891A3D514E}">
            <x14:iconSet showValue="0" custom="1">
              <x14:cfvo type="percent">
                <xm:f>0</xm:f>
              </x14:cfvo>
              <x14:cfvo type="num">
                <xm:f>-1</xm:f>
              </x14:cfvo>
              <x14:cfvo type="num">
                <xm:f>1</xm:f>
              </x14:cfvo>
              <x14:cfIcon iconSet="NoIcons" iconId="0"/>
              <x14:cfIcon iconSet="NoIcons" iconId="0"/>
              <x14:cfIcon iconSet="3Flags" iconId="0"/>
            </x14:iconSet>
          </x14:cfRule>
          <xm:sqref>B4:B43</xm:sqref>
        </x14:conditionalFormatting>
        <x14:conditionalFormatting xmlns:xm="http://schemas.microsoft.com/office/excel/2006/main">
          <x14:cfRule type="iconSet" priority="215" id="{A2178514-8D93-4392-9699-78D21172FE7B}">
            <x14:iconSet showValue="0" custom="1">
              <x14:cfvo type="percent">
                <xm:f>0</xm:f>
              </x14:cfvo>
              <x14:cfvo type="num">
                <xm:f>-1</xm:f>
              </x14:cfvo>
              <x14:cfvo type="num">
                <xm:f>1</xm:f>
              </x14:cfvo>
              <x14:cfIcon iconSet="NoIcons" iconId="0"/>
              <x14:cfIcon iconSet="NoIcons" iconId="0"/>
              <x14:cfIcon iconSet="3Flags" iconId="0"/>
            </x14:iconSet>
          </x14:cfRule>
          <xm:sqref>B44:B54</xm:sqref>
        </x14:conditionalFormatting>
        <x14:conditionalFormatting xmlns:xm="http://schemas.microsoft.com/office/excel/2006/main">
          <x14:cfRule type="iconSet" priority="208" id="{75ABC974-966E-41D5-A2C0-4D3803F912F1}">
            <x14:iconSet showValue="0" custom="1">
              <x14:cfvo type="percent">
                <xm:f>0</xm:f>
              </x14:cfvo>
              <x14:cfvo type="num">
                <xm:f>-1</xm:f>
              </x14:cfvo>
              <x14:cfvo type="num">
                <xm:f>1</xm:f>
              </x14:cfvo>
              <x14:cfIcon iconSet="NoIcons" iconId="0"/>
              <x14:cfIcon iconSet="NoIcons" iconId="0"/>
              <x14:cfIcon iconSet="3Flags" iconId="0"/>
            </x14:iconSet>
          </x14:cfRule>
          <xm:sqref>B55:B60</xm:sqref>
        </x14:conditionalFormatting>
        <x14:conditionalFormatting xmlns:xm="http://schemas.microsoft.com/office/excel/2006/main">
          <x14:cfRule type="iconSet" priority="203" id="{59E2118B-9D8B-47C8-871F-1CF9CC44F43F}">
            <x14:iconSet showValue="0" custom="1">
              <x14:cfvo type="percent">
                <xm:f>0</xm:f>
              </x14:cfvo>
              <x14:cfvo type="num">
                <xm:f>-1</xm:f>
              </x14:cfvo>
              <x14:cfvo type="num">
                <xm:f>1</xm:f>
              </x14:cfvo>
              <x14:cfIcon iconSet="NoIcons" iconId="0"/>
              <x14:cfIcon iconSet="NoIcons" iconId="0"/>
              <x14:cfIcon iconSet="3Flags" iconId="0"/>
            </x14:iconSet>
          </x14:cfRule>
          <xm:sqref>B61:B66</xm:sqref>
        </x14:conditionalFormatting>
        <x14:conditionalFormatting xmlns:xm="http://schemas.microsoft.com/office/excel/2006/main">
          <x14:cfRule type="iconSet" priority="198" id="{E75EFCD5-7AA1-4E48-A140-EFACD92A98D2}">
            <x14:iconSet showValue="0" custom="1">
              <x14:cfvo type="percent">
                <xm:f>0</xm:f>
              </x14:cfvo>
              <x14:cfvo type="num">
                <xm:f>-1</xm:f>
              </x14:cfvo>
              <x14:cfvo type="num">
                <xm:f>1</xm:f>
              </x14:cfvo>
              <x14:cfIcon iconSet="NoIcons" iconId="0"/>
              <x14:cfIcon iconSet="NoIcons" iconId="0"/>
              <x14:cfIcon iconSet="3Flags" iconId="0"/>
            </x14:iconSet>
          </x14:cfRule>
          <xm:sqref>B67:B72</xm:sqref>
        </x14:conditionalFormatting>
        <x14:conditionalFormatting xmlns:xm="http://schemas.microsoft.com/office/excel/2006/main">
          <x14:cfRule type="iconSet" priority="193" id="{CDEAC56A-2A51-48E7-8080-2C7BE931FD20}">
            <x14:iconSet showValue="0" custom="1">
              <x14:cfvo type="percent">
                <xm:f>0</xm:f>
              </x14:cfvo>
              <x14:cfvo type="num">
                <xm:f>-1</xm:f>
              </x14:cfvo>
              <x14:cfvo type="num">
                <xm:f>1</xm:f>
              </x14:cfvo>
              <x14:cfIcon iconSet="NoIcons" iconId="0"/>
              <x14:cfIcon iconSet="NoIcons" iconId="0"/>
              <x14:cfIcon iconSet="3Flags" iconId="0"/>
            </x14:iconSet>
          </x14:cfRule>
          <xm:sqref>B73:B78</xm:sqref>
        </x14:conditionalFormatting>
        <x14:conditionalFormatting xmlns:xm="http://schemas.microsoft.com/office/excel/2006/main">
          <x14:cfRule type="iconSet" priority="188" id="{5AE37CFE-3554-4ACD-9C48-6B3D66503E72}">
            <x14:iconSet showValue="0" custom="1">
              <x14:cfvo type="percent">
                <xm:f>0</xm:f>
              </x14:cfvo>
              <x14:cfvo type="num">
                <xm:f>-1</xm:f>
              </x14:cfvo>
              <x14:cfvo type="num">
                <xm:f>1</xm:f>
              </x14:cfvo>
              <x14:cfIcon iconSet="NoIcons" iconId="0"/>
              <x14:cfIcon iconSet="NoIcons" iconId="0"/>
              <x14:cfIcon iconSet="3Flags" iconId="0"/>
            </x14:iconSet>
          </x14:cfRule>
          <xm:sqref>B79:B84</xm:sqref>
        </x14:conditionalFormatting>
        <x14:conditionalFormatting xmlns:xm="http://schemas.microsoft.com/office/excel/2006/main">
          <x14:cfRule type="iconSet" priority="183" id="{4C023887-9131-4A55-A8ED-B501E8CF1EB7}">
            <x14:iconSet showValue="0" custom="1">
              <x14:cfvo type="percent">
                <xm:f>0</xm:f>
              </x14:cfvo>
              <x14:cfvo type="num">
                <xm:f>-1</xm:f>
              </x14:cfvo>
              <x14:cfvo type="num">
                <xm:f>1</xm:f>
              </x14:cfvo>
              <x14:cfIcon iconSet="NoIcons" iconId="0"/>
              <x14:cfIcon iconSet="NoIcons" iconId="0"/>
              <x14:cfIcon iconSet="3Flags" iconId="0"/>
            </x14:iconSet>
          </x14:cfRule>
          <xm:sqref>B85:B90</xm:sqref>
        </x14:conditionalFormatting>
        <x14:conditionalFormatting xmlns:xm="http://schemas.microsoft.com/office/excel/2006/main">
          <x14:cfRule type="iconSet" priority="178" id="{9DCD8B76-80ED-4322-AC9B-6A00ED21183A}">
            <x14:iconSet showValue="0" custom="1">
              <x14:cfvo type="percent">
                <xm:f>0</xm:f>
              </x14:cfvo>
              <x14:cfvo type="num">
                <xm:f>-1</xm:f>
              </x14:cfvo>
              <x14:cfvo type="num">
                <xm:f>1</xm:f>
              </x14:cfvo>
              <x14:cfIcon iconSet="NoIcons" iconId="0"/>
              <x14:cfIcon iconSet="NoIcons" iconId="0"/>
              <x14:cfIcon iconSet="3Flags" iconId="0"/>
            </x14:iconSet>
          </x14:cfRule>
          <xm:sqref>B91:B96</xm:sqref>
        </x14:conditionalFormatting>
        <x14:conditionalFormatting xmlns:xm="http://schemas.microsoft.com/office/excel/2006/main">
          <x14:cfRule type="iconSet" priority="167" id="{4B5E8D93-80FD-4CB4-B012-94BA54341B20}">
            <x14:iconSet showValue="0" custom="1">
              <x14:cfvo type="percent">
                <xm:f>0</xm:f>
              </x14:cfvo>
              <x14:cfvo type="num">
                <xm:f>-1</xm:f>
              </x14:cfvo>
              <x14:cfvo type="num">
                <xm:f>1</xm:f>
              </x14:cfvo>
              <x14:cfIcon iconSet="NoIcons" iconId="0"/>
              <x14:cfIcon iconSet="NoIcons" iconId="0"/>
              <x14:cfIcon iconSet="3Flags" iconId="0"/>
            </x14:iconSet>
          </x14:cfRule>
          <xm:sqref>B97:B99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D31D4-F2BF-467F-A70F-F2D87341CB26}">
  <sheetPr>
    <tabColor rgb="FF00B0F0"/>
    <pageSetUpPr fitToPage="1"/>
  </sheetPr>
  <dimension ref="B1:M127"/>
  <sheetViews>
    <sheetView showGridLines="0" topLeftCell="A82" zoomScaleNormal="100" workbookViewId="0">
      <selection activeCell="H127" sqref="H127"/>
    </sheetView>
  </sheetViews>
  <sheetFormatPr defaultColWidth="8.81640625" defaultRowHeight="24" customHeight="1"/>
  <cols>
    <col min="1" max="1" width="1.81640625" style="4" customWidth="1"/>
    <col min="2" max="2" width="6.81640625" style="3" customWidth="1"/>
    <col min="3" max="3" width="12.81640625" style="6" customWidth="1"/>
    <col min="4" max="4" width="23.81640625" style="6" customWidth="1"/>
    <col min="5" max="5" width="16.81640625" style="6" customWidth="1"/>
    <col min="6" max="7" width="10.81640625" style="8" customWidth="1"/>
    <col min="8" max="8" width="15.90625" style="8" customWidth="1"/>
    <col min="9" max="11" width="10.81640625" style="8" customWidth="1"/>
    <col min="12" max="12" width="12.7265625" style="6" customWidth="1"/>
    <col min="13" max="13" width="1.81640625" style="4" customWidth="1"/>
    <col min="14" max="16384" width="8.81640625" style="4"/>
  </cols>
  <sheetData>
    <row r="1" spans="2:13" s="1" customFormat="1" ht="116.25" customHeight="1">
      <c r="B1" s="2"/>
      <c r="C1" s="5"/>
      <c r="D1" s="5"/>
      <c r="E1" s="5"/>
      <c r="G1" s="7"/>
      <c r="I1" s="7"/>
      <c r="J1" s="7"/>
      <c r="M1" s="1" t="s">
        <v>2</v>
      </c>
    </row>
    <row r="2" spans="2:13" ht="23.25" customHeight="1">
      <c r="C2" s="11"/>
      <c r="D2" s="11"/>
      <c r="E2" s="11"/>
      <c r="F2" s="4"/>
      <c r="G2" s="12"/>
      <c r="H2" s="4"/>
      <c r="I2" s="12"/>
      <c r="J2" s="12"/>
      <c r="K2" s="13" t="s">
        <v>0</v>
      </c>
      <c r="L2" s="14" t="s">
        <v>521</v>
      </c>
    </row>
    <row r="3" spans="2:13" s="3" customFormat="1" ht="50.1" customHeight="1">
      <c r="B3" s="9" t="s">
        <v>9</v>
      </c>
      <c r="C3" s="9" t="s">
        <v>12</v>
      </c>
      <c r="D3" s="9" t="s">
        <v>11</v>
      </c>
      <c r="E3" s="9" t="s">
        <v>10</v>
      </c>
      <c r="F3" s="10" t="s">
        <v>17</v>
      </c>
      <c r="G3" s="9" t="s">
        <v>13</v>
      </c>
      <c r="H3" s="10" t="s">
        <v>14</v>
      </c>
      <c r="I3" s="9" t="s">
        <v>15</v>
      </c>
      <c r="J3" s="9" t="s">
        <v>16</v>
      </c>
      <c r="K3" s="9" t="s">
        <v>19</v>
      </c>
      <c r="L3" s="9" t="s">
        <v>18</v>
      </c>
    </row>
    <row r="4" spans="2:13" ht="24" customHeight="1">
      <c r="B4" s="28">
        <f>IFERROR((Inventory_List_Table34141119[[#This Row],[Antal Lager]]&lt;=Inventory_List_Table34141119[[#This Row],[Genbestil ved antal]])*(Inventory_List_Table34141119[[#This Row],[Kan ikke bestilles]]="")*valHighlight,0)</f>
        <v>0</v>
      </c>
      <c r="C4" s="24" t="s">
        <v>106</v>
      </c>
      <c r="D4" s="90" t="s">
        <v>59</v>
      </c>
      <c r="E4" s="24"/>
      <c r="F4" s="26">
        <v>73.900000000000006</v>
      </c>
      <c r="G4" s="50"/>
      <c r="H4" s="29">
        <f>Inventory_List_Table34141119[[#This Row],[Enheds Pris]]*Inventory_List_Table34141119[[#This Row],[Antal Lager]]</f>
        <v>0</v>
      </c>
      <c r="I4" s="27"/>
      <c r="J4" s="27"/>
      <c r="K4" s="27"/>
      <c r="L4" s="24"/>
    </row>
    <row r="5" spans="2:13" ht="24" customHeight="1">
      <c r="B5" s="28">
        <f>IFERROR((Inventory_List_Table34141119[[#This Row],[Antal Lager]]&lt;=Inventory_List_Table34141119[[#This Row],[Genbestil ved antal]])*(Inventory_List_Table34141119[[#This Row],[Kan ikke bestilles]]="")*valHighlight,0)</f>
        <v>0</v>
      </c>
      <c r="C5" s="24" t="s">
        <v>106</v>
      </c>
      <c r="D5" s="91" t="s">
        <v>407</v>
      </c>
      <c r="E5" s="24"/>
      <c r="F5" s="26">
        <v>81.59</v>
      </c>
      <c r="G5" s="50"/>
      <c r="H5" s="29">
        <f>Inventory_List_Table34141119[[#This Row],[Enheds Pris]]*Inventory_List_Table34141119[[#This Row],[Antal Lager]]</f>
        <v>0</v>
      </c>
      <c r="I5" s="27"/>
      <c r="J5" s="27"/>
      <c r="K5" s="27"/>
      <c r="L5" s="24"/>
    </row>
    <row r="6" spans="2:13" ht="24" customHeight="1">
      <c r="B6" s="28">
        <f>IFERROR((Inventory_List_Table34141119[[#This Row],[Antal Lager]]&lt;=Inventory_List_Table34141119[[#This Row],[Genbestil ved antal]])*(Inventory_List_Table34141119[[#This Row],[Kan ikke bestilles]]="")*valHighlight,0)</f>
        <v>0</v>
      </c>
      <c r="C6" s="24" t="s">
        <v>106</v>
      </c>
      <c r="D6" s="90" t="s">
        <v>61</v>
      </c>
      <c r="E6" s="24"/>
      <c r="F6" s="26">
        <v>85.2</v>
      </c>
      <c r="G6" s="50"/>
      <c r="H6" s="29">
        <f>Inventory_List_Table34141119[[#This Row],[Enheds Pris]]*Inventory_List_Table34141119[[#This Row],[Antal Lager]]</f>
        <v>0</v>
      </c>
      <c r="I6" s="27"/>
      <c r="J6" s="27"/>
      <c r="K6" s="27"/>
      <c r="L6" s="24"/>
    </row>
    <row r="7" spans="2:13" ht="24" customHeight="1">
      <c r="B7" s="28">
        <f>IFERROR((Inventory_List_Table34141119[[#This Row],[Antal Lager]]&lt;=Inventory_List_Table34141119[[#This Row],[Genbestil ved antal]])*(Inventory_List_Table34141119[[#This Row],[Kan ikke bestilles]]="")*valHighlight,0)</f>
        <v>0</v>
      </c>
      <c r="C7" s="24" t="s">
        <v>106</v>
      </c>
      <c r="D7" s="91" t="s">
        <v>62</v>
      </c>
      <c r="E7" s="24"/>
      <c r="F7" s="26">
        <v>153</v>
      </c>
      <c r="G7" s="50"/>
      <c r="H7" s="29">
        <f>Inventory_List_Table34141119[[#This Row],[Enheds Pris]]*Inventory_List_Table34141119[[#This Row],[Antal Lager]]</f>
        <v>0</v>
      </c>
      <c r="I7" s="27"/>
      <c r="J7" s="27"/>
      <c r="K7" s="27"/>
      <c r="L7" s="24"/>
    </row>
    <row r="8" spans="2:13" ht="24" customHeight="1">
      <c r="B8" s="28">
        <f>IFERROR((Inventory_List_Table34141119[[#This Row],[Antal Lager]]&lt;=Inventory_List_Table34141119[[#This Row],[Genbestil ved antal]])*(Inventory_List_Table34141119[[#This Row],[Kan ikke bestilles]]="")*valHighlight,0)</f>
        <v>0</v>
      </c>
      <c r="C8" s="24" t="s">
        <v>106</v>
      </c>
      <c r="D8" s="90" t="s">
        <v>63</v>
      </c>
      <c r="E8" s="24"/>
      <c r="F8" s="26">
        <v>113</v>
      </c>
      <c r="G8" s="50"/>
      <c r="H8" s="29">
        <f>Inventory_List_Table34141119[[#This Row],[Enheds Pris]]*Inventory_List_Table34141119[[#This Row],[Antal Lager]]</f>
        <v>0</v>
      </c>
      <c r="I8" s="27"/>
      <c r="J8" s="27"/>
      <c r="K8" s="27"/>
      <c r="L8" s="24"/>
    </row>
    <row r="9" spans="2:13" ht="24" customHeight="1">
      <c r="B9" s="28">
        <f>IFERROR((Inventory_List_Table34141119[[#This Row],[Antal Lager]]&lt;=Inventory_List_Table34141119[[#This Row],[Genbestil ved antal]])*(Inventory_List_Table34141119[[#This Row],[Kan ikke bestilles]]="")*valHighlight,0)</f>
        <v>0</v>
      </c>
      <c r="C9" s="24" t="s">
        <v>106</v>
      </c>
      <c r="D9" s="91" t="s">
        <v>408</v>
      </c>
      <c r="E9" s="24"/>
      <c r="F9" s="26">
        <v>86.5</v>
      </c>
      <c r="G9" s="50"/>
      <c r="H9" s="29">
        <f>Inventory_List_Table34141119[[#This Row],[Enheds Pris]]*Inventory_List_Table34141119[[#This Row],[Antal Lager]]</f>
        <v>0</v>
      </c>
      <c r="I9" s="27"/>
      <c r="J9" s="27"/>
      <c r="K9" s="27"/>
      <c r="L9" s="24"/>
    </row>
    <row r="10" spans="2:13" ht="24" customHeight="1">
      <c r="B10" s="28">
        <f>IFERROR((Inventory_List_Table34141119[[#This Row],[Antal Lager]]&lt;=Inventory_List_Table34141119[[#This Row],[Genbestil ved antal]])*(Inventory_List_Table34141119[[#This Row],[Kan ikke bestilles]]="")*valHighlight,0)</f>
        <v>0</v>
      </c>
      <c r="C10" s="24" t="s">
        <v>106</v>
      </c>
      <c r="D10" s="90" t="s">
        <v>409</v>
      </c>
      <c r="E10" s="24"/>
      <c r="F10" s="26">
        <v>93.5</v>
      </c>
      <c r="G10" s="50"/>
      <c r="H10" s="29">
        <f>Inventory_List_Table34141119[[#This Row],[Enheds Pris]]*Inventory_List_Table34141119[[#This Row],[Antal Lager]]</f>
        <v>0</v>
      </c>
      <c r="I10" s="27"/>
      <c r="J10" s="27"/>
      <c r="K10" s="27"/>
      <c r="L10" s="24"/>
    </row>
    <row r="11" spans="2:13" ht="24" customHeight="1">
      <c r="B11" s="28">
        <f>IFERROR((Inventory_List_Table34141119[[#This Row],[Antal Lager]]&lt;=Inventory_List_Table34141119[[#This Row],[Genbestil ved antal]])*(Inventory_List_Table34141119[[#This Row],[Kan ikke bestilles]]="")*valHighlight,0)</f>
        <v>0</v>
      </c>
      <c r="C11" s="24" t="s">
        <v>106</v>
      </c>
      <c r="D11" s="91" t="s">
        <v>410</v>
      </c>
      <c r="E11" s="24"/>
      <c r="F11" s="26">
        <v>142</v>
      </c>
      <c r="G11" s="50"/>
      <c r="H11" s="29">
        <f>Inventory_List_Table34141119[[#This Row],[Enheds Pris]]*Inventory_List_Table34141119[[#This Row],[Antal Lager]]</f>
        <v>0</v>
      </c>
      <c r="I11" s="27"/>
      <c r="J11" s="27"/>
      <c r="K11" s="27"/>
      <c r="L11" s="24"/>
    </row>
    <row r="12" spans="2:13" ht="24" customHeight="1">
      <c r="B12" s="28">
        <f>IFERROR((Inventory_List_Table34141119[[#This Row],[Antal Lager]]&lt;=Inventory_List_Table34141119[[#This Row],[Genbestil ved antal]])*(Inventory_List_Table34141119[[#This Row],[Kan ikke bestilles]]="")*valHighlight,0)</f>
        <v>0</v>
      </c>
      <c r="C12" s="24" t="s">
        <v>106</v>
      </c>
      <c r="D12" s="90" t="s">
        <v>411</v>
      </c>
      <c r="E12" s="24"/>
      <c r="F12" s="26">
        <v>95</v>
      </c>
      <c r="G12" s="50"/>
      <c r="H12" s="29">
        <f>Inventory_List_Table34141119[[#This Row],[Enheds Pris]]*Inventory_List_Table34141119[[#This Row],[Antal Lager]]</f>
        <v>0</v>
      </c>
      <c r="I12" s="27"/>
      <c r="J12" s="27"/>
      <c r="K12" s="27"/>
      <c r="L12" s="24"/>
    </row>
    <row r="13" spans="2:13" ht="24" customHeight="1">
      <c r="B13" s="28">
        <f>IFERROR((Inventory_List_Table34141119[[#This Row],[Antal Lager]]&lt;=Inventory_List_Table34141119[[#This Row],[Genbestil ved antal]])*(Inventory_List_Table34141119[[#This Row],[Kan ikke bestilles]]="")*valHighlight,0)</f>
        <v>0</v>
      </c>
      <c r="C13" s="24" t="s">
        <v>106</v>
      </c>
      <c r="D13" s="91" t="s">
        <v>412</v>
      </c>
      <c r="E13" s="24"/>
      <c r="F13" s="26">
        <v>80</v>
      </c>
      <c r="G13" s="50"/>
      <c r="H13" s="29">
        <f>Inventory_List_Table34141119[[#This Row],[Enheds Pris]]*Inventory_List_Table34141119[[#This Row],[Antal Lager]]</f>
        <v>0</v>
      </c>
      <c r="I13" s="27"/>
      <c r="J13" s="27"/>
      <c r="K13" s="27"/>
      <c r="L13" s="24"/>
    </row>
    <row r="14" spans="2:13" ht="24" customHeight="1">
      <c r="B14" s="28">
        <f>IFERROR((Inventory_List_Table34141119[[#This Row],[Antal Lager]]&lt;=Inventory_List_Table34141119[[#This Row],[Genbestil ved antal]])*(Inventory_List_Table34141119[[#This Row],[Kan ikke bestilles]]="")*valHighlight,0)</f>
        <v>0</v>
      </c>
      <c r="C14" s="24" t="s">
        <v>106</v>
      </c>
      <c r="D14" s="90" t="s">
        <v>413</v>
      </c>
      <c r="E14" s="24"/>
      <c r="F14" s="26">
        <v>108</v>
      </c>
      <c r="G14" s="50"/>
      <c r="H14" s="29">
        <f>Inventory_List_Table34141119[[#This Row],[Enheds Pris]]*Inventory_List_Table34141119[[#This Row],[Antal Lager]]</f>
        <v>0</v>
      </c>
      <c r="I14" s="27"/>
      <c r="J14" s="27"/>
      <c r="K14" s="27"/>
      <c r="L14" s="24"/>
    </row>
    <row r="15" spans="2:13" ht="24" customHeight="1">
      <c r="B15" s="28">
        <f>IFERROR((Inventory_List_Table34141119[[#This Row],[Antal Lager]]&lt;=Inventory_List_Table34141119[[#This Row],[Genbestil ved antal]])*(Inventory_List_Table34141119[[#This Row],[Kan ikke bestilles]]="")*valHighlight,0)</f>
        <v>0</v>
      </c>
      <c r="C15" s="24" t="s">
        <v>106</v>
      </c>
      <c r="D15" s="91" t="s">
        <v>414</v>
      </c>
      <c r="E15" s="24"/>
      <c r="F15" s="26">
        <v>96</v>
      </c>
      <c r="G15" s="50"/>
      <c r="H15" s="29">
        <f>Inventory_List_Table34141119[[#This Row],[Enheds Pris]]*Inventory_List_Table34141119[[#This Row],[Antal Lager]]</f>
        <v>0</v>
      </c>
      <c r="I15" s="27"/>
      <c r="J15" s="27"/>
      <c r="K15" s="27"/>
      <c r="L15" s="24"/>
    </row>
    <row r="16" spans="2:13" ht="24" customHeight="1">
      <c r="B16" s="28">
        <f>IFERROR((Inventory_List_Table34141119[[#This Row],[Antal Lager]]&lt;=Inventory_List_Table34141119[[#This Row],[Genbestil ved antal]])*(Inventory_List_Table34141119[[#This Row],[Kan ikke bestilles]]="")*valHighlight,0)</f>
        <v>0</v>
      </c>
      <c r="C16" s="24" t="s">
        <v>106</v>
      </c>
      <c r="D16" s="90" t="s">
        <v>415</v>
      </c>
      <c r="E16" s="24"/>
      <c r="F16" s="26">
        <v>84.9</v>
      </c>
      <c r="G16" s="50"/>
      <c r="H16" s="29">
        <f>Inventory_List_Table34141119[[#This Row],[Enheds Pris]]*Inventory_List_Table34141119[[#This Row],[Antal Lager]]</f>
        <v>0</v>
      </c>
      <c r="I16" s="27"/>
      <c r="J16" s="27"/>
      <c r="K16" s="27"/>
      <c r="L16" s="24"/>
    </row>
    <row r="17" spans="2:12" ht="24" customHeight="1">
      <c r="B17" s="28">
        <f>IFERROR((Inventory_List_Table34141119[[#This Row],[Antal Lager]]&lt;=Inventory_List_Table34141119[[#This Row],[Genbestil ved antal]])*(Inventory_List_Table34141119[[#This Row],[Kan ikke bestilles]]="")*valHighlight,0)</f>
        <v>0</v>
      </c>
      <c r="C17" s="24" t="s">
        <v>108</v>
      </c>
      <c r="D17" s="91" t="s">
        <v>68</v>
      </c>
      <c r="E17" s="24"/>
      <c r="F17" s="26">
        <v>174</v>
      </c>
      <c r="G17" s="50"/>
      <c r="H17" s="29">
        <f>Inventory_List_Table34141119[[#This Row],[Enheds Pris]]*Inventory_List_Table34141119[[#This Row],[Antal Lager]]</f>
        <v>0</v>
      </c>
      <c r="I17" s="27"/>
      <c r="J17" s="27"/>
      <c r="K17" s="27"/>
      <c r="L17" s="24"/>
    </row>
    <row r="18" spans="2:12" ht="24" customHeight="1">
      <c r="B18" s="28">
        <f>IFERROR((Inventory_List_Table34141119[[#This Row],[Antal Lager]]&lt;=Inventory_List_Table34141119[[#This Row],[Genbestil ved antal]])*(Inventory_List_Table34141119[[#This Row],[Kan ikke bestilles]]="")*valHighlight,0)</f>
        <v>0</v>
      </c>
      <c r="C18" s="24" t="s">
        <v>108</v>
      </c>
      <c r="D18" s="90" t="s">
        <v>416</v>
      </c>
      <c r="E18" s="24"/>
      <c r="F18" s="26">
        <v>220</v>
      </c>
      <c r="G18" s="50"/>
      <c r="H18" s="29">
        <f>Inventory_List_Table34141119[[#This Row],[Enheds Pris]]*Inventory_List_Table34141119[[#This Row],[Antal Lager]]</f>
        <v>0</v>
      </c>
      <c r="I18" s="27"/>
      <c r="J18" s="27"/>
      <c r="K18" s="27"/>
      <c r="L18" s="24"/>
    </row>
    <row r="19" spans="2:12" ht="24" customHeight="1">
      <c r="B19" s="28">
        <f>IFERROR((Inventory_List_Table34141119[[#This Row],[Antal Lager]]&lt;=Inventory_List_Table34141119[[#This Row],[Genbestil ved antal]])*(Inventory_List_Table34141119[[#This Row],[Kan ikke bestilles]]="")*valHighlight,0)</f>
        <v>0</v>
      </c>
      <c r="C19" s="24" t="s">
        <v>107</v>
      </c>
      <c r="D19" s="91" t="s">
        <v>417</v>
      </c>
      <c r="E19" s="24"/>
      <c r="F19" s="26">
        <v>81.7</v>
      </c>
      <c r="G19" s="50"/>
      <c r="H19" s="29">
        <f>Inventory_List_Table34141119[[#This Row],[Enheds Pris]]*Inventory_List_Table34141119[[#This Row],[Antal Lager]]</f>
        <v>0</v>
      </c>
      <c r="I19" s="27"/>
      <c r="J19" s="27"/>
      <c r="K19" s="27"/>
      <c r="L19" s="24"/>
    </row>
    <row r="20" spans="2:12" ht="24" customHeight="1">
      <c r="B20" s="28">
        <f>IFERROR((Inventory_List_Table34141119[[#This Row],[Antal Lager]]&lt;=Inventory_List_Table34141119[[#This Row],[Genbestil ved antal]])*(Inventory_List_Table34141119[[#This Row],[Kan ikke bestilles]]="")*valHighlight,0)</f>
        <v>0</v>
      </c>
      <c r="C20" s="24" t="s">
        <v>106</v>
      </c>
      <c r="D20" s="90" t="s">
        <v>69</v>
      </c>
      <c r="E20" s="24"/>
      <c r="F20" s="26">
        <v>101</v>
      </c>
      <c r="G20" s="50"/>
      <c r="H20" s="29">
        <f>Inventory_List_Table34141119[[#This Row],[Enheds Pris]]*Inventory_List_Table34141119[[#This Row],[Antal Lager]]</f>
        <v>0</v>
      </c>
      <c r="I20" s="27"/>
      <c r="J20" s="27"/>
      <c r="K20" s="27"/>
      <c r="L20" s="24"/>
    </row>
    <row r="21" spans="2:12" ht="24" customHeight="1">
      <c r="B21" s="28">
        <f>IFERROR((Inventory_List_Table34141119[[#This Row],[Antal Lager]]&lt;=Inventory_List_Table34141119[[#This Row],[Genbestil ved antal]])*(Inventory_List_Table34141119[[#This Row],[Kan ikke bestilles]]="")*valHighlight,0)</f>
        <v>0</v>
      </c>
      <c r="C21" s="24" t="s">
        <v>106</v>
      </c>
      <c r="D21" s="91" t="s">
        <v>418</v>
      </c>
      <c r="E21" s="24"/>
      <c r="F21" s="26">
        <v>105.05</v>
      </c>
      <c r="G21" s="50"/>
      <c r="H21" s="29">
        <f>Inventory_List_Table34141119[[#This Row],[Enheds Pris]]*Inventory_List_Table34141119[[#This Row],[Antal Lager]]</f>
        <v>0</v>
      </c>
      <c r="I21" s="27"/>
      <c r="J21" s="27"/>
      <c r="K21" s="27"/>
      <c r="L21" s="24"/>
    </row>
    <row r="22" spans="2:12" ht="24" customHeight="1">
      <c r="B22" s="28">
        <f>IFERROR((Inventory_List_Table34141119[[#This Row],[Antal Lager]]&lt;=Inventory_List_Table34141119[[#This Row],[Genbestil ved antal]])*(Inventory_List_Table34141119[[#This Row],[Kan ikke bestilles]]="")*valHighlight,0)</f>
        <v>0</v>
      </c>
      <c r="C22" s="24" t="s">
        <v>107</v>
      </c>
      <c r="D22" s="90" t="s">
        <v>419</v>
      </c>
      <c r="E22" s="24"/>
      <c r="F22" s="26">
        <v>101</v>
      </c>
      <c r="G22" s="50"/>
      <c r="H22" s="29">
        <f>Inventory_List_Table34141119[[#This Row],[Enheds Pris]]*Inventory_List_Table34141119[[#This Row],[Antal Lager]]</f>
        <v>0</v>
      </c>
      <c r="I22" s="27"/>
      <c r="J22" s="27"/>
      <c r="K22" s="27"/>
      <c r="L22" s="24"/>
    </row>
    <row r="23" spans="2:12" ht="24" customHeight="1">
      <c r="B23" s="28">
        <f>IFERROR((Inventory_List_Table34141119[[#This Row],[Antal Lager]]&lt;=Inventory_List_Table34141119[[#This Row],[Genbestil ved antal]])*(Inventory_List_Table34141119[[#This Row],[Kan ikke bestilles]]="")*valHighlight,0)</f>
        <v>0</v>
      </c>
      <c r="C23" s="24" t="s">
        <v>106</v>
      </c>
      <c r="D23" s="91" t="s">
        <v>420</v>
      </c>
      <c r="E23" s="24"/>
      <c r="F23" s="26">
        <v>67</v>
      </c>
      <c r="G23" s="50"/>
      <c r="H23" s="29">
        <f>Inventory_List_Table34141119[[#This Row],[Enheds Pris]]*Inventory_List_Table34141119[[#This Row],[Antal Lager]]</f>
        <v>0</v>
      </c>
      <c r="I23" s="27"/>
      <c r="J23" s="27"/>
      <c r="K23" s="27"/>
      <c r="L23" s="24"/>
    </row>
    <row r="24" spans="2:12" ht="24" customHeight="1">
      <c r="B24" s="28">
        <f>IFERROR((Inventory_List_Table34141119[[#This Row],[Antal Lager]]&lt;=Inventory_List_Table34141119[[#This Row],[Genbestil ved antal]])*(Inventory_List_Table34141119[[#This Row],[Kan ikke bestilles]]="")*valHighlight,0)</f>
        <v>0</v>
      </c>
      <c r="C24" s="24" t="s">
        <v>107</v>
      </c>
      <c r="D24" s="90" t="s">
        <v>71</v>
      </c>
      <c r="E24" s="24"/>
      <c r="F24" s="26">
        <v>81.59</v>
      </c>
      <c r="G24" s="50"/>
      <c r="H24" s="29">
        <f>Inventory_List_Table34141119[[#This Row],[Enheds Pris]]*Inventory_List_Table34141119[[#This Row],[Antal Lager]]</f>
        <v>0</v>
      </c>
      <c r="I24" s="27"/>
      <c r="J24" s="27"/>
      <c r="K24" s="27"/>
      <c r="L24" s="24"/>
    </row>
    <row r="25" spans="2:12" ht="24" customHeight="1">
      <c r="B25" s="28">
        <f>IFERROR((Inventory_List_Table34141119[[#This Row],[Antal Lager]]&lt;=Inventory_List_Table34141119[[#This Row],[Genbestil ved antal]])*(Inventory_List_Table34141119[[#This Row],[Kan ikke bestilles]]="")*valHighlight,0)</f>
        <v>0</v>
      </c>
      <c r="C25" s="24" t="s">
        <v>106</v>
      </c>
      <c r="D25" s="91" t="s">
        <v>72</v>
      </c>
      <c r="E25" s="24"/>
      <c r="F25" s="26">
        <v>35.99</v>
      </c>
      <c r="G25" s="50"/>
      <c r="H25" s="29">
        <f>Inventory_List_Table34141119[[#This Row],[Enheds Pris]]*Inventory_List_Table34141119[[#This Row],[Antal Lager]]</f>
        <v>0</v>
      </c>
      <c r="I25" s="27"/>
      <c r="J25" s="27"/>
      <c r="K25" s="27"/>
      <c r="L25" s="24"/>
    </row>
    <row r="26" spans="2:12" ht="24" customHeight="1">
      <c r="B26" s="28">
        <f>IFERROR((Inventory_List_Table34141119[[#This Row],[Antal Lager]]&lt;=Inventory_List_Table34141119[[#This Row],[Genbestil ved antal]])*(Inventory_List_Table34141119[[#This Row],[Kan ikke bestilles]]="")*valHighlight,0)</f>
        <v>0</v>
      </c>
      <c r="C26" s="24" t="s">
        <v>106</v>
      </c>
      <c r="D26" s="90" t="s">
        <v>74</v>
      </c>
      <c r="E26" s="24"/>
      <c r="F26" s="26">
        <v>107</v>
      </c>
      <c r="G26" s="50"/>
      <c r="H26" s="29">
        <f>Inventory_List_Table34141119[[#This Row],[Enheds Pris]]*Inventory_List_Table34141119[[#This Row],[Antal Lager]]</f>
        <v>0</v>
      </c>
      <c r="I26" s="27"/>
      <c r="J26" s="27"/>
      <c r="K26" s="27"/>
      <c r="L26" s="24"/>
    </row>
    <row r="27" spans="2:12" ht="24" customHeight="1">
      <c r="B27" s="28">
        <f>IFERROR((Inventory_List_Table34141119[[#This Row],[Antal Lager]]&lt;=Inventory_List_Table34141119[[#This Row],[Genbestil ved antal]])*(Inventory_List_Table34141119[[#This Row],[Kan ikke bestilles]]="")*valHighlight,0)</f>
        <v>0</v>
      </c>
      <c r="C27" s="24" t="s">
        <v>106</v>
      </c>
      <c r="D27" s="91" t="s">
        <v>421</v>
      </c>
      <c r="E27" s="24"/>
      <c r="F27" s="26">
        <v>290.69</v>
      </c>
      <c r="G27" s="50"/>
      <c r="H27" s="29">
        <f>Inventory_List_Table34141119[[#This Row],[Enheds Pris]]*Inventory_List_Table34141119[[#This Row],[Antal Lager]]</f>
        <v>0</v>
      </c>
      <c r="I27" s="27"/>
      <c r="J27" s="27"/>
      <c r="K27" s="27"/>
      <c r="L27" s="24"/>
    </row>
    <row r="28" spans="2:12" ht="24" customHeight="1">
      <c r="B28" s="28">
        <f>IFERROR((Inventory_List_Table34141119[[#This Row],[Antal Lager]]&lt;=Inventory_List_Table34141119[[#This Row],[Genbestil ved antal]])*(Inventory_List_Table34141119[[#This Row],[Kan ikke bestilles]]="")*valHighlight,0)</f>
        <v>0</v>
      </c>
      <c r="C28" s="24" t="s">
        <v>106</v>
      </c>
      <c r="D28" s="90" t="s">
        <v>75</v>
      </c>
      <c r="E28" s="24"/>
      <c r="F28" s="26">
        <v>159.79</v>
      </c>
      <c r="G28" s="50"/>
      <c r="H28" s="29">
        <f>Inventory_List_Table34141119[[#This Row],[Enheds Pris]]*Inventory_List_Table34141119[[#This Row],[Antal Lager]]</f>
        <v>0</v>
      </c>
      <c r="I28" s="27"/>
      <c r="J28" s="27"/>
      <c r="K28" s="27"/>
      <c r="L28" s="24"/>
    </row>
    <row r="29" spans="2:12" ht="24" customHeight="1">
      <c r="B29" s="28">
        <f>IFERROR((Inventory_List_Table34141119[[#This Row],[Antal Lager]]&lt;=Inventory_List_Table34141119[[#This Row],[Genbestil ved antal]])*(Inventory_List_Table34141119[[#This Row],[Kan ikke bestilles]]="")*valHighlight,0)</f>
        <v>0</v>
      </c>
      <c r="C29" s="24" t="s">
        <v>106</v>
      </c>
      <c r="D29" s="91" t="s">
        <v>422</v>
      </c>
      <c r="E29" s="24"/>
      <c r="F29" s="26">
        <v>254.99</v>
      </c>
      <c r="G29" s="50"/>
      <c r="H29" s="29">
        <f>Inventory_List_Table34141119[[#This Row],[Enheds Pris]]*Inventory_List_Table34141119[[#This Row],[Antal Lager]]</f>
        <v>0</v>
      </c>
      <c r="I29" s="27"/>
      <c r="J29" s="27"/>
      <c r="K29" s="27"/>
      <c r="L29" s="24"/>
    </row>
    <row r="30" spans="2:12" ht="24" customHeight="1">
      <c r="B30" s="28">
        <f>IFERROR((Inventory_List_Table34141119[[#This Row],[Antal Lager]]&lt;=Inventory_List_Table34141119[[#This Row],[Genbestil ved antal]])*(Inventory_List_Table34141119[[#This Row],[Kan ikke bestilles]]="")*valHighlight,0)</f>
        <v>0</v>
      </c>
      <c r="C30" s="24" t="s">
        <v>106</v>
      </c>
      <c r="D30" s="90" t="s">
        <v>423</v>
      </c>
      <c r="E30" s="24"/>
      <c r="F30" s="30">
        <v>139</v>
      </c>
      <c r="G30" s="50"/>
      <c r="H30" s="29">
        <f>Inventory_List_Table34141119[[#This Row],[Enheds Pris]]*Inventory_List_Table34141119[[#This Row],[Antal Lager]]</f>
        <v>0</v>
      </c>
      <c r="I30" s="27"/>
      <c r="J30" s="27"/>
      <c r="K30" s="27"/>
      <c r="L30" s="24"/>
    </row>
    <row r="31" spans="2:12" ht="24" customHeight="1">
      <c r="B31" s="28">
        <f>IFERROR((Inventory_List_Table34141119[[#This Row],[Antal Lager]]&lt;=Inventory_List_Table34141119[[#This Row],[Genbestil ved antal]])*(Inventory_List_Table34141119[[#This Row],[Kan ikke bestilles]]="")*valHighlight,0)</f>
        <v>0</v>
      </c>
      <c r="C31" s="24" t="s">
        <v>106</v>
      </c>
      <c r="D31" s="91" t="s">
        <v>79</v>
      </c>
      <c r="E31" s="24"/>
      <c r="F31" s="30">
        <v>117</v>
      </c>
      <c r="G31" s="50"/>
      <c r="H31" s="29">
        <f>Inventory_List_Table34141119[[#This Row],[Enheds Pris]]*Inventory_List_Table34141119[[#This Row],[Antal Lager]]</f>
        <v>0</v>
      </c>
      <c r="I31" s="27"/>
      <c r="J31" s="27"/>
      <c r="K31" s="27"/>
      <c r="L31" s="24"/>
    </row>
    <row r="32" spans="2:12" ht="24" customHeight="1">
      <c r="B32" s="28">
        <f>IFERROR((Inventory_List_Table34141119[[#This Row],[Antal Lager]]&lt;=Inventory_List_Table34141119[[#This Row],[Genbestil ved antal]])*(Inventory_List_Table34141119[[#This Row],[Kan ikke bestilles]]="")*valHighlight,0)</f>
        <v>0</v>
      </c>
      <c r="C32" s="24" t="s">
        <v>106</v>
      </c>
      <c r="D32" s="90" t="s">
        <v>424</v>
      </c>
      <c r="E32" s="24"/>
      <c r="F32" s="30">
        <v>38</v>
      </c>
      <c r="G32" s="50"/>
      <c r="H32" s="29">
        <f>Inventory_List_Table34141119[[#This Row],[Enheds Pris]]*Inventory_List_Table34141119[[#This Row],[Antal Lager]]</f>
        <v>0</v>
      </c>
      <c r="I32" s="27"/>
      <c r="J32" s="27"/>
      <c r="K32" s="27"/>
      <c r="L32" s="24"/>
    </row>
    <row r="33" spans="2:12" ht="24" customHeight="1">
      <c r="B33" s="28">
        <f>IFERROR((Inventory_List_Table34141119[[#This Row],[Antal Lager]]&lt;=Inventory_List_Table34141119[[#This Row],[Genbestil ved antal]])*(Inventory_List_Table34141119[[#This Row],[Kan ikke bestilles]]="")*valHighlight,0)</f>
        <v>0</v>
      </c>
      <c r="C33" s="24" t="s">
        <v>106</v>
      </c>
      <c r="D33" s="91" t="s">
        <v>425</v>
      </c>
      <c r="E33" s="24"/>
      <c r="F33" s="30">
        <v>38</v>
      </c>
      <c r="G33" s="50"/>
      <c r="H33" s="29">
        <f>Inventory_List_Table34141119[[#This Row],[Enheds Pris]]*Inventory_List_Table34141119[[#This Row],[Antal Lager]]</f>
        <v>0</v>
      </c>
      <c r="I33" s="27"/>
      <c r="J33" s="27"/>
      <c r="K33" s="27"/>
      <c r="L33" s="24"/>
    </row>
    <row r="34" spans="2:12" ht="24" customHeight="1">
      <c r="B34" s="28">
        <f>IFERROR((Inventory_List_Table34141119[[#This Row],[Antal Lager]]&lt;=Inventory_List_Table34141119[[#This Row],[Genbestil ved antal]])*(Inventory_List_Table34141119[[#This Row],[Kan ikke bestilles]]="")*valHighlight,0)</f>
        <v>0</v>
      </c>
      <c r="C34" s="24" t="s">
        <v>106</v>
      </c>
      <c r="D34" s="90" t="s">
        <v>426</v>
      </c>
      <c r="E34" s="24"/>
      <c r="F34" s="30">
        <v>38</v>
      </c>
      <c r="G34" s="50"/>
      <c r="H34" s="29">
        <f>Inventory_List_Table34141119[[#This Row],[Enheds Pris]]*Inventory_List_Table34141119[[#This Row],[Antal Lager]]</f>
        <v>0</v>
      </c>
      <c r="I34" s="27"/>
      <c r="J34" s="27"/>
      <c r="K34" s="27"/>
      <c r="L34" s="24"/>
    </row>
    <row r="35" spans="2:12" ht="24" customHeight="1">
      <c r="B35" s="28">
        <f>IFERROR((Inventory_List_Table34141119[[#This Row],[Antal Lager]]&lt;=Inventory_List_Table34141119[[#This Row],[Genbestil ved antal]])*(Inventory_List_Table34141119[[#This Row],[Kan ikke bestilles]]="")*valHighlight,0)</f>
        <v>0</v>
      </c>
      <c r="C35" s="24" t="s">
        <v>106</v>
      </c>
      <c r="D35" s="91" t="s">
        <v>427</v>
      </c>
      <c r="E35" s="24"/>
      <c r="F35" s="30">
        <v>38</v>
      </c>
      <c r="G35" s="50"/>
      <c r="H35" s="29">
        <f>Inventory_List_Table34141119[[#This Row],[Enheds Pris]]*Inventory_List_Table34141119[[#This Row],[Antal Lager]]</f>
        <v>0</v>
      </c>
      <c r="I35" s="27"/>
      <c r="J35" s="27"/>
      <c r="K35" s="27"/>
      <c r="L35" s="24"/>
    </row>
    <row r="36" spans="2:12" ht="24" customHeight="1">
      <c r="B36" s="28">
        <f>IFERROR((Inventory_List_Table34141119[[#This Row],[Antal Lager]]&lt;=Inventory_List_Table34141119[[#This Row],[Genbestil ved antal]])*(Inventory_List_Table34141119[[#This Row],[Kan ikke bestilles]]="")*valHighlight,0)</f>
        <v>0</v>
      </c>
      <c r="C36" s="24" t="s">
        <v>106</v>
      </c>
      <c r="D36" s="90" t="s">
        <v>428</v>
      </c>
      <c r="E36" s="24"/>
      <c r="F36" s="30">
        <v>38</v>
      </c>
      <c r="G36" s="50"/>
      <c r="H36" s="29">
        <f>Inventory_List_Table34141119[[#This Row],[Enheds Pris]]*Inventory_List_Table34141119[[#This Row],[Antal Lager]]</f>
        <v>0</v>
      </c>
      <c r="I36" s="27"/>
      <c r="J36" s="27"/>
      <c r="K36" s="27"/>
      <c r="L36" s="24"/>
    </row>
    <row r="37" spans="2:12" ht="24" customHeight="1">
      <c r="B37" s="28">
        <f>IFERROR((Inventory_List_Table34141119[[#This Row],[Antal Lager]]&lt;=Inventory_List_Table34141119[[#This Row],[Genbestil ved antal]])*(Inventory_List_Table34141119[[#This Row],[Kan ikke bestilles]]="")*valHighlight,0)</f>
        <v>0</v>
      </c>
      <c r="C37" s="24" t="s">
        <v>106</v>
      </c>
      <c r="D37" s="91" t="s">
        <v>429</v>
      </c>
      <c r="E37" s="24"/>
      <c r="F37" s="30">
        <v>64</v>
      </c>
      <c r="G37" s="50"/>
      <c r="H37" s="29">
        <f>Inventory_List_Table34141119[[#This Row],[Enheds Pris]]*Inventory_List_Table34141119[[#This Row],[Antal Lager]]</f>
        <v>0</v>
      </c>
      <c r="I37" s="27"/>
      <c r="J37" s="27"/>
      <c r="K37" s="27"/>
      <c r="L37" s="24"/>
    </row>
    <row r="38" spans="2:12" ht="24" customHeight="1">
      <c r="B38" s="28">
        <f>IFERROR((Inventory_List_Table34141119[[#This Row],[Antal Lager]]&lt;=Inventory_List_Table34141119[[#This Row],[Genbestil ved antal]])*(Inventory_List_Table34141119[[#This Row],[Kan ikke bestilles]]="")*valHighlight,0)</f>
        <v>0</v>
      </c>
      <c r="C38" s="24" t="s">
        <v>106</v>
      </c>
      <c r="D38" s="90" t="s">
        <v>121</v>
      </c>
      <c r="E38" s="24"/>
      <c r="F38" s="30">
        <v>7.99</v>
      </c>
      <c r="G38" s="50"/>
      <c r="H38" s="29">
        <f>Inventory_List_Table34141119[[#This Row],[Enheds Pris]]*Inventory_List_Table34141119[[#This Row],[Antal Lager]]</f>
        <v>0</v>
      </c>
      <c r="I38" s="27"/>
      <c r="J38" s="27"/>
      <c r="K38" s="27"/>
      <c r="L38" s="24"/>
    </row>
    <row r="39" spans="2:12" ht="24" customHeight="1">
      <c r="B39" s="28">
        <f>IFERROR((Inventory_List_Table34141119[[#This Row],[Antal Lager]]&lt;=Inventory_List_Table34141119[[#This Row],[Genbestil ved antal]])*(Inventory_List_Table34141119[[#This Row],[Kan ikke bestilles]]="")*valHighlight,0)</f>
        <v>0</v>
      </c>
      <c r="C39" s="24" t="s">
        <v>106</v>
      </c>
      <c r="D39" s="91" t="s">
        <v>430</v>
      </c>
      <c r="E39" s="24"/>
      <c r="F39" s="30">
        <v>8</v>
      </c>
      <c r="G39" s="50"/>
      <c r="H39" s="29">
        <f>Inventory_List_Table34141119[[#This Row],[Enheds Pris]]*Inventory_List_Table34141119[[#This Row],[Antal Lager]]</f>
        <v>0</v>
      </c>
      <c r="I39" s="27"/>
      <c r="J39" s="27"/>
      <c r="K39" s="27"/>
      <c r="L39" s="24"/>
    </row>
    <row r="40" spans="2:12" ht="24" customHeight="1">
      <c r="B40" s="28">
        <f>IFERROR((Inventory_List_Table34141119[[#This Row],[Antal Lager]]&lt;=Inventory_List_Table34141119[[#This Row],[Genbestil ved antal]])*(Inventory_List_Table34141119[[#This Row],[Kan ikke bestilles]]="")*valHighlight,0)</f>
        <v>0</v>
      </c>
      <c r="C40" s="24" t="s">
        <v>106</v>
      </c>
      <c r="D40" s="90" t="s">
        <v>126</v>
      </c>
      <c r="E40" s="24"/>
      <c r="F40" s="30">
        <v>15.2</v>
      </c>
      <c r="G40" s="50"/>
      <c r="H40" s="29">
        <f>Inventory_List_Table34141119[[#This Row],[Enheds Pris]]*Inventory_List_Table34141119[[#This Row],[Antal Lager]]</f>
        <v>0</v>
      </c>
      <c r="I40" s="27"/>
      <c r="J40" s="27"/>
      <c r="K40" s="27"/>
      <c r="L40" s="24"/>
    </row>
    <row r="41" spans="2:12" ht="24" customHeight="1">
      <c r="B41" s="28">
        <f>IFERROR((Inventory_List_Table34141119[[#This Row],[Antal Lager]]&lt;=Inventory_List_Table34141119[[#This Row],[Genbestil ved antal]])*(Inventory_List_Table34141119[[#This Row],[Kan ikke bestilles]]="")*valHighlight,0)</f>
        <v>0</v>
      </c>
      <c r="C41" s="24" t="s">
        <v>106</v>
      </c>
      <c r="D41" s="91" t="s">
        <v>125</v>
      </c>
      <c r="E41" s="24"/>
      <c r="F41" s="30">
        <v>15.2</v>
      </c>
      <c r="G41" s="50"/>
      <c r="H41" s="29">
        <f>Inventory_List_Table34141119[[#This Row],[Enheds Pris]]*Inventory_List_Table34141119[[#This Row],[Antal Lager]]</f>
        <v>0</v>
      </c>
      <c r="I41" s="27"/>
      <c r="J41" s="27"/>
      <c r="K41" s="27"/>
      <c r="L41" s="24"/>
    </row>
    <row r="42" spans="2:12" ht="24" customHeight="1">
      <c r="B42" s="28">
        <f>IFERROR((Inventory_List_Table34141119[[#This Row],[Antal Lager]]&lt;=Inventory_List_Table34141119[[#This Row],[Genbestil ved antal]])*(Inventory_List_Table34141119[[#This Row],[Kan ikke bestilles]]="")*valHighlight,0)</f>
        <v>0</v>
      </c>
      <c r="C42" s="24" t="s">
        <v>106</v>
      </c>
      <c r="D42" s="90" t="s">
        <v>431</v>
      </c>
      <c r="E42" s="24"/>
      <c r="F42" s="30">
        <v>17.84</v>
      </c>
      <c r="G42" s="50"/>
      <c r="H42" s="29">
        <f>Inventory_List_Table34141119[[#This Row],[Enheds Pris]]*Inventory_List_Table34141119[[#This Row],[Antal Lager]]</f>
        <v>0</v>
      </c>
      <c r="I42" s="27"/>
      <c r="J42" s="27"/>
      <c r="K42" s="27"/>
      <c r="L42" s="24"/>
    </row>
    <row r="43" spans="2:12" ht="24" customHeight="1">
      <c r="B43" s="28">
        <f>IFERROR((Inventory_List_Table34141119[[#This Row],[Antal Lager]]&lt;=Inventory_List_Table34141119[[#This Row],[Genbestil ved antal]])*(Inventory_List_Table34141119[[#This Row],[Kan ikke bestilles]]="")*valHighlight,0)</f>
        <v>0</v>
      </c>
      <c r="C43" s="24" t="s">
        <v>106</v>
      </c>
      <c r="D43" s="91" t="s">
        <v>432</v>
      </c>
      <c r="E43" s="24"/>
      <c r="F43" s="30">
        <v>20.5</v>
      </c>
      <c r="G43" s="50"/>
      <c r="H43" s="29">
        <f>Inventory_List_Table34141119[[#This Row],[Enheds Pris]]*Inventory_List_Table34141119[[#This Row],[Antal Lager]]</f>
        <v>0</v>
      </c>
      <c r="I43" s="27"/>
      <c r="J43" s="27"/>
      <c r="K43" s="27"/>
      <c r="L43" s="24"/>
    </row>
    <row r="44" spans="2:12" ht="24" customHeight="1">
      <c r="B44" s="28">
        <f>IFERROR((Inventory_List_Table34141119[[#This Row],[Antal Lager]]&lt;=Inventory_List_Table34141119[[#This Row],[Genbestil ved antal]])*(Inventory_List_Table34141119[[#This Row],[Kan ikke bestilles]]="")*valHighlight,0)</f>
        <v>0</v>
      </c>
      <c r="C44" s="24" t="s">
        <v>106</v>
      </c>
      <c r="D44" s="90" t="s">
        <v>140</v>
      </c>
      <c r="E44" s="24"/>
      <c r="F44" s="30">
        <v>5.44</v>
      </c>
      <c r="G44" s="50"/>
      <c r="H44" s="29">
        <f>Inventory_List_Table34141119[[#This Row],[Enheds Pris]]*Inventory_List_Table34141119[[#This Row],[Antal Lager]]</f>
        <v>0</v>
      </c>
      <c r="I44" s="27"/>
      <c r="J44" s="27"/>
      <c r="K44" s="27"/>
      <c r="L44" s="24"/>
    </row>
    <row r="45" spans="2:12" ht="24" customHeight="1">
      <c r="B45" s="28">
        <f>IFERROR((Inventory_List_Table34141119[[#This Row],[Antal Lager]]&lt;=Inventory_List_Table34141119[[#This Row],[Genbestil ved antal]])*(Inventory_List_Table34141119[[#This Row],[Kan ikke bestilles]]="")*valHighlight,0)</f>
        <v>0</v>
      </c>
      <c r="C45" s="24" t="s">
        <v>106</v>
      </c>
      <c r="D45" s="91" t="s">
        <v>127</v>
      </c>
      <c r="E45" s="24"/>
      <c r="F45" s="30">
        <v>6.2</v>
      </c>
      <c r="G45" s="50"/>
      <c r="H45" s="29">
        <f>Inventory_List_Table34141119[[#This Row],[Enheds Pris]]*Inventory_List_Table34141119[[#This Row],[Antal Lager]]</f>
        <v>0</v>
      </c>
      <c r="I45" s="27"/>
      <c r="J45" s="27"/>
      <c r="K45" s="27"/>
      <c r="L45" s="24"/>
    </row>
    <row r="46" spans="2:12" ht="24" customHeight="1">
      <c r="B46" s="28">
        <f>IFERROR((Inventory_List_Table34141119[[#This Row],[Antal Lager]]&lt;=Inventory_List_Table34141119[[#This Row],[Genbestil ved antal]])*(Inventory_List_Table34141119[[#This Row],[Kan ikke bestilles]]="")*valHighlight,0)</f>
        <v>0</v>
      </c>
      <c r="C46" s="24" t="s">
        <v>106</v>
      </c>
      <c r="D46" s="90" t="s">
        <v>138</v>
      </c>
      <c r="E46" s="24"/>
      <c r="F46" s="30">
        <v>3.27</v>
      </c>
      <c r="G46" s="50"/>
      <c r="H46" s="29">
        <f>Inventory_List_Table34141119[[#This Row],[Enheds Pris]]*Inventory_List_Table34141119[[#This Row],[Antal Lager]]</f>
        <v>0</v>
      </c>
      <c r="I46" s="27"/>
      <c r="J46" s="27"/>
      <c r="K46" s="27"/>
      <c r="L46" s="24"/>
    </row>
    <row r="47" spans="2:12" ht="24" customHeight="1">
      <c r="B47" s="28">
        <f>IFERROR((Inventory_List_Table34141119[[#This Row],[Antal Lager]]&lt;=Inventory_List_Table34141119[[#This Row],[Genbestil ved antal]])*(Inventory_List_Table34141119[[#This Row],[Kan ikke bestilles]]="")*valHighlight,0)</f>
        <v>0</v>
      </c>
      <c r="C47" s="24" t="s">
        <v>106</v>
      </c>
      <c r="D47" s="91" t="s">
        <v>154</v>
      </c>
      <c r="E47" s="24"/>
      <c r="F47" s="30">
        <v>8.7899999999999991</v>
      </c>
      <c r="G47" s="50"/>
      <c r="H47" s="29">
        <f>Inventory_List_Table34141119[[#This Row],[Enheds Pris]]*Inventory_List_Table34141119[[#This Row],[Antal Lager]]</f>
        <v>0</v>
      </c>
      <c r="I47" s="27"/>
      <c r="J47" s="27"/>
      <c r="K47" s="27"/>
      <c r="L47" s="24"/>
    </row>
    <row r="48" spans="2:12" ht="24" customHeight="1">
      <c r="B48" s="28">
        <f>IFERROR((Inventory_List_Table34141119[[#This Row],[Antal Lager]]&lt;=Inventory_List_Table34141119[[#This Row],[Genbestil ved antal]])*(Inventory_List_Table34141119[[#This Row],[Kan ikke bestilles]]="")*valHighlight,0)</f>
        <v>0</v>
      </c>
      <c r="C48" s="24" t="s">
        <v>106</v>
      </c>
      <c r="D48" s="90" t="s">
        <v>433</v>
      </c>
      <c r="E48" s="24"/>
      <c r="F48" s="30">
        <v>13.5</v>
      </c>
      <c r="G48" s="50"/>
      <c r="H48" s="29">
        <f>Inventory_List_Table34141119[[#This Row],[Enheds Pris]]*Inventory_List_Table34141119[[#This Row],[Antal Lager]]</f>
        <v>0</v>
      </c>
      <c r="I48" s="27"/>
      <c r="J48" s="27"/>
      <c r="K48" s="27"/>
      <c r="L48" s="24"/>
    </row>
    <row r="49" spans="2:12" ht="24" customHeight="1">
      <c r="B49" s="28">
        <f>IFERROR((Inventory_List_Table34141119[[#This Row],[Antal Lager]]&lt;=Inventory_List_Table34141119[[#This Row],[Genbestil ved antal]])*(Inventory_List_Table34141119[[#This Row],[Kan ikke bestilles]]="")*valHighlight,0)</f>
        <v>0</v>
      </c>
      <c r="C49" s="24" t="s">
        <v>106</v>
      </c>
      <c r="D49" s="91" t="s">
        <v>434</v>
      </c>
      <c r="E49" s="24"/>
      <c r="F49" s="30">
        <v>221.55</v>
      </c>
      <c r="G49" s="50"/>
      <c r="H49" s="29">
        <f>Inventory_List_Table34141119[[#This Row],[Enheds Pris]]*Inventory_List_Table34141119[[#This Row],[Antal Lager]]</f>
        <v>0</v>
      </c>
      <c r="I49" s="27"/>
      <c r="J49" s="27"/>
      <c r="K49" s="27"/>
      <c r="L49" s="24"/>
    </row>
    <row r="50" spans="2:12" ht="24" customHeight="1">
      <c r="B50" s="28">
        <f>IFERROR((Inventory_List_Table34141119[[#This Row],[Antal Lager]]&lt;=Inventory_List_Table34141119[[#This Row],[Genbestil ved antal]])*(Inventory_List_Table34141119[[#This Row],[Kan ikke bestilles]]="")*valHighlight,0)</f>
        <v>0</v>
      </c>
      <c r="C50" s="24" t="s">
        <v>106</v>
      </c>
      <c r="D50" s="90" t="s">
        <v>435</v>
      </c>
      <c r="E50" s="24"/>
      <c r="F50" s="30">
        <v>260</v>
      </c>
      <c r="G50" s="50"/>
      <c r="H50" s="29">
        <f>Inventory_List_Table34141119[[#This Row],[Enheds Pris]]*Inventory_List_Table34141119[[#This Row],[Antal Lager]]</f>
        <v>0</v>
      </c>
      <c r="I50" s="27"/>
      <c r="J50" s="27"/>
      <c r="K50" s="27"/>
      <c r="L50" s="24"/>
    </row>
    <row r="51" spans="2:12" ht="24" customHeight="1">
      <c r="B51" s="28">
        <f>IFERROR((Inventory_List_Table34141119[[#This Row],[Antal Lager]]&lt;=Inventory_List_Table34141119[[#This Row],[Genbestil ved antal]])*(Inventory_List_Table34141119[[#This Row],[Kan ikke bestilles]]="")*valHighlight,0)</f>
        <v>0</v>
      </c>
      <c r="C51" s="24" t="s">
        <v>106</v>
      </c>
      <c r="D51" s="91" t="s">
        <v>436</v>
      </c>
      <c r="E51" s="24"/>
      <c r="F51" s="30">
        <v>234.59</v>
      </c>
      <c r="G51" s="50"/>
      <c r="H51" s="29">
        <f>Inventory_List_Table34141119[[#This Row],[Enheds Pris]]*Inventory_List_Table34141119[[#This Row],[Antal Lager]]</f>
        <v>0</v>
      </c>
      <c r="I51" s="27"/>
      <c r="J51" s="27"/>
      <c r="K51" s="27"/>
      <c r="L51" s="24"/>
    </row>
    <row r="52" spans="2:12" ht="24" customHeight="1">
      <c r="B52" s="28">
        <f>IFERROR((Inventory_List_Table34141119[[#This Row],[Antal Lager]]&lt;=Inventory_List_Table34141119[[#This Row],[Genbestil ved antal]])*(Inventory_List_Table34141119[[#This Row],[Kan ikke bestilles]]="")*valHighlight,0)</f>
        <v>0</v>
      </c>
      <c r="C52" s="24" t="s">
        <v>106</v>
      </c>
      <c r="D52" s="90" t="s">
        <v>437</v>
      </c>
      <c r="E52" s="24"/>
      <c r="F52" s="30">
        <v>244.79</v>
      </c>
      <c r="G52" s="50"/>
      <c r="H52" s="29">
        <f>Inventory_List_Table34141119[[#This Row],[Enheds Pris]]*Inventory_List_Table34141119[[#This Row],[Antal Lager]]</f>
        <v>0</v>
      </c>
      <c r="I52" s="27"/>
      <c r="J52" s="27"/>
      <c r="K52" s="27"/>
      <c r="L52" s="24"/>
    </row>
    <row r="53" spans="2:12" ht="24" customHeight="1">
      <c r="B53" s="28">
        <f>IFERROR((Inventory_List_Table34141119[[#This Row],[Antal Lager]]&lt;=Inventory_List_Table34141119[[#This Row],[Genbestil ved antal]])*(Inventory_List_Table34141119[[#This Row],[Kan ikke bestilles]]="")*valHighlight,0)</f>
        <v>0</v>
      </c>
      <c r="C53" s="24" t="s">
        <v>106</v>
      </c>
      <c r="D53" s="91" t="s">
        <v>438</v>
      </c>
      <c r="E53" s="24"/>
      <c r="F53" s="30">
        <v>300.5</v>
      </c>
      <c r="G53" s="50"/>
      <c r="H53" s="29">
        <f>Inventory_List_Table34141119[[#This Row],[Enheds Pris]]*Inventory_List_Table34141119[[#This Row],[Antal Lager]]</f>
        <v>0</v>
      </c>
      <c r="I53" s="27"/>
      <c r="J53" s="27"/>
      <c r="K53" s="27"/>
      <c r="L53" s="24"/>
    </row>
    <row r="54" spans="2:12" ht="24" customHeight="1">
      <c r="B54" s="28">
        <f>IFERROR((Inventory_List_Table34141119[[#This Row],[Antal Lager]]&lt;=Inventory_List_Table34141119[[#This Row],[Genbestil ved antal]])*(Inventory_List_Table34141119[[#This Row],[Kan ikke bestilles]]="")*valHighlight,0)</f>
        <v>0</v>
      </c>
      <c r="C54" s="24" t="s">
        <v>106</v>
      </c>
      <c r="D54" s="90" t="s">
        <v>439</v>
      </c>
      <c r="E54" s="24"/>
      <c r="F54" s="30">
        <v>183.59</v>
      </c>
      <c r="G54" s="50"/>
      <c r="H54" s="29">
        <f>Inventory_List_Table34141119[[#This Row],[Enheds Pris]]*Inventory_List_Table34141119[[#This Row],[Antal Lager]]</f>
        <v>0</v>
      </c>
      <c r="I54" s="27"/>
      <c r="J54" s="27"/>
      <c r="K54" s="27"/>
      <c r="L54" s="24"/>
    </row>
    <row r="55" spans="2:12" ht="24" customHeight="1">
      <c r="B55" s="28">
        <f>IFERROR((Inventory_List_Table34141119[[#This Row],[Antal Lager]]&lt;=Inventory_List_Table34141119[[#This Row],[Genbestil ved antal]])*(Inventory_List_Table34141119[[#This Row],[Kan ikke bestilles]]="")*valHighlight,0)</f>
        <v>0</v>
      </c>
      <c r="C55" s="24" t="s">
        <v>106</v>
      </c>
      <c r="D55" s="91" t="s">
        <v>440</v>
      </c>
      <c r="E55" s="24"/>
      <c r="F55" s="30">
        <v>219.29</v>
      </c>
      <c r="G55" s="50"/>
      <c r="H55" s="29">
        <f>Inventory_List_Table34141119[[#This Row],[Enheds Pris]]*Inventory_List_Table34141119[[#This Row],[Antal Lager]]</f>
        <v>0</v>
      </c>
      <c r="I55" s="27"/>
      <c r="J55" s="27"/>
      <c r="K55" s="27"/>
      <c r="L55" s="24"/>
    </row>
    <row r="56" spans="2:12" ht="24" customHeight="1">
      <c r="B56" s="28">
        <f>IFERROR((Inventory_List_Table34141119[[#This Row],[Antal Lager]]&lt;=Inventory_List_Table34141119[[#This Row],[Genbestil ved antal]])*(Inventory_List_Table34141119[[#This Row],[Kan ikke bestilles]]="")*valHighlight,0)</f>
        <v>0</v>
      </c>
      <c r="C56" s="24" t="s">
        <v>106</v>
      </c>
      <c r="D56" s="90" t="s">
        <v>441</v>
      </c>
      <c r="E56" s="24" t="s">
        <v>339</v>
      </c>
      <c r="F56" s="30">
        <v>51</v>
      </c>
      <c r="G56" s="50"/>
      <c r="H56" s="29">
        <f>Inventory_List_Table34141119[[#This Row],[Enheds Pris]]*Inventory_List_Table34141119[[#This Row],[Antal Lager]]</f>
        <v>0</v>
      </c>
      <c r="I56" s="27"/>
      <c r="J56" s="27"/>
      <c r="K56" s="27"/>
      <c r="L56" s="24"/>
    </row>
    <row r="57" spans="2:12" ht="24" customHeight="1">
      <c r="B57" s="28">
        <f>IFERROR((Inventory_List_Table34141119[[#This Row],[Antal Lager]]&lt;=Inventory_List_Table34141119[[#This Row],[Genbestil ved antal]])*(Inventory_List_Table34141119[[#This Row],[Kan ikke bestilles]]="")*valHighlight,0)</f>
        <v>0</v>
      </c>
      <c r="C57" s="24" t="s">
        <v>106</v>
      </c>
      <c r="D57" s="91" t="s">
        <v>442</v>
      </c>
      <c r="E57" s="24" t="s">
        <v>339</v>
      </c>
      <c r="F57" s="30">
        <v>285.58999999999997</v>
      </c>
      <c r="G57" s="50"/>
      <c r="H57" s="29">
        <f>Inventory_List_Table34141119[[#This Row],[Enheds Pris]]*Inventory_List_Table34141119[[#This Row],[Antal Lager]]</f>
        <v>0</v>
      </c>
      <c r="I57" s="27"/>
      <c r="J57" s="27"/>
      <c r="K57" s="27"/>
      <c r="L57" s="24"/>
    </row>
    <row r="58" spans="2:12" ht="24" customHeight="1">
      <c r="B58" s="28">
        <f>IFERROR((Inventory_List_Table34141119[[#This Row],[Antal Lager]]&lt;=Inventory_List_Table34141119[[#This Row],[Genbestil ved antal]])*(Inventory_List_Table34141119[[#This Row],[Kan ikke bestilles]]="")*valHighlight,0)</f>
        <v>0</v>
      </c>
      <c r="C58" s="24" t="s">
        <v>106</v>
      </c>
      <c r="D58" s="90" t="s">
        <v>443</v>
      </c>
      <c r="E58" s="24" t="s">
        <v>339</v>
      </c>
      <c r="F58" s="30">
        <v>300</v>
      </c>
      <c r="G58" s="50"/>
      <c r="H58" s="29">
        <f>Inventory_List_Table34141119[[#This Row],[Enheds Pris]]*Inventory_List_Table34141119[[#This Row],[Antal Lager]]</f>
        <v>0</v>
      </c>
      <c r="I58" s="27"/>
      <c r="J58" s="27"/>
      <c r="K58" s="27"/>
      <c r="L58" s="24"/>
    </row>
    <row r="59" spans="2:12" ht="24" customHeight="1">
      <c r="B59" s="28">
        <f>IFERROR((Inventory_List_Table34141119[[#This Row],[Antal Lager]]&lt;=Inventory_List_Table34141119[[#This Row],[Genbestil ved antal]])*(Inventory_List_Table34141119[[#This Row],[Kan ikke bestilles]]="")*valHighlight,0)</f>
        <v>0</v>
      </c>
      <c r="C59" s="24" t="s">
        <v>106</v>
      </c>
      <c r="D59" s="91" t="s">
        <v>444</v>
      </c>
      <c r="E59" s="24" t="s">
        <v>339</v>
      </c>
      <c r="F59" s="30">
        <v>295.79000000000002</v>
      </c>
      <c r="G59" s="50"/>
      <c r="H59" s="29">
        <f>Inventory_List_Table34141119[[#This Row],[Enheds Pris]]*Inventory_List_Table34141119[[#This Row],[Antal Lager]]</f>
        <v>0</v>
      </c>
      <c r="I59" s="27"/>
      <c r="J59" s="27"/>
      <c r="K59" s="27"/>
      <c r="L59" s="24"/>
    </row>
    <row r="60" spans="2:12" ht="24" customHeight="1">
      <c r="B60" s="28">
        <f>IFERROR((Inventory_List_Table34141119[[#This Row],[Antal Lager]]&lt;=Inventory_List_Table34141119[[#This Row],[Genbestil ved antal]])*(Inventory_List_Table34141119[[#This Row],[Kan ikke bestilles]]="")*valHighlight,0)</f>
        <v>0</v>
      </c>
      <c r="C60" s="24" t="s">
        <v>106</v>
      </c>
      <c r="D60" s="90" t="s">
        <v>445</v>
      </c>
      <c r="E60" s="24" t="s">
        <v>339</v>
      </c>
      <c r="F60" s="30">
        <v>550.79</v>
      </c>
      <c r="G60" s="50"/>
      <c r="H60" s="29">
        <f>Inventory_List_Table34141119[[#This Row],[Enheds Pris]]*Inventory_List_Table34141119[[#This Row],[Antal Lager]]</f>
        <v>0</v>
      </c>
      <c r="I60" s="27"/>
      <c r="J60" s="27"/>
      <c r="K60" s="27"/>
      <c r="L60" s="24"/>
    </row>
    <row r="61" spans="2:12" ht="24" customHeight="1">
      <c r="B61" s="28">
        <f>IFERROR((Inventory_List_Table34141119[[#This Row],[Antal Lager]]&lt;=Inventory_List_Table34141119[[#This Row],[Genbestil ved antal]])*(Inventory_List_Table34141119[[#This Row],[Kan ikke bestilles]]="")*valHighlight,0)</f>
        <v>0</v>
      </c>
      <c r="C61" s="24" t="s">
        <v>106</v>
      </c>
      <c r="D61" s="91" t="s">
        <v>446</v>
      </c>
      <c r="E61" s="24"/>
      <c r="F61" s="30">
        <v>400</v>
      </c>
      <c r="G61" s="50"/>
      <c r="H61" s="29">
        <f>Inventory_List_Table34141119[[#This Row],[Enheds Pris]]*Inventory_List_Table34141119[[#This Row],[Antal Lager]]</f>
        <v>0</v>
      </c>
      <c r="I61" s="27"/>
      <c r="J61" s="27"/>
      <c r="K61" s="27"/>
      <c r="L61" s="24"/>
    </row>
    <row r="62" spans="2:12" ht="24" customHeight="1">
      <c r="B62" s="28">
        <f>IFERROR((Inventory_List_Table34141119[[#This Row],[Antal Lager]]&lt;=Inventory_List_Table34141119[[#This Row],[Genbestil ved antal]])*(Inventory_List_Table34141119[[#This Row],[Kan ikke bestilles]]="")*valHighlight,0)</f>
        <v>0</v>
      </c>
      <c r="C62" s="24" t="s">
        <v>106</v>
      </c>
      <c r="D62" s="90" t="s">
        <v>447</v>
      </c>
      <c r="E62" s="24"/>
      <c r="F62" s="30">
        <v>124.23</v>
      </c>
      <c r="G62" s="50"/>
      <c r="H62" s="29">
        <f>Inventory_List_Table34141119[[#This Row],[Enheds Pris]]*Inventory_List_Table34141119[[#This Row],[Antal Lager]]</f>
        <v>0</v>
      </c>
      <c r="I62" s="27"/>
      <c r="J62" s="27"/>
      <c r="K62" s="27"/>
      <c r="L62" s="24"/>
    </row>
    <row r="63" spans="2:12" ht="24" customHeight="1">
      <c r="B63" s="28">
        <f>IFERROR((Inventory_List_Table34141119[[#This Row],[Antal Lager]]&lt;=Inventory_List_Table34141119[[#This Row],[Genbestil ved antal]])*(Inventory_List_Table34141119[[#This Row],[Kan ikke bestilles]]="")*valHighlight,0)</f>
        <v>0</v>
      </c>
      <c r="C63" s="24" t="s">
        <v>106</v>
      </c>
      <c r="D63" s="91" t="s">
        <v>448</v>
      </c>
      <c r="E63" s="24"/>
      <c r="F63" s="30">
        <v>117.24</v>
      </c>
      <c r="G63" s="50"/>
      <c r="H63" s="29">
        <f>Inventory_List_Table34141119[[#This Row],[Enheds Pris]]*Inventory_List_Table34141119[[#This Row],[Antal Lager]]</f>
        <v>0</v>
      </c>
      <c r="I63" s="27"/>
      <c r="J63" s="27"/>
      <c r="K63" s="27"/>
      <c r="L63" s="24"/>
    </row>
    <row r="64" spans="2:12" ht="24" customHeight="1">
      <c r="B64" s="28">
        <f>IFERROR((Inventory_List_Table34141119[[#This Row],[Antal Lager]]&lt;=Inventory_List_Table34141119[[#This Row],[Genbestil ved antal]])*(Inventory_List_Table34141119[[#This Row],[Kan ikke bestilles]]="")*valHighlight,0)</f>
        <v>0</v>
      </c>
      <c r="C64" s="24" t="s">
        <v>106</v>
      </c>
      <c r="D64" s="90" t="s">
        <v>449</v>
      </c>
      <c r="E64" s="24"/>
      <c r="F64" s="30">
        <v>128.6</v>
      </c>
      <c r="G64" s="50"/>
      <c r="H64" s="29">
        <f>Inventory_List_Table34141119[[#This Row],[Enheds Pris]]*Inventory_List_Table34141119[[#This Row],[Antal Lager]]</f>
        <v>0</v>
      </c>
      <c r="I64" s="27"/>
      <c r="J64" s="27"/>
      <c r="K64" s="27"/>
      <c r="L64" s="24"/>
    </row>
    <row r="65" spans="2:12" ht="24" customHeight="1">
      <c r="B65" s="28">
        <f>IFERROR((Inventory_List_Table34141119[[#This Row],[Antal Lager]]&lt;=Inventory_List_Table34141119[[#This Row],[Genbestil ved antal]])*(Inventory_List_Table34141119[[#This Row],[Kan ikke bestilles]]="")*valHighlight,0)</f>
        <v>0</v>
      </c>
      <c r="C65" s="24" t="s">
        <v>106</v>
      </c>
      <c r="D65" s="91" t="s">
        <v>450</v>
      </c>
      <c r="E65" s="24"/>
      <c r="F65" s="30">
        <v>101.99</v>
      </c>
      <c r="G65" s="50"/>
      <c r="H65" s="29">
        <f>Inventory_List_Table34141119[[#This Row],[Enheds Pris]]*Inventory_List_Table34141119[[#This Row],[Antal Lager]]</f>
        <v>0</v>
      </c>
      <c r="I65" s="27"/>
      <c r="J65" s="27"/>
      <c r="K65" s="27"/>
      <c r="L65" s="24"/>
    </row>
    <row r="66" spans="2:12" ht="24" customHeight="1">
      <c r="B66" s="28">
        <f>IFERROR((Inventory_List_Table34141119[[#This Row],[Antal Lager]]&lt;=Inventory_List_Table34141119[[#This Row],[Genbestil ved antal]])*(Inventory_List_Table34141119[[#This Row],[Kan ikke bestilles]]="")*valHighlight,0)</f>
        <v>0</v>
      </c>
      <c r="C66" s="24" t="s">
        <v>106</v>
      </c>
      <c r="D66" s="90" t="s">
        <v>451</v>
      </c>
      <c r="E66" s="24"/>
      <c r="F66" s="30">
        <v>137.69</v>
      </c>
      <c r="G66" s="50"/>
      <c r="H66" s="29">
        <f>Inventory_List_Table34141119[[#This Row],[Enheds Pris]]*Inventory_List_Table34141119[[#This Row],[Antal Lager]]</f>
        <v>0</v>
      </c>
      <c r="I66" s="27"/>
      <c r="J66" s="27"/>
      <c r="K66" s="27"/>
      <c r="L66" s="24"/>
    </row>
    <row r="67" spans="2:12" ht="24" customHeight="1">
      <c r="B67" s="28">
        <f>IFERROR((Inventory_List_Table34141119[[#This Row],[Antal Lager]]&lt;=Inventory_List_Table34141119[[#This Row],[Genbestil ved antal]])*(Inventory_List_Table34141119[[#This Row],[Kan ikke bestilles]]="")*valHighlight,0)</f>
        <v>0</v>
      </c>
      <c r="C67" s="24" t="s">
        <v>106</v>
      </c>
      <c r="D67" s="91" t="s">
        <v>452</v>
      </c>
      <c r="E67" s="24"/>
      <c r="F67" s="30">
        <v>225</v>
      </c>
      <c r="G67" s="50"/>
      <c r="H67" s="29">
        <f>Inventory_List_Table34141119[[#This Row],[Enheds Pris]]*Inventory_List_Table34141119[[#This Row],[Antal Lager]]</f>
        <v>0</v>
      </c>
      <c r="I67" s="27"/>
      <c r="J67" s="27"/>
      <c r="K67" s="27"/>
      <c r="L67" s="24"/>
    </row>
    <row r="68" spans="2:12" ht="24" customHeight="1">
      <c r="B68" s="28">
        <f>IFERROR((Inventory_List_Table34141119[[#This Row],[Antal Lager]]&lt;=Inventory_List_Table34141119[[#This Row],[Genbestil ved antal]])*(Inventory_List_Table34141119[[#This Row],[Kan ikke bestilles]]="")*valHighlight,0)</f>
        <v>0</v>
      </c>
      <c r="C68" s="24" t="s">
        <v>106</v>
      </c>
      <c r="D68" s="90" t="s">
        <v>453</v>
      </c>
      <c r="E68" s="24"/>
      <c r="F68" s="30">
        <v>550.79</v>
      </c>
      <c r="G68" s="50"/>
      <c r="H68" s="29">
        <f>Inventory_List_Table34141119[[#This Row],[Enheds Pris]]*Inventory_List_Table34141119[[#This Row],[Antal Lager]]</f>
        <v>0</v>
      </c>
      <c r="I68" s="27"/>
      <c r="J68" s="27"/>
      <c r="K68" s="27"/>
      <c r="L68" s="24"/>
    </row>
    <row r="69" spans="2:12" ht="24" customHeight="1">
      <c r="B69" s="28">
        <f>IFERROR((Inventory_List_Table34141119[[#This Row],[Antal Lager]]&lt;=Inventory_List_Table34141119[[#This Row],[Genbestil ved antal]])*(Inventory_List_Table34141119[[#This Row],[Kan ikke bestilles]]="")*valHighlight,0)</f>
        <v>0</v>
      </c>
      <c r="C69" s="24" t="s">
        <v>106</v>
      </c>
      <c r="D69" s="91" t="s">
        <v>454</v>
      </c>
      <c r="E69" s="24"/>
      <c r="F69" s="30">
        <v>300.89</v>
      </c>
      <c r="G69" s="50"/>
      <c r="H69" s="29">
        <f>Inventory_List_Table34141119[[#This Row],[Enheds Pris]]*Inventory_List_Table34141119[[#This Row],[Antal Lager]]</f>
        <v>0</v>
      </c>
      <c r="I69" s="27"/>
      <c r="J69" s="27"/>
      <c r="K69" s="27"/>
      <c r="L69" s="24"/>
    </row>
    <row r="70" spans="2:12" ht="24" customHeight="1">
      <c r="B70" s="28">
        <f>IFERROR((Inventory_List_Table34141119[[#This Row],[Antal Lager]]&lt;=Inventory_List_Table34141119[[#This Row],[Genbestil ved antal]])*(Inventory_List_Table34141119[[#This Row],[Kan ikke bestilles]]="")*valHighlight,0)</f>
        <v>0</v>
      </c>
      <c r="C70" s="24" t="s">
        <v>106</v>
      </c>
      <c r="D70" s="90" t="s">
        <v>455</v>
      </c>
      <c r="E70" s="24"/>
      <c r="F70" s="30">
        <v>168.29</v>
      </c>
      <c r="G70" s="50"/>
      <c r="H70" s="29">
        <f>Inventory_List_Table34141119[[#This Row],[Enheds Pris]]*Inventory_List_Table34141119[[#This Row],[Antal Lager]]</f>
        <v>0</v>
      </c>
      <c r="I70" s="27"/>
      <c r="J70" s="27"/>
      <c r="K70" s="27"/>
      <c r="L70" s="24"/>
    </row>
    <row r="71" spans="2:12" ht="24" customHeight="1">
      <c r="B71" s="28">
        <f>IFERROR((Inventory_List_Table34141119[[#This Row],[Antal Lager]]&lt;=Inventory_List_Table34141119[[#This Row],[Genbestil ved antal]])*(Inventory_List_Table34141119[[#This Row],[Kan ikke bestilles]]="")*valHighlight,0)</f>
        <v>0</v>
      </c>
      <c r="C71" s="24" t="s">
        <v>106</v>
      </c>
      <c r="D71" s="91" t="s">
        <v>456</v>
      </c>
      <c r="E71" s="24"/>
      <c r="F71" s="30">
        <v>122.39</v>
      </c>
      <c r="G71" s="50"/>
      <c r="H71" s="29">
        <f>Inventory_List_Table34141119[[#This Row],[Enheds Pris]]*Inventory_List_Table34141119[[#This Row],[Antal Lager]]</f>
        <v>0</v>
      </c>
      <c r="I71" s="27"/>
      <c r="J71" s="27"/>
      <c r="K71" s="27"/>
      <c r="L71" s="24"/>
    </row>
    <row r="72" spans="2:12" ht="24" customHeight="1">
      <c r="B72" s="28">
        <f>IFERROR((Inventory_List_Table34141119[[#This Row],[Antal Lager]]&lt;=Inventory_List_Table34141119[[#This Row],[Genbestil ved antal]])*(Inventory_List_Table34141119[[#This Row],[Kan ikke bestilles]]="")*valHighlight,0)</f>
        <v>0</v>
      </c>
      <c r="C72" s="24" t="s">
        <v>106</v>
      </c>
      <c r="D72" s="90" t="s">
        <v>457</v>
      </c>
      <c r="E72" s="24"/>
      <c r="F72" s="30">
        <v>347.79</v>
      </c>
      <c r="G72" s="50"/>
      <c r="H72" s="29">
        <f>Inventory_List_Table34141119[[#This Row],[Enheds Pris]]*Inventory_List_Table34141119[[#This Row],[Antal Lager]]</f>
        <v>0</v>
      </c>
      <c r="I72" s="27"/>
      <c r="J72" s="27"/>
      <c r="K72" s="27"/>
      <c r="L72" s="24"/>
    </row>
    <row r="73" spans="2:12" ht="24" customHeight="1">
      <c r="B73" s="28">
        <f>IFERROR((Inventory_List_Table34141119[[#This Row],[Antal Lager]]&lt;=Inventory_List_Table34141119[[#This Row],[Genbestil ved antal]])*(Inventory_List_Table34141119[[#This Row],[Kan ikke bestilles]]="")*valHighlight,0)</f>
        <v>0</v>
      </c>
      <c r="C73" s="24" t="s">
        <v>106</v>
      </c>
      <c r="D73" s="91" t="s">
        <v>458</v>
      </c>
      <c r="E73" s="24"/>
      <c r="F73" s="30">
        <v>300</v>
      </c>
      <c r="G73" s="50"/>
      <c r="H73" s="29">
        <f>Inventory_List_Table34141119[[#This Row],[Enheds Pris]]*Inventory_List_Table34141119[[#This Row],[Antal Lager]]</f>
        <v>0</v>
      </c>
      <c r="I73" s="27"/>
      <c r="J73" s="27"/>
      <c r="K73" s="27"/>
      <c r="L73" s="24"/>
    </row>
    <row r="74" spans="2:12" ht="24" customHeight="1">
      <c r="B74" s="28">
        <f>IFERROR((Inventory_List_Table34141119[[#This Row],[Antal Lager]]&lt;=Inventory_List_Table34141119[[#This Row],[Genbestil ved antal]])*(Inventory_List_Table34141119[[#This Row],[Kan ikke bestilles]]="")*valHighlight,0)</f>
        <v>0</v>
      </c>
      <c r="C74" s="24" t="s">
        <v>106</v>
      </c>
      <c r="D74" s="90" t="s">
        <v>459</v>
      </c>
      <c r="E74" s="24"/>
      <c r="F74" s="26">
        <v>254.99</v>
      </c>
      <c r="G74" s="50"/>
      <c r="H74" s="29">
        <f>Inventory_List_Table34141119[[#This Row],[Enheds Pris]]*Inventory_List_Table34141119[[#This Row],[Antal Lager]]</f>
        <v>0</v>
      </c>
      <c r="I74" s="27"/>
      <c r="J74" s="27"/>
      <c r="K74" s="27"/>
      <c r="L74" s="24"/>
    </row>
    <row r="75" spans="2:12" ht="24" customHeight="1">
      <c r="B75" s="28">
        <f>IFERROR((Inventory_List_Table34141119[[#This Row],[Antal Lager]]&lt;=Inventory_List_Table34141119[[#This Row],[Genbestil ved antal]])*(Inventory_List_Table34141119[[#This Row],[Kan ikke bestilles]]="")*valHighlight,0)</f>
        <v>0</v>
      </c>
      <c r="C75" s="24" t="s">
        <v>106</v>
      </c>
      <c r="D75" s="91" t="s">
        <v>460</v>
      </c>
      <c r="E75" s="24"/>
      <c r="F75" s="26">
        <v>200</v>
      </c>
      <c r="G75" s="50"/>
      <c r="H75" s="29">
        <f>Inventory_List_Table34141119[[#This Row],[Enheds Pris]]*Inventory_List_Table34141119[[#This Row],[Antal Lager]]</f>
        <v>0</v>
      </c>
      <c r="I75" s="27"/>
      <c r="J75" s="27"/>
      <c r="K75" s="27"/>
      <c r="L75" s="24"/>
    </row>
    <row r="76" spans="2:12" ht="24" customHeight="1">
      <c r="B76" s="28">
        <f>IFERROR((Inventory_List_Table34141119[[#This Row],[Antal Lager]]&lt;=Inventory_List_Table34141119[[#This Row],[Genbestil ved antal]])*(Inventory_List_Table34141119[[#This Row],[Kan ikke bestilles]]="")*valHighlight,0)</f>
        <v>0</v>
      </c>
      <c r="C76" s="24" t="s">
        <v>106</v>
      </c>
      <c r="D76" s="90" t="s">
        <v>461</v>
      </c>
      <c r="E76" s="24"/>
      <c r="F76" s="26">
        <v>107.09</v>
      </c>
      <c r="G76" s="50"/>
      <c r="H76" s="29">
        <f>Inventory_List_Table34141119[[#This Row],[Enheds Pris]]*Inventory_List_Table34141119[[#This Row],[Antal Lager]]</f>
        <v>0</v>
      </c>
      <c r="I76" s="27"/>
      <c r="J76" s="27"/>
      <c r="K76" s="27"/>
      <c r="L76" s="24"/>
    </row>
    <row r="77" spans="2:12" ht="24" customHeight="1">
      <c r="B77" s="28">
        <f>IFERROR((Inventory_List_Table34141119[[#This Row],[Antal Lager]]&lt;=Inventory_List_Table34141119[[#This Row],[Genbestil ved antal]])*(Inventory_List_Table34141119[[#This Row],[Kan ikke bestilles]]="")*valHighlight,0)</f>
        <v>0</v>
      </c>
      <c r="C77" s="24" t="s">
        <v>106</v>
      </c>
      <c r="D77" s="91" t="s">
        <v>462</v>
      </c>
      <c r="E77" s="24"/>
      <c r="F77" s="26">
        <v>183.3</v>
      </c>
      <c r="G77" s="50"/>
      <c r="H77" s="29">
        <f>Inventory_List_Table34141119[[#This Row],[Enheds Pris]]*Inventory_List_Table34141119[[#This Row],[Antal Lager]]</f>
        <v>0</v>
      </c>
      <c r="I77" s="27"/>
      <c r="J77" s="27"/>
      <c r="K77" s="27"/>
      <c r="L77" s="24"/>
    </row>
    <row r="78" spans="2:12" ht="24" customHeight="1">
      <c r="B78" s="28">
        <f>IFERROR((Inventory_List_Table34141119[[#This Row],[Antal Lager]]&lt;=Inventory_List_Table34141119[[#This Row],[Genbestil ved antal]])*(Inventory_List_Table34141119[[#This Row],[Kan ikke bestilles]]="")*valHighlight,0)</f>
        <v>0</v>
      </c>
      <c r="C78" s="24" t="s">
        <v>106</v>
      </c>
      <c r="D78" s="90" t="s">
        <v>463</v>
      </c>
      <c r="E78" s="24"/>
      <c r="F78" s="26">
        <v>387.59</v>
      </c>
      <c r="G78" s="50"/>
      <c r="H78" s="29">
        <f>Inventory_List_Table34141119[[#This Row],[Enheds Pris]]*Inventory_List_Table34141119[[#This Row],[Antal Lager]]</f>
        <v>0</v>
      </c>
      <c r="I78" s="27"/>
      <c r="J78" s="27"/>
      <c r="K78" s="27"/>
      <c r="L78" s="24"/>
    </row>
    <row r="79" spans="2:12" ht="24" customHeight="1">
      <c r="B79" s="28">
        <f>IFERROR((Inventory_List_Table34141119[[#This Row],[Antal Lager]]&lt;=Inventory_List_Table34141119[[#This Row],[Genbestil ved antal]])*(Inventory_List_Table34141119[[#This Row],[Kan ikke bestilles]]="")*valHighlight,0)</f>
        <v>0</v>
      </c>
      <c r="C79" s="24" t="s">
        <v>106</v>
      </c>
      <c r="D79" s="91" t="s">
        <v>464</v>
      </c>
      <c r="E79" s="24"/>
      <c r="F79" s="26">
        <v>319.99</v>
      </c>
      <c r="G79" s="50"/>
      <c r="H79" s="29">
        <f>Inventory_List_Table34141119[[#This Row],[Enheds Pris]]*Inventory_List_Table34141119[[#This Row],[Antal Lager]]</f>
        <v>0</v>
      </c>
      <c r="I79" s="27"/>
      <c r="J79" s="27"/>
      <c r="K79" s="27"/>
      <c r="L79" s="24"/>
    </row>
    <row r="80" spans="2:12" ht="24" customHeight="1">
      <c r="B80" s="28">
        <f>IFERROR((Inventory_List_Table34141119[[#This Row],[Antal Lager]]&lt;=Inventory_List_Table34141119[[#This Row],[Genbestil ved antal]])*(Inventory_List_Table34141119[[#This Row],[Kan ikke bestilles]]="")*valHighlight,0)</f>
        <v>0</v>
      </c>
      <c r="C80" s="24" t="s">
        <v>106</v>
      </c>
      <c r="D80" s="90" t="s">
        <v>465</v>
      </c>
      <c r="E80" s="24"/>
      <c r="F80" s="26">
        <v>224.39</v>
      </c>
      <c r="G80" s="50"/>
      <c r="H80" s="29">
        <f>Inventory_List_Table34141119[[#This Row],[Enheds Pris]]*Inventory_List_Table34141119[[#This Row],[Antal Lager]]</f>
        <v>0</v>
      </c>
      <c r="I80" s="27"/>
      <c r="J80" s="27"/>
      <c r="K80" s="27"/>
      <c r="L80" s="24"/>
    </row>
    <row r="81" spans="2:12" ht="24" customHeight="1">
      <c r="B81" s="28">
        <f>IFERROR((Inventory_List_Table34141119[[#This Row],[Antal Lager]]&lt;=Inventory_List_Table34141119[[#This Row],[Genbestil ved antal]])*(Inventory_List_Table34141119[[#This Row],[Kan ikke bestilles]]="")*valHighlight,0)</f>
        <v>0</v>
      </c>
      <c r="C81" s="24" t="s">
        <v>106</v>
      </c>
      <c r="D81" s="91" t="s">
        <v>466</v>
      </c>
      <c r="E81" s="24"/>
      <c r="F81" s="26">
        <v>163</v>
      </c>
      <c r="G81" s="50"/>
      <c r="H81" s="29">
        <f>Inventory_List_Table34141119[[#This Row],[Enheds Pris]]*Inventory_List_Table34141119[[#This Row],[Antal Lager]]</f>
        <v>0</v>
      </c>
      <c r="I81" s="27"/>
      <c r="J81" s="27"/>
      <c r="K81" s="27"/>
      <c r="L81" s="24"/>
    </row>
    <row r="82" spans="2:12" ht="24" customHeight="1">
      <c r="B82" s="28">
        <f>IFERROR((Inventory_List_Table34141119[[#This Row],[Antal Lager]]&lt;=Inventory_List_Table34141119[[#This Row],[Genbestil ved antal]])*(Inventory_List_Table34141119[[#This Row],[Kan ikke bestilles]]="")*valHighlight,0)</f>
        <v>0</v>
      </c>
      <c r="C82" s="24" t="s">
        <v>106</v>
      </c>
      <c r="D82" s="90" t="s">
        <v>467</v>
      </c>
      <c r="E82" s="24"/>
      <c r="F82" s="26">
        <v>550.79</v>
      </c>
      <c r="G82" s="50"/>
      <c r="H82" s="29">
        <f>Inventory_List_Table34141119[[#This Row],[Enheds Pris]]*Inventory_List_Table34141119[[#This Row],[Antal Lager]]</f>
        <v>0</v>
      </c>
      <c r="I82" s="27"/>
      <c r="J82" s="27"/>
      <c r="K82" s="27"/>
      <c r="L82" s="24"/>
    </row>
    <row r="83" spans="2:12" ht="24" customHeight="1">
      <c r="B83" s="28">
        <f>IFERROR((Inventory_List_Table34141119[[#This Row],[Antal Lager]]&lt;=Inventory_List_Table34141119[[#This Row],[Genbestil ved antal]])*(Inventory_List_Table34141119[[#This Row],[Kan ikke bestilles]]="")*valHighlight,0)</f>
        <v>0</v>
      </c>
      <c r="C83" s="24" t="s">
        <v>106</v>
      </c>
      <c r="D83" s="91" t="s">
        <v>468</v>
      </c>
      <c r="E83" s="24"/>
      <c r="F83" s="26">
        <v>183.59</v>
      </c>
      <c r="G83" s="50"/>
      <c r="H83" s="29">
        <f>Inventory_List_Table34141119[[#This Row],[Enheds Pris]]*Inventory_List_Table34141119[[#This Row],[Antal Lager]]</f>
        <v>0</v>
      </c>
      <c r="I83" s="27"/>
      <c r="J83" s="27"/>
      <c r="K83" s="27"/>
      <c r="L83" s="24"/>
    </row>
    <row r="84" spans="2:12" ht="24" customHeight="1">
      <c r="B84" s="28">
        <f>IFERROR((Inventory_List_Table34141119[[#This Row],[Antal Lager]]&lt;=Inventory_List_Table34141119[[#This Row],[Genbestil ved antal]])*(Inventory_List_Table34141119[[#This Row],[Kan ikke bestilles]]="")*valHighlight,0)</f>
        <v>0</v>
      </c>
      <c r="C84" s="24" t="s">
        <v>106</v>
      </c>
      <c r="D84" s="90" t="s">
        <v>469</v>
      </c>
      <c r="E84" s="24"/>
      <c r="F84" s="26">
        <v>280.49</v>
      </c>
      <c r="G84" s="50"/>
      <c r="H84" s="29">
        <f>Inventory_List_Table34141119[[#This Row],[Enheds Pris]]*Inventory_List_Table34141119[[#This Row],[Antal Lager]]</f>
        <v>0</v>
      </c>
      <c r="I84" s="27"/>
      <c r="J84" s="27"/>
      <c r="K84" s="27"/>
      <c r="L84" s="24"/>
    </row>
    <row r="85" spans="2:12" ht="24" customHeight="1">
      <c r="B85" s="28">
        <f>IFERROR((Inventory_List_Table34141119[[#This Row],[Antal Lager]]&lt;=Inventory_List_Table34141119[[#This Row],[Genbestil ved antal]])*(Inventory_List_Table34141119[[#This Row],[Kan ikke bestilles]]="")*valHighlight,0)</f>
        <v>0</v>
      </c>
      <c r="C85" s="24" t="s">
        <v>106</v>
      </c>
      <c r="D85" s="91" t="s">
        <v>470</v>
      </c>
      <c r="E85" s="24"/>
      <c r="F85" s="26">
        <v>117.29</v>
      </c>
      <c r="G85" s="50"/>
      <c r="H85" s="29">
        <f>Inventory_List_Table34141119[[#This Row],[Enheds Pris]]*Inventory_List_Table34141119[[#This Row],[Antal Lager]]</f>
        <v>0</v>
      </c>
      <c r="I85" s="27"/>
      <c r="J85" s="27"/>
      <c r="K85" s="27"/>
      <c r="L85" s="24"/>
    </row>
    <row r="86" spans="2:12" ht="24" customHeight="1">
      <c r="B86" s="28">
        <f>IFERROR((Inventory_List_Table34141119[[#This Row],[Antal Lager]]&lt;=Inventory_List_Table34141119[[#This Row],[Genbestil ved antal]])*(Inventory_List_Table34141119[[#This Row],[Kan ikke bestilles]]="")*valHighlight,0)</f>
        <v>0</v>
      </c>
      <c r="C86" s="24" t="s">
        <v>106</v>
      </c>
      <c r="D86" s="90" t="s">
        <v>471</v>
      </c>
      <c r="E86" s="24"/>
      <c r="F86" s="26">
        <v>38</v>
      </c>
      <c r="G86" s="50"/>
      <c r="H86" s="29">
        <f>Inventory_List_Table34141119[[#This Row],[Enheds Pris]]*Inventory_List_Table34141119[[#This Row],[Antal Lager]]</f>
        <v>0</v>
      </c>
      <c r="I86" s="27"/>
      <c r="J86" s="27"/>
      <c r="K86" s="27"/>
      <c r="L86" s="24"/>
    </row>
    <row r="87" spans="2:12" ht="24" customHeight="1">
      <c r="B87" s="28">
        <f>IFERROR((Inventory_List_Table34141119[[#This Row],[Antal Lager]]&lt;=Inventory_List_Table34141119[[#This Row],[Genbestil ved antal]])*(Inventory_List_Table34141119[[#This Row],[Kan ikke bestilles]]="")*valHighlight,0)</f>
        <v>0</v>
      </c>
      <c r="C87" s="24" t="s">
        <v>106</v>
      </c>
      <c r="D87" s="91" t="s">
        <v>472</v>
      </c>
      <c r="E87" s="24"/>
      <c r="F87" s="26">
        <v>38</v>
      </c>
      <c r="G87" s="50"/>
      <c r="H87" s="29">
        <f>Inventory_List_Table34141119[[#This Row],[Enheds Pris]]*Inventory_List_Table34141119[[#This Row],[Antal Lager]]</f>
        <v>0</v>
      </c>
      <c r="I87" s="27"/>
      <c r="J87" s="27"/>
      <c r="K87" s="27"/>
      <c r="L87" s="24"/>
    </row>
    <row r="88" spans="2:12" ht="24" customHeight="1">
      <c r="B88" s="28">
        <f>IFERROR((Inventory_List_Table34141119[[#This Row],[Antal Lager]]&lt;=Inventory_List_Table34141119[[#This Row],[Genbestil ved antal]])*(Inventory_List_Table34141119[[#This Row],[Kan ikke bestilles]]="")*valHighlight,0)</f>
        <v>0</v>
      </c>
      <c r="C88" s="24" t="s">
        <v>106</v>
      </c>
      <c r="D88" s="90" t="s">
        <v>473</v>
      </c>
      <c r="E88" s="24"/>
      <c r="F88" s="26">
        <v>13.5</v>
      </c>
      <c r="G88" s="50"/>
      <c r="H88" s="29">
        <f>Inventory_List_Table34141119[[#This Row],[Enheds Pris]]*Inventory_List_Table34141119[[#This Row],[Antal Lager]]</f>
        <v>0</v>
      </c>
      <c r="I88" s="27"/>
      <c r="J88" s="27"/>
      <c r="K88" s="27"/>
      <c r="L88" s="24"/>
    </row>
    <row r="89" spans="2:12" ht="24" customHeight="1">
      <c r="B89" s="28">
        <f>IFERROR((Inventory_List_Table34141119[[#This Row],[Antal Lager]]&lt;=Inventory_List_Table34141119[[#This Row],[Genbestil ved antal]])*(Inventory_List_Table34141119[[#This Row],[Kan ikke bestilles]]="")*valHighlight,0)</f>
        <v>0</v>
      </c>
      <c r="C89" s="24" t="s">
        <v>106</v>
      </c>
      <c r="D89" s="91" t="s">
        <v>474</v>
      </c>
      <c r="E89" s="24" t="s">
        <v>339</v>
      </c>
      <c r="F89" s="26">
        <v>173.39</v>
      </c>
      <c r="G89" s="50"/>
      <c r="H89" s="29">
        <f>Inventory_List_Table34141119[[#This Row],[Enheds Pris]]*Inventory_List_Table34141119[[#This Row],[Antal Lager]]</f>
        <v>0</v>
      </c>
      <c r="I89" s="27"/>
      <c r="J89" s="27"/>
      <c r="K89" s="27"/>
      <c r="L89" s="24"/>
    </row>
    <row r="90" spans="2:12" ht="24" customHeight="1">
      <c r="B90" s="28">
        <f>IFERROR((Inventory_List_Table34141119[[#This Row],[Antal Lager]]&lt;=Inventory_List_Table34141119[[#This Row],[Genbestil ved antal]])*(Inventory_List_Table34141119[[#This Row],[Kan ikke bestilles]]="")*valHighlight,0)</f>
        <v>0</v>
      </c>
      <c r="C90" s="24" t="s">
        <v>106</v>
      </c>
      <c r="D90" s="90" t="s">
        <v>475</v>
      </c>
      <c r="E90" s="24"/>
      <c r="F90" s="26">
        <v>38</v>
      </c>
      <c r="G90" s="50"/>
      <c r="H90" s="29">
        <f>Inventory_List_Table34141119[[#This Row],[Enheds Pris]]*Inventory_List_Table34141119[[#This Row],[Antal Lager]]</f>
        <v>0</v>
      </c>
      <c r="I90" s="27"/>
      <c r="J90" s="27"/>
      <c r="K90" s="27"/>
      <c r="L90" s="24"/>
    </row>
    <row r="91" spans="2:12" ht="24" customHeight="1">
      <c r="B91" s="28">
        <f>IFERROR((Inventory_List_Table34141119[[#This Row],[Antal Lager]]&lt;=Inventory_List_Table34141119[[#This Row],[Genbestil ved antal]])*(Inventory_List_Table34141119[[#This Row],[Kan ikke bestilles]]="")*valHighlight,0)</f>
        <v>0</v>
      </c>
      <c r="C91" s="24" t="s">
        <v>106</v>
      </c>
      <c r="D91" s="91"/>
      <c r="E91" s="24"/>
      <c r="F91" s="26"/>
      <c r="G91" s="50"/>
      <c r="H91" s="29">
        <f>Inventory_List_Table34141119[[#This Row],[Enheds Pris]]*Inventory_List_Table34141119[[#This Row],[Antal Lager]]</f>
        <v>0</v>
      </c>
      <c r="I91" s="27"/>
      <c r="J91" s="27"/>
      <c r="K91" s="27"/>
      <c r="L91" s="24"/>
    </row>
    <row r="92" spans="2:12" ht="24" customHeight="1">
      <c r="B92" s="28">
        <f>IFERROR((Inventory_List_Table34141119[[#This Row],[Antal Lager]]&lt;=Inventory_List_Table34141119[[#This Row],[Genbestil ved antal]])*(Inventory_List_Table34141119[[#This Row],[Kan ikke bestilles]]="")*valHighlight,0)</f>
        <v>0</v>
      </c>
      <c r="C92" s="24" t="s">
        <v>106</v>
      </c>
      <c r="D92" s="90" t="s">
        <v>476</v>
      </c>
      <c r="E92" s="24" t="s">
        <v>339</v>
      </c>
      <c r="F92" s="26">
        <v>71.39</v>
      </c>
      <c r="G92" s="50"/>
      <c r="H92" s="29">
        <f>Inventory_List_Table34141119[[#This Row],[Enheds Pris]]*Inventory_List_Table34141119[[#This Row],[Antal Lager]]</f>
        <v>0</v>
      </c>
      <c r="I92" s="27"/>
      <c r="J92" s="27"/>
      <c r="K92" s="27"/>
      <c r="L92" s="24"/>
    </row>
    <row r="93" spans="2:12" ht="24" customHeight="1">
      <c r="B93" s="28">
        <f>IFERROR((Inventory_List_Table34141119[[#This Row],[Antal Lager]]&lt;=Inventory_List_Table34141119[[#This Row],[Genbestil ved antal]])*(Inventory_List_Table34141119[[#This Row],[Kan ikke bestilles]]="")*valHighlight,0)</f>
        <v>0</v>
      </c>
      <c r="C93" s="24" t="s">
        <v>106</v>
      </c>
      <c r="D93" s="91" t="s">
        <v>477</v>
      </c>
      <c r="E93" s="24" t="s">
        <v>339</v>
      </c>
      <c r="F93" s="26">
        <v>63</v>
      </c>
      <c r="G93" s="50"/>
      <c r="H93" s="29">
        <f>Inventory_List_Table34141119[[#This Row],[Enheds Pris]]*Inventory_List_Table34141119[[#This Row],[Antal Lager]]</f>
        <v>0</v>
      </c>
      <c r="I93" s="27"/>
      <c r="J93" s="27"/>
      <c r="K93" s="27"/>
      <c r="L93" s="24"/>
    </row>
    <row r="94" spans="2:12" ht="24" customHeight="1">
      <c r="B94" s="28">
        <f>IFERROR((Inventory_List_Table34141119[[#This Row],[Antal Lager]]&lt;=Inventory_List_Table34141119[[#This Row],[Genbestil ved antal]])*(Inventory_List_Table34141119[[#This Row],[Kan ikke bestilles]]="")*valHighlight,0)</f>
        <v>0</v>
      </c>
      <c r="C94" s="24" t="s">
        <v>106</v>
      </c>
      <c r="D94" s="90"/>
      <c r="E94" s="24" t="s">
        <v>339</v>
      </c>
      <c r="F94" s="26"/>
      <c r="G94" s="50"/>
      <c r="H94" s="29">
        <f>Inventory_List_Table34141119[[#This Row],[Enheds Pris]]*Inventory_List_Table34141119[[#This Row],[Antal Lager]]</f>
        <v>0</v>
      </c>
      <c r="I94" s="27"/>
      <c r="J94" s="27"/>
      <c r="K94" s="27"/>
      <c r="L94" s="24"/>
    </row>
    <row r="95" spans="2:12" ht="24" customHeight="1">
      <c r="B95" s="28">
        <f>IFERROR((Inventory_List_Table34141119[[#This Row],[Antal Lager]]&lt;=Inventory_List_Table34141119[[#This Row],[Genbestil ved antal]])*(Inventory_List_Table34141119[[#This Row],[Kan ikke bestilles]]="")*valHighlight,0)</f>
        <v>0</v>
      </c>
      <c r="C95" s="24" t="s">
        <v>106</v>
      </c>
      <c r="D95" s="91" t="s">
        <v>478</v>
      </c>
      <c r="E95" s="24" t="s">
        <v>339</v>
      </c>
      <c r="F95" s="26">
        <v>184</v>
      </c>
      <c r="G95" s="50"/>
      <c r="H95" s="29">
        <f>Inventory_List_Table34141119[[#This Row],[Enheds Pris]]*Inventory_List_Table34141119[[#This Row],[Antal Lager]]</f>
        <v>0</v>
      </c>
      <c r="I95" s="27"/>
      <c r="J95" s="27"/>
      <c r="K95" s="27"/>
      <c r="L95" s="24"/>
    </row>
    <row r="96" spans="2:12" ht="24" customHeight="1">
      <c r="B96" s="28">
        <f>IFERROR((Inventory_List_Table34141119[[#This Row],[Antal Lager]]&lt;=Inventory_List_Table34141119[[#This Row],[Genbestil ved antal]])*(Inventory_List_Table34141119[[#This Row],[Kan ikke bestilles]]="")*valHighlight,0)</f>
        <v>0</v>
      </c>
      <c r="C96" s="24" t="s">
        <v>106</v>
      </c>
      <c r="D96" s="90" t="s">
        <v>479</v>
      </c>
      <c r="E96" s="24" t="s">
        <v>339</v>
      </c>
      <c r="F96" s="26"/>
      <c r="G96" s="50"/>
      <c r="H96" s="29">
        <f>Inventory_List_Table34141119[[#This Row],[Enheds Pris]]*Inventory_List_Table34141119[[#This Row],[Antal Lager]]</f>
        <v>0</v>
      </c>
      <c r="I96" s="27"/>
      <c r="J96" s="27"/>
      <c r="K96" s="27"/>
      <c r="L96" s="24"/>
    </row>
    <row r="97" spans="2:12" ht="24" customHeight="1">
      <c r="B97" s="28">
        <f>IFERROR((Inventory_List_Table34141119[[#This Row],[Antal Lager]]&lt;=Inventory_List_Table34141119[[#This Row],[Genbestil ved antal]])*(Inventory_List_Table34141119[[#This Row],[Kan ikke bestilles]]="")*valHighlight,0)</f>
        <v>0</v>
      </c>
      <c r="C97" s="24" t="s">
        <v>106</v>
      </c>
      <c r="D97" s="91" t="s">
        <v>480</v>
      </c>
      <c r="E97" s="24"/>
      <c r="F97" s="26">
        <v>17.989999999999998</v>
      </c>
      <c r="G97" s="50"/>
      <c r="H97" s="29">
        <f>Inventory_List_Table34141119[[#This Row],[Enheds Pris]]*Inventory_List_Table34141119[[#This Row],[Antal Lager]]</f>
        <v>0</v>
      </c>
      <c r="I97" s="27"/>
      <c r="J97" s="27"/>
      <c r="K97" s="27"/>
      <c r="L97" s="24"/>
    </row>
    <row r="98" spans="2:12" ht="24" customHeight="1">
      <c r="B98" s="28">
        <f>IFERROR((Inventory_List_Table34141119[[#This Row],[Antal Lager]]&lt;=Inventory_List_Table34141119[[#This Row],[Genbestil ved antal]])*(Inventory_List_Table34141119[[#This Row],[Kan ikke bestilles]]="")*valHighlight,0)</f>
        <v>0</v>
      </c>
      <c r="C98" s="24"/>
      <c r="D98" s="90" t="s">
        <v>481</v>
      </c>
      <c r="E98" s="24"/>
      <c r="F98" s="26">
        <v>45</v>
      </c>
      <c r="G98" s="50"/>
      <c r="H98" s="29">
        <f>Inventory_List_Table34141119[[#This Row],[Enheds Pris]]*Inventory_List_Table34141119[[#This Row],[Antal Lager]]</f>
        <v>0</v>
      </c>
      <c r="I98" s="27"/>
      <c r="J98" s="27"/>
      <c r="K98" s="27"/>
      <c r="L98" s="24"/>
    </row>
    <row r="99" spans="2:12" ht="24" customHeight="1">
      <c r="B99" s="28">
        <f>IFERROR((Inventory_List_Table34141119[[#This Row],[Antal Lager]]&lt;=Inventory_List_Table34141119[[#This Row],[Genbestil ved antal]])*(Inventory_List_Table34141119[[#This Row],[Kan ikke bestilles]]="")*valHighlight,0)</f>
        <v>0</v>
      </c>
      <c r="C99" s="24"/>
      <c r="D99" s="91" t="s">
        <v>482</v>
      </c>
      <c r="E99" s="24" t="s">
        <v>340</v>
      </c>
      <c r="F99" s="26">
        <v>69.290000000000006</v>
      </c>
      <c r="G99" s="50"/>
      <c r="H99" s="29">
        <f>Inventory_List_Table34141119[[#This Row],[Enheds Pris]]*Inventory_List_Table34141119[[#This Row],[Antal Lager]]</f>
        <v>0</v>
      </c>
      <c r="I99" s="27"/>
      <c r="J99" s="27"/>
      <c r="K99" s="27"/>
      <c r="L99" s="24"/>
    </row>
    <row r="100" spans="2:12" ht="24" customHeight="1">
      <c r="B100" s="51">
        <f>IFERROR((Inventory_List_Table34141119[[#This Row],[Antal Lager]]&lt;=Inventory_List_Table34141119[[#This Row],[Genbestil ved antal]])*(Inventory_List_Table34141119[[#This Row],[Kan ikke bestilles]]="")*valHighlight,0)</f>
        <v>0</v>
      </c>
      <c r="C100" s="35"/>
      <c r="D100" s="90" t="s">
        <v>483</v>
      </c>
      <c r="E100" s="24"/>
      <c r="F100" s="30">
        <v>44</v>
      </c>
      <c r="G100" s="50"/>
      <c r="H100" s="52"/>
      <c r="I100" s="36"/>
      <c r="J100" s="36"/>
      <c r="K100" s="36"/>
      <c r="L100" s="35"/>
    </row>
    <row r="101" spans="2:12" ht="24" customHeight="1">
      <c r="B101" s="51">
        <f>IFERROR((Inventory_List_Table34141119[[#This Row],[Antal Lager]]&lt;=Inventory_List_Table34141119[[#This Row],[Genbestil ved antal]])*(Inventory_List_Table34141119[[#This Row],[Kan ikke bestilles]]="")*valHighlight,0)</f>
        <v>0</v>
      </c>
      <c r="C101" s="35"/>
      <c r="D101" s="91" t="s">
        <v>484</v>
      </c>
      <c r="E101" s="35"/>
      <c r="F101" s="26">
        <v>62.78</v>
      </c>
      <c r="G101" s="53"/>
      <c r="H101" s="56">
        <f>SUM(H4:H100)</f>
        <v>0</v>
      </c>
      <c r="I101" s="36"/>
      <c r="J101" s="36"/>
      <c r="K101" s="36"/>
      <c r="L101" s="35"/>
    </row>
    <row r="102" spans="2:12" ht="24" customHeight="1">
      <c r="B102" s="51">
        <f>IFERROR((Inventory_List_Table34141119[[#This Row],[Antal Lager]]&lt;=Inventory_List_Table34141119[[#This Row],[Genbestil ved antal]])*(Inventory_List_Table34141119[[#This Row],[Kan ikke bestilles]]="")*valHighlight,0)</f>
        <v>0</v>
      </c>
      <c r="C102" s="35"/>
      <c r="D102" s="90" t="s">
        <v>485</v>
      </c>
      <c r="E102" s="35"/>
      <c r="F102" s="30">
        <v>53.94</v>
      </c>
      <c r="G102" s="53"/>
      <c r="H102" s="52">
        <f>Inventory_List_Table34141119[[#This Row],[Enheds Pris]]*Inventory_List_Table34141119[[#This Row],[Antal Lager]]</f>
        <v>0</v>
      </c>
      <c r="I102" s="36"/>
      <c r="J102" s="36"/>
      <c r="K102" s="36"/>
      <c r="L102" s="35"/>
    </row>
    <row r="103" spans="2:12" ht="24" customHeight="1">
      <c r="B103" s="51">
        <f>IFERROR((Inventory_List_Table34141119[[#This Row],[Antal Lager]]&lt;=Inventory_List_Table34141119[[#This Row],[Genbestil ved antal]])*(Inventory_List_Table34141119[[#This Row],[Kan ikke bestilles]]="")*valHighlight,0)</f>
        <v>0</v>
      </c>
      <c r="C103" s="35"/>
      <c r="D103" s="91" t="s">
        <v>486</v>
      </c>
      <c r="E103" s="35"/>
      <c r="F103" s="30">
        <v>52.49</v>
      </c>
      <c r="G103" s="53"/>
      <c r="H103" s="52">
        <f>Inventory_List_Table34141119[[#This Row],[Enheds Pris]]*Inventory_List_Table34141119[[#This Row],[Antal Lager]]</f>
        <v>0</v>
      </c>
      <c r="I103" s="36"/>
      <c r="J103" s="36"/>
      <c r="K103" s="36"/>
      <c r="L103" s="35"/>
    </row>
    <row r="104" spans="2:12" ht="24" customHeight="1">
      <c r="B104" s="51">
        <f>IFERROR((Inventory_List_Table34141119[[#This Row],[Antal Lager]]&lt;=Inventory_List_Table34141119[[#This Row],[Genbestil ved antal]])*(Inventory_List_Table34141119[[#This Row],[Kan ikke bestilles]]="")*valHighlight,0)</f>
        <v>0</v>
      </c>
      <c r="C104" s="35"/>
      <c r="D104" s="90" t="s">
        <v>487</v>
      </c>
      <c r="E104" s="35"/>
      <c r="F104" s="30">
        <v>12</v>
      </c>
      <c r="G104" s="53"/>
      <c r="H104" s="52">
        <f>Inventory_List_Table34141119[[#This Row],[Enheds Pris]]*Inventory_List_Table34141119[[#This Row],[Antal Lager]]</f>
        <v>0</v>
      </c>
      <c r="I104" s="36"/>
      <c r="J104" s="36"/>
      <c r="K104" s="36"/>
      <c r="L104" s="35"/>
    </row>
    <row r="105" spans="2:12" ht="24" customHeight="1">
      <c r="B105" s="51">
        <f>IFERROR((Inventory_List_Table34141119[[#This Row],[Antal Lager]]&lt;=Inventory_List_Table34141119[[#This Row],[Genbestil ved antal]])*(Inventory_List_Table34141119[[#This Row],[Kan ikke bestilles]]="")*valHighlight,0)</f>
        <v>0</v>
      </c>
      <c r="C105" s="35"/>
      <c r="D105" s="91" t="s">
        <v>488</v>
      </c>
      <c r="E105" s="35"/>
      <c r="F105" s="30">
        <v>2450</v>
      </c>
      <c r="G105" s="53"/>
      <c r="H105" s="52">
        <f>Inventory_List_Table34141119[[#This Row],[Enheds Pris]]*Inventory_List_Table34141119[[#This Row],[Antal Lager]]</f>
        <v>0</v>
      </c>
      <c r="I105" s="36"/>
      <c r="J105" s="36"/>
      <c r="K105" s="36"/>
      <c r="L105" s="35"/>
    </row>
    <row r="106" spans="2:12" ht="24" customHeight="1">
      <c r="B106" s="51">
        <f>IFERROR((Inventory_List_Table34141119[[#This Row],[Antal Lager]]&lt;=Inventory_List_Table34141119[[#This Row],[Genbestil ved antal]])*(Inventory_List_Table34141119[[#This Row],[Kan ikke bestilles]]="")*valHighlight,0)</f>
        <v>0</v>
      </c>
      <c r="C106" s="35"/>
      <c r="D106" s="90" t="s">
        <v>489</v>
      </c>
      <c r="E106" s="35"/>
      <c r="F106" s="30">
        <v>68.239999999999995</v>
      </c>
      <c r="G106" s="53"/>
      <c r="H106" s="52">
        <f>Inventory_List_Table34141119[[#This Row],[Enheds Pris]]*Inventory_List_Table34141119[[#This Row],[Antal Lager]]</f>
        <v>0</v>
      </c>
      <c r="I106" s="36"/>
      <c r="J106" s="36"/>
      <c r="K106" s="36"/>
      <c r="L106" s="35"/>
    </row>
    <row r="107" spans="2:12" ht="24" customHeight="1">
      <c r="B107" s="51">
        <f>IFERROR((Inventory_List_Table34141119[[#This Row],[Antal Lager]]&lt;=Inventory_List_Table34141119[[#This Row],[Genbestil ved antal]])*(Inventory_List_Table34141119[[#This Row],[Kan ikke bestilles]]="")*valHighlight,0)</f>
        <v>0</v>
      </c>
      <c r="C107" s="35"/>
      <c r="D107" s="91" t="s">
        <v>490</v>
      </c>
      <c r="E107" s="35"/>
      <c r="F107" s="30">
        <v>51.24</v>
      </c>
      <c r="G107" s="53"/>
      <c r="H107" s="52">
        <f>Inventory_List_Table34141119[[#This Row],[Enheds Pris]]*Inventory_List_Table34141119[[#This Row],[Antal Lager]]</f>
        <v>0</v>
      </c>
      <c r="I107" s="36"/>
      <c r="J107" s="36"/>
      <c r="K107" s="36"/>
      <c r="L107" s="35"/>
    </row>
    <row r="108" spans="2:12" ht="24" customHeight="1">
      <c r="B108" s="51">
        <f>IFERROR((Inventory_List_Table34141119[[#This Row],[Antal Lager]]&lt;=Inventory_List_Table34141119[[#This Row],[Genbestil ved antal]])*(Inventory_List_Table34141119[[#This Row],[Kan ikke bestilles]]="")*valHighlight,0)</f>
        <v>0</v>
      </c>
      <c r="C108" s="35"/>
      <c r="D108" s="90" t="s">
        <v>491</v>
      </c>
      <c r="E108" s="35"/>
      <c r="F108" s="30">
        <v>15.44</v>
      </c>
      <c r="G108" s="53"/>
      <c r="H108" s="52">
        <f>Inventory_List_Table34141119[[#This Row],[Enheds Pris]]*Inventory_List_Table34141119[[#This Row],[Antal Lager]]</f>
        <v>0</v>
      </c>
      <c r="I108" s="36"/>
      <c r="J108" s="36"/>
      <c r="K108" s="36"/>
      <c r="L108" s="35"/>
    </row>
    <row r="109" spans="2:12" ht="24" customHeight="1">
      <c r="B109" s="51">
        <f>IFERROR((Inventory_List_Table34141119[[#This Row],[Antal Lager]]&lt;=Inventory_List_Table34141119[[#This Row],[Genbestil ved antal]])*(Inventory_List_Table34141119[[#This Row],[Kan ikke bestilles]]="")*valHighlight,0)</f>
        <v>0</v>
      </c>
      <c r="C109" s="35"/>
      <c r="D109" s="91" t="s">
        <v>492</v>
      </c>
      <c r="E109" s="35"/>
      <c r="F109" s="30">
        <v>100</v>
      </c>
      <c r="G109" s="53"/>
      <c r="H109" s="52">
        <f>Inventory_List_Table34141119[[#This Row],[Enheds Pris]]*Inventory_List_Table34141119[[#This Row],[Antal Lager]]</f>
        <v>0</v>
      </c>
      <c r="I109" s="36"/>
      <c r="J109" s="36"/>
      <c r="K109" s="36"/>
      <c r="L109" s="35"/>
    </row>
    <row r="110" spans="2:12" ht="24" customHeight="1">
      <c r="B110" s="51">
        <f>IFERROR((Inventory_List_Table34141119[[#This Row],[Antal Lager]]&lt;=Inventory_List_Table34141119[[#This Row],[Genbestil ved antal]])*(Inventory_List_Table34141119[[#This Row],[Kan ikke bestilles]]="")*valHighlight,0)</f>
        <v>0</v>
      </c>
      <c r="C110" s="35"/>
      <c r="D110" s="90" t="s">
        <v>493</v>
      </c>
      <c r="E110" s="35"/>
      <c r="F110" s="30">
        <v>17</v>
      </c>
      <c r="G110" s="53"/>
      <c r="H110" s="52">
        <f>Inventory_List_Table34141119[[#This Row],[Enheds Pris]]*Inventory_List_Table34141119[[#This Row],[Antal Lager]]</f>
        <v>0</v>
      </c>
      <c r="I110" s="36"/>
      <c r="J110" s="36"/>
      <c r="K110" s="36"/>
      <c r="L110" s="35"/>
    </row>
    <row r="111" spans="2:12" ht="24" customHeight="1">
      <c r="B111" s="51">
        <f>IFERROR((Inventory_List_Table34141119[[#This Row],[Antal Lager]]&lt;=Inventory_List_Table34141119[[#This Row],[Genbestil ved antal]])*(Inventory_List_Table34141119[[#This Row],[Kan ikke bestilles]]="")*valHighlight,0)</f>
        <v>0</v>
      </c>
      <c r="C111" s="35"/>
      <c r="D111" s="91" t="s">
        <v>494</v>
      </c>
      <c r="E111" s="35"/>
      <c r="F111" s="30">
        <v>35</v>
      </c>
      <c r="G111" s="53"/>
      <c r="H111" s="52">
        <f>Inventory_List_Table34141119[[#This Row],[Enheds Pris]]*Inventory_List_Table34141119[[#This Row],[Antal Lager]]</f>
        <v>0</v>
      </c>
      <c r="I111" s="36"/>
      <c r="J111" s="36"/>
      <c r="K111" s="36"/>
      <c r="L111" s="35"/>
    </row>
    <row r="112" spans="2:12" ht="24" customHeight="1">
      <c r="B112" s="51">
        <f>IFERROR((Inventory_List_Table34141119[[#This Row],[Antal Lager]]&lt;=Inventory_List_Table34141119[[#This Row],[Genbestil ved antal]])*(Inventory_List_Table34141119[[#This Row],[Kan ikke bestilles]]="")*valHighlight,0)</f>
        <v>0</v>
      </c>
      <c r="C112" s="35"/>
      <c r="D112" s="90" t="s">
        <v>495</v>
      </c>
      <c r="E112" s="35"/>
      <c r="F112" s="30">
        <v>11.54</v>
      </c>
      <c r="G112" s="53"/>
      <c r="H112" s="52">
        <f>Inventory_List_Table34141119[[#This Row],[Enheds Pris]]*Inventory_List_Table34141119[[#This Row],[Antal Lager]]</f>
        <v>0</v>
      </c>
      <c r="I112" s="36"/>
      <c r="J112" s="36"/>
      <c r="K112" s="36"/>
      <c r="L112" s="35"/>
    </row>
    <row r="113" spans="2:12" ht="24" customHeight="1">
      <c r="B113" s="51">
        <f>IFERROR((Inventory_List_Table34141119[[#This Row],[Antal Lager]]&lt;=Inventory_List_Table34141119[[#This Row],[Genbestil ved antal]])*(Inventory_List_Table34141119[[#This Row],[Kan ikke bestilles]]="")*valHighlight,0)</f>
        <v>0</v>
      </c>
      <c r="C113" s="35"/>
      <c r="D113" s="91" t="s">
        <v>496</v>
      </c>
      <c r="E113" s="35"/>
      <c r="F113" s="30">
        <v>4.57</v>
      </c>
      <c r="G113" s="53"/>
      <c r="H113" s="52">
        <f>Inventory_List_Table34141119[[#This Row],[Enheds Pris]]*Inventory_List_Table34141119[[#This Row],[Antal Lager]]</f>
        <v>0</v>
      </c>
      <c r="I113" s="36"/>
      <c r="J113" s="36"/>
      <c r="K113" s="36"/>
      <c r="L113" s="35"/>
    </row>
    <row r="114" spans="2:12" ht="24" customHeight="1">
      <c r="B114" s="51">
        <f>IFERROR((Inventory_List_Table34141119[[#This Row],[Antal Lager]]&lt;=Inventory_List_Table34141119[[#This Row],[Genbestil ved antal]])*(Inventory_List_Table34141119[[#This Row],[Kan ikke bestilles]]="")*valHighlight,0)</f>
        <v>0</v>
      </c>
      <c r="C114" s="35"/>
      <c r="D114" s="90" t="s">
        <v>497</v>
      </c>
      <c r="E114" s="35"/>
      <c r="F114" s="30">
        <v>86.69</v>
      </c>
      <c r="G114" s="53"/>
      <c r="H114" s="52">
        <f>Inventory_List_Table34141119[[#This Row],[Enheds Pris]]*Inventory_List_Table34141119[[#This Row],[Antal Lager]]</f>
        <v>0</v>
      </c>
      <c r="I114" s="36"/>
      <c r="J114" s="36"/>
      <c r="K114" s="36"/>
      <c r="L114" s="35"/>
    </row>
    <row r="115" spans="2:12" ht="24" customHeight="1">
      <c r="B115" s="51">
        <f>IFERROR((Inventory_List_Table34141119[[#This Row],[Antal Lager]]&lt;=Inventory_List_Table34141119[[#This Row],[Genbestil ved antal]])*(Inventory_List_Table34141119[[#This Row],[Kan ikke bestilles]]="")*valHighlight,0)</f>
        <v>0</v>
      </c>
      <c r="C115" s="35"/>
      <c r="D115" s="91" t="s">
        <v>498</v>
      </c>
      <c r="E115" s="35"/>
      <c r="F115" s="30">
        <v>30.79</v>
      </c>
      <c r="G115" s="53"/>
      <c r="H115" s="52">
        <f>Inventory_List_Table34141119[[#This Row],[Enheds Pris]]*Inventory_List_Table34141119[[#This Row],[Antal Lager]]</f>
        <v>0</v>
      </c>
      <c r="I115" s="36"/>
      <c r="J115" s="36"/>
      <c r="K115" s="36"/>
      <c r="L115" s="35"/>
    </row>
    <row r="116" spans="2:12" ht="24" customHeight="1">
      <c r="B116" s="51">
        <f>IFERROR((Inventory_List_Table34141119[[#This Row],[Antal Lager]]&lt;=Inventory_List_Table34141119[[#This Row],[Genbestil ved antal]])*(Inventory_List_Table34141119[[#This Row],[Kan ikke bestilles]]="")*valHighlight,0)</f>
        <v>0</v>
      </c>
      <c r="C116" s="35"/>
      <c r="D116" s="90" t="s">
        <v>499</v>
      </c>
      <c r="E116" s="35"/>
      <c r="F116" s="30">
        <v>535.45000000000005</v>
      </c>
      <c r="G116" s="53"/>
      <c r="H116" s="52">
        <f>Inventory_List_Table34141119[[#This Row],[Enheds Pris]]*Inventory_List_Table34141119[[#This Row],[Antal Lager]]</f>
        <v>0</v>
      </c>
      <c r="I116" s="36"/>
      <c r="J116" s="36"/>
      <c r="K116" s="36"/>
      <c r="L116" s="35"/>
    </row>
    <row r="117" spans="2:12" ht="24" customHeight="1">
      <c r="B117" s="51">
        <f>IFERROR((Inventory_List_Table34141119[[#This Row],[Antal Lager]]&lt;=Inventory_List_Table34141119[[#This Row],[Genbestil ved antal]])*(Inventory_List_Table34141119[[#This Row],[Kan ikke bestilles]]="")*valHighlight,0)</f>
        <v>0</v>
      </c>
      <c r="C117" s="35"/>
      <c r="D117" s="91" t="s">
        <v>500</v>
      </c>
      <c r="E117" s="35"/>
      <c r="F117" s="30">
        <v>535.45000000000005</v>
      </c>
      <c r="G117" s="53"/>
      <c r="H117" s="52">
        <f>Inventory_List_Table34141119[[#This Row],[Enheds Pris]]*Inventory_List_Table34141119[[#This Row],[Antal Lager]]</f>
        <v>0</v>
      </c>
      <c r="I117" s="36"/>
      <c r="J117" s="36"/>
      <c r="K117" s="36"/>
      <c r="L117" s="35"/>
    </row>
    <row r="118" spans="2:12" ht="24" customHeight="1">
      <c r="B118" s="51">
        <f>IFERROR((Inventory_List_Table34141119[[#This Row],[Antal Lager]]&lt;=Inventory_List_Table34141119[[#This Row],[Genbestil ved antal]])*(Inventory_List_Table34141119[[#This Row],[Kan ikke bestilles]]="")*valHighlight,0)</f>
        <v>0</v>
      </c>
      <c r="C118" s="35"/>
      <c r="D118" s="90" t="s">
        <v>501</v>
      </c>
      <c r="E118" s="35"/>
      <c r="F118" s="30">
        <v>535.45000000000005</v>
      </c>
      <c r="G118" s="53"/>
      <c r="H118" s="52">
        <f>Inventory_List_Table34141119[[#This Row],[Enheds Pris]]*Inventory_List_Table34141119[[#This Row],[Antal Lager]]</f>
        <v>0</v>
      </c>
      <c r="I118" s="36"/>
      <c r="J118" s="36"/>
      <c r="K118" s="36"/>
      <c r="L118" s="35"/>
    </row>
    <row r="119" spans="2:12" ht="24" customHeight="1">
      <c r="B119" s="51">
        <f>IFERROR((Inventory_List_Table34141119[[#This Row],[Antal Lager]]&lt;=Inventory_List_Table34141119[[#This Row],[Genbestil ved antal]])*(Inventory_List_Table34141119[[#This Row],[Kan ikke bestilles]]="")*valHighlight,0)</f>
        <v>0</v>
      </c>
      <c r="C119" s="35"/>
      <c r="D119" s="91" t="s">
        <v>502</v>
      </c>
      <c r="E119" s="35"/>
      <c r="F119" s="30">
        <v>502.47</v>
      </c>
      <c r="G119" s="53"/>
      <c r="H119" s="52">
        <f>Inventory_List_Table34141119[[#This Row],[Enheds Pris]]*Inventory_List_Table34141119[[#This Row],[Antal Lager]]</f>
        <v>0</v>
      </c>
      <c r="I119" s="36"/>
      <c r="J119" s="36"/>
      <c r="K119" s="36"/>
      <c r="L119" s="35"/>
    </row>
    <row r="120" spans="2:12" ht="24" customHeight="1">
      <c r="B120" s="51">
        <f>IFERROR((Inventory_List_Table34141119[[#This Row],[Antal Lager]]&lt;=Inventory_List_Table34141119[[#This Row],[Genbestil ved antal]])*(Inventory_List_Table34141119[[#This Row],[Kan ikke bestilles]]="")*valHighlight,0)</f>
        <v>0</v>
      </c>
      <c r="C120" s="35"/>
      <c r="D120" s="90" t="s">
        <v>503</v>
      </c>
      <c r="E120" s="35"/>
      <c r="F120" s="30">
        <v>535.45000000000005</v>
      </c>
      <c r="G120" s="53"/>
      <c r="H120" s="52">
        <f>Inventory_List_Table34141119[[#This Row],[Enheds Pris]]*Inventory_List_Table34141119[[#This Row],[Antal Lager]]</f>
        <v>0</v>
      </c>
      <c r="I120" s="36"/>
      <c r="J120" s="36"/>
      <c r="K120" s="36"/>
      <c r="L120" s="35"/>
    </row>
    <row r="121" spans="2:12" ht="24" customHeight="1">
      <c r="B121" s="51">
        <f>IFERROR((Inventory_List_Table34141119[[#This Row],[Antal Lager]]&lt;=Inventory_List_Table34141119[[#This Row],[Genbestil ved antal]])*(Inventory_List_Table34141119[[#This Row],[Kan ikke bestilles]]="")*valHighlight,0)</f>
        <v>0</v>
      </c>
      <c r="C121" s="35"/>
      <c r="D121" s="91" t="s">
        <v>504</v>
      </c>
      <c r="E121" s="35"/>
      <c r="F121" s="30">
        <v>1950.24</v>
      </c>
      <c r="G121" s="53"/>
      <c r="H121" s="52">
        <f>Inventory_List_Table34141119[[#This Row],[Enheds Pris]]*Inventory_List_Table34141119[[#This Row],[Antal Lager]]</f>
        <v>0</v>
      </c>
      <c r="I121" s="36"/>
      <c r="J121" s="36"/>
      <c r="K121" s="36"/>
      <c r="L121" s="35"/>
    </row>
    <row r="122" spans="2:12" ht="24" customHeight="1">
      <c r="B122" s="51">
        <f>IFERROR((Inventory_List_Table34141119[[#This Row],[Antal Lager]]&lt;=Inventory_List_Table34141119[[#This Row],[Genbestil ved antal]])*(Inventory_List_Table34141119[[#This Row],[Kan ikke bestilles]]="")*valHighlight,0)</f>
        <v>0</v>
      </c>
      <c r="C122" s="35"/>
      <c r="D122" s="90" t="s">
        <v>58</v>
      </c>
      <c r="E122" s="35"/>
      <c r="F122" s="30">
        <v>98</v>
      </c>
      <c r="G122" s="53"/>
      <c r="H122" s="52">
        <f>Inventory_List_Table34141119[[#This Row],[Enheds Pris]]*Inventory_List_Table34141119[[#This Row],[Antal Lager]]</f>
        <v>0</v>
      </c>
      <c r="I122" s="36"/>
      <c r="J122" s="36"/>
      <c r="K122" s="36"/>
      <c r="L122" s="35"/>
    </row>
    <row r="123" spans="2:12" ht="24" customHeight="1">
      <c r="B123" s="51">
        <f>IFERROR((Inventory_List_Table34141119[[#This Row],[Antal Lager]]&lt;=Inventory_List_Table34141119[[#This Row],[Genbestil ved antal]])*(Inventory_List_Table34141119[[#This Row],[Kan ikke bestilles]]="")*valHighlight,0)</f>
        <v>0</v>
      </c>
      <c r="C123" s="35"/>
      <c r="D123" s="91" t="s">
        <v>505</v>
      </c>
      <c r="E123" s="35"/>
      <c r="F123" s="30">
        <v>208.8</v>
      </c>
      <c r="G123" s="53"/>
      <c r="H123" s="52">
        <f>Inventory_List_Table34141119[[#This Row],[Enheds Pris]]*Inventory_List_Table34141119[[#This Row],[Antal Lager]]</f>
        <v>0</v>
      </c>
      <c r="I123" s="36"/>
      <c r="J123" s="36"/>
      <c r="K123" s="36"/>
      <c r="L123" s="35"/>
    </row>
    <row r="124" spans="2:12" ht="24" customHeight="1">
      <c r="B124" s="51">
        <f>IFERROR((Inventory_List_Table34141119[[#This Row],[Antal Lager]]&lt;=Inventory_List_Table34141119[[#This Row],[Genbestil ved antal]])*(Inventory_List_Table34141119[[#This Row],[Kan ikke bestilles]]="")*valHighlight,0)</f>
        <v>0</v>
      </c>
      <c r="C124" s="35"/>
      <c r="D124" s="90" t="s">
        <v>506</v>
      </c>
      <c r="E124" s="35"/>
      <c r="F124" s="30">
        <v>80</v>
      </c>
      <c r="G124" s="53"/>
      <c r="H124" s="52">
        <f>Inventory_List_Table34141119[[#This Row],[Enheds Pris]]*Inventory_List_Table34141119[[#This Row],[Antal Lager]]</f>
        <v>0</v>
      </c>
      <c r="I124" s="36"/>
      <c r="J124" s="36"/>
      <c r="K124" s="36"/>
      <c r="L124" s="35"/>
    </row>
    <row r="125" spans="2:12" ht="24" customHeight="1">
      <c r="B125" s="51">
        <f>IFERROR((Inventory_List_Table34141119[[#This Row],[Antal Lager]]&lt;=Inventory_List_Table34141119[[#This Row],[Genbestil ved antal]])*(Inventory_List_Table34141119[[#This Row],[Kan ikke bestilles]]="")*valHighlight,0)</f>
        <v>0</v>
      </c>
      <c r="C125" s="35"/>
      <c r="D125" s="92"/>
      <c r="E125" s="35"/>
      <c r="F125" s="30"/>
      <c r="G125" s="53"/>
      <c r="H125" s="52"/>
      <c r="I125" s="36"/>
      <c r="J125" s="36"/>
      <c r="K125" s="36"/>
      <c r="L125" s="35"/>
    </row>
    <row r="126" spans="2:12" ht="24" customHeight="1">
      <c r="B126" s="51">
        <f>IFERROR((Inventory_List_Table34141119[[#This Row],[Antal Lager]]&lt;=Inventory_List_Table34141119[[#This Row],[Genbestil ved antal]])*(Inventory_List_Table34141119[[#This Row],[Kan ikke bestilles]]="")*valHighlight,0)</f>
        <v>0</v>
      </c>
      <c r="C126" s="35"/>
      <c r="D126" s="92"/>
      <c r="E126" s="35"/>
      <c r="F126" s="30"/>
      <c r="G126" s="53"/>
      <c r="H126" s="52"/>
      <c r="I126" s="36"/>
      <c r="J126" s="36"/>
      <c r="K126" s="36"/>
      <c r="L126" s="35"/>
    </row>
    <row r="127" spans="2:12" ht="24" customHeight="1">
      <c r="B127" s="51">
        <f>IFERROR((Inventory_List_Table34141119[[#This Row],[Antal Lager]]&lt;=Inventory_List_Table34141119[[#This Row],[Genbestil ved antal]])*(Inventory_List_Table34141119[[#This Row],[Kan ikke bestilles]]="")*valHighlight,0)</f>
        <v>0</v>
      </c>
      <c r="C127" s="35"/>
      <c r="D127" s="92"/>
      <c r="E127" s="35"/>
      <c r="F127" s="26" t="s">
        <v>333</v>
      </c>
      <c r="G127" s="53"/>
      <c r="H127" s="52">
        <f>SUM(H4:H125)</f>
        <v>0</v>
      </c>
      <c r="I127" s="36"/>
      <c r="J127" s="36"/>
      <c r="K127" s="36"/>
      <c r="L127" s="35"/>
    </row>
  </sheetData>
  <sheetProtection sheet="1" objects="1" scenarios="1"/>
  <conditionalFormatting sqref="G4:G43 G98:G99">
    <cfRule type="expression" dxfId="40" priority="1">
      <formula>$M4="Yes"</formula>
    </cfRule>
  </conditionalFormatting>
  <conditionalFormatting sqref="G44:G54">
    <cfRule type="expression" dxfId="39" priority="3">
      <formula>$M44="Yes"</formula>
    </cfRule>
  </conditionalFormatting>
  <conditionalFormatting sqref="G55:G60">
    <cfRule type="expression" dxfId="38" priority="5">
      <formula>$M55="Yes"</formula>
    </cfRule>
  </conditionalFormatting>
  <conditionalFormatting sqref="G61:G66">
    <cfRule type="expression" dxfId="37" priority="7">
      <formula>$M61="Yes"</formula>
    </cfRule>
  </conditionalFormatting>
  <conditionalFormatting sqref="G67:G72">
    <cfRule type="expression" dxfId="36" priority="9">
      <formula>$M67="Yes"</formula>
    </cfRule>
  </conditionalFormatting>
  <conditionalFormatting sqref="G73:G78">
    <cfRule type="expression" dxfId="35" priority="11">
      <formula>$M73="Yes"</formula>
    </cfRule>
  </conditionalFormatting>
  <conditionalFormatting sqref="G79:G84">
    <cfRule type="expression" dxfId="34" priority="13">
      <formula>$M79="Yes"</formula>
    </cfRule>
  </conditionalFormatting>
  <conditionalFormatting sqref="G85:G90">
    <cfRule type="expression" dxfId="33" priority="15">
      <formula>$M85="Yes"</formula>
    </cfRule>
  </conditionalFormatting>
  <conditionalFormatting sqref="G91:G96">
    <cfRule type="expression" dxfId="32" priority="17">
      <formula>$M91="Yes"</formula>
    </cfRule>
  </conditionalFormatting>
  <conditionalFormatting sqref="G97">
    <cfRule type="expression" dxfId="31" priority="19">
      <formula>$M97="Yes"</formula>
    </cfRule>
  </conditionalFormatting>
  <dataValidations count="15">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CE6C8AD5-552B-4F2A-9F0D-DE687F0E35BC}"/>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6BF988A8-B96E-4C3B-8278-DC9E8ACB86B0}">
      <formula1>"Yes, No"</formula1>
    </dataValidation>
    <dataValidation type="list" allowBlank="1" showInputMessage="1" showErrorMessage="1" sqref="L4:L127" xr:uid="{A51B72EC-F36B-4E07-A8B4-ED5A83106221}">
      <formula1>"Yes"</formula1>
    </dataValidation>
    <dataValidation allowBlank="1" showInputMessage="1" showErrorMessage="1" prompt="Enter a description of the item in this column" sqref="E3" xr:uid="{D55E4107-1E8C-4EC7-A92F-19402DB81349}"/>
    <dataValidation allowBlank="1" showInputMessage="1" showErrorMessage="1" prompt="Enter the unit price of each item in this column" sqref="F3" xr:uid="{EE543D36-A98D-40C1-B12A-87035FF3DC41}"/>
    <dataValidation allowBlank="1" showInputMessage="1" showErrorMessage="1" prompt="Enter the quantity in stock for each item in this column" sqref="G3" xr:uid="{F586C04E-33FF-4AAA-99A1-C18F1FD15BC4}"/>
    <dataValidation allowBlank="1" showInputMessage="1" showErrorMessage="1" prompt="This is an automated column._x000a__x000a_The inventory value for each item is automatically calculated in this column." sqref="H3" xr:uid="{735000E1-FB64-43B5-A94B-FD4A8884A1A8}"/>
    <dataValidation allowBlank="1" showInputMessage="1" showErrorMessage="1" prompt="Enter the reorder level for each item in this column" sqref="I3" xr:uid="{C498A999-292E-4EFC-99B3-EF3E5B6F96A3}"/>
    <dataValidation allowBlank="1" showInputMessage="1" showErrorMessage="1" prompt="Enter the number of days it takes to reorder each item in this column" sqref="J3" xr:uid="{34675172-5320-4662-89D8-68080CA60BB2}"/>
    <dataValidation allowBlank="1" showInputMessage="1" showErrorMessage="1" prompt="Enter the quantity in reorder for each item in this column" sqref="K3" xr:uid="{878FCC8B-BA8D-4EAA-ADF8-A99ADB727A4D}"/>
    <dataValidation allowBlank="1" showInputMessage="1" showErrorMessage="1" prompt="Enter yes if the item has been discontinued. When a yes is entered, the corresponding row is highlighted a light grey and the font style changed to strikethrough" sqref="L3" xr:uid="{B374AC23-5139-43F8-8CBA-D7B7AEE7FC70}"/>
    <dataValidation allowBlank="1" showInputMessage="1" showErrorMessage="1" prompt="Enter the name of the item in this column" sqref="D3" xr:uid="{65B0CD45-7E9F-4AB0-9427-3CDFF22660C8}"/>
    <dataValidation allowBlank="1" showInputMessage="1" showErrorMessage="1" prompt="Enter the item inventory ID in this column" sqref="C3" xr:uid="{3264FA07-45D6-4E9A-8869-7D4969E1F6B6}"/>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1F52645F-2067-471F-9556-8E7D7B6A950C}"/>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BFDF303B-7287-4A1B-9EBC-517448DE23A8}"/>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80" id="{78812593-E2E8-41BA-B131-28B6CA217229}">
            <x14:iconSet showValue="0" custom="1">
              <x14:cfvo type="percent">
                <xm:f>0</xm:f>
              </x14:cfvo>
              <x14:cfvo type="num">
                <xm:f>-1</xm:f>
              </x14:cfvo>
              <x14:cfvo type="num">
                <xm:f>1</xm:f>
              </x14:cfvo>
              <x14:cfIcon iconSet="NoIcons" iconId="0"/>
              <x14:cfIcon iconSet="NoIcons" iconId="0"/>
              <x14:cfIcon iconSet="3Flags" iconId="0"/>
            </x14:iconSet>
          </x14:cfRule>
          <xm:sqref>B4:B43</xm:sqref>
        </x14:conditionalFormatting>
        <x14:conditionalFormatting xmlns:xm="http://schemas.microsoft.com/office/excel/2006/main">
          <x14:cfRule type="iconSet" priority="77" id="{300FD1CA-9D11-47C8-A1BA-3BEC1F5DC1BF}">
            <x14:iconSet showValue="0" custom="1">
              <x14:cfvo type="percent">
                <xm:f>0</xm:f>
              </x14:cfvo>
              <x14:cfvo type="num">
                <xm:f>-1</xm:f>
              </x14:cfvo>
              <x14:cfvo type="num">
                <xm:f>1</xm:f>
              </x14:cfvo>
              <x14:cfIcon iconSet="NoIcons" iconId="0"/>
              <x14:cfIcon iconSet="NoIcons" iconId="0"/>
              <x14:cfIcon iconSet="3Flags" iconId="0"/>
            </x14:iconSet>
          </x14:cfRule>
          <xm:sqref>B44:B54</xm:sqref>
        </x14:conditionalFormatting>
        <x14:conditionalFormatting xmlns:xm="http://schemas.microsoft.com/office/excel/2006/main">
          <x14:cfRule type="iconSet" priority="70" id="{6AD18732-66D1-4F97-A441-CDCBEFA8C5F7}">
            <x14:iconSet showValue="0" custom="1">
              <x14:cfvo type="percent">
                <xm:f>0</xm:f>
              </x14:cfvo>
              <x14:cfvo type="num">
                <xm:f>-1</xm:f>
              </x14:cfvo>
              <x14:cfvo type="num">
                <xm:f>1</xm:f>
              </x14:cfvo>
              <x14:cfIcon iconSet="NoIcons" iconId="0"/>
              <x14:cfIcon iconSet="NoIcons" iconId="0"/>
              <x14:cfIcon iconSet="3Flags" iconId="0"/>
            </x14:iconSet>
          </x14:cfRule>
          <xm:sqref>B55:B60</xm:sqref>
        </x14:conditionalFormatting>
        <x14:conditionalFormatting xmlns:xm="http://schemas.microsoft.com/office/excel/2006/main">
          <x14:cfRule type="iconSet" priority="65" id="{619BBD9B-B9F4-426A-BF81-485C0FD6028D}">
            <x14:iconSet showValue="0" custom="1">
              <x14:cfvo type="percent">
                <xm:f>0</xm:f>
              </x14:cfvo>
              <x14:cfvo type="num">
                <xm:f>-1</xm:f>
              </x14:cfvo>
              <x14:cfvo type="num">
                <xm:f>1</xm:f>
              </x14:cfvo>
              <x14:cfIcon iconSet="NoIcons" iconId="0"/>
              <x14:cfIcon iconSet="NoIcons" iconId="0"/>
              <x14:cfIcon iconSet="3Flags" iconId="0"/>
            </x14:iconSet>
          </x14:cfRule>
          <xm:sqref>B61:B66</xm:sqref>
        </x14:conditionalFormatting>
        <x14:conditionalFormatting xmlns:xm="http://schemas.microsoft.com/office/excel/2006/main">
          <x14:cfRule type="iconSet" priority="60" id="{3987178F-DFCD-4040-9209-5DDDCA954061}">
            <x14:iconSet showValue="0" custom="1">
              <x14:cfvo type="percent">
                <xm:f>0</xm:f>
              </x14:cfvo>
              <x14:cfvo type="num">
                <xm:f>-1</xm:f>
              </x14:cfvo>
              <x14:cfvo type="num">
                <xm:f>1</xm:f>
              </x14:cfvo>
              <x14:cfIcon iconSet="NoIcons" iconId="0"/>
              <x14:cfIcon iconSet="NoIcons" iconId="0"/>
              <x14:cfIcon iconSet="3Flags" iconId="0"/>
            </x14:iconSet>
          </x14:cfRule>
          <xm:sqref>B67:B72</xm:sqref>
        </x14:conditionalFormatting>
        <x14:conditionalFormatting xmlns:xm="http://schemas.microsoft.com/office/excel/2006/main">
          <x14:cfRule type="iconSet" priority="55" id="{937325B0-47BB-4F1F-A312-9E396F7255EE}">
            <x14:iconSet showValue="0" custom="1">
              <x14:cfvo type="percent">
                <xm:f>0</xm:f>
              </x14:cfvo>
              <x14:cfvo type="num">
                <xm:f>-1</xm:f>
              </x14:cfvo>
              <x14:cfvo type="num">
                <xm:f>1</xm:f>
              </x14:cfvo>
              <x14:cfIcon iconSet="NoIcons" iconId="0"/>
              <x14:cfIcon iconSet="NoIcons" iconId="0"/>
              <x14:cfIcon iconSet="3Flags" iconId="0"/>
            </x14:iconSet>
          </x14:cfRule>
          <xm:sqref>B73:B78</xm:sqref>
        </x14:conditionalFormatting>
        <x14:conditionalFormatting xmlns:xm="http://schemas.microsoft.com/office/excel/2006/main">
          <x14:cfRule type="iconSet" priority="50" id="{C3932CE5-4DA1-47DF-8A01-1A1DB5197EB1}">
            <x14:iconSet showValue="0" custom="1">
              <x14:cfvo type="percent">
                <xm:f>0</xm:f>
              </x14:cfvo>
              <x14:cfvo type="num">
                <xm:f>-1</xm:f>
              </x14:cfvo>
              <x14:cfvo type="num">
                <xm:f>1</xm:f>
              </x14:cfvo>
              <x14:cfIcon iconSet="NoIcons" iconId="0"/>
              <x14:cfIcon iconSet="NoIcons" iconId="0"/>
              <x14:cfIcon iconSet="3Flags" iconId="0"/>
            </x14:iconSet>
          </x14:cfRule>
          <xm:sqref>B79:B84</xm:sqref>
        </x14:conditionalFormatting>
        <x14:conditionalFormatting xmlns:xm="http://schemas.microsoft.com/office/excel/2006/main">
          <x14:cfRule type="iconSet" priority="45" id="{4ABBD667-346D-448E-87BF-7CFE810A2799}">
            <x14:iconSet showValue="0" custom="1">
              <x14:cfvo type="percent">
                <xm:f>0</xm:f>
              </x14:cfvo>
              <x14:cfvo type="num">
                <xm:f>-1</xm:f>
              </x14:cfvo>
              <x14:cfvo type="num">
                <xm:f>1</xm:f>
              </x14:cfvo>
              <x14:cfIcon iconSet="NoIcons" iconId="0"/>
              <x14:cfIcon iconSet="NoIcons" iconId="0"/>
              <x14:cfIcon iconSet="3Flags" iconId="0"/>
            </x14:iconSet>
          </x14:cfRule>
          <xm:sqref>B85:B90</xm:sqref>
        </x14:conditionalFormatting>
        <x14:conditionalFormatting xmlns:xm="http://schemas.microsoft.com/office/excel/2006/main">
          <x14:cfRule type="iconSet" priority="40" id="{3D4CDF0C-DCD2-4CC0-99B8-71531A0A8417}">
            <x14:iconSet showValue="0" custom="1">
              <x14:cfvo type="percent">
                <xm:f>0</xm:f>
              </x14:cfvo>
              <x14:cfvo type="num">
                <xm:f>-1</xm:f>
              </x14:cfvo>
              <x14:cfvo type="num">
                <xm:f>1</xm:f>
              </x14:cfvo>
              <x14:cfIcon iconSet="NoIcons" iconId="0"/>
              <x14:cfIcon iconSet="NoIcons" iconId="0"/>
              <x14:cfIcon iconSet="3Flags" iconId="0"/>
            </x14:iconSet>
          </x14:cfRule>
          <xm:sqref>B91:B96</xm:sqref>
        </x14:conditionalFormatting>
        <x14:conditionalFormatting xmlns:xm="http://schemas.microsoft.com/office/excel/2006/main">
          <x14:cfRule type="iconSet" priority="29" id="{FDFDDC1D-D47E-4BAB-8F96-6B71EB297674}">
            <x14:iconSet showValue="0" custom="1">
              <x14:cfvo type="percent">
                <xm:f>0</xm:f>
              </x14:cfvo>
              <x14:cfvo type="num">
                <xm:f>-1</xm:f>
              </x14:cfvo>
              <x14:cfvo type="num">
                <xm:f>1</xm:f>
              </x14:cfvo>
              <x14:cfIcon iconSet="NoIcons" iconId="0"/>
              <x14:cfIcon iconSet="NoIcons" iconId="0"/>
              <x14:cfIcon iconSet="3Flags" iconId="0"/>
            </x14:iconSet>
          </x14:cfRule>
          <xm:sqref>B97:B99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E6FE2-331E-4417-BADC-765E4EF9EE21}">
  <sheetPr>
    <tabColor rgb="FF002060"/>
    <pageSetUpPr fitToPage="1"/>
  </sheetPr>
  <dimension ref="B1:M165"/>
  <sheetViews>
    <sheetView showGridLines="0" zoomScaleNormal="100" workbookViewId="0">
      <selection activeCell="G9" sqref="G9"/>
    </sheetView>
  </sheetViews>
  <sheetFormatPr defaultColWidth="8.81640625" defaultRowHeight="24" customHeight="1"/>
  <cols>
    <col min="1" max="1" width="1.81640625" style="4" customWidth="1"/>
    <col min="2" max="2" width="6.81640625" style="3" customWidth="1"/>
    <col min="3" max="3" width="12.81640625" style="6" customWidth="1"/>
    <col min="4" max="4" width="23.81640625" style="6" customWidth="1"/>
    <col min="5" max="5" width="16.81640625" style="6" customWidth="1"/>
    <col min="6" max="7" width="10.81640625" style="8" customWidth="1"/>
    <col min="8" max="8" width="15.90625" style="8" customWidth="1"/>
    <col min="9" max="11" width="10.81640625" style="8" customWidth="1"/>
    <col min="12" max="12" width="12.7265625" style="6" customWidth="1"/>
    <col min="13" max="13" width="1.81640625" style="4" customWidth="1"/>
    <col min="14" max="16384" width="8.81640625" style="4"/>
  </cols>
  <sheetData>
    <row r="1" spans="2:13" s="1" customFormat="1" ht="116.25" customHeight="1">
      <c r="B1" s="2"/>
      <c r="C1" s="5"/>
      <c r="D1" s="5"/>
      <c r="E1" s="5"/>
      <c r="G1" s="7"/>
      <c r="I1" s="7"/>
      <c r="J1" s="7"/>
      <c r="M1" s="1" t="s">
        <v>2</v>
      </c>
    </row>
    <row r="2" spans="2:13" ht="23.25" customHeight="1">
      <c r="C2" s="11"/>
      <c r="D2" s="11"/>
      <c r="E2" s="11"/>
      <c r="F2" s="4"/>
      <c r="G2" s="12"/>
      <c r="H2" s="4"/>
      <c r="I2" s="12"/>
      <c r="J2" s="12"/>
      <c r="K2" s="13" t="s">
        <v>0</v>
      </c>
      <c r="L2" s="14" t="s">
        <v>521</v>
      </c>
    </row>
    <row r="3" spans="2:13" s="3" customFormat="1" ht="50.1" customHeight="1">
      <c r="B3" s="9" t="s">
        <v>9</v>
      </c>
      <c r="C3" s="9" t="s">
        <v>12</v>
      </c>
      <c r="D3" s="9" t="s">
        <v>11</v>
      </c>
      <c r="E3" s="9" t="s">
        <v>10</v>
      </c>
      <c r="F3" s="10" t="s">
        <v>17</v>
      </c>
      <c r="G3" s="9" t="s">
        <v>13</v>
      </c>
      <c r="H3" s="10" t="s">
        <v>14</v>
      </c>
      <c r="I3" s="9" t="s">
        <v>15</v>
      </c>
      <c r="J3" s="9" t="s">
        <v>16</v>
      </c>
      <c r="K3" s="9" t="s">
        <v>19</v>
      </c>
      <c r="L3" s="9" t="s">
        <v>18</v>
      </c>
    </row>
    <row r="4" spans="2:13" ht="24" customHeight="1">
      <c r="B4" s="28">
        <f>IFERROR((Inventory_List_Table34141317[[#This Row],[Antal Lager]]&lt;=Inventory_List_Table34141317[[#This Row],[Genbestil ved antal]])*(Inventory_List_Table34141317[[#This Row],[Kan ikke bestilles]]="")*valHighlight,0)</f>
        <v>0</v>
      </c>
      <c r="C4" s="24"/>
      <c r="D4" s="25" t="s">
        <v>331</v>
      </c>
      <c r="E4" s="24"/>
      <c r="F4" s="30"/>
      <c r="G4" s="53">
        <v>15500</v>
      </c>
      <c r="H4" s="29">
        <f>Inventory_List_Table34141317[[#This Row],[Enheds Pris]]*Inventory_List_Table34141317[[#This Row],[Antal Lager]]</f>
        <v>0</v>
      </c>
      <c r="I4" s="27"/>
      <c r="J4" s="27"/>
      <c r="K4" s="27"/>
      <c r="L4" s="24"/>
    </row>
    <row r="5" spans="2:13" ht="24" customHeight="1">
      <c r="B5" s="28">
        <f>IFERROR((Inventory_List_Table34141317[[#This Row],[Antal Lager]]&lt;=Inventory_List_Table34141317[[#This Row],[Genbestil ved antal]])*(Inventory_List_Table34141317[[#This Row],[Kan ikke bestilles]]="")*valHighlight,0)</f>
        <v>0</v>
      </c>
      <c r="C5" s="24"/>
      <c r="D5" s="22" t="s">
        <v>559</v>
      </c>
      <c r="F5" s="17"/>
      <c r="G5" s="22">
        <v>500</v>
      </c>
      <c r="H5" s="29">
        <f>Inventory_List_Table34141317[[#This Row],[Enheds Pris]]*Inventory_List_Table34141317[[#This Row],[Antal Lager]]</f>
        <v>0</v>
      </c>
      <c r="I5" s="27"/>
      <c r="J5" s="27"/>
      <c r="K5" s="27"/>
      <c r="L5" s="24"/>
    </row>
    <row r="6" spans="2:13" ht="24" customHeight="1">
      <c r="B6" s="28">
        <f>IFERROR((Inventory_List_Table34141317[[#This Row],[Antal Lager]]&lt;=Inventory_List_Table34141317[[#This Row],[Genbestil ved antal]])*(Inventory_List_Table34141317[[#This Row],[Kan ikke bestilles]]="")*valHighlight,0)</f>
        <v>0</v>
      </c>
      <c r="C6" s="24"/>
      <c r="D6" s="22" t="s">
        <v>560</v>
      </c>
      <c r="F6" s="17"/>
      <c r="G6" s="22">
        <v>2000</v>
      </c>
      <c r="H6" s="29">
        <f>Inventory_List_Table34141317[[#This Row],[Enheds Pris]]*Inventory_List_Table34141317[[#This Row],[Antal Lager]]</f>
        <v>0</v>
      </c>
      <c r="I6" s="27"/>
      <c r="J6" s="27"/>
      <c r="K6" s="27"/>
      <c r="L6" s="24"/>
    </row>
    <row r="7" spans="2:13" ht="24" customHeight="1">
      <c r="B7" s="28">
        <f>IFERROR((Inventory_List_Table34141317[[#This Row],[Antal Lager]]&lt;=Inventory_List_Table34141317[[#This Row],[Genbestil ved antal]])*(Inventory_List_Table34141317[[#This Row],[Kan ikke bestilles]]="")*valHighlight,0)</f>
        <v>0</v>
      </c>
      <c r="C7" s="24"/>
      <c r="D7" s="22" t="s">
        <v>561</v>
      </c>
      <c r="F7" s="17"/>
      <c r="G7" s="22">
        <v>1920</v>
      </c>
      <c r="H7" s="29">
        <f>Inventory_List_Table34141317[[#This Row],[Enheds Pris]]*Inventory_List_Table34141317[[#This Row],[Antal Lager]]</f>
        <v>0</v>
      </c>
      <c r="I7" s="27"/>
      <c r="J7" s="27"/>
      <c r="K7" s="27"/>
      <c r="L7" s="24"/>
    </row>
    <row r="8" spans="2:13" ht="24" customHeight="1">
      <c r="B8" s="28">
        <f>IFERROR((Inventory_List_Table34141317[[#This Row],[Antal Lager]]&lt;=Inventory_List_Table34141317[[#This Row],[Genbestil ved antal]])*(Inventory_List_Table34141317[[#This Row],[Kan ikke bestilles]]="")*valHighlight,0)</f>
        <v>0</v>
      </c>
      <c r="C8" s="24"/>
      <c r="D8" s="22" t="s">
        <v>562</v>
      </c>
      <c r="F8" s="17"/>
      <c r="G8" s="22">
        <v>270</v>
      </c>
      <c r="H8" s="29">
        <f>Inventory_List_Table34141317[[#This Row],[Enheds Pris]]*Inventory_List_Table34141317[[#This Row],[Antal Lager]]</f>
        <v>0</v>
      </c>
      <c r="I8" s="27"/>
      <c r="J8" s="27"/>
      <c r="K8" s="27"/>
      <c r="L8" s="24"/>
    </row>
    <row r="9" spans="2:13" ht="24" customHeight="1">
      <c r="B9" s="28">
        <f>IFERROR((Inventory_List_Table34141317[[#This Row],[Antal Lager]]&lt;=Inventory_List_Table34141317[[#This Row],[Genbestil ved antal]])*(Inventory_List_Table34141317[[#This Row],[Kan ikke bestilles]]="")*valHighlight,0)</f>
        <v>0</v>
      </c>
      <c r="C9" s="24"/>
      <c r="D9" s="22"/>
      <c r="F9" s="17"/>
      <c r="G9" s="22"/>
      <c r="H9" s="29">
        <f>Inventory_List_Table34141317[[#This Row],[Enheds Pris]]*Inventory_List_Table34141317[[#This Row],[Antal Lager]]</f>
        <v>0</v>
      </c>
      <c r="I9" s="27"/>
      <c r="J9" s="27"/>
      <c r="K9" s="27"/>
      <c r="L9" s="24"/>
    </row>
    <row r="10" spans="2:13" ht="24" customHeight="1">
      <c r="B10" s="28">
        <f>IFERROR((Inventory_List_Table34141317[[#This Row],[Antal Lager]]&lt;=Inventory_List_Table34141317[[#This Row],[Genbestil ved antal]])*(Inventory_List_Table34141317[[#This Row],[Kan ikke bestilles]]="")*valHighlight,0)</f>
        <v>0</v>
      </c>
      <c r="C10" s="24"/>
      <c r="D10" s="22"/>
      <c r="F10" s="17"/>
      <c r="G10" s="22"/>
      <c r="H10" s="29">
        <f>Inventory_List_Table34141317[[#This Row],[Enheds Pris]]*Inventory_List_Table34141317[[#This Row],[Antal Lager]]</f>
        <v>0</v>
      </c>
      <c r="I10" s="27"/>
      <c r="J10" s="27"/>
      <c r="K10" s="27"/>
      <c r="L10" s="24"/>
    </row>
    <row r="11" spans="2:13" ht="24" customHeight="1">
      <c r="B11" s="28">
        <f>IFERROR((Inventory_List_Table34141317[[#This Row],[Antal Lager]]&lt;=Inventory_List_Table34141317[[#This Row],[Genbestil ved antal]])*(Inventory_List_Table34141317[[#This Row],[Kan ikke bestilles]]="")*valHighlight,0)</f>
        <v>0</v>
      </c>
      <c r="C11" s="24"/>
      <c r="D11" s="22"/>
      <c r="F11" s="17"/>
      <c r="G11" s="22"/>
      <c r="H11" s="29">
        <f>Inventory_List_Table34141317[[#This Row],[Enheds Pris]]*Inventory_List_Table34141317[[#This Row],[Antal Lager]]</f>
        <v>0</v>
      </c>
      <c r="I11" s="27"/>
      <c r="J11" s="27"/>
      <c r="K11" s="27"/>
      <c r="L11" s="24"/>
    </row>
    <row r="12" spans="2:13" ht="24" customHeight="1">
      <c r="B12" s="28">
        <f>IFERROR((Inventory_List_Table34141317[[#This Row],[Antal Lager]]&lt;=Inventory_List_Table34141317[[#This Row],[Genbestil ved antal]])*(Inventory_List_Table34141317[[#This Row],[Kan ikke bestilles]]="")*valHighlight,0)</f>
        <v>0</v>
      </c>
      <c r="C12" s="24"/>
      <c r="D12" s="22"/>
      <c r="F12" s="17"/>
      <c r="G12" s="22"/>
      <c r="H12" s="29">
        <f>Inventory_List_Table34141317[[#This Row],[Enheds Pris]]*Inventory_List_Table34141317[[#This Row],[Antal Lager]]</f>
        <v>0</v>
      </c>
      <c r="I12" s="27"/>
      <c r="J12" s="27"/>
      <c r="K12" s="27"/>
      <c r="L12" s="24"/>
    </row>
    <row r="13" spans="2:13" ht="24" customHeight="1">
      <c r="B13" s="28">
        <f>IFERROR((Inventory_List_Table34141317[[#This Row],[Antal Lager]]&lt;=Inventory_List_Table34141317[[#This Row],[Genbestil ved antal]])*(Inventory_List_Table34141317[[#This Row],[Kan ikke bestilles]]="")*valHighlight,0)</f>
        <v>0</v>
      </c>
      <c r="C13" s="24"/>
      <c r="D13"/>
      <c r="F13" s="17"/>
      <c r="H13" s="29">
        <f>Inventory_List_Table34141317[[#This Row],[Enheds Pris]]*Inventory_List_Table34141317[[#This Row],[Antal Lager]]</f>
        <v>0</v>
      </c>
      <c r="I13" s="27"/>
      <c r="J13" s="27"/>
      <c r="K13" s="27"/>
      <c r="L13" s="24"/>
    </row>
    <row r="14" spans="2:13" ht="24" customHeight="1">
      <c r="B14" s="28">
        <f>IFERROR((Inventory_List_Table34141317[[#This Row],[Antal Lager]]&lt;=Inventory_List_Table34141317[[#This Row],[Genbestil ved antal]])*(Inventory_List_Table34141317[[#This Row],[Kan ikke bestilles]]="")*valHighlight,0)</f>
        <v>0</v>
      </c>
      <c r="C14" s="24"/>
      <c r="D14" s="22"/>
      <c r="E14" s="15"/>
      <c r="F14" s="18"/>
      <c r="G14" s="16"/>
      <c r="H14" s="29">
        <f>Inventory_List_Table34141317[[#This Row],[Enheds Pris]]*Inventory_List_Table34141317[[#This Row],[Antal Lager]]</f>
        <v>0</v>
      </c>
      <c r="I14" s="27"/>
      <c r="J14" s="27"/>
      <c r="K14" s="27"/>
      <c r="L14" s="24"/>
    </row>
    <row r="15" spans="2:13" ht="24" customHeight="1">
      <c r="B15" s="28">
        <f>IFERROR((Inventory_List_Table34141317[[#This Row],[Antal Lager]]&lt;=Inventory_List_Table34141317[[#This Row],[Genbestil ved antal]])*(Inventory_List_Table34141317[[#This Row],[Kan ikke bestilles]]="")*valHighlight,0)</f>
        <v>0</v>
      </c>
      <c r="C15" s="24"/>
      <c r="D15" s="22"/>
      <c r="E15" s="15"/>
      <c r="F15" s="18"/>
      <c r="G15" s="16"/>
      <c r="H15" s="29">
        <f>Inventory_List_Table34141317[[#This Row],[Enheds Pris]]*Inventory_List_Table34141317[[#This Row],[Antal Lager]]</f>
        <v>0</v>
      </c>
      <c r="I15" s="27"/>
      <c r="J15" s="27"/>
      <c r="K15" s="27"/>
      <c r="L15" s="24"/>
    </row>
    <row r="16" spans="2:13" ht="24" customHeight="1">
      <c r="B16" s="28">
        <f>IFERROR((Inventory_List_Table34141317[[#This Row],[Antal Lager]]&lt;=Inventory_List_Table34141317[[#This Row],[Genbestil ved antal]])*(Inventory_List_Table34141317[[#This Row],[Kan ikke bestilles]]="")*valHighlight,0)</f>
        <v>0</v>
      </c>
      <c r="C16" s="24"/>
      <c r="D16" s="22"/>
      <c r="E16" s="15"/>
      <c r="F16" s="18"/>
      <c r="G16" s="16"/>
      <c r="H16" s="29">
        <f>Inventory_List_Table34141317[[#This Row],[Enheds Pris]]*Inventory_List_Table34141317[[#This Row],[Antal Lager]]</f>
        <v>0</v>
      </c>
      <c r="I16" s="27"/>
      <c r="J16" s="27"/>
      <c r="K16" s="27"/>
      <c r="L16" s="24"/>
    </row>
    <row r="17" spans="2:12" ht="24" customHeight="1">
      <c r="B17" s="28">
        <f>IFERROR((Inventory_List_Table34141317[[#This Row],[Antal Lager]]&lt;=Inventory_List_Table34141317[[#This Row],[Genbestil ved antal]])*(Inventory_List_Table34141317[[#This Row],[Kan ikke bestilles]]="")*valHighlight,0)</f>
        <v>0</v>
      </c>
      <c r="C17" s="24"/>
      <c r="D17" s="22"/>
      <c r="F17" s="18"/>
      <c r="G17" s="50"/>
      <c r="H17" s="29">
        <f>Inventory_List_Table34141317[[#This Row],[Enheds Pris]]*Inventory_List_Table34141317[[#This Row],[Antal Lager]]</f>
        <v>0</v>
      </c>
      <c r="I17" s="27"/>
      <c r="J17" s="27"/>
      <c r="K17" s="27"/>
      <c r="L17" s="24"/>
    </row>
    <row r="18" spans="2:12" ht="24" customHeight="1">
      <c r="B18" s="28">
        <f>IFERROR((Inventory_List_Table34141317[[#This Row],[Antal Lager]]&lt;=Inventory_List_Table34141317[[#This Row],[Genbestil ved antal]])*(Inventory_List_Table34141317[[#This Row],[Kan ikke bestilles]]="")*valHighlight,0)</f>
        <v>0</v>
      </c>
      <c r="C18" s="24"/>
      <c r="D18" s="22"/>
      <c r="E18" s="15"/>
      <c r="F18" s="18"/>
      <c r="G18" s="50"/>
      <c r="H18" s="29">
        <f>Inventory_List_Table34141317[[#This Row],[Enheds Pris]]*Inventory_List_Table34141317[[#This Row],[Antal Lager]]</f>
        <v>0</v>
      </c>
      <c r="I18" s="27"/>
      <c r="J18" s="27"/>
      <c r="K18" s="27"/>
      <c r="L18" s="24"/>
    </row>
    <row r="19" spans="2:12" ht="24" customHeight="1">
      <c r="B19" s="28">
        <f>IFERROR((Inventory_List_Table34141317[[#This Row],[Antal Lager]]&lt;=Inventory_List_Table34141317[[#This Row],[Genbestil ved antal]])*(Inventory_List_Table34141317[[#This Row],[Kan ikke bestilles]]="")*valHighlight,0)</f>
        <v>0</v>
      </c>
      <c r="C19" s="24"/>
      <c r="D19" s="22"/>
      <c r="E19" s="15"/>
      <c r="F19" s="18"/>
      <c r="G19" s="50"/>
      <c r="H19" s="29">
        <f>Inventory_List_Table34141317[[#This Row],[Enheds Pris]]*Inventory_List_Table34141317[[#This Row],[Antal Lager]]</f>
        <v>0</v>
      </c>
      <c r="I19" s="27"/>
      <c r="J19" s="27"/>
      <c r="K19" s="27"/>
      <c r="L19" s="24"/>
    </row>
    <row r="20" spans="2:12" ht="24" customHeight="1">
      <c r="B20" s="28">
        <f>IFERROR((Inventory_List_Table34141317[[#This Row],[Antal Lager]]&lt;=Inventory_List_Table34141317[[#This Row],[Genbestil ved antal]])*(Inventory_List_Table34141317[[#This Row],[Kan ikke bestilles]]="")*valHighlight,0)</f>
        <v>0</v>
      </c>
      <c r="C20" s="24"/>
      <c r="D20" s="22"/>
      <c r="E20" s="15"/>
      <c r="F20" s="18"/>
      <c r="G20" s="50"/>
      <c r="H20" s="29">
        <f>Inventory_List_Table34141317[[#This Row],[Enheds Pris]]*Inventory_List_Table34141317[[#This Row],[Antal Lager]]</f>
        <v>0</v>
      </c>
      <c r="I20" s="27"/>
      <c r="J20" s="27"/>
      <c r="K20" s="27"/>
      <c r="L20" s="24"/>
    </row>
    <row r="21" spans="2:12" ht="24" customHeight="1">
      <c r="B21" s="28">
        <f>IFERROR((Inventory_List_Table34141317[[#This Row],[Antal Lager]]&lt;=Inventory_List_Table34141317[[#This Row],[Genbestil ved antal]])*(Inventory_List_Table34141317[[#This Row],[Kan ikke bestilles]]="")*valHighlight,0)</f>
        <v>0</v>
      </c>
      <c r="C21" s="24"/>
      <c r="D21" s="22"/>
      <c r="E21" s="15"/>
      <c r="F21" s="18"/>
      <c r="G21" s="50"/>
      <c r="H21" s="29">
        <f>Inventory_List_Table34141317[[#This Row],[Enheds Pris]]*Inventory_List_Table34141317[[#This Row],[Antal Lager]]</f>
        <v>0</v>
      </c>
      <c r="I21" s="27"/>
      <c r="J21" s="27"/>
      <c r="K21" s="27"/>
      <c r="L21" s="24"/>
    </row>
    <row r="22" spans="2:12" ht="24" customHeight="1">
      <c r="B22" s="28">
        <f>IFERROR((Inventory_List_Table34141317[[#This Row],[Antal Lager]]&lt;=Inventory_List_Table34141317[[#This Row],[Genbestil ved antal]])*(Inventory_List_Table34141317[[#This Row],[Kan ikke bestilles]]="")*valHighlight,0)</f>
        <v>0</v>
      </c>
      <c r="C22" s="24"/>
      <c r="D22" s="22"/>
      <c r="E22" s="15"/>
      <c r="F22" s="18"/>
      <c r="G22" s="50"/>
      <c r="H22" s="29">
        <f>Inventory_List_Table34141317[[#This Row],[Enheds Pris]]*Inventory_List_Table34141317[[#This Row],[Antal Lager]]</f>
        <v>0</v>
      </c>
      <c r="I22" s="27"/>
      <c r="J22" s="27"/>
      <c r="K22" s="27"/>
      <c r="L22" s="24"/>
    </row>
    <row r="23" spans="2:12" ht="24" customHeight="1">
      <c r="B23" s="28">
        <f>IFERROR((Inventory_List_Table34141317[[#This Row],[Antal Lager]]&lt;=Inventory_List_Table34141317[[#This Row],[Genbestil ved antal]])*(Inventory_List_Table34141317[[#This Row],[Kan ikke bestilles]]="")*valHighlight,0)</f>
        <v>0</v>
      </c>
      <c r="C23" s="24"/>
      <c r="D23" s="22"/>
      <c r="E23" s="15"/>
      <c r="F23" s="18"/>
      <c r="G23" s="50"/>
      <c r="H23" s="29">
        <f>Inventory_List_Table34141317[[#This Row],[Enheds Pris]]*Inventory_List_Table34141317[[#This Row],[Antal Lager]]</f>
        <v>0</v>
      </c>
      <c r="I23" s="27"/>
      <c r="J23" s="27"/>
      <c r="K23" s="27"/>
      <c r="L23" s="24"/>
    </row>
    <row r="24" spans="2:12" ht="24" customHeight="1">
      <c r="B24" s="28">
        <f>IFERROR((Inventory_List_Table34141317[[#This Row],[Antal Lager]]&lt;=Inventory_List_Table34141317[[#This Row],[Genbestil ved antal]])*(Inventory_List_Table34141317[[#This Row],[Kan ikke bestilles]]="")*valHighlight,0)</f>
        <v>0</v>
      </c>
      <c r="C24" s="24"/>
      <c r="D24" s="22"/>
      <c r="E24" s="15"/>
      <c r="F24" s="18"/>
      <c r="G24" s="50"/>
      <c r="H24" s="29">
        <f>Inventory_List_Table34141317[[#This Row],[Enheds Pris]]*Inventory_List_Table34141317[[#This Row],[Antal Lager]]</f>
        <v>0</v>
      </c>
      <c r="I24" s="27"/>
      <c r="J24" s="27"/>
      <c r="K24" s="27"/>
      <c r="L24" s="24"/>
    </row>
    <row r="25" spans="2:12" ht="24" customHeight="1">
      <c r="B25" s="28">
        <f>IFERROR((Inventory_List_Table34141317[[#This Row],[Antal Lager]]&lt;=Inventory_List_Table34141317[[#This Row],[Genbestil ved antal]])*(Inventory_List_Table34141317[[#This Row],[Kan ikke bestilles]]="")*valHighlight,0)</f>
        <v>0</v>
      </c>
      <c r="C25" s="24"/>
      <c r="D25" s="22"/>
      <c r="F25" s="17"/>
      <c r="G25" s="50"/>
      <c r="H25" s="29">
        <f>Inventory_List_Table34141317[[#This Row],[Enheds Pris]]*Inventory_List_Table34141317[[#This Row],[Antal Lager]]</f>
        <v>0</v>
      </c>
      <c r="I25" s="27"/>
      <c r="J25" s="27"/>
      <c r="K25" s="27"/>
      <c r="L25" s="24"/>
    </row>
    <row r="26" spans="2:12" ht="24" customHeight="1">
      <c r="B26" s="28">
        <f>IFERROR((Inventory_List_Table34141317[[#This Row],[Antal Lager]]&lt;=Inventory_List_Table34141317[[#This Row],[Genbestil ved antal]])*(Inventory_List_Table34141317[[#This Row],[Kan ikke bestilles]]="")*valHighlight,0)</f>
        <v>0</v>
      </c>
      <c r="C26" s="24"/>
      <c r="D26" s="22"/>
      <c r="F26" s="17"/>
      <c r="G26" s="50"/>
      <c r="H26" s="29">
        <f>Inventory_List_Table34141317[[#This Row],[Enheds Pris]]*Inventory_List_Table34141317[[#This Row],[Antal Lager]]</f>
        <v>0</v>
      </c>
      <c r="I26" s="27"/>
      <c r="J26" s="27"/>
      <c r="K26" s="27"/>
      <c r="L26" s="24"/>
    </row>
    <row r="27" spans="2:12" ht="24" customHeight="1">
      <c r="B27" s="28">
        <f>IFERROR((Inventory_List_Table34141317[[#This Row],[Antal Lager]]&lt;=Inventory_List_Table34141317[[#This Row],[Genbestil ved antal]])*(Inventory_List_Table34141317[[#This Row],[Kan ikke bestilles]]="")*valHighlight,0)</f>
        <v>0</v>
      </c>
      <c r="C27" s="24"/>
      <c r="D27" s="22"/>
      <c r="F27" s="17"/>
      <c r="G27" s="50"/>
      <c r="H27" s="29">
        <f>Inventory_List_Table34141317[[#This Row],[Enheds Pris]]*Inventory_List_Table34141317[[#This Row],[Antal Lager]]</f>
        <v>0</v>
      </c>
      <c r="I27" s="27"/>
      <c r="J27" s="27"/>
      <c r="K27" s="27"/>
      <c r="L27" s="24"/>
    </row>
    <row r="28" spans="2:12" ht="24" customHeight="1">
      <c r="B28" s="28">
        <f>IFERROR((Inventory_List_Table34141317[[#This Row],[Antal Lager]]&lt;=Inventory_List_Table34141317[[#This Row],[Genbestil ved antal]])*(Inventory_List_Table34141317[[#This Row],[Kan ikke bestilles]]="")*valHighlight,0)</f>
        <v>0</v>
      </c>
      <c r="C28" s="24"/>
      <c r="D28" s="22"/>
      <c r="F28" s="17"/>
      <c r="G28" s="50"/>
      <c r="H28" s="29">
        <f>Inventory_List_Table34141317[[#This Row],[Enheds Pris]]*Inventory_List_Table34141317[[#This Row],[Antal Lager]]</f>
        <v>0</v>
      </c>
      <c r="I28" s="27"/>
      <c r="J28" s="27"/>
      <c r="K28" s="27"/>
      <c r="L28" s="24"/>
    </row>
    <row r="29" spans="2:12" ht="24" customHeight="1">
      <c r="B29" s="28">
        <f>IFERROR((Inventory_List_Table34141317[[#This Row],[Antal Lager]]&lt;=Inventory_List_Table34141317[[#This Row],[Genbestil ved antal]])*(Inventory_List_Table34141317[[#This Row],[Kan ikke bestilles]]="")*valHighlight,0)</f>
        <v>0</v>
      </c>
      <c r="C29" s="24"/>
      <c r="D29" s="22"/>
      <c r="F29" s="17"/>
      <c r="G29" s="50"/>
      <c r="H29" s="29">
        <f>Inventory_List_Table34141317[[#This Row],[Enheds Pris]]*Inventory_List_Table34141317[[#This Row],[Antal Lager]]</f>
        <v>0</v>
      </c>
      <c r="I29" s="27"/>
      <c r="J29" s="27"/>
      <c r="K29" s="27"/>
      <c r="L29" s="24"/>
    </row>
    <row r="30" spans="2:12" ht="24" customHeight="1">
      <c r="B30" s="28">
        <f>IFERROR((Inventory_List_Table34141317[[#This Row],[Antal Lager]]&lt;=Inventory_List_Table34141317[[#This Row],[Genbestil ved antal]])*(Inventory_List_Table34141317[[#This Row],[Kan ikke bestilles]]="")*valHighlight,0)</f>
        <v>0</v>
      </c>
      <c r="C30" s="24"/>
      <c r="D30" s="22"/>
      <c r="F30" s="17"/>
      <c r="G30" s="50"/>
      <c r="H30" s="29">
        <f>Inventory_List_Table34141317[[#This Row],[Enheds Pris]]*Inventory_List_Table34141317[[#This Row],[Antal Lager]]</f>
        <v>0</v>
      </c>
      <c r="I30" s="27"/>
      <c r="J30" s="27"/>
      <c r="K30" s="27"/>
      <c r="L30" s="24"/>
    </row>
    <row r="31" spans="2:12" ht="24" customHeight="1">
      <c r="B31" s="28">
        <f>IFERROR((Inventory_List_Table34141317[[#This Row],[Antal Lager]]&lt;=Inventory_List_Table34141317[[#This Row],[Genbestil ved antal]])*(Inventory_List_Table34141317[[#This Row],[Kan ikke bestilles]]="")*valHighlight,0)</f>
        <v>0</v>
      </c>
      <c r="C31" s="24"/>
      <c r="D31" s="22"/>
      <c r="F31" s="17"/>
      <c r="G31" s="50"/>
      <c r="H31" s="29">
        <f>Inventory_List_Table34141317[[#This Row],[Enheds Pris]]*Inventory_List_Table34141317[[#This Row],[Antal Lager]]</f>
        <v>0</v>
      </c>
      <c r="I31" s="27"/>
      <c r="J31" s="27"/>
      <c r="K31" s="27"/>
      <c r="L31" s="24"/>
    </row>
    <row r="32" spans="2:12" ht="24" customHeight="1">
      <c r="B32" s="28">
        <f>IFERROR((Inventory_List_Table34141317[[#This Row],[Antal Lager]]&lt;=Inventory_List_Table34141317[[#This Row],[Genbestil ved antal]])*(Inventory_List_Table34141317[[#This Row],[Kan ikke bestilles]]="")*valHighlight,0)</f>
        <v>0</v>
      </c>
      <c r="C32" s="24"/>
      <c r="D32" s="22"/>
      <c r="F32" s="17"/>
      <c r="G32" s="50"/>
      <c r="H32" s="29">
        <f>Inventory_List_Table34141317[[#This Row],[Enheds Pris]]*Inventory_List_Table34141317[[#This Row],[Antal Lager]]</f>
        <v>0</v>
      </c>
      <c r="I32" s="27"/>
      <c r="J32" s="27"/>
      <c r="K32" s="27"/>
      <c r="L32" s="24"/>
    </row>
    <row r="33" spans="2:12" ht="24" customHeight="1">
      <c r="B33" s="28">
        <f>IFERROR((Inventory_List_Table34141317[[#This Row],[Antal Lager]]&lt;=Inventory_List_Table34141317[[#This Row],[Genbestil ved antal]])*(Inventory_List_Table34141317[[#This Row],[Kan ikke bestilles]]="")*valHighlight,0)</f>
        <v>0</v>
      </c>
      <c r="C33" s="24"/>
      <c r="D33" s="22"/>
      <c r="F33" s="17"/>
      <c r="G33" s="50"/>
      <c r="H33" s="29">
        <f>Inventory_List_Table34141317[[#This Row],[Enheds Pris]]*Inventory_List_Table34141317[[#This Row],[Antal Lager]]</f>
        <v>0</v>
      </c>
      <c r="I33" s="27"/>
      <c r="J33" s="27"/>
      <c r="K33" s="27"/>
      <c r="L33" s="24"/>
    </row>
    <row r="34" spans="2:12" ht="24" customHeight="1">
      <c r="B34" s="28">
        <f>IFERROR((Inventory_List_Table34141317[[#This Row],[Antal Lager]]&lt;=Inventory_List_Table34141317[[#This Row],[Genbestil ved antal]])*(Inventory_List_Table34141317[[#This Row],[Kan ikke bestilles]]="")*valHighlight,0)</f>
        <v>0</v>
      </c>
      <c r="C34" s="24"/>
      <c r="D34" s="22"/>
      <c r="F34" s="17"/>
      <c r="G34" s="50"/>
      <c r="H34" s="29">
        <f>Inventory_List_Table34141317[[#This Row],[Enheds Pris]]*Inventory_List_Table34141317[[#This Row],[Antal Lager]]</f>
        <v>0</v>
      </c>
      <c r="I34" s="27"/>
      <c r="J34" s="27"/>
      <c r="K34" s="27"/>
      <c r="L34" s="24"/>
    </row>
    <row r="35" spans="2:12" ht="24" customHeight="1">
      <c r="B35" s="28">
        <f>IFERROR((Inventory_List_Table34141317[[#This Row],[Antal Lager]]&lt;=Inventory_List_Table34141317[[#This Row],[Genbestil ved antal]])*(Inventory_List_Table34141317[[#This Row],[Kan ikke bestilles]]="")*valHighlight,0)</f>
        <v>0</v>
      </c>
      <c r="C35" s="24"/>
      <c r="D35" s="22"/>
      <c r="F35" s="17"/>
      <c r="G35" s="50"/>
      <c r="H35" s="29">
        <f>Inventory_List_Table34141317[[#This Row],[Enheds Pris]]*Inventory_List_Table34141317[[#This Row],[Antal Lager]]</f>
        <v>0</v>
      </c>
      <c r="I35" s="27"/>
      <c r="J35" s="27"/>
      <c r="K35" s="27"/>
      <c r="L35" s="24"/>
    </row>
    <row r="36" spans="2:12" ht="24" customHeight="1">
      <c r="B36" s="28">
        <f>IFERROR((Inventory_List_Table34141317[[#This Row],[Antal Lager]]&lt;=Inventory_List_Table34141317[[#This Row],[Genbestil ved antal]])*(Inventory_List_Table34141317[[#This Row],[Kan ikke bestilles]]="")*valHighlight,0)</f>
        <v>0</v>
      </c>
      <c r="C36" s="24"/>
      <c r="D36" s="22"/>
      <c r="F36" s="17"/>
      <c r="G36" s="22"/>
      <c r="H36" s="29">
        <f>Inventory_List_Table34141317[[#This Row],[Enheds Pris]]*Inventory_List_Table34141317[[#This Row],[Antal Lager]]</f>
        <v>0</v>
      </c>
      <c r="I36" s="27"/>
      <c r="J36" s="27"/>
      <c r="K36" s="27"/>
      <c r="L36" s="24"/>
    </row>
    <row r="37" spans="2:12" ht="24" customHeight="1">
      <c r="B37" s="28">
        <f>IFERROR((Inventory_List_Table34141317[[#This Row],[Antal Lager]]&lt;=Inventory_List_Table34141317[[#This Row],[Genbestil ved antal]])*(Inventory_List_Table34141317[[#This Row],[Kan ikke bestilles]]="")*valHighlight,0)</f>
        <v>0</v>
      </c>
      <c r="C37" s="24"/>
      <c r="D37" s="22"/>
      <c r="F37" s="17"/>
      <c r="G37" s="22"/>
      <c r="H37" s="29">
        <f>Inventory_List_Table34141317[[#This Row],[Enheds Pris]]*Inventory_List_Table34141317[[#This Row],[Antal Lager]]</f>
        <v>0</v>
      </c>
      <c r="I37" s="27"/>
      <c r="J37" s="27"/>
      <c r="K37" s="27"/>
      <c r="L37" s="24"/>
    </row>
    <row r="38" spans="2:12" ht="24" customHeight="1">
      <c r="B38" s="28">
        <f>IFERROR((Inventory_List_Table34141317[[#This Row],[Antal Lager]]&lt;=Inventory_List_Table34141317[[#This Row],[Genbestil ved antal]])*(Inventory_List_Table34141317[[#This Row],[Kan ikke bestilles]]="")*valHighlight,0)</f>
        <v>0</v>
      </c>
      <c r="C38" s="24"/>
      <c r="D38" s="22"/>
      <c r="F38" s="17"/>
      <c r="G38" s="22"/>
      <c r="H38" s="29">
        <f>Inventory_List_Table34141317[[#This Row],[Enheds Pris]]*Inventory_List_Table34141317[[#This Row],[Antal Lager]]</f>
        <v>0</v>
      </c>
      <c r="I38" s="27"/>
      <c r="J38" s="27"/>
      <c r="K38" s="27"/>
      <c r="L38" s="24"/>
    </row>
    <row r="39" spans="2:12" ht="24" customHeight="1">
      <c r="B39" s="28">
        <f>IFERROR((Inventory_List_Table34141317[[#This Row],[Antal Lager]]&lt;=Inventory_List_Table34141317[[#This Row],[Genbestil ved antal]])*(Inventory_List_Table34141317[[#This Row],[Kan ikke bestilles]]="")*valHighlight,0)</f>
        <v>0</v>
      </c>
      <c r="C39" s="24"/>
      <c r="D39" s="22"/>
      <c r="F39" s="17"/>
      <c r="G39" s="50"/>
      <c r="H39" s="29">
        <f>Inventory_List_Table34141317[[#This Row],[Enheds Pris]]*Inventory_List_Table34141317[[#This Row],[Antal Lager]]</f>
        <v>0</v>
      </c>
      <c r="I39" s="27"/>
      <c r="J39" s="27"/>
      <c r="K39" s="27"/>
      <c r="L39" s="24"/>
    </row>
    <row r="40" spans="2:12" ht="24" customHeight="1">
      <c r="B40" s="28">
        <f>IFERROR((Inventory_List_Table34141317[[#This Row],[Antal Lager]]&lt;=Inventory_List_Table34141317[[#This Row],[Genbestil ved antal]])*(Inventory_List_Table34141317[[#This Row],[Kan ikke bestilles]]="")*valHighlight,0)</f>
        <v>0</v>
      </c>
      <c r="C40" s="24"/>
      <c r="D40" s="22"/>
      <c r="F40" s="17"/>
      <c r="G40" s="22"/>
      <c r="H40" s="29">
        <f>Inventory_List_Table34141317[[#This Row],[Enheds Pris]]*Inventory_List_Table34141317[[#This Row],[Antal Lager]]</f>
        <v>0</v>
      </c>
      <c r="I40" s="27"/>
      <c r="J40" s="27"/>
      <c r="K40" s="27"/>
      <c r="L40" s="24"/>
    </row>
    <row r="41" spans="2:12" ht="24" customHeight="1">
      <c r="B41" s="28">
        <f>IFERROR((Inventory_List_Table34141317[[#This Row],[Antal Lager]]&lt;=Inventory_List_Table34141317[[#This Row],[Genbestil ved antal]])*(Inventory_List_Table34141317[[#This Row],[Kan ikke bestilles]]="")*valHighlight,0)</f>
        <v>0</v>
      </c>
      <c r="C41" s="24"/>
      <c r="D41" s="22"/>
      <c r="F41" s="17"/>
      <c r="G41" s="22"/>
      <c r="H41" s="29">
        <f>Inventory_List_Table34141317[[#This Row],[Enheds Pris]]*Inventory_List_Table34141317[[#This Row],[Antal Lager]]</f>
        <v>0</v>
      </c>
      <c r="I41" s="27"/>
      <c r="J41" s="27"/>
      <c r="K41" s="27"/>
      <c r="L41" s="24"/>
    </row>
    <row r="42" spans="2:12" ht="24" customHeight="1">
      <c r="B42" s="28">
        <f>IFERROR((Inventory_List_Table34141317[[#This Row],[Antal Lager]]&lt;=Inventory_List_Table34141317[[#This Row],[Genbestil ved antal]])*(Inventory_List_Table34141317[[#This Row],[Kan ikke bestilles]]="")*valHighlight,0)</f>
        <v>0</v>
      </c>
      <c r="C42" s="24"/>
      <c r="D42" s="22"/>
      <c r="F42" s="17"/>
      <c r="G42" s="22"/>
      <c r="H42" s="29">
        <f>Inventory_List_Table34141317[[#This Row],[Enheds Pris]]*Inventory_List_Table34141317[[#This Row],[Antal Lager]]</f>
        <v>0</v>
      </c>
      <c r="I42" s="27"/>
      <c r="J42" s="27"/>
      <c r="K42" s="27"/>
      <c r="L42" s="24"/>
    </row>
    <row r="43" spans="2:12" ht="24" customHeight="1">
      <c r="B43" s="28">
        <f>IFERROR((Inventory_List_Table34141317[[#This Row],[Antal Lager]]&lt;=Inventory_List_Table34141317[[#This Row],[Genbestil ved antal]])*(Inventory_List_Table34141317[[#This Row],[Kan ikke bestilles]]="")*valHighlight,0)</f>
        <v>0</v>
      </c>
      <c r="C43" s="24"/>
      <c r="D43" s="22"/>
      <c r="F43" s="17"/>
      <c r="G43" s="22"/>
      <c r="H43" s="29">
        <f>Inventory_List_Table34141317[[#This Row],[Enheds Pris]]*Inventory_List_Table34141317[[#This Row],[Antal Lager]]</f>
        <v>0</v>
      </c>
      <c r="I43" s="27"/>
      <c r="J43" s="27"/>
      <c r="K43" s="27"/>
      <c r="L43" s="24"/>
    </row>
    <row r="44" spans="2:12" ht="24" customHeight="1">
      <c r="B44" s="28">
        <f>IFERROR((Inventory_List_Table34141317[[#This Row],[Antal Lager]]&lt;=Inventory_List_Table34141317[[#This Row],[Genbestil ved antal]])*(Inventory_List_Table34141317[[#This Row],[Kan ikke bestilles]]="")*valHighlight,0)</f>
        <v>0</v>
      </c>
      <c r="C44" s="24"/>
      <c r="D44" s="22"/>
      <c r="F44" s="17"/>
      <c r="G44" s="22"/>
      <c r="H44" s="29">
        <f>Inventory_List_Table34141317[[#This Row],[Enheds Pris]]*Inventory_List_Table34141317[[#This Row],[Antal Lager]]</f>
        <v>0</v>
      </c>
      <c r="I44" s="27"/>
      <c r="J44" s="27"/>
      <c r="K44" s="27"/>
      <c r="L44" s="24"/>
    </row>
    <row r="45" spans="2:12" ht="24" customHeight="1">
      <c r="B45" s="28">
        <f>IFERROR((Inventory_List_Table34141317[[#This Row],[Antal Lager]]&lt;=Inventory_List_Table34141317[[#This Row],[Genbestil ved antal]])*(Inventory_List_Table34141317[[#This Row],[Kan ikke bestilles]]="")*valHighlight,0)</f>
        <v>0</v>
      </c>
      <c r="C45" s="24"/>
      <c r="D45" s="22"/>
      <c r="F45" s="17"/>
      <c r="G45" s="22"/>
      <c r="H45" s="29">
        <f>Inventory_List_Table34141317[[#This Row],[Enheds Pris]]*Inventory_List_Table34141317[[#This Row],[Antal Lager]]</f>
        <v>0</v>
      </c>
      <c r="I45" s="27"/>
      <c r="J45" s="27"/>
      <c r="K45" s="27"/>
      <c r="L45" s="24"/>
    </row>
    <row r="46" spans="2:12" ht="24" customHeight="1">
      <c r="B46" s="28">
        <f>IFERROR((Inventory_List_Table34141317[[#This Row],[Antal Lager]]&lt;=Inventory_List_Table34141317[[#This Row],[Genbestil ved antal]])*(Inventory_List_Table34141317[[#This Row],[Kan ikke bestilles]]="")*valHighlight,0)</f>
        <v>0</v>
      </c>
      <c r="C46" s="24"/>
      <c r="D46" s="22"/>
      <c r="F46" s="17"/>
      <c r="G46" s="22"/>
      <c r="H46" s="29">
        <f>Inventory_List_Table34141317[[#This Row],[Enheds Pris]]*Inventory_List_Table34141317[[#This Row],[Antal Lager]]</f>
        <v>0</v>
      </c>
      <c r="I46" s="27"/>
      <c r="J46" s="27"/>
      <c r="K46" s="27"/>
      <c r="L46" s="24"/>
    </row>
    <row r="47" spans="2:12" ht="24" customHeight="1">
      <c r="B47" s="28">
        <f>IFERROR((Inventory_List_Table34141317[[#This Row],[Antal Lager]]&lt;=Inventory_List_Table34141317[[#This Row],[Genbestil ved antal]])*(Inventory_List_Table34141317[[#This Row],[Kan ikke bestilles]]="")*valHighlight,0)</f>
        <v>0</v>
      </c>
      <c r="C47" s="24"/>
      <c r="D47" s="22"/>
      <c r="F47" s="17"/>
      <c r="G47" s="22"/>
      <c r="H47" s="29">
        <f>Inventory_List_Table34141317[[#This Row],[Enheds Pris]]*Inventory_List_Table34141317[[#This Row],[Antal Lager]]</f>
        <v>0</v>
      </c>
      <c r="I47" s="27"/>
      <c r="J47" s="27"/>
      <c r="K47" s="27"/>
      <c r="L47" s="24"/>
    </row>
    <row r="48" spans="2:12" ht="24" customHeight="1">
      <c r="B48" s="28">
        <f>IFERROR((Inventory_List_Table34141317[[#This Row],[Antal Lager]]&lt;=Inventory_List_Table34141317[[#This Row],[Genbestil ved antal]])*(Inventory_List_Table34141317[[#This Row],[Kan ikke bestilles]]="")*valHighlight,0)</f>
        <v>0</v>
      </c>
      <c r="C48" s="24"/>
      <c r="D48" s="22"/>
      <c r="F48" s="17"/>
      <c r="G48" s="22"/>
      <c r="H48" s="29">
        <f>Inventory_List_Table34141317[[#This Row],[Enheds Pris]]*Inventory_List_Table34141317[[#This Row],[Antal Lager]]</f>
        <v>0</v>
      </c>
      <c r="I48" s="27"/>
      <c r="J48" s="27"/>
      <c r="K48" s="27"/>
      <c r="L48" s="24"/>
    </row>
    <row r="49" spans="2:12" ht="24" customHeight="1">
      <c r="B49" s="28">
        <f>IFERROR((Inventory_List_Table34141317[[#This Row],[Antal Lager]]&lt;=Inventory_List_Table34141317[[#This Row],[Genbestil ved antal]])*(Inventory_List_Table34141317[[#This Row],[Kan ikke bestilles]]="")*valHighlight,0)</f>
        <v>0</v>
      </c>
      <c r="C49" s="24"/>
      <c r="D49" s="22"/>
      <c r="F49" s="17"/>
      <c r="G49" s="50"/>
      <c r="H49" s="29">
        <f>Inventory_List_Table34141317[[#This Row],[Enheds Pris]]*Inventory_List_Table34141317[[#This Row],[Antal Lager]]</f>
        <v>0</v>
      </c>
      <c r="I49" s="27"/>
      <c r="J49" s="27"/>
      <c r="K49" s="27"/>
      <c r="L49" s="24"/>
    </row>
    <row r="50" spans="2:12" ht="24" customHeight="1">
      <c r="B50" s="28">
        <f>IFERROR((Inventory_List_Table34141317[[#This Row],[Antal Lager]]&lt;=Inventory_List_Table34141317[[#This Row],[Genbestil ved antal]])*(Inventory_List_Table34141317[[#This Row],[Kan ikke bestilles]]="")*valHighlight,0)</f>
        <v>0</v>
      </c>
      <c r="C50" s="24"/>
      <c r="D50" s="23"/>
      <c r="F50" s="17"/>
      <c r="G50" s="50"/>
      <c r="H50" s="29">
        <f>Inventory_List_Table34141317[[#This Row],[Enheds Pris]]*Inventory_List_Table34141317[[#This Row],[Antal Lager]]</f>
        <v>0</v>
      </c>
      <c r="I50" s="27"/>
      <c r="J50" s="27"/>
      <c r="K50" s="27"/>
      <c r="L50" s="24"/>
    </row>
    <row r="51" spans="2:12" ht="24" customHeight="1">
      <c r="B51" s="28">
        <f>IFERROR((Inventory_List_Table34141317[[#This Row],[Antal Lager]]&lt;=Inventory_List_Table34141317[[#This Row],[Genbestil ved antal]])*(Inventory_List_Table34141317[[#This Row],[Kan ikke bestilles]]="")*valHighlight,0)</f>
        <v>0</v>
      </c>
      <c r="C51" s="24"/>
      <c r="D51" s="22"/>
      <c r="F51" s="17"/>
      <c r="G51" s="50"/>
      <c r="H51" s="29">
        <f>Inventory_List_Table34141317[[#This Row],[Enheds Pris]]*Inventory_List_Table34141317[[#This Row],[Antal Lager]]</f>
        <v>0</v>
      </c>
      <c r="I51" s="27"/>
      <c r="J51" s="27"/>
      <c r="K51" s="27"/>
      <c r="L51" s="24"/>
    </row>
    <row r="52" spans="2:12" ht="24" customHeight="1">
      <c r="B52" s="28">
        <f>IFERROR((Inventory_List_Table34141317[[#This Row],[Antal Lager]]&lt;=Inventory_List_Table34141317[[#This Row],[Genbestil ved antal]])*(Inventory_List_Table34141317[[#This Row],[Kan ikke bestilles]]="")*valHighlight,0)</f>
        <v>0</v>
      </c>
      <c r="C52" s="24"/>
      <c r="D52" s="22"/>
      <c r="F52" s="17"/>
      <c r="G52" s="50"/>
      <c r="H52" s="29">
        <f>Inventory_List_Table34141317[[#This Row],[Enheds Pris]]*Inventory_List_Table34141317[[#This Row],[Antal Lager]]</f>
        <v>0</v>
      </c>
      <c r="I52" s="27"/>
      <c r="J52" s="27"/>
      <c r="K52" s="27"/>
      <c r="L52" s="24"/>
    </row>
    <row r="53" spans="2:12" ht="24" customHeight="1">
      <c r="B53" s="28">
        <f>IFERROR((Inventory_List_Table34141317[[#This Row],[Antal Lager]]&lt;=Inventory_List_Table34141317[[#This Row],[Genbestil ved antal]])*(Inventory_List_Table34141317[[#This Row],[Kan ikke bestilles]]="")*valHighlight,0)</f>
        <v>0</v>
      </c>
      <c r="C53" s="24"/>
      <c r="D53" s="22"/>
      <c r="F53" s="17"/>
      <c r="G53" s="50"/>
      <c r="H53" s="29">
        <f>Inventory_List_Table34141317[[#This Row],[Enheds Pris]]*Inventory_List_Table34141317[[#This Row],[Antal Lager]]</f>
        <v>0</v>
      </c>
      <c r="I53" s="27"/>
      <c r="J53" s="27"/>
      <c r="K53" s="27"/>
      <c r="L53" s="24"/>
    </row>
    <row r="54" spans="2:12" ht="24" customHeight="1">
      <c r="B54" s="28">
        <f>IFERROR((Inventory_List_Table34141317[[#This Row],[Antal Lager]]&lt;=Inventory_List_Table34141317[[#This Row],[Genbestil ved antal]])*(Inventory_List_Table34141317[[#This Row],[Kan ikke bestilles]]="")*valHighlight,0)</f>
        <v>0</v>
      </c>
      <c r="C54" s="24"/>
      <c r="D54" s="22"/>
      <c r="F54" s="17"/>
      <c r="G54" s="50"/>
      <c r="H54" s="29">
        <f>Inventory_List_Table34141317[[#This Row],[Enheds Pris]]*Inventory_List_Table34141317[[#This Row],[Antal Lager]]</f>
        <v>0</v>
      </c>
      <c r="I54" s="27"/>
      <c r="J54" s="27"/>
      <c r="K54" s="27"/>
      <c r="L54" s="24"/>
    </row>
    <row r="55" spans="2:12" ht="24" customHeight="1">
      <c r="B55" s="28">
        <f>IFERROR((Inventory_List_Table34141317[[#This Row],[Antal Lager]]&lt;=Inventory_List_Table34141317[[#This Row],[Genbestil ved antal]])*(Inventory_List_Table34141317[[#This Row],[Kan ikke bestilles]]="")*valHighlight,0)</f>
        <v>0</v>
      </c>
      <c r="C55" s="24"/>
      <c r="D55" s="22"/>
      <c r="F55" s="17"/>
      <c r="G55" s="50"/>
      <c r="H55" s="29">
        <f>Inventory_List_Table34141317[[#This Row],[Enheds Pris]]*Inventory_List_Table34141317[[#This Row],[Antal Lager]]</f>
        <v>0</v>
      </c>
      <c r="I55" s="27"/>
      <c r="J55" s="27"/>
      <c r="K55" s="27"/>
      <c r="L55" s="24"/>
    </row>
    <row r="56" spans="2:12" ht="24" customHeight="1">
      <c r="B56" s="28">
        <f>IFERROR((Inventory_List_Table34141317[[#This Row],[Antal Lager]]&lt;=Inventory_List_Table34141317[[#This Row],[Genbestil ved antal]])*(Inventory_List_Table34141317[[#This Row],[Kan ikke bestilles]]="")*valHighlight,0)</f>
        <v>0</v>
      </c>
      <c r="C56" s="24"/>
      <c r="D56" s="22"/>
      <c r="F56" s="17"/>
      <c r="G56" s="50"/>
      <c r="H56" s="29">
        <f>Inventory_List_Table34141317[[#This Row],[Enheds Pris]]*Inventory_List_Table34141317[[#This Row],[Antal Lager]]</f>
        <v>0</v>
      </c>
      <c r="I56" s="27"/>
      <c r="J56" s="27"/>
      <c r="K56" s="27"/>
      <c r="L56" s="24"/>
    </row>
    <row r="57" spans="2:12" ht="24" customHeight="1">
      <c r="B57" s="28">
        <f>IFERROR((Inventory_List_Table34141317[[#This Row],[Antal Lager]]&lt;=Inventory_List_Table34141317[[#This Row],[Genbestil ved antal]])*(Inventory_List_Table34141317[[#This Row],[Kan ikke bestilles]]="")*valHighlight,0)</f>
        <v>0</v>
      </c>
      <c r="C57" s="24"/>
      <c r="D57" s="22"/>
      <c r="F57" s="17"/>
      <c r="G57" s="50"/>
      <c r="H57" s="29">
        <f>Inventory_List_Table34141317[[#This Row],[Enheds Pris]]*Inventory_List_Table34141317[[#This Row],[Antal Lager]]</f>
        <v>0</v>
      </c>
      <c r="I57" s="27"/>
      <c r="J57" s="27"/>
      <c r="K57" s="27"/>
      <c r="L57" s="24"/>
    </row>
    <row r="58" spans="2:12" ht="24" customHeight="1">
      <c r="B58" s="28">
        <f>IFERROR((Inventory_List_Table34141317[[#This Row],[Antal Lager]]&lt;=Inventory_List_Table34141317[[#This Row],[Genbestil ved antal]])*(Inventory_List_Table34141317[[#This Row],[Kan ikke bestilles]]="")*valHighlight,0)</f>
        <v>0</v>
      </c>
      <c r="C58" s="24"/>
      <c r="D58" s="22"/>
      <c r="F58" s="17"/>
      <c r="G58" s="50"/>
      <c r="H58" s="29">
        <f>Inventory_List_Table34141317[[#This Row],[Enheds Pris]]*Inventory_List_Table34141317[[#This Row],[Antal Lager]]</f>
        <v>0</v>
      </c>
      <c r="I58" s="27"/>
      <c r="J58" s="27"/>
      <c r="K58" s="27"/>
      <c r="L58" s="24"/>
    </row>
    <row r="59" spans="2:12" ht="24" customHeight="1">
      <c r="B59" s="28">
        <f>IFERROR((Inventory_List_Table34141317[[#This Row],[Antal Lager]]&lt;=Inventory_List_Table34141317[[#This Row],[Genbestil ved antal]])*(Inventory_List_Table34141317[[#This Row],[Kan ikke bestilles]]="")*valHighlight,0)</f>
        <v>0</v>
      </c>
      <c r="C59" s="24"/>
      <c r="D59" s="22"/>
      <c r="F59" s="17"/>
      <c r="G59" s="50"/>
      <c r="H59" s="29">
        <f>Inventory_List_Table34141317[[#This Row],[Enheds Pris]]*Inventory_List_Table34141317[[#This Row],[Antal Lager]]</f>
        <v>0</v>
      </c>
      <c r="I59" s="27"/>
      <c r="J59" s="27"/>
      <c r="K59" s="27"/>
      <c r="L59" s="24"/>
    </row>
    <row r="60" spans="2:12" ht="24" customHeight="1">
      <c r="B60" s="28">
        <f>IFERROR((Inventory_List_Table34141317[[#This Row],[Antal Lager]]&lt;=Inventory_List_Table34141317[[#This Row],[Genbestil ved antal]])*(Inventory_List_Table34141317[[#This Row],[Kan ikke bestilles]]="")*valHighlight,0)</f>
        <v>0</v>
      </c>
      <c r="C60" s="24"/>
      <c r="D60" s="22"/>
      <c r="F60" s="17"/>
      <c r="G60" s="50"/>
      <c r="H60" s="29">
        <f>Inventory_List_Table34141317[[#This Row],[Enheds Pris]]*Inventory_List_Table34141317[[#This Row],[Antal Lager]]</f>
        <v>0</v>
      </c>
      <c r="I60" s="27"/>
      <c r="J60" s="27"/>
      <c r="K60" s="27"/>
      <c r="L60" s="24"/>
    </row>
    <row r="61" spans="2:12" ht="24" customHeight="1">
      <c r="B61" s="28">
        <f>IFERROR((Inventory_List_Table34141317[[#This Row],[Antal Lager]]&lt;=Inventory_List_Table34141317[[#This Row],[Genbestil ved antal]])*(Inventory_List_Table34141317[[#This Row],[Kan ikke bestilles]]="")*valHighlight,0)</f>
        <v>0</v>
      </c>
      <c r="C61" s="24"/>
      <c r="D61" s="22"/>
      <c r="F61" s="17"/>
      <c r="G61" s="50"/>
      <c r="H61" s="29">
        <f>Inventory_List_Table34141317[[#This Row],[Enheds Pris]]*Inventory_List_Table34141317[[#This Row],[Antal Lager]]</f>
        <v>0</v>
      </c>
      <c r="I61" s="27"/>
      <c r="J61" s="27"/>
      <c r="K61" s="27"/>
      <c r="L61" s="24"/>
    </row>
    <row r="62" spans="2:12" ht="24" customHeight="1">
      <c r="B62" s="28">
        <f>IFERROR((Inventory_List_Table34141317[[#This Row],[Antal Lager]]&lt;=Inventory_List_Table34141317[[#This Row],[Genbestil ved antal]])*(Inventory_List_Table34141317[[#This Row],[Kan ikke bestilles]]="")*valHighlight,0)</f>
        <v>0</v>
      </c>
      <c r="C62" s="24"/>
      <c r="D62" s="22"/>
      <c r="F62" s="17"/>
      <c r="G62" s="50"/>
      <c r="H62" s="29">
        <f>Inventory_List_Table34141317[[#This Row],[Enheds Pris]]*Inventory_List_Table34141317[[#This Row],[Antal Lager]]</f>
        <v>0</v>
      </c>
      <c r="I62" s="27"/>
      <c r="J62" s="27"/>
      <c r="K62" s="27"/>
      <c r="L62" s="24"/>
    </row>
    <row r="63" spans="2:12" ht="24" customHeight="1">
      <c r="B63" s="28">
        <f>IFERROR((Inventory_List_Table34141317[[#This Row],[Antal Lager]]&lt;=Inventory_List_Table34141317[[#This Row],[Genbestil ved antal]])*(Inventory_List_Table34141317[[#This Row],[Kan ikke bestilles]]="")*valHighlight,0)</f>
        <v>0</v>
      </c>
      <c r="C63" s="24"/>
      <c r="D63" s="22"/>
      <c r="F63" s="17"/>
      <c r="G63" s="50"/>
      <c r="H63" s="29">
        <f>Inventory_List_Table34141317[[#This Row],[Enheds Pris]]*Inventory_List_Table34141317[[#This Row],[Antal Lager]]</f>
        <v>0</v>
      </c>
      <c r="I63" s="27"/>
      <c r="J63" s="27"/>
      <c r="K63" s="27"/>
      <c r="L63" s="24"/>
    </row>
    <row r="64" spans="2:12" ht="24" customHeight="1">
      <c r="B64" s="28">
        <f>IFERROR((Inventory_List_Table34141317[[#This Row],[Antal Lager]]&lt;=Inventory_List_Table34141317[[#This Row],[Genbestil ved antal]])*(Inventory_List_Table34141317[[#This Row],[Kan ikke bestilles]]="")*valHighlight,0)</f>
        <v>0</v>
      </c>
      <c r="C64" s="24"/>
      <c r="D64" s="22"/>
      <c r="F64" s="17"/>
      <c r="G64" s="50"/>
      <c r="H64" s="29">
        <f>Inventory_List_Table34141317[[#This Row],[Enheds Pris]]*Inventory_List_Table34141317[[#This Row],[Antal Lager]]</f>
        <v>0</v>
      </c>
      <c r="I64" s="27"/>
      <c r="J64" s="27"/>
      <c r="K64" s="27"/>
      <c r="L64" s="24"/>
    </row>
    <row r="65" spans="2:12" ht="24" customHeight="1">
      <c r="B65" s="28">
        <f>IFERROR((Inventory_List_Table34141317[[#This Row],[Antal Lager]]&lt;=Inventory_List_Table34141317[[#This Row],[Genbestil ved antal]])*(Inventory_List_Table34141317[[#This Row],[Kan ikke bestilles]]="")*valHighlight,0)</f>
        <v>0</v>
      </c>
      <c r="C65" s="24"/>
      <c r="D65" s="22"/>
      <c r="F65" s="17"/>
      <c r="G65" s="50"/>
      <c r="H65" s="29">
        <f>Inventory_List_Table34141317[[#This Row],[Enheds Pris]]*Inventory_List_Table34141317[[#This Row],[Antal Lager]]</f>
        <v>0</v>
      </c>
      <c r="I65" s="27"/>
      <c r="J65" s="27"/>
      <c r="K65" s="27"/>
      <c r="L65" s="24"/>
    </row>
    <row r="66" spans="2:12" ht="24" customHeight="1">
      <c r="B66" s="28">
        <f>IFERROR((Inventory_List_Table34141317[[#This Row],[Antal Lager]]&lt;=Inventory_List_Table34141317[[#This Row],[Genbestil ved antal]])*(Inventory_List_Table34141317[[#This Row],[Kan ikke bestilles]]="")*valHighlight,0)</f>
        <v>0</v>
      </c>
      <c r="C66" s="24"/>
      <c r="D66" s="23"/>
      <c r="F66" s="17"/>
      <c r="G66" s="50"/>
      <c r="H66" s="29">
        <f>Inventory_List_Table34141317[[#This Row],[Enheds Pris]]*Inventory_List_Table34141317[[#This Row],[Antal Lager]]</f>
        <v>0</v>
      </c>
      <c r="I66" s="27"/>
      <c r="J66" s="27"/>
      <c r="K66" s="27"/>
      <c r="L66" s="24"/>
    </row>
    <row r="67" spans="2:12" ht="24" customHeight="1">
      <c r="B67" s="28">
        <f>IFERROR((Inventory_List_Table34141317[[#This Row],[Antal Lager]]&lt;=Inventory_List_Table34141317[[#This Row],[Genbestil ved antal]])*(Inventory_List_Table34141317[[#This Row],[Kan ikke bestilles]]="")*valHighlight,0)</f>
        <v>0</v>
      </c>
      <c r="C67" s="24"/>
      <c r="D67" s="22"/>
      <c r="F67" s="17"/>
      <c r="G67" s="50"/>
      <c r="H67" s="29">
        <f>Inventory_List_Table34141317[[#This Row],[Enheds Pris]]*Inventory_List_Table34141317[[#This Row],[Antal Lager]]</f>
        <v>0</v>
      </c>
      <c r="I67" s="27"/>
      <c r="J67" s="27"/>
      <c r="K67" s="27"/>
      <c r="L67" s="24"/>
    </row>
    <row r="68" spans="2:12" ht="24" customHeight="1">
      <c r="B68" s="28">
        <f>IFERROR((Inventory_List_Table34141317[[#This Row],[Antal Lager]]&lt;=Inventory_List_Table34141317[[#This Row],[Genbestil ved antal]])*(Inventory_List_Table34141317[[#This Row],[Kan ikke bestilles]]="")*valHighlight,0)</f>
        <v>0</v>
      </c>
      <c r="C68" s="24"/>
      <c r="D68" s="22"/>
      <c r="F68" s="17"/>
      <c r="G68" s="50"/>
      <c r="H68" s="29">
        <f>Inventory_List_Table34141317[[#This Row],[Enheds Pris]]*Inventory_List_Table34141317[[#This Row],[Antal Lager]]</f>
        <v>0</v>
      </c>
      <c r="I68" s="27"/>
      <c r="J68" s="27"/>
      <c r="K68" s="27"/>
      <c r="L68" s="24"/>
    </row>
    <row r="69" spans="2:12" ht="24" customHeight="1">
      <c r="B69" s="28">
        <f>IFERROR((Inventory_List_Table34141317[[#This Row],[Antal Lager]]&lt;=Inventory_List_Table34141317[[#This Row],[Genbestil ved antal]])*(Inventory_List_Table34141317[[#This Row],[Kan ikke bestilles]]="")*valHighlight,0)</f>
        <v>0</v>
      </c>
      <c r="C69" s="24"/>
      <c r="D69" s="22"/>
      <c r="F69" s="17"/>
      <c r="G69" s="50"/>
      <c r="H69" s="29">
        <f>Inventory_List_Table34141317[[#This Row],[Enheds Pris]]*Inventory_List_Table34141317[[#This Row],[Antal Lager]]</f>
        <v>0</v>
      </c>
      <c r="I69" s="27"/>
      <c r="J69" s="27"/>
      <c r="K69" s="27"/>
      <c r="L69" s="24"/>
    </row>
    <row r="70" spans="2:12" ht="24" customHeight="1">
      <c r="B70" s="28">
        <f>IFERROR((Inventory_List_Table34141317[[#This Row],[Antal Lager]]&lt;=Inventory_List_Table34141317[[#This Row],[Genbestil ved antal]])*(Inventory_List_Table34141317[[#This Row],[Kan ikke bestilles]]="")*valHighlight,0)</f>
        <v>0</v>
      </c>
      <c r="C70" s="24"/>
      <c r="D70" s="22"/>
      <c r="F70" s="17"/>
      <c r="G70" s="50"/>
      <c r="H70" s="29">
        <f>Inventory_List_Table34141317[[#This Row],[Enheds Pris]]*Inventory_List_Table34141317[[#This Row],[Antal Lager]]</f>
        <v>0</v>
      </c>
      <c r="I70" s="27"/>
      <c r="J70" s="27"/>
      <c r="K70" s="27"/>
      <c r="L70" s="24"/>
    </row>
    <row r="71" spans="2:12" ht="24" customHeight="1">
      <c r="B71" s="28">
        <f>IFERROR((Inventory_List_Table34141317[[#This Row],[Antal Lager]]&lt;=Inventory_List_Table34141317[[#This Row],[Genbestil ved antal]])*(Inventory_List_Table34141317[[#This Row],[Kan ikke bestilles]]="")*valHighlight,0)</f>
        <v>0</v>
      </c>
      <c r="C71" s="24"/>
      <c r="D71" s="22"/>
      <c r="F71" s="17"/>
      <c r="G71" s="50"/>
      <c r="H71" s="29">
        <f>Inventory_List_Table34141317[[#This Row],[Enheds Pris]]*Inventory_List_Table34141317[[#This Row],[Antal Lager]]</f>
        <v>0</v>
      </c>
      <c r="I71" s="27"/>
      <c r="J71" s="27"/>
      <c r="K71" s="27"/>
      <c r="L71" s="24"/>
    </row>
    <row r="72" spans="2:12" ht="24" customHeight="1">
      <c r="B72" s="28">
        <f>IFERROR((Inventory_List_Table34141317[[#This Row],[Antal Lager]]&lt;=Inventory_List_Table34141317[[#This Row],[Genbestil ved antal]])*(Inventory_List_Table34141317[[#This Row],[Kan ikke bestilles]]="")*valHighlight,0)</f>
        <v>0</v>
      </c>
      <c r="C72" s="24"/>
      <c r="D72" s="22"/>
      <c r="F72" s="17"/>
      <c r="G72" s="50"/>
      <c r="H72" s="29">
        <f>Inventory_List_Table34141317[[#This Row],[Enheds Pris]]*Inventory_List_Table34141317[[#This Row],[Antal Lager]]</f>
        <v>0</v>
      </c>
      <c r="I72" s="27"/>
      <c r="J72" s="27"/>
      <c r="K72" s="27"/>
      <c r="L72" s="24"/>
    </row>
    <row r="73" spans="2:12" ht="24" customHeight="1">
      <c r="B73" s="28">
        <f>IFERROR((Inventory_List_Table34141317[[#This Row],[Antal Lager]]&lt;=Inventory_List_Table34141317[[#This Row],[Genbestil ved antal]])*(Inventory_List_Table34141317[[#This Row],[Kan ikke bestilles]]="")*valHighlight,0)</f>
        <v>0</v>
      </c>
      <c r="C73" s="24"/>
      <c r="D73" s="22"/>
      <c r="F73" s="17"/>
      <c r="G73" s="50"/>
      <c r="H73" s="29">
        <f>Inventory_List_Table34141317[[#This Row],[Enheds Pris]]*Inventory_List_Table34141317[[#This Row],[Antal Lager]]</f>
        <v>0</v>
      </c>
      <c r="I73" s="27"/>
      <c r="J73" s="27"/>
      <c r="K73" s="27"/>
      <c r="L73" s="24"/>
    </row>
    <row r="74" spans="2:12" ht="24" customHeight="1">
      <c r="B74" s="28">
        <f>IFERROR((Inventory_List_Table34141317[[#This Row],[Antal Lager]]&lt;=Inventory_List_Table34141317[[#This Row],[Genbestil ved antal]])*(Inventory_List_Table34141317[[#This Row],[Kan ikke bestilles]]="")*valHighlight,0)</f>
        <v>0</v>
      </c>
      <c r="C74" s="24"/>
      <c r="D74" s="22"/>
      <c r="F74" s="17"/>
      <c r="G74" s="50"/>
      <c r="H74" s="29">
        <f>Inventory_List_Table34141317[[#This Row],[Enheds Pris]]*Inventory_List_Table34141317[[#This Row],[Antal Lager]]</f>
        <v>0</v>
      </c>
      <c r="I74" s="27"/>
      <c r="J74" s="27"/>
      <c r="K74" s="27"/>
      <c r="L74" s="24"/>
    </row>
    <row r="75" spans="2:12" ht="24" customHeight="1">
      <c r="B75" s="28">
        <f>IFERROR((Inventory_List_Table34141317[[#This Row],[Antal Lager]]&lt;=Inventory_List_Table34141317[[#This Row],[Genbestil ved antal]])*(Inventory_List_Table34141317[[#This Row],[Kan ikke bestilles]]="")*valHighlight,0)</f>
        <v>0</v>
      </c>
      <c r="C75" s="24"/>
      <c r="D75" s="22"/>
      <c r="F75" s="17"/>
      <c r="G75" s="22"/>
      <c r="H75" s="29">
        <f>Inventory_List_Table34141317[[#This Row],[Enheds Pris]]*Inventory_List_Table34141317[[#This Row],[Antal Lager]]</f>
        <v>0</v>
      </c>
      <c r="I75" s="27"/>
      <c r="J75" s="27"/>
      <c r="K75" s="27"/>
      <c r="L75" s="24"/>
    </row>
    <row r="76" spans="2:12" ht="24" customHeight="1">
      <c r="B76" s="28">
        <f>IFERROR((Inventory_List_Table34141317[[#This Row],[Antal Lager]]&lt;=Inventory_List_Table34141317[[#This Row],[Genbestil ved antal]])*(Inventory_List_Table34141317[[#This Row],[Kan ikke bestilles]]="")*valHighlight,0)</f>
        <v>0</v>
      </c>
      <c r="C76" s="24"/>
      <c r="D76" s="22"/>
      <c r="F76" s="17"/>
      <c r="G76" s="50"/>
      <c r="H76" s="29">
        <f>Inventory_List_Table34141317[[#This Row],[Enheds Pris]]*Inventory_List_Table34141317[[#This Row],[Antal Lager]]</f>
        <v>0</v>
      </c>
      <c r="I76" s="27"/>
      <c r="J76" s="27"/>
      <c r="K76" s="27"/>
      <c r="L76" s="24"/>
    </row>
    <row r="77" spans="2:12" ht="24" customHeight="1">
      <c r="B77" s="28">
        <f>IFERROR((Inventory_List_Table34141317[[#This Row],[Antal Lager]]&lt;=Inventory_List_Table34141317[[#This Row],[Genbestil ved antal]])*(Inventory_List_Table34141317[[#This Row],[Kan ikke bestilles]]="")*valHighlight,0)</f>
        <v>0</v>
      </c>
      <c r="C77" s="24"/>
      <c r="D77" s="25"/>
      <c r="E77" s="24"/>
      <c r="F77" s="26"/>
      <c r="G77" s="53"/>
      <c r="H77" s="29">
        <f>Inventory_List_Table34141317[[#This Row],[Enheds Pris]]*Inventory_List_Table34141317[[#This Row],[Antal Lager]]</f>
        <v>0</v>
      </c>
      <c r="I77" s="27"/>
      <c r="J77" s="27"/>
      <c r="K77" s="27"/>
      <c r="L77" s="24"/>
    </row>
    <row r="78" spans="2:12" ht="24" customHeight="1">
      <c r="B78" s="28">
        <f>IFERROR((Inventory_List_Table34141317[[#This Row],[Antal Lager]]&lt;=Inventory_List_Table34141317[[#This Row],[Genbestil ved antal]])*(Inventory_List_Table34141317[[#This Row],[Kan ikke bestilles]]="")*valHighlight,0)</f>
        <v>0</v>
      </c>
      <c r="C78" s="24"/>
      <c r="D78" s="25"/>
      <c r="E78" s="24"/>
      <c r="F78" s="26"/>
      <c r="G78" s="53"/>
      <c r="H78" s="29">
        <f>Inventory_List_Table34141317[[#This Row],[Enheds Pris]]*Inventory_List_Table34141317[[#This Row],[Antal Lager]]</f>
        <v>0</v>
      </c>
      <c r="I78" s="27"/>
      <c r="J78" s="27"/>
      <c r="K78" s="27"/>
      <c r="L78" s="24"/>
    </row>
    <row r="79" spans="2:12" ht="24" customHeight="1">
      <c r="B79" s="28">
        <f>IFERROR((Inventory_List_Table34141317[[#This Row],[Antal Lager]]&lt;=Inventory_List_Table34141317[[#This Row],[Genbestil ved antal]])*(Inventory_List_Table34141317[[#This Row],[Kan ikke bestilles]]="")*valHighlight,0)</f>
        <v>0</v>
      </c>
      <c r="C79" s="24"/>
      <c r="D79" s="25"/>
      <c r="E79" s="24"/>
      <c r="F79" s="26"/>
      <c r="G79" s="53"/>
      <c r="H79" s="29">
        <f>Inventory_List_Table34141317[[#This Row],[Enheds Pris]]*Inventory_List_Table34141317[[#This Row],[Antal Lager]]</f>
        <v>0</v>
      </c>
      <c r="I79" s="27"/>
      <c r="J79" s="27"/>
      <c r="K79" s="27"/>
      <c r="L79" s="24"/>
    </row>
    <row r="80" spans="2:12" ht="24" customHeight="1">
      <c r="B80" s="28">
        <f>IFERROR((Inventory_List_Table34141317[[#This Row],[Antal Lager]]&lt;=Inventory_List_Table34141317[[#This Row],[Genbestil ved antal]])*(Inventory_List_Table34141317[[#This Row],[Kan ikke bestilles]]="")*valHighlight,0)</f>
        <v>0</v>
      </c>
      <c r="C80" s="24"/>
      <c r="D80" s="25"/>
      <c r="E80" s="24"/>
      <c r="F80" s="26"/>
      <c r="G80" s="53"/>
      <c r="H80" s="29">
        <f>Inventory_List_Table34141317[[#This Row],[Enheds Pris]]*Inventory_List_Table34141317[[#This Row],[Antal Lager]]</f>
        <v>0</v>
      </c>
      <c r="I80" s="27"/>
      <c r="J80" s="27"/>
      <c r="K80" s="27"/>
      <c r="L80" s="24"/>
    </row>
    <row r="81" spans="2:12" ht="24" customHeight="1">
      <c r="B81" s="28">
        <f>IFERROR((Inventory_List_Table34141317[[#This Row],[Antal Lager]]&lt;=Inventory_List_Table34141317[[#This Row],[Genbestil ved antal]])*(Inventory_List_Table34141317[[#This Row],[Kan ikke bestilles]]="")*valHighlight,0)</f>
        <v>0</v>
      </c>
      <c r="C81" s="24"/>
      <c r="D81" s="25"/>
      <c r="E81" s="24"/>
      <c r="F81" s="26"/>
      <c r="G81" s="53"/>
      <c r="H81" s="29">
        <f>Inventory_List_Table34141317[[#This Row],[Enheds Pris]]*Inventory_List_Table34141317[[#This Row],[Antal Lager]]</f>
        <v>0</v>
      </c>
      <c r="I81" s="27"/>
      <c r="J81" s="27"/>
      <c r="K81" s="27"/>
      <c r="L81" s="24"/>
    </row>
    <row r="82" spans="2:12" ht="24" customHeight="1">
      <c r="B82" s="28">
        <f>IFERROR((Inventory_List_Table34141317[[#This Row],[Antal Lager]]&lt;=Inventory_List_Table34141317[[#This Row],[Genbestil ved antal]])*(Inventory_List_Table34141317[[#This Row],[Kan ikke bestilles]]="")*valHighlight,0)</f>
        <v>0</v>
      </c>
      <c r="C82" s="24"/>
      <c r="D82" s="31"/>
      <c r="E82" s="24"/>
      <c r="F82" s="26"/>
      <c r="G82" s="53"/>
      <c r="H82" s="29">
        <f>Inventory_List_Table34141317[[#This Row],[Enheds Pris]]*Inventory_List_Table34141317[[#This Row],[Antal Lager]]</f>
        <v>0</v>
      </c>
      <c r="I82" s="27"/>
      <c r="J82" s="27"/>
      <c r="K82" s="27"/>
      <c r="L82" s="24"/>
    </row>
    <row r="83" spans="2:12" ht="24" customHeight="1">
      <c r="B83" s="28">
        <f>IFERROR((Inventory_List_Table34141317[[#This Row],[Antal Lager]]&lt;=Inventory_List_Table34141317[[#This Row],[Genbestil ved antal]])*(Inventory_List_Table34141317[[#This Row],[Kan ikke bestilles]]="")*valHighlight,0)</f>
        <v>0</v>
      </c>
      <c r="C83" s="24"/>
      <c r="D83" s="31"/>
      <c r="E83" s="24"/>
      <c r="F83" s="26"/>
      <c r="G83" s="53"/>
      <c r="H83" s="29">
        <f>Inventory_List_Table34141317[[#This Row],[Enheds Pris]]*Inventory_List_Table34141317[[#This Row],[Antal Lager]]</f>
        <v>0</v>
      </c>
      <c r="I83" s="27"/>
      <c r="J83" s="27"/>
      <c r="K83" s="27"/>
      <c r="L83" s="24"/>
    </row>
    <row r="84" spans="2:12" ht="24" customHeight="1">
      <c r="B84" s="28">
        <f>IFERROR((Inventory_List_Table34141317[[#This Row],[Antal Lager]]&lt;=Inventory_List_Table34141317[[#This Row],[Genbestil ved antal]])*(Inventory_List_Table34141317[[#This Row],[Kan ikke bestilles]]="")*valHighlight,0)</f>
        <v>0</v>
      </c>
      <c r="C84" s="24"/>
      <c r="D84" s="25"/>
      <c r="E84" s="24"/>
      <c r="F84" s="26"/>
      <c r="G84" s="53"/>
      <c r="H84" s="29">
        <f>Inventory_List_Table34141317[[#This Row],[Enheds Pris]]*Inventory_List_Table34141317[[#This Row],[Antal Lager]]</f>
        <v>0</v>
      </c>
      <c r="I84" s="27"/>
      <c r="J84" s="27"/>
      <c r="K84" s="27"/>
      <c r="L84" s="24"/>
    </row>
    <row r="85" spans="2:12" ht="24" customHeight="1">
      <c r="B85" s="28">
        <f>IFERROR((Inventory_List_Table34141317[[#This Row],[Antal Lager]]&lt;=Inventory_List_Table34141317[[#This Row],[Genbestil ved antal]])*(Inventory_List_Table34141317[[#This Row],[Kan ikke bestilles]]="")*valHighlight,0)</f>
        <v>0</v>
      </c>
      <c r="C85" s="24"/>
      <c r="D85" s="25"/>
      <c r="E85" s="24"/>
      <c r="F85" s="26"/>
      <c r="G85" s="53"/>
      <c r="H85" s="29">
        <f>Inventory_List_Table34141317[[#This Row],[Enheds Pris]]*Inventory_List_Table34141317[[#This Row],[Antal Lager]]</f>
        <v>0</v>
      </c>
      <c r="I85" s="27"/>
      <c r="J85" s="27"/>
      <c r="K85" s="27"/>
      <c r="L85" s="24"/>
    </row>
    <row r="86" spans="2:12" ht="24" customHeight="1">
      <c r="B86" s="28">
        <f>IFERROR((Inventory_List_Table34141317[[#This Row],[Antal Lager]]&lt;=Inventory_List_Table34141317[[#This Row],[Genbestil ved antal]])*(Inventory_List_Table34141317[[#This Row],[Kan ikke bestilles]]="")*valHighlight,0)</f>
        <v>0</v>
      </c>
      <c r="C86" s="24"/>
      <c r="D86" s="25"/>
      <c r="E86" s="24"/>
      <c r="F86" s="26"/>
      <c r="G86" s="53"/>
      <c r="H86" s="29">
        <f>Inventory_List_Table34141317[[#This Row],[Enheds Pris]]*Inventory_List_Table34141317[[#This Row],[Antal Lager]]</f>
        <v>0</v>
      </c>
      <c r="I86" s="27"/>
      <c r="J86" s="27"/>
      <c r="K86" s="27"/>
      <c r="L86" s="24"/>
    </row>
    <row r="87" spans="2:12" ht="24" customHeight="1">
      <c r="B87" s="28">
        <f>IFERROR((Inventory_List_Table34141317[[#This Row],[Antal Lager]]&lt;=Inventory_List_Table34141317[[#This Row],[Genbestil ved antal]])*(Inventory_List_Table34141317[[#This Row],[Kan ikke bestilles]]="")*valHighlight,0)</f>
        <v>0</v>
      </c>
      <c r="C87" s="24"/>
      <c r="D87" s="25"/>
      <c r="E87" s="24"/>
      <c r="F87" s="26"/>
      <c r="G87" s="53"/>
      <c r="H87" s="29">
        <f>Inventory_List_Table34141317[[#This Row],[Enheds Pris]]*Inventory_List_Table34141317[[#This Row],[Antal Lager]]</f>
        <v>0</v>
      </c>
      <c r="I87" s="27"/>
      <c r="J87" s="27"/>
      <c r="K87" s="27"/>
      <c r="L87" s="24"/>
    </row>
    <row r="88" spans="2:12" ht="24" customHeight="1">
      <c r="B88" s="28">
        <f>IFERROR((Inventory_List_Table34141317[[#This Row],[Antal Lager]]&lt;=Inventory_List_Table34141317[[#This Row],[Genbestil ved antal]])*(Inventory_List_Table34141317[[#This Row],[Kan ikke bestilles]]="")*valHighlight,0)</f>
        <v>0</v>
      </c>
      <c r="C88" s="24"/>
      <c r="D88" s="25"/>
      <c r="E88" s="24"/>
      <c r="F88" s="26"/>
      <c r="G88" s="53"/>
      <c r="H88" s="29">
        <f>Inventory_List_Table34141317[[#This Row],[Enheds Pris]]*Inventory_List_Table34141317[[#This Row],[Antal Lager]]</f>
        <v>0</v>
      </c>
      <c r="I88" s="27"/>
      <c r="J88" s="27"/>
      <c r="K88" s="27"/>
      <c r="L88" s="24"/>
    </row>
    <row r="89" spans="2:12" ht="24" customHeight="1">
      <c r="B89" s="28">
        <f>IFERROR((Inventory_List_Table34141317[[#This Row],[Antal Lager]]&lt;=Inventory_List_Table34141317[[#This Row],[Genbestil ved antal]])*(Inventory_List_Table34141317[[#This Row],[Kan ikke bestilles]]="")*valHighlight,0)</f>
        <v>0</v>
      </c>
      <c r="C89" s="24"/>
      <c r="D89" s="25"/>
      <c r="E89" s="24"/>
      <c r="F89" s="26"/>
      <c r="G89" s="53"/>
      <c r="H89" s="29">
        <f>Inventory_List_Table34141317[[#This Row],[Enheds Pris]]*Inventory_List_Table34141317[[#This Row],[Antal Lager]]</f>
        <v>0</v>
      </c>
      <c r="I89" s="27"/>
      <c r="J89" s="27"/>
      <c r="K89" s="27"/>
      <c r="L89" s="24"/>
    </row>
    <row r="90" spans="2:12" ht="24" customHeight="1">
      <c r="B90" s="28">
        <f>IFERROR((Inventory_List_Table34141317[[#This Row],[Antal Lager]]&lt;=Inventory_List_Table34141317[[#This Row],[Genbestil ved antal]])*(Inventory_List_Table34141317[[#This Row],[Kan ikke bestilles]]="")*valHighlight,0)</f>
        <v>0</v>
      </c>
      <c r="C90" s="24"/>
      <c r="D90" s="25"/>
      <c r="E90" s="24"/>
      <c r="F90" s="26"/>
      <c r="G90" s="53"/>
      <c r="H90" s="29">
        <f>Inventory_List_Table34141317[[#This Row],[Enheds Pris]]*Inventory_List_Table34141317[[#This Row],[Antal Lager]]</f>
        <v>0</v>
      </c>
      <c r="I90" s="27"/>
      <c r="J90" s="27"/>
      <c r="K90" s="27"/>
      <c r="L90" s="24"/>
    </row>
    <row r="91" spans="2:12" ht="24" customHeight="1">
      <c r="B91" s="28">
        <f>IFERROR((Inventory_List_Table34141317[[#This Row],[Antal Lager]]&lt;=Inventory_List_Table34141317[[#This Row],[Genbestil ved antal]])*(Inventory_List_Table34141317[[#This Row],[Kan ikke bestilles]]="")*valHighlight,0)</f>
        <v>0</v>
      </c>
      <c r="C91" s="24"/>
      <c r="D91" s="25"/>
      <c r="E91" s="24"/>
      <c r="F91" s="26"/>
      <c r="G91" s="53"/>
      <c r="H91" s="29">
        <f>Inventory_List_Table34141317[[#This Row],[Enheds Pris]]*Inventory_List_Table34141317[[#This Row],[Antal Lager]]</f>
        <v>0</v>
      </c>
      <c r="I91" s="27"/>
      <c r="J91" s="27"/>
      <c r="K91" s="27"/>
      <c r="L91" s="24"/>
    </row>
    <row r="92" spans="2:12" ht="24" customHeight="1">
      <c r="B92" s="28">
        <f>IFERROR((Inventory_List_Table34141317[[#This Row],[Antal Lager]]&lt;=Inventory_List_Table34141317[[#This Row],[Genbestil ved antal]])*(Inventory_List_Table34141317[[#This Row],[Kan ikke bestilles]]="")*valHighlight,0)</f>
        <v>0</v>
      </c>
      <c r="C92" s="24"/>
      <c r="D92" s="25"/>
      <c r="E92" s="24"/>
      <c r="F92" s="26"/>
      <c r="G92" s="53"/>
      <c r="H92" s="29">
        <f>Inventory_List_Table34141317[[#This Row],[Enheds Pris]]*Inventory_List_Table34141317[[#This Row],[Antal Lager]]</f>
        <v>0</v>
      </c>
      <c r="I92" s="27"/>
      <c r="J92" s="27"/>
      <c r="K92" s="27"/>
      <c r="L92" s="24"/>
    </row>
    <row r="93" spans="2:12" ht="24" customHeight="1">
      <c r="B93" s="28">
        <f>IFERROR((Inventory_List_Table34141317[[#This Row],[Antal Lager]]&lt;=Inventory_List_Table34141317[[#This Row],[Genbestil ved antal]])*(Inventory_List_Table34141317[[#This Row],[Kan ikke bestilles]]="")*valHighlight,0)</f>
        <v>0</v>
      </c>
      <c r="C93" s="24"/>
      <c r="D93" s="25"/>
      <c r="E93" s="24"/>
      <c r="F93" s="26"/>
      <c r="G93" s="53"/>
      <c r="H93" s="29">
        <f>Inventory_List_Table34141317[[#This Row],[Enheds Pris]]*Inventory_List_Table34141317[[#This Row],[Antal Lager]]</f>
        <v>0</v>
      </c>
      <c r="I93" s="27"/>
      <c r="J93" s="27"/>
      <c r="K93" s="27"/>
      <c r="L93" s="24"/>
    </row>
    <row r="94" spans="2:12" ht="24" customHeight="1">
      <c r="B94" s="28">
        <f>IFERROR((Inventory_List_Table34141317[[#This Row],[Antal Lager]]&lt;=Inventory_List_Table34141317[[#This Row],[Genbestil ved antal]])*(Inventory_List_Table34141317[[#This Row],[Kan ikke bestilles]]="")*valHighlight,0)</f>
        <v>0</v>
      </c>
      <c r="C94" s="24"/>
      <c r="D94" s="25"/>
      <c r="E94" s="24"/>
      <c r="F94" s="26"/>
      <c r="G94" s="53"/>
      <c r="H94" s="29">
        <f>Inventory_List_Table34141317[[#This Row],[Enheds Pris]]*Inventory_List_Table34141317[[#This Row],[Antal Lager]]</f>
        <v>0</v>
      </c>
      <c r="I94" s="27"/>
      <c r="J94" s="27"/>
      <c r="K94" s="27"/>
      <c r="L94" s="24"/>
    </row>
    <row r="95" spans="2:12" ht="24" customHeight="1">
      <c r="B95" s="28">
        <f>IFERROR((Inventory_List_Table34141317[[#This Row],[Antal Lager]]&lt;=Inventory_List_Table34141317[[#This Row],[Genbestil ved antal]])*(Inventory_List_Table34141317[[#This Row],[Kan ikke bestilles]]="")*valHighlight,0)</f>
        <v>0</v>
      </c>
      <c r="C95" s="24"/>
      <c r="D95" s="25"/>
      <c r="E95" s="24"/>
      <c r="F95" s="26"/>
      <c r="G95" s="53"/>
      <c r="H95" s="29">
        <f>Inventory_List_Table34141317[[#This Row],[Enheds Pris]]*Inventory_List_Table34141317[[#This Row],[Antal Lager]]</f>
        <v>0</v>
      </c>
      <c r="I95" s="27"/>
      <c r="J95" s="27"/>
      <c r="K95" s="27"/>
      <c r="L95" s="24"/>
    </row>
    <row r="96" spans="2:12" ht="24" customHeight="1">
      <c r="B96" s="28">
        <f>IFERROR((Inventory_List_Table34141317[[#This Row],[Antal Lager]]&lt;=Inventory_List_Table34141317[[#This Row],[Genbestil ved antal]])*(Inventory_List_Table34141317[[#This Row],[Kan ikke bestilles]]="")*valHighlight,0)</f>
        <v>0</v>
      </c>
      <c r="C96" s="24"/>
      <c r="D96" s="25"/>
      <c r="E96" s="24"/>
      <c r="F96" s="26"/>
      <c r="G96" s="53"/>
      <c r="H96" s="29">
        <f>Inventory_List_Table34141317[[#This Row],[Enheds Pris]]*Inventory_List_Table34141317[[#This Row],[Antal Lager]]</f>
        <v>0</v>
      </c>
      <c r="I96" s="27"/>
      <c r="J96" s="27"/>
      <c r="K96" s="27"/>
      <c r="L96" s="24"/>
    </row>
    <row r="97" spans="2:12" ht="24" customHeight="1">
      <c r="B97" s="28">
        <f>IFERROR((Inventory_List_Table34141317[[#This Row],[Antal Lager]]&lt;=Inventory_List_Table34141317[[#This Row],[Genbestil ved antal]])*(Inventory_List_Table34141317[[#This Row],[Kan ikke bestilles]]="")*valHighlight,0)</f>
        <v>0</v>
      </c>
      <c r="C97" s="24"/>
      <c r="D97" s="25"/>
      <c r="E97" s="24"/>
      <c r="F97" s="30"/>
      <c r="G97" s="53"/>
      <c r="H97" s="29">
        <f>Inventory_List_Table34141317[[#This Row],[Enheds Pris]]*Inventory_List_Table34141317[[#This Row],[Antal Lager]]</f>
        <v>0</v>
      </c>
      <c r="I97" s="27"/>
      <c r="J97" s="27"/>
      <c r="K97" s="27"/>
      <c r="L97" s="24"/>
    </row>
    <row r="98" spans="2:12" ht="24" customHeight="1">
      <c r="B98" s="28">
        <f>IFERROR((Inventory_List_Table34141317[[#This Row],[Antal Lager]]&lt;=Inventory_List_Table34141317[[#This Row],[Genbestil ved antal]])*(Inventory_List_Table34141317[[#This Row],[Kan ikke bestilles]]="")*valHighlight,0)</f>
        <v>0</v>
      </c>
      <c r="C98" s="24"/>
      <c r="D98" s="25"/>
      <c r="E98" s="24"/>
      <c r="F98" s="30"/>
      <c r="G98" s="53"/>
      <c r="H98" s="29">
        <f>Inventory_List_Table34141317[[#This Row],[Enheds Pris]]*Inventory_List_Table34141317[[#This Row],[Antal Lager]]</f>
        <v>0</v>
      </c>
      <c r="I98" s="27"/>
      <c r="J98" s="27"/>
      <c r="K98" s="27"/>
      <c r="L98" s="24"/>
    </row>
    <row r="99" spans="2:12" ht="24" customHeight="1">
      <c r="B99" s="28">
        <f>IFERROR((Inventory_List_Table34141317[[#This Row],[Antal Lager]]&lt;=Inventory_List_Table34141317[[#This Row],[Genbestil ved antal]])*(Inventory_List_Table34141317[[#This Row],[Kan ikke bestilles]]="")*valHighlight,0)</f>
        <v>0</v>
      </c>
      <c r="C99" s="24"/>
      <c r="D99" s="25"/>
      <c r="E99" s="24"/>
      <c r="F99" s="30"/>
      <c r="G99" s="53"/>
      <c r="H99" s="29">
        <f>Inventory_List_Table34141317[[#This Row],[Enheds Pris]]*Inventory_List_Table34141317[[#This Row],[Antal Lager]]</f>
        <v>0</v>
      </c>
      <c r="I99" s="27"/>
      <c r="J99" s="27"/>
      <c r="K99" s="27"/>
      <c r="L99" s="24"/>
    </row>
    <row r="100" spans="2:12" ht="24" customHeight="1">
      <c r="B100" s="51">
        <f>IFERROR((Inventory_List_Table34141317[[#This Row],[Antal Lager]]&lt;=Inventory_List_Table34141317[[#This Row],[Genbestil ved antal]])*(Inventory_List_Table34141317[[#This Row],[Kan ikke bestilles]]="")*valHighlight,0)</f>
        <v>0</v>
      </c>
      <c r="C100" s="24"/>
      <c r="D100" s="25"/>
      <c r="E100" s="24"/>
      <c r="F100" s="30"/>
      <c r="G100" s="53"/>
      <c r="H100" s="52">
        <f>Inventory_List_Table34141317[[#This Row],[Enheds Pris]]*Inventory_List_Table34141317[[#This Row],[Antal Lager]]</f>
        <v>0</v>
      </c>
      <c r="I100" s="36"/>
      <c r="J100" s="36"/>
      <c r="K100" s="36"/>
      <c r="L100" s="35"/>
    </row>
    <row r="101" spans="2:12" ht="24" customHeight="1">
      <c r="B101" s="51">
        <f>IFERROR((Inventory_List_Table34141317[[#This Row],[Antal Lager]]&lt;=Inventory_List_Table34141317[[#This Row],[Genbestil ved antal]])*(Inventory_List_Table34141317[[#This Row],[Kan ikke bestilles]]="")*valHighlight,0)</f>
        <v>0</v>
      </c>
      <c r="C101" s="24"/>
      <c r="D101" s="25"/>
      <c r="E101" s="35"/>
      <c r="F101" s="30"/>
      <c r="G101" s="53"/>
      <c r="H101" s="56">
        <f>Inventory_List_Table34141317[[#This Row],[Enheds Pris]]*Inventory_List_Table34141317[[#This Row],[Antal Lager]]</f>
        <v>0</v>
      </c>
      <c r="I101" s="36"/>
      <c r="J101" s="36"/>
      <c r="K101" s="36"/>
      <c r="L101" s="35"/>
    </row>
    <row r="102" spans="2:12" ht="24" customHeight="1">
      <c r="B102" s="51">
        <f>IFERROR((Inventory_List_Table34141317[[#This Row],[Antal Lager]]&lt;=Inventory_List_Table34141317[[#This Row],[Genbestil ved antal]])*(Inventory_List_Table34141317[[#This Row],[Kan ikke bestilles]]="")*valHighlight,0)</f>
        <v>0</v>
      </c>
      <c r="C102" s="24"/>
      <c r="D102" s="25"/>
      <c r="E102" s="35"/>
      <c r="F102" s="30"/>
      <c r="G102" s="53"/>
      <c r="H102" s="52">
        <f>Inventory_List_Table34141317[[#This Row],[Enheds Pris]]*Inventory_List_Table34141317[[#This Row],[Antal Lager]]</f>
        <v>0</v>
      </c>
      <c r="I102" s="36"/>
      <c r="J102" s="36"/>
      <c r="K102" s="36"/>
      <c r="L102" s="35"/>
    </row>
    <row r="103" spans="2:12" ht="24" customHeight="1">
      <c r="B103" s="51">
        <f>IFERROR((Inventory_List_Table34141317[[#This Row],[Antal Lager]]&lt;=Inventory_List_Table34141317[[#This Row],[Genbestil ved antal]])*(Inventory_List_Table34141317[[#This Row],[Kan ikke bestilles]]="")*valHighlight,0)</f>
        <v>0</v>
      </c>
      <c r="C103" s="24"/>
      <c r="D103" s="25"/>
      <c r="E103" s="35"/>
      <c r="F103" s="30"/>
      <c r="G103" s="53"/>
      <c r="H103" s="52">
        <f>Inventory_List_Table34141317[[#This Row],[Enheds Pris]]*Inventory_List_Table34141317[[#This Row],[Antal Lager]]</f>
        <v>0</v>
      </c>
      <c r="I103" s="36"/>
      <c r="J103" s="36"/>
      <c r="K103" s="36"/>
      <c r="L103" s="35"/>
    </row>
    <row r="104" spans="2:12" ht="24" customHeight="1">
      <c r="B104" s="51">
        <f>IFERROR((Inventory_List_Table34141317[[#This Row],[Antal Lager]]&lt;=Inventory_List_Table34141317[[#This Row],[Genbestil ved antal]])*(Inventory_List_Table34141317[[#This Row],[Kan ikke bestilles]]="")*valHighlight,0)</f>
        <v>0</v>
      </c>
      <c r="C104" s="24"/>
      <c r="D104" s="31"/>
      <c r="E104" s="35"/>
      <c r="F104" s="30"/>
      <c r="G104" s="53"/>
      <c r="H104" s="52">
        <f>Inventory_List_Table34141317[[#This Row],[Enheds Pris]]*Inventory_List_Table34141317[[#This Row],[Antal Lager]]</f>
        <v>0</v>
      </c>
      <c r="I104" s="36"/>
      <c r="J104" s="36"/>
      <c r="K104" s="36"/>
      <c r="L104" s="35"/>
    </row>
    <row r="105" spans="2:12" ht="24" customHeight="1">
      <c r="B105" s="51">
        <f>IFERROR((Inventory_List_Table34141317[[#This Row],[Antal Lager]]&lt;=Inventory_List_Table34141317[[#This Row],[Genbestil ved antal]])*(Inventory_List_Table34141317[[#This Row],[Kan ikke bestilles]]="")*valHighlight,0)</f>
        <v>0</v>
      </c>
      <c r="C105" s="24"/>
      <c r="D105" s="33"/>
      <c r="E105" s="35"/>
      <c r="F105" s="30"/>
      <c r="G105" s="53"/>
      <c r="H105" s="52">
        <f>Inventory_List_Table34141317[[#This Row],[Enheds Pris]]*Inventory_List_Table34141317[[#This Row],[Antal Lager]]</f>
        <v>0</v>
      </c>
      <c r="I105" s="36"/>
      <c r="J105" s="36"/>
      <c r="K105" s="36"/>
      <c r="L105" s="35"/>
    </row>
    <row r="106" spans="2:12" ht="24" customHeight="1">
      <c r="B106" s="51">
        <f>IFERROR((Inventory_List_Table34141317[[#This Row],[Antal Lager]]&lt;=Inventory_List_Table34141317[[#This Row],[Genbestil ved antal]])*(Inventory_List_Table34141317[[#This Row],[Kan ikke bestilles]]="")*valHighlight,0)</f>
        <v>0</v>
      </c>
      <c r="C106" s="24"/>
      <c r="D106" s="33"/>
      <c r="E106" s="35"/>
      <c r="F106" s="30"/>
      <c r="G106" s="53"/>
      <c r="H106" s="52">
        <f>Inventory_List_Table34141317[[#This Row],[Enheds Pris]]*Inventory_List_Table34141317[[#This Row],[Antal Lager]]</f>
        <v>0</v>
      </c>
      <c r="I106" s="36"/>
      <c r="J106" s="36"/>
      <c r="K106" s="36"/>
      <c r="L106" s="35"/>
    </row>
    <row r="107" spans="2:12" ht="24" customHeight="1">
      <c r="B107" s="51">
        <f>IFERROR((Inventory_List_Table34141317[[#This Row],[Antal Lager]]&lt;=Inventory_List_Table34141317[[#This Row],[Genbestil ved antal]])*(Inventory_List_Table34141317[[#This Row],[Kan ikke bestilles]]="")*valHighlight,0)</f>
        <v>0</v>
      </c>
      <c r="C107" s="24"/>
      <c r="D107" s="33"/>
      <c r="E107" s="35"/>
      <c r="F107" s="30"/>
      <c r="G107" s="53"/>
      <c r="H107" s="52">
        <f>Inventory_List_Table34141317[[#This Row],[Enheds Pris]]*Inventory_List_Table34141317[[#This Row],[Antal Lager]]</f>
        <v>0</v>
      </c>
      <c r="I107" s="36"/>
      <c r="J107" s="36"/>
      <c r="K107" s="36"/>
      <c r="L107" s="35"/>
    </row>
    <row r="108" spans="2:12" ht="24" customHeight="1">
      <c r="B108" s="51">
        <f>IFERROR((Inventory_List_Table34141317[[#This Row],[Antal Lager]]&lt;=Inventory_List_Table34141317[[#This Row],[Genbestil ved antal]])*(Inventory_List_Table34141317[[#This Row],[Kan ikke bestilles]]="")*valHighlight,0)</f>
        <v>0</v>
      </c>
      <c r="C108" s="24"/>
      <c r="D108" s="25"/>
      <c r="E108" s="35"/>
      <c r="F108" s="26"/>
      <c r="G108" s="53"/>
      <c r="H108" s="52">
        <f>Inventory_List_Table34141317[[#This Row],[Enheds Pris]]*Inventory_List_Table34141317[[#This Row],[Antal Lager]]</f>
        <v>0</v>
      </c>
      <c r="I108" s="36"/>
      <c r="J108" s="36"/>
      <c r="K108" s="36"/>
      <c r="L108" s="35"/>
    </row>
    <row r="109" spans="2:12" ht="24" customHeight="1">
      <c r="B109" s="51">
        <f>IFERROR((Inventory_List_Table34141317[[#This Row],[Antal Lager]]&lt;=Inventory_List_Table34141317[[#This Row],[Genbestil ved antal]])*(Inventory_List_Table34141317[[#This Row],[Kan ikke bestilles]]="")*valHighlight,0)</f>
        <v>0</v>
      </c>
      <c r="C109" s="24"/>
      <c r="D109" s="25"/>
      <c r="E109" s="35"/>
      <c r="F109" s="26"/>
      <c r="G109" s="53"/>
      <c r="H109" s="52">
        <f>Inventory_List_Table34141317[[#This Row],[Enheds Pris]]*Inventory_List_Table34141317[[#This Row],[Antal Lager]]</f>
        <v>0</v>
      </c>
      <c r="I109" s="36"/>
      <c r="J109" s="36"/>
      <c r="K109" s="36"/>
      <c r="L109" s="35"/>
    </row>
    <row r="110" spans="2:12" ht="24" customHeight="1">
      <c r="B110" s="51">
        <f>IFERROR((Inventory_List_Table34141317[[#This Row],[Antal Lager]]&lt;=Inventory_List_Table34141317[[#This Row],[Genbestil ved antal]])*(Inventory_List_Table34141317[[#This Row],[Kan ikke bestilles]]="")*valHighlight,0)</f>
        <v>0</v>
      </c>
      <c r="C110" s="24"/>
      <c r="D110" s="25"/>
      <c r="E110" s="35"/>
      <c r="F110" s="26"/>
      <c r="G110" s="53"/>
      <c r="H110" s="52">
        <f>Inventory_List_Table34141317[[#This Row],[Enheds Pris]]*Inventory_List_Table34141317[[#This Row],[Antal Lager]]</f>
        <v>0</v>
      </c>
      <c r="I110" s="36"/>
      <c r="J110" s="36"/>
      <c r="K110" s="36"/>
      <c r="L110" s="35"/>
    </row>
    <row r="111" spans="2:12" ht="24" customHeight="1">
      <c r="B111" s="51">
        <f>IFERROR((Inventory_List_Table34141317[[#This Row],[Antal Lager]]&lt;=Inventory_List_Table34141317[[#This Row],[Genbestil ved antal]])*(Inventory_List_Table34141317[[#This Row],[Kan ikke bestilles]]="")*valHighlight,0)</f>
        <v>0</v>
      </c>
      <c r="C111" s="24"/>
      <c r="D111" s="25"/>
      <c r="E111" s="35"/>
      <c r="F111" s="26"/>
      <c r="G111" s="53"/>
      <c r="H111" s="52">
        <f>Inventory_List_Table34141317[[#This Row],[Enheds Pris]]*Inventory_List_Table34141317[[#This Row],[Antal Lager]]</f>
        <v>0</v>
      </c>
      <c r="I111" s="36"/>
      <c r="J111" s="36"/>
      <c r="K111" s="36"/>
      <c r="L111" s="35"/>
    </row>
    <row r="112" spans="2:12" ht="24" customHeight="1">
      <c r="B112" s="51">
        <f>IFERROR((Inventory_List_Table34141317[[#This Row],[Antal Lager]]&lt;=Inventory_List_Table34141317[[#This Row],[Genbestil ved antal]])*(Inventory_List_Table34141317[[#This Row],[Kan ikke bestilles]]="")*valHighlight,0)</f>
        <v>0</v>
      </c>
      <c r="C112" s="24"/>
      <c r="D112" s="31"/>
      <c r="E112" s="35"/>
      <c r="F112" s="26"/>
      <c r="G112" s="53"/>
      <c r="H112" s="52">
        <f>Inventory_List_Table34141317[[#This Row],[Enheds Pris]]*Inventory_List_Table34141317[[#This Row],[Antal Lager]]</f>
        <v>0</v>
      </c>
      <c r="I112" s="36"/>
      <c r="J112" s="36"/>
      <c r="K112" s="36"/>
      <c r="L112" s="35"/>
    </row>
    <row r="113" spans="2:12" ht="24" customHeight="1">
      <c r="B113" s="51">
        <f>IFERROR((Inventory_List_Table34141317[[#This Row],[Antal Lager]]&lt;=Inventory_List_Table34141317[[#This Row],[Genbestil ved antal]])*(Inventory_List_Table34141317[[#This Row],[Kan ikke bestilles]]="")*valHighlight,0)</f>
        <v>0</v>
      </c>
      <c r="C113" s="24"/>
      <c r="D113" s="25"/>
      <c r="E113" s="35"/>
      <c r="F113" s="26"/>
      <c r="G113" s="53"/>
      <c r="H113" s="52">
        <f>Inventory_List_Table34141317[[#This Row],[Enheds Pris]]*Inventory_List_Table34141317[[#This Row],[Antal Lager]]</f>
        <v>0</v>
      </c>
      <c r="I113" s="36"/>
      <c r="J113" s="36"/>
      <c r="K113" s="36"/>
      <c r="L113" s="35"/>
    </row>
    <row r="114" spans="2:12" ht="24" customHeight="1">
      <c r="B114" s="51">
        <f>IFERROR((Inventory_List_Table34141317[[#This Row],[Antal Lager]]&lt;=Inventory_List_Table34141317[[#This Row],[Genbestil ved antal]])*(Inventory_List_Table34141317[[#This Row],[Kan ikke bestilles]]="")*valHighlight,0)</f>
        <v>0</v>
      </c>
      <c r="C114" s="24"/>
      <c r="D114" s="25"/>
      <c r="E114" s="35"/>
      <c r="F114" s="26"/>
      <c r="G114" s="53"/>
      <c r="H114" s="52">
        <f>Inventory_List_Table34141317[[#This Row],[Enheds Pris]]*Inventory_List_Table34141317[[#This Row],[Antal Lager]]</f>
        <v>0</v>
      </c>
      <c r="I114" s="36"/>
      <c r="J114" s="36"/>
      <c r="K114" s="36"/>
      <c r="L114" s="35"/>
    </row>
    <row r="115" spans="2:12" ht="24" customHeight="1">
      <c r="B115" s="51">
        <f>IFERROR((Inventory_List_Table34141317[[#This Row],[Antal Lager]]&lt;=Inventory_List_Table34141317[[#This Row],[Genbestil ved antal]])*(Inventory_List_Table34141317[[#This Row],[Kan ikke bestilles]]="")*valHighlight,0)</f>
        <v>0</v>
      </c>
      <c r="C115" s="24"/>
      <c r="D115" s="25"/>
      <c r="E115" s="35"/>
      <c r="F115" s="26"/>
      <c r="G115" s="53"/>
      <c r="H115" s="52">
        <f>Inventory_List_Table34141317[[#This Row],[Enheds Pris]]*Inventory_List_Table34141317[[#This Row],[Antal Lager]]</f>
        <v>0</v>
      </c>
      <c r="I115" s="36"/>
      <c r="J115" s="36"/>
      <c r="K115" s="36"/>
      <c r="L115" s="35"/>
    </row>
    <row r="116" spans="2:12" ht="24" customHeight="1">
      <c r="B116" s="51">
        <f>IFERROR((Inventory_List_Table34141317[[#This Row],[Antal Lager]]&lt;=Inventory_List_Table34141317[[#This Row],[Genbestil ved antal]])*(Inventory_List_Table34141317[[#This Row],[Kan ikke bestilles]]="")*valHighlight,0)</f>
        <v>0</v>
      </c>
      <c r="C116" s="24"/>
      <c r="D116" s="25"/>
      <c r="E116" s="35"/>
      <c r="F116" s="26"/>
      <c r="G116" s="53"/>
      <c r="H116" s="52">
        <f>Inventory_List_Table34141317[[#This Row],[Enheds Pris]]*Inventory_List_Table34141317[[#This Row],[Antal Lager]]</f>
        <v>0</v>
      </c>
      <c r="I116" s="36"/>
      <c r="J116" s="36"/>
      <c r="K116" s="36"/>
      <c r="L116" s="35"/>
    </row>
    <row r="117" spans="2:12" ht="24" customHeight="1">
      <c r="B117" s="51">
        <f>IFERROR((Inventory_List_Table34141317[[#This Row],[Antal Lager]]&lt;=Inventory_List_Table34141317[[#This Row],[Genbestil ved antal]])*(Inventory_List_Table34141317[[#This Row],[Kan ikke bestilles]]="")*valHighlight,0)</f>
        <v>0</v>
      </c>
      <c r="C117" s="24"/>
      <c r="D117" s="25"/>
      <c r="E117" s="35"/>
      <c r="F117" s="26"/>
      <c r="G117" s="53"/>
      <c r="H117" s="52">
        <f>Inventory_List_Table34141317[[#This Row],[Enheds Pris]]*Inventory_List_Table34141317[[#This Row],[Antal Lager]]</f>
        <v>0</v>
      </c>
      <c r="I117" s="36"/>
      <c r="J117" s="36"/>
      <c r="K117" s="36"/>
      <c r="L117" s="35"/>
    </row>
    <row r="118" spans="2:12" ht="24" customHeight="1">
      <c r="B118" s="51">
        <f>IFERROR((Inventory_List_Table34141317[[#This Row],[Antal Lager]]&lt;=Inventory_List_Table34141317[[#This Row],[Genbestil ved antal]])*(Inventory_List_Table34141317[[#This Row],[Kan ikke bestilles]]="")*valHighlight,0)</f>
        <v>0</v>
      </c>
      <c r="C118" s="24"/>
      <c r="D118" s="25"/>
      <c r="E118" s="35"/>
      <c r="F118" s="26"/>
      <c r="G118" s="53"/>
      <c r="H118" s="52">
        <f>Inventory_List_Table34141317[[#This Row],[Enheds Pris]]*Inventory_List_Table34141317[[#This Row],[Antal Lager]]</f>
        <v>0</v>
      </c>
      <c r="I118" s="36"/>
      <c r="J118" s="36"/>
      <c r="K118" s="36"/>
      <c r="L118" s="35"/>
    </row>
    <row r="119" spans="2:12" ht="24" customHeight="1">
      <c r="B119" s="51">
        <f>IFERROR((Inventory_List_Table34141317[[#This Row],[Antal Lager]]&lt;=Inventory_List_Table34141317[[#This Row],[Genbestil ved antal]])*(Inventory_List_Table34141317[[#This Row],[Kan ikke bestilles]]="")*valHighlight,0)</f>
        <v>0</v>
      </c>
      <c r="C119" s="24"/>
      <c r="D119" s="25"/>
      <c r="E119" s="35"/>
      <c r="F119" s="26"/>
      <c r="G119" s="53"/>
      <c r="H119" s="52">
        <f>Inventory_List_Table34141317[[#This Row],[Enheds Pris]]*Inventory_List_Table34141317[[#This Row],[Antal Lager]]</f>
        <v>0</v>
      </c>
      <c r="I119" s="36"/>
      <c r="J119" s="36"/>
      <c r="K119" s="36"/>
      <c r="L119" s="35"/>
    </row>
    <row r="120" spans="2:12" ht="24" customHeight="1">
      <c r="B120" s="51">
        <f>IFERROR((Inventory_List_Table34141317[[#This Row],[Antal Lager]]&lt;=Inventory_List_Table34141317[[#This Row],[Genbestil ved antal]])*(Inventory_List_Table34141317[[#This Row],[Kan ikke bestilles]]="")*valHighlight,0)</f>
        <v>0</v>
      </c>
      <c r="C120" s="24"/>
      <c r="D120" s="25"/>
      <c r="E120" s="35"/>
      <c r="F120" s="26"/>
      <c r="G120" s="27"/>
      <c r="H120" s="52">
        <f>Inventory_List_Table34141317[[#This Row],[Enheds Pris]]*Inventory_List_Table34141317[[#This Row],[Antal Lager]]</f>
        <v>0</v>
      </c>
      <c r="I120" s="36"/>
      <c r="J120" s="36"/>
      <c r="K120" s="36"/>
      <c r="L120" s="35"/>
    </row>
    <row r="121" spans="2:12" ht="24" customHeight="1">
      <c r="B121" s="51">
        <f>IFERROR((Inventory_List_Table34141317[[#This Row],[Antal Lager]]&lt;=Inventory_List_Table34141317[[#This Row],[Genbestil ved antal]])*(Inventory_List_Table34141317[[#This Row],[Kan ikke bestilles]]="")*valHighlight,0)</f>
        <v>0</v>
      </c>
      <c r="C121" s="35"/>
      <c r="D121" s="35"/>
      <c r="E121" s="35"/>
      <c r="F121" s="30"/>
      <c r="G121" s="53"/>
      <c r="H121" s="52">
        <f>Inventory_List_Table34141317[[#This Row],[Enheds Pris]]*Inventory_List_Table34141317[[#This Row],[Antal Lager]]</f>
        <v>0</v>
      </c>
      <c r="I121" s="36"/>
      <c r="J121" s="36"/>
      <c r="K121" s="36"/>
      <c r="L121" s="35"/>
    </row>
    <row r="122" spans="2:12" ht="24" customHeight="1">
      <c r="B122" s="51">
        <f>IFERROR((Inventory_List_Table34141317[[#This Row],[Antal Lager]]&lt;=Inventory_List_Table34141317[[#This Row],[Genbestil ved antal]])*(Inventory_List_Table34141317[[#This Row],[Kan ikke bestilles]]="")*valHighlight,0)</f>
        <v>0</v>
      </c>
      <c r="C122" s="24"/>
      <c r="D122" s="25"/>
      <c r="E122" s="35"/>
      <c r="F122" s="26"/>
      <c r="G122" s="53"/>
      <c r="H122" s="52">
        <f>Inventory_List_Table34141317[[#This Row],[Enheds Pris]]*Inventory_List_Table34141317[[#This Row],[Antal Lager]]</f>
        <v>0</v>
      </c>
      <c r="I122" s="36"/>
      <c r="J122" s="36"/>
      <c r="K122" s="36"/>
      <c r="L122" s="35"/>
    </row>
    <row r="123" spans="2:12" ht="24" customHeight="1">
      <c r="B123" s="51">
        <f>IFERROR((Inventory_List_Table34141317[[#This Row],[Antal Lager]]&lt;=Inventory_List_Table34141317[[#This Row],[Genbestil ved antal]])*(Inventory_List_Table34141317[[#This Row],[Kan ikke bestilles]]="")*valHighlight,0)</f>
        <v>0</v>
      </c>
      <c r="C123" s="24"/>
      <c r="D123" s="25"/>
      <c r="E123" s="35"/>
      <c r="F123" s="26"/>
      <c r="G123" s="53"/>
      <c r="H123" s="52">
        <f>Inventory_List_Table34141317[[#This Row],[Enheds Pris]]*Inventory_List_Table34141317[[#This Row],[Antal Lager]]</f>
        <v>0</v>
      </c>
      <c r="I123" s="36"/>
      <c r="J123" s="36"/>
      <c r="K123" s="36"/>
      <c r="L123" s="35"/>
    </row>
    <row r="124" spans="2:12" ht="24" customHeight="1">
      <c r="B124" s="51">
        <f>IFERROR((Inventory_List_Table34141317[[#This Row],[Antal Lager]]&lt;=Inventory_List_Table34141317[[#This Row],[Genbestil ved antal]])*(Inventory_List_Table34141317[[#This Row],[Kan ikke bestilles]]="")*valHighlight,0)</f>
        <v>0</v>
      </c>
      <c r="C124" s="24"/>
      <c r="D124" s="25"/>
      <c r="E124" s="35"/>
      <c r="F124" s="26"/>
      <c r="G124" s="53"/>
      <c r="H124" s="52">
        <f>Inventory_List_Table34141317[[#This Row],[Enheds Pris]]*Inventory_List_Table34141317[[#This Row],[Antal Lager]]</f>
        <v>0</v>
      </c>
      <c r="I124" s="36"/>
      <c r="J124" s="36"/>
      <c r="K124" s="36"/>
      <c r="L124" s="35"/>
    </row>
    <row r="125" spans="2:12" ht="24" customHeight="1">
      <c r="B125" s="51">
        <f>IFERROR((Inventory_List_Table34141317[[#This Row],[Antal Lager]]&lt;=Inventory_List_Table34141317[[#This Row],[Genbestil ved antal]])*(Inventory_List_Table34141317[[#This Row],[Kan ikke bestilles]]="")*valHighlight,0)</f>
        <v>0</v>
      </c>
      <c r="C125" s="24"/>
      <c r="D125" s="25"/>
      <c r="E125" s="35"/>
      <c r="F125" s="26"/>
      <c r="G125" s="53"/>
      <c r="H125" s="52">
        <f>Inventory_List_Table34141317[[#This Row],[Enheds Pris]]*Inventory_List_Table34141317[[#This Row],[Antal Lager]]</f>
        <v>0</v>
      </c>
      <c r="I125" s="36"/>
      <c r="J125" s="36"/>
      <c r="K125" s="36"/>
      <c r="L125" s="35"/>
    </row>
    <row r="126" spans="2:12" ht="24" customHeight="1">
      <c r="B126" s="51">
        <f>IFERROR((Inventory_List_Table34141317[[#This Row],[Antal Lager]]&lt;=Inventory_List_Table34141317[[#This Row],[Genbestil ved antal]])*(Inventory_List_Table34141317[[#This Row],[Kan ikke bestilles]]="")*valHighlight,0)</f>
        <v>0</v>
      </c>
      <c r="C126" s="24"/>
      <c r="D126" s="25"/>
      <c r="E126" s="35"/>
      <c r="F126" s="26"/>
      <c r="G126" s="53"/>
      <c r="H126" s="52">
        <f>Inventory_List_Table34141317[[#This Row],[Enheds Pris]]*Inventory_List_Table34141317[[#This Row],[Antal Lager]]</f>
        <v>0</v>
      </c>
      <c r="I126" s="36"/>
      <c r="J126" s="36"/>
      <c r="K126" s="36"/>
      <c r="L126" s="35"/>
    </row>
    <row r="127" spans="2:12" ht="24" customHeight="1">
      <c r="B127" s="51">
        <f>IFERROR((Inventory_List_Table34141317[[#This Row],[Antal Lager]]&lt;=Inventory_List_Table34141317[[#This Row],[Genbestil ved antal]])*(Inventory_List_Table34141317[[#This Row],[Kan ikke bestilles]]="")*valHighlight,0)</f>
        <v>0</v>
      </c>
      <c r="C127" s="24"/>
      <c r="D127" s="25"/>
      <c r="E127" s="35"/>
      <c r="F127" s="26"/>
      <c r="G127" s="53"/>
      <c r="H127" s="52">
        <f>Inventory_List_Table34141317[[#This Row],[Enheds Pris]]*Inventory_List_Table34141317[[#This Row],[Antal Lager]]</f>
        <v>0</v>
      </c>
      <c r="I127" s="36"/>
      <c r="J127" s="36"/>
      <c r="K127" s="36"/>
      <c r="L127" s="35"/>
    </row>
    <row r="128" spans="2:12" ht="24" customHeight="1">
      <c r="B128" s="51">
        <f>IFERROR((Inventory_List_Table34141317[[#This Row],[Antal Lager]]&lt;=Inventory_List_Table34141317[[#This Row],[Genbestil ved antal]])*(Inventory_List_Table34141317[[#This Row],[Kan ikke bestilles]]="")*valHighlight,0)</f>
        <v>0</v>
      </c>
      <c r="C128" s="24"/>
      <c r="D128" s="25"/>
      <c r="E128" s="35"/>
      <c r="F128" s="26"/>
      <c r="G128" s="53"/>
      <c r="H128" s="52">
        <f>Inventory_List_Table34141317[[#This Row],[Enheds Pris]]*Inventory_List_Table34141317[[#This Row],[Antal Lager]]</f>
        <v>0</v>
      </c>
      <c r="I128" s="36"/>
      <c r="J128" s="36"/>
      <c r="K128" s="36"/>
      <c r="L128" s="35"/>
    </row>
    <row r="129" spans="2:12" ht="24" customHeight="1">
      <c r="B129" s="51">
        <f>IFERROR((Inventory_List_Table34141317[[#This Row],[Antal Lager]]&lt;=Inventory_List_Table34141317[[#This Row],[Genbestil ved antal]])*(Inventory_List_Table34141317[[#This Row],[Kan ikke bestilles]]="")*valHighlight,0)</f>
        <v>0</v>
      </c>
      <c r="C129" s="24"/>
      <c r="D129" s="25"/>
      <c r="E129" s="35"/>
      <c r="F129" s="26"/>
      <c r="G129" s="53"/>
      <c r="H129" s="52">
        <f>Inventory_List_Table34141317[[#This Row],[Enheds Pris]]*Inventory_List_Table34141317[[#This Row],[Antal Lager]]</f>
        <v>0</v>
      </c>
      <c r="I129" s="36"/>
      <c r="J129" s="36"/>
      <c r="K129" s="36"/>
      <c r="L129" s="35"/>
    </row>
    <row r="130" spans="2:12" ht="24" customHeight="1">
      <c r="B130" s="51">
        <f>IFERROR((Inventory_List_Table34141317[[#This Row],[Antal Lager]]&lt;=Inventory_List_Table34141317[[#This Row],[Genbestil ved antal]])*(Inventory_List_Table34141317[[#This Row],[Kan ikke bestilles]]="")*valHighlight,0)</f>
        <v>0</v>
      </c>
      <c r="C130" s="24"/>
      <c r="D130" s="25"/>
      <c r="E130" s="35"/>
      <c r="F130" s="26"/>
      <c r="G130" s="53"/>
      <c r="H130" s="52">
        <f>Inventory_List_Table34141317[[#This Row],[Enheds Pris]]*Inventory_List_Table34141317[[#This Row],[Antal Lager]]</f>
        <v>0</v>
      </c>
      <c r="I130" s="36"/>
      <c r="J130" s="36"/>
      <c r="K130" s="36"/>
      <c r="L130" s="35"/>
    </row>
    <row r="131" spans="2:12" ht="24" customHeight="1">
      <c r="B131" s="51">
        <f>IFERROR((Inventory_List_Table34141317[[#This Row],[Antal Lager]]&lt;=Inventory_List_Table34141317[[#This Row],[Genbestil ved antal]])*(Inventory_List_Table34141317[[#This Row],[Kan ikke bestilles]]="")*valHighlight,0)</f>
        <v>0</v>
      </c>
      <c r="C131" s="24"/>
      <c r="D131" s="25"/>
      <c r="E131" s="35"/>
      <c r="F131" s="26"/>
      <c r="G131" s="53"/>
      <c r="H131" s="52">
        <f>Inventory_List_Table34141317[[#This Row],[Enheds Pris]]*Inventory_List_Table34141317[[#This Row],[Antal Lager]]</f>
        <v>0</v>
      </c>
      <c r="I131" s="36"/>
      <c r="J131" s="36"/>
      <c r="K131" s="36"/>
      <c r="L131" s="35"/>
    </row>
    <row r="132" spans="2:12" ht="24" customHeight="1">
      <c r="B132" s="51">
        <f>IFERROR((Inventory_List_Table34141317[[#This Row],[Antal Lager]]&lt;=Inventory_List_Table34141317[[#This Row],[Genbestil ved antal]])*(Inventory_List_Table34141317[[#This Row],[Kan ikke bestilles]]="")*valHighlight,0)</f>
        <v>0</v>
      </c>
      <c r="C132" s="24"/>
      <c r="D132" s="25"/>
      <c r="E132" s="35"/>
      <c r="F132" s="26"/>
      <c r="G132" s="53"/>
      <c r="H132" s="52">
        <f>Inventory_List_Table34141317[[#This Row],[Enheds Pris]]*Inventory_List_Table34141317[[#This Row],[Antal Lager]]</f>
        <v>0</v>
      </c>
      <c r="I132" s="36"/>
      <c r="J132" s="36"/>
      <c r="K132" s="36"/>
      <c r="L132" s="35"/>
    </row>
    <row r="133" spans="2:12" ht="24" customHeight="1">
      <c r="B133" s="51">
        <f>IFERROR((Inventory_List_Table34141317[[#This Row],[Antal Lager]]&lt;=Inventory_List_Table34141317[[#This Row],[Genbestil ved antal]])*(Inventory_List_Table34141317[[#This Row],[Kan ikke bestilles]]="")*valHighlight,0)</f>
        <v>0</v>
      </c>
      <c r="C133" s="24"/>
      <c r="D133" s="25"/>
      <c r="E133" s="35"/>
      <c r="F133" s="26"/>
      <c r="G133" s="53"/>
      <c r="H133" s="52">
        <f>Inventory_List_Table34141317[[#This Row],[Enheds Pris]]*Inventory_List_Table34141317[[#This Row],[Antal Lager]]</f>
        <v>0</v>
      </c>
      <c r="I133" s="36"/>
      <c r="J133" s="36"/>
      <c r="K133" s="36"/>
      <c r="L133" s="35"/>
    </row>
    <row r="134" spans="2:12" ht="24" customHeight="1">
      <c r="B134" s="51">
        <f>IFERROR((Inventory_List_Table34141317[[#This Row],[Antal Lager]]&lt;=Inventory_List_Table34141317[[#This Row],[Genbestil ved antal]])*(Inventory_List_Table34141317[[#This Row],[Kan ikke bestilles]]="")*valHighlight,0)</f>
        <v>0</v>
      </c>
      <c r="C134" s="24"/>
      <c r="D134" s="25"/>
      <c r="E134" s="35"/>
      <c r="F134" s="26"/>
      <c r="G134" s="53"/>
      <c r="H134" s="52">
        <f>Inventory_List_Table34141317[[#This Row],[Enheds Pris]]*Inventory_List_Table34141317[[#This Row],[Antal Lager]]</f>
        <v>0</v>
      </c>
      <c r="I134" s="36"/>
      <c r="J134" s="36"/>
      <c r="K134" s="36"/>
      <c r="L134" s="35"/>
    </row>
    <row r="135" spans="2:12" ht="24" customHeight="1">
      <c r="B135" s="51">
        <f>IFERROR((Inventory_List_Table34141317[[#This Row],[Antal Lager]]&lt;=Inventory_List_Table34141317[[#This Row],[Genbestil ved antal]])*(Inventory_List_Table34141317[[#This Row],[Kan ikke bestilles]]="")*valHighlight,0)</f>
        <v>0</v>
      </c>
      <c r="C135" s="24"/>
      <c r="D135" s="25"/>
      <c r="E135" s="35"/>
      <c r="F135" s="26"/>
      <c r="G135" s="53"/>
      <c r="H135" s="52">
        <f>Inventory_List_Table34141317[[#This Row],[Enheds Pris]]*Inventory_List_Table34141317[[#This Row],[Antal Lager]]</f>
        <v>0</v>
      </c>
      <c r="I135" s="36"/>
      <c r="J135" s="36"/>
      <c r="K135" s="36"/>
      <c r="L135" s="35"/>
    </row>
    <row r="136" spans="2:12" ht="24" customHeight="1">
      <c r="B136" s="51">
        <f>IFERROR((Inventory_List_Table34141317[[#This Row],[Antal Lager]]&lt;=Inventory_List_Table34141317[[#This Row],[Genbestil ved antal]])*(Inventory_List_Table34141317[[#This Row],[Kan ikke bestilles]]="")*valHighlight,0)</f>
        <v>0</v>
      </c>
      <c r="C136" s="24"/>
      <c r="D136" s="25"/>
      <c r="E136" s="35"/>
      <c r="F136" s="26"/>
      <c r="G136" s="53"/>
      <c r="H136" s="52">
        <f>Inventory_List_Table34141317[[#This Row],[Enheds Pris]]*Inventory_List_Table34141317[[#This Row],[Antal Lager]]</f>
        <v>0</v>
      </c>
      <c r="I136" s="36"/>
      <c r="J136" s="36"/>
      <c r="K136" s="36"/>
      <c r="L136" s="35"/>
    </row>
    <row r="137" spans="2:12" ht="24" customHeight="1">
      <c r="B137" s="51">
        <f>IFERROR((Inventory_List_Table34141317[[#This Row],[Antal Lager]]&lt;=Inventory_List_Table34141317[[#This Row],[Genbestil ved antal]])*(Inventory_List_Table34141317[[#This Row],[Kan ikke bestilles]]="")*valHighlight,0)</f>
        <v>0</v>
      </c>
      <c r="C137" s="24"/>
      <c r="D137" s="25"/>
      <c r="E137" s="35"/>
      <c r="F137" s="26"/>
      <c r="G137" s="53"/>
      <c r="H137" s="52">
        <f>Inventory_List_Table34141317[[#This Row],[Enheds Pris]]*Inventory_List_Table34141317[[#This Row],[Antal Lager]]</f>
        <v>0</v>
      </c>
      <c r="I137" s="36"/>
      <c r="J137" s="36"/>
      <c r="K137" s="36"/>
      <c r="L137" s="35"/>
    </row>
    <row r="138" spans="2:12" ht="24" customHeight="1">
      <c r="B138" s="51">
        <f>IFERROR((Inventory_List_Table34141317[[#This Row],[Antal Lager]]&lt;=Inventory_List_Table34141317[[#This Row],[Genbestil ved antal]])*(Inventory_List_Table34141317[[#This Row],[Kan ikke bestilles]]="")*valHighlight,0)</f>
        <v>0</v>
      </c>
      <c r="C138" s="24"/>
      <c r="D138" s="25"/>
      <c r="E138" s="35"/>
      <c r="F138" s="26"/>
      <c r="G138" s="53"/>
      <c r="H138" s="52">
        <f>Inventory_List_Table34141317[[#This Row],[Enheds Pris]]*Inventory_List_Table34141317[[#This Row],[Antal Lager]]</f>
        <v>0</v>
      </c>
      <c r="I138" s="36"/>
      <c r="J138" s="36"/>
      <c r="K138" s="36"/>
      <c r="L138" s="35"/>
    </row>
    <row r="139" spans="2:12" ht="24" customHeight="1">
      <c r="B139" s="51">
        <f>IFERROR((Inventory_List_Table34141317[[#This Row],[Antal Lager]]&lt;=Inventory_List_Table34141317[[#This Row],[Genbestil ved antal]])*(Inventory_List_Table34141317[[#This Row],[Kan ikke bestilles]]="")*valHighlight,0)</f>
        <v>0</v>
      </c>
      <c r="C139" s="24"/>
      <c r="D139" s="25"/>
      <c r="E139" s="35"/>
      <c r="F139" s="26"/>
      <c r="G139" s="53"/>
      <c r="H139" s="52">
        <f>Inventory_List_Table34141317[[#This Row],[Enheds Pris]]*Inventory_List_Table34141317[[#This Row],[Antal Lager]]</f>
        <v>0</v>
      </c>
      <c r="I139" s="36"/>
      <c r="J139" s="36"/>
      <c r="K139" s="36"/>
      <c r="L139" s="35"/>
    </row>
    <row r="140" spans="2:12" ht="24" customHeight="1">
      <c r="B140" s="51">
        <f>IFERROR((Inventory_List_Table34141317[[#This Row],[Antal Lager]]&lt;=Inventory_List_Table34141317[[#This Row],[Genbestil ved antal]])*(Inventory_List_Table34141317[[#This Row],[Kan ikke bestilles]]="")*valHighlight,0)</f>
        <v>0</v>
      </c>
      <c r="C140" s="24"/>
      <c r="D140" s="25"/>
      <c r="E140" s="35"/>
      <c r="F140" s="26"/>
      <c r="G140" s="53"/>
      <c r="H140" s="52">
        <f>Inventory_List_Table34141317[[#This Row],[Enheds Pris]]*Inventory_List_Table34141317[[#This Row],[Antal Lager]]</f>
        <v>0</v>
      </c>
      <c r="I140" s="36"/>
      <c r="J140" s="36"/>
      <c r="K140" s="36"/>
      <c r="L140" s="35"/>
    </row>
    <row r="141" spans="2:12" ht="24" customHeight="1">
      <c r="B141" s="51">
        <f>IFERROR((Inventory_List_Table34141317[[#This Row],[Antal Lager]]&lt;=Inventory_List_Table34141317[[#This Row],[Genbestil ved antal]])*(Inventory_List_Table34141317[[#This Row],[Kan ikke bestilles]]="")*valHighlight,0)</f>
        <v>0</v>
      </c>
      <c r="C141" s="24"/>
      <c r="D141" s="25"/>
      <c r="E141" s="35"/>
      <c r="F141" s="26"/>
      <c r="G141" s="53"/>
      <c r="H141" s="52">
        <f>Inventory_List_Table34141317[[#This Row],[Enheds Pris]]*Inventory_List_Table34141317[[#This Row],[Antal Lager]]</f>
        <v>0</v>
      </c>
      <c r="I141" s="36"/>
      <c r="J141" s="36"/>
      <c r="K141" s="36"/>
      <c r="L141" s="35"/>
    </row>
    <row r="142" spans="2:12" ht="24" customHeight="1">
      <c r="B142" s="51">
        <f>IFERROR((Inventory_List_Table34141317[[#This Row],[Antal Lager]]&lt;=Inventory_List_Table34141317[[#This Row],[Genbestil ved antal]])*(Inventory_List_Table34141317[[#This Row],[Kan ikke bestilles]]="")*valHighlight,0)</f>
        <v>0</v>
      </c>
      <c r="C142" s="24"/>
      <c r="D142" s="25"/>
      <c r="E142" s="35"/>
      <c r="F142" s="26"/>
      <c r="G142" s="53"/>
      <c r="H142" s="52">
        <f>Inventory_List_Table34141317[[#This Row],[Enheds Pris]]*Inventory_List_Table34141317[[#This Row],[Antal Lager]]</f>
        <v>0</v>
      </c>
      <c r="I142" s="36"/>
      <c r="J142" s="36"/>
      <c r="K142" s="36"/>
      <c r="L142" s="35"/>
    </row>
    <row r="143" spans="2:12" ht="24" customHeight="1">
      <c r="B143" s="51">
        <f>IFERROR((Inventory_List_Table34141317[[#This Row],[Antal Lager]]&lt;=Inventory_List_Table34141317[[#This Row],[Genbestil ved antal]])*(Inventory_List_Table34141317[[#This Row],[Kan ikke bestilles]]="")*valHighlight,0)</f>
        <v>0</v>
      </c>
      <c r="C143" s="24"/>
      <c r="D143" s="25"/>
      <c r="E143" s="35"/>
      <c r="F143" s="26"/>
      <c r="G143" s="53"/>
      <c r="H143" s="52">
        <f>Inventory_List_Table34141317[[#This Row],[Enheds Pris]]*Inventory_List_Table34141317[[#This Row],[Antal Lager]]</f>
        <v>0</v>
      </c>
      <c r="I143" s="36"/>
      <c r="J143" s="36"/>
      <c r="K143" s="36"/>
      <c r="L143" s="35"/>
    </row>
    <row r="144" spans="2:12" ht="24" customHeight="1">
      <c r="B144" s="51">
        <f>IFERROR((Inventory_List_Table34141317[[#This Row],[Antal Lager]]&lt;=Inventory_List_Table34141317[[#This Row],[Genbestil ved antal]])*(Inventory_List_Table34141317[[#This Row],[Kan ikke bestilles]]="")*valHighlight,0)</f>
        <v>0</v>
      </c>
      <c r="C144" s="24"/>
      <c r="D144" s="25"/>
      <c r="E144" s="35"/>
      <c r="F144" s="26"/>
      <c r="G144" s="53"/>
      <c r="H144" s="52">
        <f>Inventory_List_Table34141317[[#This Row],[Enheds Pris]]*Inventory_List_Table34141317[[#This Row],[Antal Lager]]</f>
        <v>0</v>
      </c>
      <c r="I144" s="36"/>
      <c r="J144" s="36"/>
      <c r="K144" s="36"/>
      <c r="L144" s="35"/>
    </row>
    <row r="145" spans="2:12" ht="24" customHeight="1">
      <c r="B145" s="51">
        <f>IFERROR((Inventory_List_Table34141317[[#This Row],[Antal Lager]]&lt;=Inventory_List_Table34141317[[#This Row],[Genbestil ved antal]])*(Inventory_List_Table34141317[[#This Row],[Kan ikke bestilles]]="")*valHighlight,0)</f>
        <v>0</v>
      </c>
      <c r="C145" s="24"/>
      <c r="D145" s="25"/>
      <c r="E145" s="35"/>
      <c r="F145" s="26"/>
      <c r="G145" s="53"/>
      <c r="H145" s="52">
        <f>Inventory_List_Table34141317[[#This Row],[Enheds Pris]]*Inventory_List_Table34141317[[#This Row],[Antal Lager]]</f>
        <v>0</v>
      </c>
      <c r="I145" s="36"/>
      <c r="J145" s="36"/>
      <c r="K145" s="36"/>
      <c r="L145" s="35"/>
    </row>
    <row r="146" spans="2:12" ht="24" customHeight="1">
      <c r="B146" s="51">
        <f>IFERROR((Inventory_List_Table34141317[[#This Row],[Antal Lager]]&lt;=Inventory_List_Table34141317[[#This Row],[Genbestil ved antal]])*(Inventory_List_Table34141317[[#This Row],[Kan ikke bestilles]]="")*valHighlight,0)</f>
        <v>0</v>
      </c>
      <c r="C146" s="24"/>
      <c r="D146" s="25"/>
      <c r="E146" s="35"/>
      <c r="F146" s="26"/>
      <c r="G146" s="53"/>
      <c r="H146" s="52">
        <f>Inventory_List_Table34141317[[#This Row],[Enheds Pris]]*Inventory_List_Table34141317[[#This Row],[Antal Lager]]</f>
        <v>0</v>
      </c>
      <c r="I146" s="36"/>
      <c r="J146" s="36"/>
      <c r="K146" s="36"/>
      <c r="L146" s="35"/>
    </row>
    <row r="147" spans="2:12" ht="24" customHeight="1">
      <c r="B147" s="51">
        <f>IFERROR((Inventory_List_Table34141317[[#This Row],[Antal Lager]]&lt;=Inventory_List_Table34141317[[#This Row],[Genbestil ved antal]])*(Inventory_List_Table34141317[[#This Row],[Kan ikke bestilles]]="")*valHighlight,0)</f>
        <v>0</v>
      </c>
      <c r="C147" s="24"/>
      <c r="D147" s="25"/>
      <c r="E147" s="35"/>
      <c r="F147" s="30"/>
      <c r="G147" s="53"/>
      <c r="H147" s="52">
        <f>Inventory_List_Table34141317[[#This Row],[Enheds Pris]]*Inventory_List_Table34141317[[#This Row],[Antal Lager]]</f>
        <v>0</v>
      </c>
      <c r="I147" s="36"/>
      <c r="J147" s="36"/>
      <c r="K147" s="36"/>
      <c r="L147" s="35"/>
    </row>
    <row r="148" spans="2:12" ht="24" customHeight="1">
      <c r="B148" s="51">
        <f>IFERROR((Inventory_List_Table34141317[[#This Row],[Antal Lager]]&lt;=Inventory_List_Table34141317[[#This Row],[Genbestil ved antal]])*(Inventory_List_Table34141317[[#This Row],[Kan ikke bestilles]]="")*valHighlight,0)</f>
        <v>0</v>
      </c>
      <c r="C148" s="24"/>
      <c r="D148" s="25"/>
      <c r="E148" s="35"/>
      <c r="F148" s="30"/>
      <c r="G148" s="53"/>
      <c r="H148" s="52">
        <f>Inventory_List_Table34141317[[#This Row],[Enheds Pris]]*Inventory_List_Table34141317[[#This Row],[Antal Lager]]</f>
        <v>0</v>
      </c>
      <c r="I148" s="36"/>
      <c r="J148" s="36"/>
      <c r="K148" s="36"/>
      <c r="L148" s="35"/>
    </row>
    <row r="149" spans="2:12" ht="24" customHeight="1">
      <c r="B149" s="51">
        <f>IFERROR((Inventory_List_Table34141317[[#This Row],[Antal Lager]]&lt;=Inventory_List_Table34141317[[#This Row],[Genbestil ved antal]])*(Inventory_List_Table34141317[[#This Row],[Kan ikke bestilles]]="")*valHighlight,0)</f>
        <v>0</v>
      </c>
      <c r="C149" s="24"/>
      <c r="D149" s="25"/>
      <c r="E149" s="35"/>
      <c r="F149" s="30"/>
      <c r="G149" s="53"/>
      <c r="H149" s="52">
        <f>Inventory_List_Table34141317[[#This Row],[Enheds Pris]]*Inventory_List_Table34141317[[#This Row],[Antal Lager]]</f>
        <v>0</v>
      </c>
      <c r="I149" s="36"/>
      <c r="J149" s="36"/>
      <c r="K149" s="36"/>
      <c r="L149" s="35"/>
    </row>
    <row r="150" spans="2:12" ht="24" customHeight="1">
      <c r="B150" s="51">
        <f>IFERROR((Inventory_List_Table34141317[[#This Row],[Antal Lager]]&lt;=Inventory_List_Table34141317[[#This Row],[Genbestil ved antal]])*(Inventory_List_Table34141317[[#This Row],[Kan ikke bestilles]]="")*valHighlight,0)</f>
        <v>0</v>
      </c>
      <c r="C150" s="24"/>
      <c r="D150" s="25"/>
      <c r="E150" s="35"/>
      <c r="F150" s="30"/>
      <c r="G150" s="53"/>
      <c r="H150" s="52">
        <f>Inventory_List_Table34141317[[#This Row],[Enheds Pris]]*Inventory_List_Table34141317[[#This Row],[Antal Lager]]</f>
        <v>0</v>
      </c>
      <c r="I150" s="36"/>
      <c r="J150" s="36"/>
      <c r="K150" s="36"/>
      <c r="L150" s="35"/>
    </row>
    <row r="151" spans="2:12" ht="24" customHeight="1">
      <c r="B151" s="51">
        <f>IFERROR((Inventory_List_Table34141317[[#This Row],[Antal Lager]]&lt;=Inventory_List_Table34141317[[#This Row],[Genbestil ved antal]])*(Inventory_List_Table34141317[[#This Row],[Kan ikke bestilles]]="")*valHighlight,0)</f>
        <v>0</v>
      </c>
      <c r="C151" s="24"/>
      <c r="D151" s="25"/>
      <c r="E151" s="35"/>
      <c r="F151" s="30"/>
      <c r="G151" s="53"/>
      <c r="H151" s="52">
        <f>Inventory_List_Table34141317[[#This Row],[Enheds Pris]]*Inventory_List_Table34141317[[#This Row],[Antal Lager]]</f>
        <v>0</v>
      </c>
      <c r="I151" s="36"/>
      <c r="J151" s="36"/>
      <c r="K151" s="36"/>
      <c r="L151" s="35"/>
    </row>
    <row r="152" spans="2:12" ht="24" customHeight="1">
      <c r="B152" s="51">
        <f>IFERROR((Inventory_List_Table34141317[[#This Row],[Antal Lager]]&lt;=Inventory_List_Table34141317[[#This Row],[Genbestil ved antal]])*(Inventory_List_Table34141317[[#This Row],[Kan ikke bestilles]]="")*valHighlight,0)</f>
        <v>0</v>
      </c>
      <c r="C152" s="24"/>
      <c r="D152" s="25"/>
      <c r="E152" s="35"/>
      <c r="F152" s="30"/>
      <c r="G152" s="53"/>
      <c r="H152" s="52">
        <f>Inventory_List_Table34141317[[#This Row],[Enheds Pris]]*Inventory_List_Table34141317[[#This Row],[Antal Lager]]</f>
        <v>0</v>
      </c>
      <c r="I152" s="36"/>
      <c r="J152" s="36"/>
      <c r="K152" s="36"/>
      <c r="L152" s="35"/>
    </row>
    <row r="153" spans="2:12" ht="24" customHeight="1">
      <c r="B153" s="51">
        <f>IFERROR((Inventory_List_Table34141317[[#This Row],[Antal Lager]]&lt;=Inventory_List_Table34141317[[#This Row],[Genbestil ved antal]])*(Inventory_List_Table34141317[[#This Row],[Kan ikke bestilles]]="")*valHighlight,0)</f>
        <v>0</v>
      </c>
      <c r="C153" s="24"/>
      <c r="D153" s="25"/>
      <c r="E153" s="35"/>
      <c r="F153" s="30"/>
      <c r="G153" s="53"/>
      <c r="H153" s="52">
        <f>Inventory_List_Table34141317[[#This Row],[Enheds Pris]]*Inventory_List_Table34141317[[#This Row],[Antal Lager]]</f>
        <v>0</v>
      </c>
      <c r="I153" s="36"/>
      <c r="J153" s="36"/>
      <c r="K153" s="36"/>
      <c r="L153" s="35"/>
    </row>
    <row r="154" spans="2:12" ht="24" customHeight="1">
      <c r="B154" s="51">
        <f>IFERROR((Inventory_List_Table34141317[[#This Row],[Antal Lager]]&lt;=Inventory_List_Table34141317[[#This Row],[Genbestil ved antal]])*(Inventory_List_Table34141317[[#This Row],[Kan ikke bestilles]]="")*valHighlight,0)</f>
        <v>0</v>
      </c>
      <c r="C154" s="24"/>
      <c r="D154" s="25"/>
      <c r="E154" s="35"/>
      <c r="F154" s="30"/>
      <c r="G154" s="53"/>
      <c r="H154" s="52">
        <f>Inventory_List_Table34141317[[#This Row],[Enheds Pris]]*Inventory_List_Table34141317[[#This Row],[Antal Lager]]</f>
        <v>0</v>
      </c>
      <c r="I154" s="36"/>
      <c r="J154" s="36"/>
      <c r="K154" s="36"/>
      <c r="L154" s="35"/>
    </row>
    <row r="155" spans="2:12" ht="24" customHeight="1">
      <c r="B155" s="51">
        <f>IFERROR((Inventory_List_Table34141317[[#This Row],[Antal Lager]]&lt;=Inventory_List_Table34141317[[#This Row],[Genbestil ved antal]])*(Inventory_List_Table34141317[[#This Row],[Kan ikke bestilles]]="")*valHighlight,0)</f>
        <v>0</v>
      </c>
      <c r="C155" s="24"/>
      <c r="D155" s="25"/>
      <c r="E155" s="35"/>
      <c r="F155" s="30"/>
      <c r="G155" s="53"/>
      <c r="H155" s="52">
        <f>Inventory_List_Table34141317[[#This Row],[Enheds Pris]]*Inventory_List_Table34141317[[#This Row],[Antal Lager]]</f>
        <v>0</v>
      </c>
      <c r="I155" s="36"/>
      <c r="J155" s="36"/>
      <c r="K155" s="36"/>
      <c r="L155" s="35"/>
    </row>
    <row r="156" spans="2:12" ht="24" customHeight="1">
      <c r="B156" s="51">
        <f>IFERROR((Inventory_List_Table34141317[[#This Row],[Antal Lager]]&lt;=Inventory_List_Table34141317[[#This Row],[Genbestil ved antal]])*(Inventory_List_Table34141317[[#This Row],[Kan ikke bestilles]]="")*valHighlight,0)</f>
        <v>0</v>
      </c>
      <c r="C156" s="24"/>
      <c r="D156" s="25"/>
      <c r="E156" s="35"/>
      <c r="F156" s="30"/>
      <c r="G156" s="53"/>
      <c r="H156" s="52">
        <f>Inventory_List_Table34141317[[#This Row],[Enheds Pris]]*Inventory_List_Table34141317[[#This Row],[Antal Lager]]</f>
        <v>0</v>
      </c>
      <c r="I156" s="36"/>
      <c r="J156" s="36"/>
      <c r="K156" s="36"/>
      <c r="L156" s="35"/>
    </row>
    <row r="157" spans="2:12" ht="24" customHeight="1">
      <c r="B157" s="51">
        <f>IFERROR((Inventory_List_Table34141317[[#This Row],[Antal Lager]]&lt;=Inventory_List_Table34141317[[#This Row],[Genbestil ved antal]])*(Inventory_List_Table34141317[[#This Row],[Kan ikke bestilles]]="")*valHighlight,0)</f>
        <v>0</v>
      </c>
      <c r="C157" s="24"/>
      <c r="D157" s="25"/>
      <c r="E157" s="35"/>
      <c r="F157" s="30"/>
      <c r="G157" s="53"/>
      <c r="H157" s="52">
        <f>Inventory_List_Table34141317[[#This Row],[Enheds Pris]]*Inventory_List_Table34141317[[#This Row],[Antal Lager]]</f>
        <v>0</v>
      </c>
      <c r="I157" s="36"/>
      <c r="J157" s="36"/>
      <c r="K157" s="36"/>
      <c r="L157" s="35"/>
    </row>
    <row r="158" spans="2:12" ht="24" customHeight="1">
      <c r="B158" s="51">
        <f>IFERROR((Inventory_List_Table34141317[[#This Row],[Antal Lager]]&lt;=Inventory_List_Table34141317[[#This Row],[Genbestil ved antal]])*(Inventory_List_Table34141317[[#This Row],[Kan ikke bestilles]]="")*valHighlight,0)</f>
        <v>0</v>
      </c>
      <c r="C158" s="24"/>
      <c r="D158" s="25"/>
      <c r="E158" s="35"/>
      <c r="F158" s="30"/>
      <c r="G158" s="53"/>
      <c r="H158" s="52">
        <f>Inventory_List_Table34141317[[#This Row],[Enheds Pris]]*Inventory_List_Table34141317[[#This Row],[Antal Lager]]</f>
        <v>0</v>
      </c>
      <c r="I158" s="36"/>
      <c r="J158" s="36"/>
      <c r="K158" s="36"/>
      <c r="L158" s="35"/>
    </row>
    <row r="159" spans="2:12" ht="24" customHeight="1">
      <c r="B159" s="51">
        <f>IFERROR((Inventory_List_Table34141317[[#This Row],[Antal Lager]]&lt;=Inventory_List_Table34141317[[#This Row],[Genbestil ved antal]])*(Inventory_List_Table34141317[[#This Row],[Kan ikke bestilles]]="")*valHighlight,0)</f>
        <v>0</v>
      </c>
      <c r="C159" s="24"/>
      <c r="D159" s="25"/>
      <c r="E159" s="35"/>
      <c r="F159" s="26"/>
      <c r="G159" s="53"/>
      <c r="H159" s="52">
        <f>Inventory_List_Table34141317[[#This Row],[Enheds Pris]]*Inventory_List_Table34141317[[#This Row],[Antal Lager]]</f>
        <v>0</v>
      </c>
      <c r="I159" s="36"/>
      <c r="J159" s="36"/>
      <c r="K159" s="36"/>
      <c r="L159" s="35"/>
    </row>
    <row r="160" spans="2:12" ht="24" customHeight="1">
      <c r="B160" s="51">
        <f>IFERROR((Inventory_List_Table34141317[[#This Row],[Antal Lager]]&lt;=Inventory_List_Table34141317[[#This Row],[Genbestil ved antal]])*(Inventory_List_Table34141317[[#This Row],[Kan ikke bestilles]]="")*valHighlight,0)</f>
        <v>0</v>
      </c>
      <c r="C160" s="24"/>
      <c r="D160" s="25"/>
      <c r="E160" s="24"/>
      <c r="F160" s="26"/>
      <c r="G160" s="53"/>
      <c r="H160" s="52">
        <f>Inventory_List_Table34141317[[#This Row],[Enheds Pris]]*Inventory_List_Table34141317[[#This Row],[Antal Lager]]</f>
        <v>0</v>
      </c>
      <c r="I160" s="36"/>
      <c r="J160" s="36"/>
      <c r="K160" s="36"/>
      <c r="L160" s="35"/>
    </row>
    <row r="161" spans="2:12" ht="24" customHeight="1">
      <c r="B161" s="51">
        <f>IFERROR((Inventory_List_Table34141317[[#This Row],[Antal Lager]]&lt;=Inventory_List_Table34141317[[#This Row],[Genbestil ved antal]])*(Inventory_List_Table34141317[[#This Row],[Kan ikke bestilles]]="")*valHighlight,0)</f>
        <v>0</v>
      </c>
      <c r="C161" s="24"/>
      <c r="D161" s="35"/>
      <c r="E161" s="35"/>
      <c r="F161" s="30"/>
      <c r="G161" s="53"/>
      <c r="H161" s="52">
        <f>Inventory_List_Table34141317[[#This Row],[Enheds Pris]]*Inventory_List_Table34141317[[#This Row],[Antal Lager]]</f>
        <v>0</v>
      </c>
      <c r="I161" s="36"/>
      <c r="J161" s="36"/>
      <c r="K161" s="36"/>
      <c r="L161" s="35"/>
    </row>
    <row r="162" spans="2:12" ht="24" customHeight="1">
      <c r="B162" s="51">
        <f>IFERROR((Inventory_List_Table34141317[[#This Row],[Antal Lager]]&lt;=Inventory_List_Table34141317[[#This Row],[Genbestil ved antal]])*(Inventory_List_Table34141317[[#This Row],[Kan ikke bestilles]]="")*valHighlight,0)</f>
        <v>0</v>
      </c>
      <c r="C162" s="24"/>
      <c r="D162" s="35"/>
      <c r="E162" s="35"/>
      <c r="F162" s="30"/>
      <c r="G162" s="53"/>
      <c r="H162" s="52">
        <f>Inventory_List_Table34141317[[#This Row],[Enheds Pris]]*Inventory_List_Table34141317[[#This Row],[Antal Lager]]</f>
        <v>0</v>
      </c>
      <c r="I162" s="36"/>
      <c r="J162" s="36"/>
      <c r="K162" s="36"/>
      <c r="L162" s="35"/>
    </row>
    <row r="163" spans="2:12" ht="24" customHeight="1">
      <c r="B163" s="51">
        <f>IFERROR((Inventory_List_Table34141317[[#This Row],[Antal Lager]]&lt;=Inventory_List_Table34141317[[#This Row],[Genbestil ved antal]])*(Inventory_List_Table34141317[[#This Row],[Kan ikke bestilles]]="")*valHighlight,0)</f>
        <v>0</v>
      </c>
      <c r="C163" s="24"/>
      <c r="D163" s="35"/>
      <c r="E163" s="35"/>
      <c r="F163" s="30"/>
      <c r="G163" s="53"/>
      <c r="H163" s="52">
        <f>Inventory_List_Table34141317[[#This Row],[Enheds Pris]]*Inventory_List_Table34141317[[#This Row],[Antal Lager]]</f>
        <v>0</v>
      </c>
      <c r="I163" s="36"/>
      <c r="J163" s="36"/>
      <c r="K163" s="36"/>
      <c r="L163" s="35"/>
    </row>
    <row r="164" spans="2:12" ht="24" customHeight="1">
      <c r="B164" s="51">
        <f>IFERROR((Inventory_List_Table34141317[[#This Row],[Antal Lager]]&lt;=Inventory_List_Table34141317[[#This Row],[Genbestil ved antal]])*(Inventory_List_Table34141317[[#This Row],[Kan ikke bestilles]]="")*valHighlight,0)</f>
        <v>0</v>
      </c>
      <c r="C164" s="24"/>
      <c r="D164" s="35"/>
      <c r="E164" s="35"/>
      <c r="F164" s="30"/>
      <c r="G164" s="53"/>
      <c r="H164" s="52">
        <f>Inventory_List_Table34141317[[#This Row],[Enheds Pris]]*Inventory_List_Table34141317[[#This Row],[Antal Lager]]</f>
        <v>0</v>
      </c>
      <c r="I164" s="36"/>
      <c r="J164" s="36"/>
      <c r="K164" s="36"/>
      <c r="L164" s="35"/>
    </row>
    <row r="165" spans="2:12" ht="24" customHeight="1">
      <c r="B165" s="51">
        <f>IFERROR((Inventory_List_Table34141317[[#This Row],[Antal Lager]]&lt;=Inventory_List_Table34141317[[#This Row],[Genbestil ved antal]])*(Inventory_List_Table34141317[[#This Row],[Kan ikke bestilles]]="")*valHighlight,0)</f>
        <v>0</v>
      </c>
      <c r="C165" s="24"/>
      <c r="D165" s="35"/>
      <c r="E165" s="35"/>
      <c r="F165" s="30"/>
      <c r="G165" s="53"/>
      <c r="H165" s="52">
        <f>Inventory_List_Table34141317[[#This Row],[Enheds Pris]]*Inventory_List_Table34141317[[#This Row],[Antal Lager]]</f>
        <v>0</v>
      </c>
      <c r="I165" s="36"/>
      <c r="J165" s="36"/>
      <c r="K165" s="36"/>
      <c r="L165" s="35"/>
    </row>
  </sheetData>
  <sheetProtection sheet="1" objects="1" scenarios="1"/>
  <conditionalFormatting sqref="G77:G111">
    <cfRule type="expression" dxfId="17" priority="33">
      <formula>$L77="Yes"</formula>
    </cfRule>
  </conditionalFormatting>
  <conditionalFormatting sqref="G112:G119">
    <cfRule type="expression" dxfId="16" priority="35">
      <formula>$L112="Yes"</formula>
    </cfRule>
  </conditionalFormatting>
  <conditionalFormatting sqref="G17:G76">
    <cfRule type="expression" dxfId="15" priority="11">
      <formula>$L17="Yes"</formula>
    </cfRule>
  </conditionalFormatting>
  <conditionalFormatting sqref="G4">
    <cfRule type="expression" dxfId="14" priority="3">
      <formula>$L4="Yes"</formula>
    </cfRule>
  </conditionalFormatting>
  <conditionalFormatting sqref="D4">
    <cfRule type="expression" dxfId="13" priority="1">
      <formula>$L4="Yes"</formula>
    </cfRule>
  </conditionalFormatting>
  <dataValidations count="15">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AEDB7248-6298-4A8E-969B-CCE779EF41B7}"/>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3828929F-83FA-4BFD-94AB-CDB87EB2BD84}">
      <formula1>"Yes, No"</formula1>
    </dataValidation>
    <dataValidation type="list" allowBlank="1" showInputMessage="1" showErrorMessage="1" sqref="L4:L165" xr:uid="{34829FB5-CFED-452B-9521-9175BF7AF357}">
      <formula1>"Yes"</formula1>
    </dataValidation>
    <dataValidation allowBlank="1" showInputMessage="1" showErrorMessage="1" prompt="Enter a description of the item in this column" sqref="E3" xr:uid="{CC431D0E-898C-482E-9EC2-65BAA4932066}"/>
    <dataValidation allowBlank="1" showInputMessage="1" showErrorMessage="1" prompt="Enter the unit price of each item in this column" sqref="F3" xr:uid="{E891D182-AF86-4B77-8157-3F3C666693AC}"/>
    <dataValidation allowBlank="1" showInputMessage="1" showErrorMessage="1" prompt="Enter the quantity in stock for each item in this column" sqref="G3" xr:uid="{70029D84-D98C-4C84-AA47-7C284083B112}"/>
    <dataValidation allowBlank="1" showInputMessage="1" showErrorMessage="1" prompt="This is an automated column._x000a__x000a_The inventory value for each item is automatically calculated in this column." sqref="H3" xr:uid="{6796476D-C726-4D2D-967B-4C96CA582A85}"/>
    <dataValidation allowBlank="1" showInputMessage="1" showErrorMessage="1" prompt="Enter the reorder level for each item in this column" sqref="I3" xr:uid="{14F2711F-E7E1-4759-A201-12292129AE3B}"/>
    <dataValidation allowBlank="1" showInputMessage="1" showErrorMessage="1" prompt="Enter the number of days it takes to reorder each item in this column" sqref="J3" xr:uid="{24642177-9C0E-49D9-9046-784A91FA9BE7}"/>
    <dataValidation allowBlank="1" showInputMessage="1" showErrorMessage="1" prompt="Enter the quantity in reorder for each item in this column" sqref="K3" xr:uid="{383C8B1D-88B4-4648-88F4-7C9703189AB1}"/>
    <dataValidation allowBlank="1" showInputMessage="1" showErrorMessage="1" prompt="Enter yes if the item has been discontinued. When a yes is entered, the corresponding row is highlighted a light grey and the font style changed to strikethrough" sqref="L3" xr:uid="{06FB7765-94D8-4BB3-A3B6-299E9542BE17}"/>
    <dataValidation allowBlank="1" showInputMessage="1" showErrorMessage="1" prompt="Enter the name of the item in this column" sqref="D3" xr:uid="{79A167DB-0779-4F32-8412-78A8F70408B2}"/>
    <dataValidation allowBlank="1" showInputMessage="1" showErrorMessage="1" prompt="Enter the item inventory ID in this column" sqref="C3" xr:uid="{09996D60-2C1F-4AC9-BDC8-E4931ADD111F}"/>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3C64BD4A-17C5-4239-9FC6-3A6467F8EEFA}"/>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6D78CF80-E23E-464A-B891-FA9D26AD3B35}"/>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76" id="{112625AF-FF4B-4F1B-8F4D-57492E1A4923}">
            <x14:iconSet showValue="0" custom="1">
              <x14:cfvo type="percent">
                <xm:f>0</xm:f>
              </x14:cfvo>
              <x14:cfvo type="num">
                <xm:f>-1</xm:f>
              </x14:cfvo>
              <x14:cfvo type="num">
                <xm:f>1</xm:f>
              </x14:cfvo>
              <x14:cfIcon iconSet="NoIcons" iconId="0"/>
              <x14:cfIcon iconSet="NoIcons" iconId="0"/>
              <x14:cfIcon iconSet="3Flags" iconId="0"/>
            </x14:iconSet>
          </x14:cfRule>
          <xm:sqref>B4:B43</xm:sqref>
        </x14:conditionalFormatting>
        <x14:conditionalFormatting xmlns:xm="http://schemas.microsoft.com/office/excel/2006/main">
          <x14:cfRule type="iconSet" priority="73" id="{8377BD0D-C42F-4165-AE04-2276DBFBCA9D}">
            <x14:iconSet showValue="0" custom="1">
              <x14:cfvo type="percent">
                <xm:f>0</xm:f>
              </x14:cfvo>
              <x14:cfvo type="num">
                <xm:f>-1</xm:f>
              </x14:cfvo>
              <x14:cfvo type="num">
                <xm:f>1</xm:f>
              </x14:cfvo>
              <x14:cfIcon iconSet="NoIcons" iconId="0"/>
              <x14:cfIcon iconSet="NoIcons" iconId="0"/>
              <x14:cfIcon iconSet="3Flags" iconId="0"/>
            </x14:iconSet>
          </x14:cfRule>
          <xm:sqref>B44:B54</xm:sqref>
        </x14:conditionalFormatting>
        <x14:conditionalFormatting xmlns:xm="http://schemas.microsoft.com/office/excel/2006/main">
          <x14:cfRule type="iconSet" priority="68" id="{FEBC9193-7B59-4DCC-B14B-78C56BBEDC68}">
            <x14:iconSet showValue="0" custom="1">
              <x14:cfvo type="percent">
                <xm:f>0</xm:f>
              </x14:cfvo>
              <x14:cfvo type="num">
                <xm:f>-1</xm:f>
              </x14:cfvo>
              <x14:cfvo type="num">
                <xm:f>1</xm:f>
              </x14:cfvo>
              <x14:cfIcon iconSet="NoIcons" iconId="0"/>
              <x14:cfIcon iconSet="NoIcons" iconId="0"/>
              <x14:cfIcon iconSet="3Flags" iconId="0"/>
            </x14:iconSet>
          </x14:cfRule>
          <xm:sqref>B55:B60</xm:sqref>
        </x14:conditionalFormatting>
        <x14:conditionalFormatting xmlns:xm="http://schemas.microsoft.com/office/excel/2006/main">
          <x14:cfRule type="iconSet" priority="65" id="{6B4BE63D-FC99-4795-8966-CFACD932BB74}">
            <x14:iconSet showValue="0" custom="1">
              <x14:cfvo type="percent">
                <xm:f>0</xm:f>
              </x14:cfvo>
              <x14:cfvo type="num">
                <xm:f>-1</xm:f>
              </x14:cfvo>
              <x14:cfvo type="num">
                <xm:f>1</xm:f>
              </x14:cfvo>
              <x14:cfIcon iconSet="NoIcons" iconId="0"/>
              <x14:cfIcon iconSet="NoIcons" iconId="0"/>
              <x14:cfIcon iconSet="3Flags" iconId="0"/>
            </x14:iconSet>
          </x14:cfRule>
          <xm:sqref>B61:B66</xm:sqref>
        </x14:conditionalFormatting>
        <x14:conditionalFormatting xmlns:xm="http://schemas.microsoft.com/office/excel/2006/main">
          <x14:cfRule type="iconSet" priority="62" id="{15FF711F-1931-4A2E-A0F8-894EC6A5646D}">
            <x14:iconSet showValue="0" custom="1">
              <x14:cfvo type="percent">
                <xm:f>0</xm:f>
              </x14:cfvo>
              <x14:cfvo type="num">
                <xm:f>-1</xm:f>
              </x14:cfvo>
              <x14:cfvo type="num">
                <xm:f>1</xm:f>
              </x14:cfvo>
              <x14:cfIcon iconSet="NoIcons" iconId="0"/>
              <x14:cfIcon iconSet="NoIcons" iconId="0"/>
              <x14:cfIcon iconSet="3Flags" iconId="0"/>
            </x14:iconSet>
          </x14:cfRule>
          <xm:sqref>B67:B72</xm:sqref>
        </x14:conditionalFormatting>
        <x14:conditionalFormatting xmlns:xm="http://schemas.microsoft.com/office/excel/2006/main">
          <x14:cfRule type="iconSet" priority="59" id="{F68206DE-DB0F-4237-A2DB-E15EDF81A594}">
            <x14:iconSet showValue="0" custom="1">
              <x14:cfvo type="percent">
                <xm:f>0</xm:f>
              </x14:cfvo>
              <x14:cfvo type="num">
                <xm:f>-1</xm:f>
              </x14:cfvo>
              <x14:cfvo type="num">
                <xm:f>1</xm:f>
              </x14:cfvo>
              <x14:cfIcon iconSet="NoIcons" iconId="0"/>
              <x14:cfIcon iconSet="NoIcons" iconId="0"/>
              <x14:cfIcon iconSet="3Flags" iconId="0"/>
            </x14:iconSet>
          </x14:cfRule>
          <xm:sqref>B73:B78</xm:sqref>
        </x14:conditionalFormatting>
        <x14:conditionalFormatting xmlns:xm="http://schemas.microsoft.com/office/excel/2006/main">
          <x14:cfRule type="iconSet" priority="56" id="{7172D55F-0BC1-44EB-92FA-B29623727A11}">
            <x14:iconSet showValue="0" custom="1">
              <x14:cfvo type="percent">
                <xm:f>0</xm:f>
              </x14:cfvo>
              <x14:cfvo type="num">
                <xm:f>-1</xm:f>
              </x14:cfvo>
              <x14:cfvo type="num">
                <xm:f>1</xm:f>
              </x14:cfvo>
              <x14:cfIcon iconSet="NoIcons" iconId="0"/>
              <x14:cfIcon iconSet="NoIcons" iconId="0"/>
              <x14:cfIcon iconSet="3Flags" iconId="0"/>
            </x14:iconSet>
          </x14:cfRule>
          <xm:sqref>B79:B84</xm:sqref>
        </x14:conditionalFormatting>
        <x14:conditionalFormatting xmlns:xm="http://schemas.microsoft.com/office/excel/2006/main">
          <x14:cfRule type="iconSet" priority="53" id="{B7AA6ABE-C11B-4150-92BA-B0955B673DD8}">
            <x14:iconSet showValue="0" custom="1">
              <x14:cfvo type="percent">
                <xm:f>0</xm:f>
              </x14:cfvo>
              <x14:cfvo type="num">
                <xm:f>-1</xm:f>
              </x14:cfvo>
              <x14:cfvo type="num">
                <xm:f>1</xm:f>
              </x14:cfvo>
              <x14:cfIcon iconSet="NoIcons" iconId="0"/>
              <x14:cfIcon iconSet="NoIcons" iconId="0"/>
              <x14:cfIcon iconSet="3Flags" iconId="0"/>
            </x14:iconSet>
          </x14:cfRule>
          <xm:sqref>B85:B90</xm:sqref>
        </x14:conditionalFormatting>
        <x14:conditionalFormatting xmlns:xm="http://schemas.microsoft.com/office/excel/2006/main">
          <x14:cfRule type="iconSet" priority="50" id="{08229B6B-F7F1-48BC-80EE-F4AFB37A08A7}">
            <x14:iconSet showValue="0" custom="1">
              <x14:cfvo type="percent">
                <xm:f>0</xm:f>
              </x14:cfvo>
              <x14:cfvo type="num">
                <xm:f>-1</xm:f>
              </x14:cfvo>
              <x14:cfvo type="num">
                <xm:f>1</xm:f>
              </x14:cfvo>
              <x14:cfIcon iconSet="NoIcons" iconId="0"/>
              <x14:cfIcon iconSet="NoIcons" iconId="0"/>
              <x14:cfIcon iconSet="3Flags" iconId="0"/>
            </x14:iconSet>
          </x14:cfRule>
          <xm:sqref>B91:B96</xm:sqref>
        </x14:conditionalFormatting>
        <x14:conditionalFormatting xmlns:xm="http://schemas.microsoft.com/office/excel/2006/main">
          <x14:cfRule type="iconSet" priority="47" id="{0C559BBD-D88C-473B-AB67-E4CBE84A7F8E}">
            <x14:iconSet showValue="0" custom="1">
              <x14:cfvo type="percent">
                <xm:f>0</xm:f>
              </x14:cfvo>
              <x14:cfvo type="num">
                <xm:f>-1</xm:f>
              </x14:cfvo>
              <x14:cfvo type="num">
                <xm:f>1</xm:f>
              </x14:cfvo>
              <x14:cfIcon iconSet="NoIcons" iconId="0"/>
              <x14:cfIcon iconSet="NoIcons" iconId="0"/>
              <x14:cfIcon iconSet="3Flags" iconId="0"/>
            </x14:iconSet>
          </x14:cfRule>
          <xm:sqref>B97:B99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7EBA5-5A03-46A8-9074-D6E6B5C5009D}">
  <sheetPr>
    <tabColor rgb="FFFF0000"/>
  </sheetPr>
  <dimension ref="A1:G28"/>
  <sheetViews>
    <sheetView topLeftCell="A5" workbookViewId="0">
      <selection activeCell="E17" sqref="E17"/>
    </sheetView>
  </sheetViews>
  <sheetFormatPr defaultRowHeight="15"/>
  <cols>
    <col min="1" max="1" width="32.81640625" customWidth="1"/>
    <col min="2" max="2" width="13.453125" customWidth="1"/>
    <col min="6" max="6" width="24.26953125" customWidth="1"/>
    <col min="7" max="7" width="24.54296875" customWidth="1"/>
  </cols>
  <sheetData>
    <row r="1" spans="1:7" ht="24">
      <c r="A1" s="47" t="s">
        <v>299</v>
      </c>
      <c r="B1" s="49" t="s">
        <v>338</v>
      </c>
      <c r="C1" s="20"/>
      <c r="D1" s="37"/>
      <c r="E1" s="38"/>
      <c r="F1" s="37"/>
      <c r="G1" s="39"/>
    </row>
    <row r="2" spans="1:7" ht="16.2">
      <c r="A2" s="20"/>
      <c r="B2" s="20"/>
      <c r="C2" s="20"/>
      <c r="D2" s="40"/>
      <c r="E2" s="38"/>
      <c r="F2" s="37"/>
      <c r="G2" s="41"/>
    </row>
    <row r="3" spans="1:7" ht="16.2">
      <c r="A3" s="20"/>
      <c r="B3" s="20"/>
      <c r="C3" s="20"/>
      <c r="D3" s="40"/>
      <c r="E3" s="38"/>
      <c r="F3" s="37"/>
      <c r="G3" s="42">
        <f>+SUM(F:F)</f>
        <v>0</v>
      </c>
    </row>
    <row r="4" spans="1:7" ht="16.2">
      <c r="A4" s="20" t="s">
        <v>300</v>
      </c>
      <c r="B4" s="20"/>
      <c r="C4" s="20"/>
      <c r="D4" s="40"/>
      <c r="E4" s="38"/>
      <c r="F4" s="43" t="s">
        <v>301</v>
      </c>
      <c r="G4" s="46"/>
    </row>
    <row r="5" spans="1:7" ht="16.2">
      <c r="A5" s="20" t="str">
        <f>+IF(G5&gt;0,"Regulering af lagerværdi D5520/K1330","Regulering af lagerværdi K5520/D1330")</f>
        <v>Regulering af lagerværdi K5520/D1330</v>
      </c>
      <c r="B5" s="20"/>
      <c r="C5" s="20"/>
      <c r="D5" s="40"/>
      <c r="E5" s="38"/>
      <c r="F5" s="43"/>
      <c r="G5" s="44">
        <f>+G3-G4</f>
        <v>0</v>
      </c>
    </row>
    <row r="6" spans="1:7" ht="16.2">
      <c r="A6" s="20"/>
      <c r="B6" s="20"/>
      <c r="C6" s="20"/>
      <c r="D6" s="40"/>
      <c r="E6" s="38"/>
      <c r="F6" s="43"/>
      <c r="G6" s="45"/>
    </row>
    <row r="7" spans="1:7" ht="16.2">
      <c r="A7" s="20" t="s">
        <v>302</v>
      </c>
      <c r="B7" s="20"/>
      <c r="C7" s="20"/>
      <c r="D7" s="40"/>
      <c r="E7" s="38"/>
      <c r="F7" s="43" t="s">
        <v>303</v>
      </c>
      <c r="G7" s="58" t="s">
        <v>334</v>
      </c>
    </row>
    <row r="8" spans="1:7" ht="16.2">
      <c r="A8" s="20" t="s">
        <v>304</v>
      </c>
      <c r="B8" s="20"/>
      <c r="C8" s="20"/>
      <c r="D8" s="40"/>
      <c r="E8" s="38"/>
      <c r="F8" s="43" t="s">
        <v>303</v>
      </c>
      <c r="G8" s="46"/>
    </row>
    <row r="9" spans="1:7" ht="16.2">
      <c r="A9" s="48" t="s">
        <v>305</v>
      </c>
    </row>
    <row r="11" spans="1:7" ht="16.2">
      <c r="A11" s="76" t="s">
        <v>544</v>
      </c>
      <c r="B11" s="87" t="s">
        <v>543</v>
      </c>
    </row>
    <row r="12" spans="1:7" ht="16.2">
      <c r="A12" s="57" t="s">
        <v>515</v>
      </c>
      <c r="B12" s="79">
        <f>SUM('[1]VCK KBH'!H102)</f>
        <v>886746.995</v>
      </c>
      <c r="C12" s="80"/>
    </row>
    <row r="13" spans="1:7" ht="16.2">
      <c r="A13" s="57" t="s">
        <v>548</v>
      </c>
      <c r="B13" s="79">
        <f>SUM('[2]INVENTAR CC KBH'!H107)</f>
        <v>215678.85000000003</v>
      </c>
    </row>
    <row r="14" spans="1:7" ht="16.2">
      <c r="A14" s="57" t="s">
        <v>549</v>
      </c>
      <c r="B14" s="79">
        <f>SUM('[3]CC KBH'!H165)</f>
        <v>163879.535</v>
      </c>
    </row>
    <row r="15" spans="1:7" ht="16.2">
      <c r="A15" s="57" t="s">
        <v>550</v>
      </c>
      <c r="B15" s="79">
        <f>SUM('[4]POTIO KBH'!H59)</f>
        <v>19877.960000000003</v>
      </c>
    </row>
    <row r="16" spans="1:7" ht="16.2">
      <c r="A16" s="57" t="s">
        <v>551</v>
      </c>
      <c r="B16" s="79">
        <f>SUM('[5]ITF KBH'!H33)</f>
        <v>72994.55</v>
      </c>
    </row>
    <row r="17" spans="1:7" ht="16.2">
      <c r="A17" s="82" t="s">
        <v>332</v>
      </c>
      <c r="B17" s="85">
        <f>SUM(B12:B16)</f>
        <v>1359177.89</v>
      </c>
    </row>
    <row r="18" spans="1:7">
      <c r="A18" s="78" t="s">
        <v>547</v>
      </c>
      <c r="B18" s="77" t="s">
        <v>543</v>
      </c>
    </row>
    <row r="19" spans="1:7" ht="16.2">
      <c r="A19" s="57" t="s">
        <v>552</v>
      </c>
      <c r="B19" s="79">
        <f>SUM('[6]INVENTAR CC ÅRHUS'!H84)</f>
        <v>26102.14</v>
      </c>
    </row>
    <row r="20" spans="1:7" ht="16.2">
      <c r="A20" s="57" t="s">
        <v>553</v>
      </c>
      <c r="B20" s="79">
        <f>SUM('[7]CC ÅRHUS'!H178)</f>
        <v>56034.083000000013</v>
      </c>
    </row>
    <row r="21" spans="1:7" ht="16.2">
      <c r="A21" s="57" t="s">
        <v>554</v>
      </c>
      <c r="B21" s="79">
        <f>SUM('[8]POTIO ÅRHUS'!H101)</f>
        <v>16730.34</v>
      </c>
    </row>
    <row r="22" spans="1:7" ht="16.2">
      <c r="A22" s="57" t="s">
        <v>555</v>
      </c>
      <c r="B22" s="79">
        <f>SUM('[9]ITF ÅRHUS'!H30)</f>
        <v>7237.38</v>
      </c>
    </row>
    <row r="23" spans="1:7" ht="16.2">
      <c r="A23" s="82" t="s">
        <v>332</v>
      </c>
      <c r="B23" s="85">
        <f>SUM(B19:B22)</f>
        <v>106103.94300000001</v>
      </c>
    </row>
    <row r="24" spans="1:7" ht="16.2">
      <c r="A24" s="76" t="s">
        <v>545</v>
      </c>
      <c r="B24" s="77" t="s">
        <v>543</v>
      </c>
      <c r="F24" s="86" t="s">
        <v>557</v>
      </c>
    </row>
    <row r="25" spans="1:7" ht="21.6">
      <c r="A25" s="57" t="s">
        <v>546</v>
      </c>
      <c r="B25" s="79">
        <f>SUM('[10]KNABRO '!H127)</f>
        <v>0</v>
      </c>
      <c r="F25" s="94" t="s">
        <v>556</v>
      </c>
      <c r="G25" s="93">
        <f>SUM(B17+B23)</f>
        <v>1465281.8329999999</v>
      </c>
    </row>
    <row r="26" spans="1:7" ht="16.2">
      <c r="A26" s="75"/>
      <c r="B26" s="80"/>
    </row>
    <row r="27" spans="1:7" ht="16.2">
      <c r="A27" s="76"/>
      <c r="B27" s="81"/>
    </row>
    <row r="28" spans="1:7" ht="16.2">
      <c r="A28" s="75"/>
      <c r="B28" s="8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2403-C928-4EC0-91CD-627C51AFC1B6}">
  <sheetPr>
    <tabColor rgb="FF92D050"/>
    <pageSetUpPr fitToPage="1"/>
  </sheetPr>
  <dimension ref="B1:M107"/>
  <sheetViews>
    <sheetView showGridLines="0" topLeftCell="A73" zoomScaleNormal="100" workbookViewId="0">
      <selection activeCell="G58" sqref="G58"/>
    </sheetView>
  </sheetViews>
  <sheetFormatPr defaultColWidth="8.81640625" defaultRowHeight="24" customHeight="1"/>
  <cols>
    <col min="1" max="1" width="1.81640625" style="4" customWidth="1"/>
    <col min="2" max="2" width="6.81640625" style="3" customWidth="1"/>
    <col min="3" max="3" width="12.81640625" style="6" customWidth="1"/>
    <col min="4" max="4" width="23.81640625" style="6" customWidth="1"/>
    <col min="5" max="5" width="16.81640625" style="6" customWidth="1"/>
    <col min="6" max="7" width="10.81640625" style="8" customWidth="1"/>
    <col min="8" max="8" width="15.90625" style="8" customWidth="1"/>
    <col min="9" max="11" width="10.81640625" style="8" customWidth="1"/>
    <col min="12" max="12" width="12.7265625" style="6" customWidth="1"/>
    <col min="13" max="13" width="1.81640625" style="4" customWidth="1"/>
    <col min="14" max="16384" width="8.81640625" style="4"/>
  </cols>
  <sheetData>
    <row r="1" spans="2:13" s="1" customFormat="1" ht="116.25" customHeight="1">
      <c r="B1" s="2"/>
      <c r="C1" s="5"/>
      <c r="D1" s="5"/>
      <c r="E1" s="5"/>
      <c r="G1" s="7"/>
      <c r="I1" s="7"/>
      <c r="J1" s="7"/>
      <c r="M1" s="1" t="s">
        <v>2</v>
      </c>
    </row>
    <row r="2" spans="2:13" ht="23.25" customHeight="1">
      <c r="C2" s="11"/>
      <c r="D2" s="11"/>
      <c r="E2" s="11"/>
      <c r="F2" s="4"/>
      <c r="G2" s="12"/>
      <c r="H2" s="4"/>
      <c r="I2" s="12"/>
      <c r="J2" s="12"/>
      <c r="K2" s="13" t="s">
        <v>0</v>
      </c>
      <c r="L2" s="14" t="s">
        <v>521</v>
      </c>
    </row>
    <row r="3" spans="2:13" s="3" customFormat="1" ht="50.1" customHeight="1">
      <c r="B3" s="9" t="s">
        <v>9</v>
      </c>
      <c r="C3" s="9" t="s">
        <v>12</v>
      </c>
      <c r="D3" s="9" t="s">
        <v>11</v>
      </c>
      <c r="E3" s="9" t="s">
        <v>10</v>
      </c>
      <c r="F3" s="10" t="s">
        <v>17</v>
      </c>
      <c r="G3" s="9" t="s">
        <v>13</v>
      </c>
      <c r="H3" s="10" t="s">
        <v>14</v>
      </c>
      <c r="I3" s="9" t="s">
        <v>15</v>
      </c>
      <c r="J3" s="9" t="s">
        <v>16</v>
      </c>
      <c r="K3" s="9" t="s">
        <v>19</v>
      </c>
      <c r="L3" s="9" t="s">
        <v>18</v>
      </c>
    </row>
    <row r="4" spans="2:13" ht="24" customHeight="1">
      <c r="B4" s="28">
        <f>IFERROR((Inventory_List_Table341413[[#This Row],[Antal Lager]]&lt;=Inventory_List_Table341413[[#This Row],[Genbestil ved antal]])*(Inventory_List_Table341413[[#This Row],[Kan ikke bestilles]]="")*valHighlight,0)</f>
        <v>0</v>
      </c>
      <c r="C4" s="24" t="s">
        <v>522</v>
      </c>
      <c r="D4" s="22" t="s">
        <v>218</v>
      </c>
      <c r="F4" s="17">
        <v>7.09</v>
      </c>
      <c r="G4" s="22">
        <v>2592</v>
      </c>
      <c r="H4" s="29">
        <f>Inventory_List_Table341413[[#This Row],[Enheds Pris]]*Inventory_List_Table341413[[#This Row],[Antal Lager]]</f>
        <v>18377.28</v>
      </c>
      <c r="I4" s="27"/>
      <c r="J4" s="27"/>
      <c r="K4" s="27"/>
      <c r="L4" s="24"/>
    </row>
    <row r="5" spans="2:13" ht="24" customHeight="1">
      <c r="B5" s="28">
        <f>IFERROR((Inventory_List_Table341413[[#This Row],[Antal Lager]]&lt;=Inventory_List_Table341413[[#This Row],[Genbestil ved antal]])*(Inventory_List_Table341413[[#This Row],[Kan ikke bestilles]]="")*valHighlight,0)</f>
        <v>0</v>
      </c>
      <c r="C5" s="24" t="s">
        <v>522</v>
      </c>
      <c r="D5" s="22" t="s">
        <v>219</v>
      </c>
      <c r="F5" s="17">
        <v>3.84</v>
      </c>
      <c r="G5" s="22">
        <v>1850</v>
      </c>
      <c r="H5" s="29">
        <f>Inventory_List_Table341413[[#This Row],[Enheds Pris]]*Inventory_List_Table341413[[#This Row],[Antal Lager]]</f>
        <v>7104</v>
      </c>
      <c r="I5" s="27"/>
      <c r="J5" s="27"/>
      <c r="K5" s="27"/>
      <c r="L5" s="24"/>
    </row>
    <row r="6" spans="2:13" ht="24" customHeight="1">
      <c r="B6" s="28">
        <f>IFERROR((Inventory_List_Table341413[[#This Row],[Antal Lager]]&lt;=Inventory_List_Table341413[[#This Row],[Genbestil ved antal]])*(Inventory_List_Table341413[[#This Row],[Kan ikke bestilles]]="")*valHighlight,0)</f>
        <v>0</v>
      </c>
      <c r="C6" s="24" t="s">
        <v>522</v>
      </c>
      <c r="D6" s="22" t="s">
        <v>220</v>
      </c>
      <c r="F6" s="17">
        <v>8.5299999999999994</v>
      </c>
      <c r="G6" s="22">
        <v>450</v>
      </c>
      <c r="H6" s="29">
        <f>Inventory_List_Table341413[[#This Row],[Enheds Pris]]*Inventory_List_Table341413[[#This Row],[Antal Lager]]</f>
        <v>3838.4999999999995</v>
      </c>
      <c r="I6" s="27"/>
      <c r="J6" s="27"/>
      <c r="K6" s="27"/>
      <c r="L6" s="24"/>
    </row>
    <row r="7" spans="2:13" ht="24" customHeight="1">
      <c r="B7" s="28">
        <f>IFERROR((Inventory_List_Table341413[[#This Row],[Antal Lager]]&lt;=Inventory_List_Table341413[[#This Row],[Genbestil ved antal]])*(Inventory_List_Table341413[[#This Row],[Kan ikke bestilles]]="")*valHighlight,0)</f>
        <v>0</v>
      </c>
      <c r="C7" s="24" t="s">
        <v>522</v>
      </c>
      <c r="D7" s="22" t="s">
        <v>221</v>
      </c>
      <c r="F7" s="17">
        <v>8.94</v>
      </c>
      <c r="G7" s="22">
        <v>300</v>
      </c>
      <c r="H7" s="29">
        <f>Inventory_List_Table341413[[#This Row],[Enheds Pris]]*Inventory_List_Table341413[[#This Row],[Antal Lager]]</f>
        <v>2682</v>
      </c>
      <c r="I7" s="27"/>
      <c r="J7" s="27"/>
      <c r="K7" s="27"/>
      <c r="L7" s="24"/>
    </row>
    <row r="8" spans="2:13" ht="24" customHeight="1">
      <c r="B8" s="28">
        <f>IFERROR((Inventory_List_Table341413[[#This Row],[Antal Lager]]&lt;=Inventory_List_Table341413[[#This Row],[Genbestil ved antal]])*(Inventory_List_Table341413[[#This Row],[Kan ikke bestilles]]="")*valHighlight,0)</f>
        <v>0</v>
      </c>
      <c r="C8" s="24" t="s">
        <v>522</v>
      </c>
      <c r="D8" s="22" t="s">
        <v>222</v>
      </c>
      <c r="F8" s="17">
        <v>7.5</v>
      </c>
      <c r="G8" s="22">
        <v>150</v>
      </c>
      <c r="H8" s="29">
        <f>Inventory_List_Table341413[[#This Row],[Enheds Pris]]*Inventory_List_Table341413[[#This Row],[Antal Lager]]</f>
        <v>1125</v>
      </c>
      <c r="I8" s="27"/>
      <c r="J8" s="27"/>
      <c r="K8" s="27"/>
      <c r="L8" s="24"/>
    </row>
    <row r="9" spans="2:13" ht="24" customHeight="1">
      <c r="B9" s="28">
        <f>IFERROR((Inventory_List_Table341413[[#This Row],[Antal Lager]]&lt;=Inventory_List_Table341413[[#This Row],[Genbestil ved antal]])*(Inventory_List_Table341413[[#This Row],[Kan ikke bestilles]]="")*valHighlight,0)</f>
        <v>0</v>
      </c>
      <c r="C9" s="24" t="s">
        <v>522</v>
      </c>
      <c r="D9" s="22" t="s">
        <v>223</v>
      </c>
      <c r="F9" s="17">
        <v>12.23</v>
      </c>
      <c r="G9" s="22">
        <f>E9</f>
        <v>0</v>
      </c>
      <c r="H9" s="29">
        <f>Inventory_List_Table341413[[#This Row],[Enheds Pris]]*Inventory_List_Table341413[[#This Row],[Antal Lager]]</f>
        <v>0</v>
      </c>
      <c r="I9" s="27"/>
      <c r="J9" s="27"/>
      <c r="K9" s="27"/>
      <c r="L9" s="24"/>
    </row>
    <row r="10" spans="2:13" ht="24" customHeight="1">
      <c r="B10" s="28">
        <f>IFERROR((Inventory_List_Table341413[[#This Row],[Antal Lager]]&lt;=Inventory_List_Table341413[[#This Row],[Genbestil ved antal]])*(Inventory_List_Table341413[[#This Row],[Kan ikke bestilles]]="")*valHighlight,0)</f>
        <v>0</v>
      </c>
      <c r="C10" s="24" t="s">
        <v>522</v>
      </c>
      <c r="D10" s="22" t="s">
        <v>224</v>
      </c>
      <c r="F10" s="17">
        <v>9.9499999999999993</v>
      </c>
      <c r="G10" s="22">
        <v>100</v>
      </c>
      <c r="H10" s="29">
        <f>Inventory_List_Table341413[[#This Row],[Enheds Pris]]*Inventory_List_Table341413[[#This Row],[Antal Lager]]</f>
        <v>994.99999999999989</v>
      </c>
      <c r="I10" s="27"/>
      <c r="J10" s="27"/>
      <c r="K10" s="27"/>
      <c r="L10" s="24"/>
    </row>
    <row r="11" spans="2:13" ht="24" customHeight="1">
      <c r="B11" s="28">
        <f>IFERROR((Inventory_List_Table341413[[#This Row],[Antal Lager]]&lt;=Inventory_List_Table341413[[#This Row],[Genbestil ved antal]])*(Inventory_List_Table341413[[#This Row],[Kan ikke bestilles]]="")*valHighlight,0)</f>
        <v>0</v>
      </c>
      <c r="C11" s="24" t="s">
        <v>522</v>
      </c>
      <c r="D11" s="22" t="s">
        <v>225</v>
      </c>
      <c r="F11" s="17">
        <v>8.94</v>
      </c>
      <c r="G11" s="22"/>
      <c r="H11" s="29">
        <f>Inventory_List_Table341413[[#This Row],[Enheds Pris]]*Inventory_List_Table341413[[#This Row],[Antal Lager]]</f>
        <v>0</v>
      </c>
      <c r="I11" s="27"/>
      <c r="J11" s="27"/>
      <c r="K11" s="27"/>
      <c r="L11" s="24"/>
    </row>
    <row r="12" spans="2:13" ht="24" customHeight="1">
      <c r="B12" s="28">
        <f>IFERROR((Inventory_List_Table341413[[#This Row],[Antal Lager]]&lt;=Inventory_List_Table341413[[#This Row],[Genbestil ved antal]])*(Inventory_List_Table341413[[#This Row],[Kan ikke bestilles]]="")*valHighlight,0)</f>
        <v>0</v>
      </c>
      <c r="C12" s="24" t="s">
        <v>522</v>
      </c>
      <c r="D12" s="22" t="s">
        <v>226</v>
      </c>
      <c r="F12" s="17">
        <v>32</v>
      </c>
      <c r="G12" s="22">
        <v>160</v>
      </c>
      <c r="H12" s="29">
        <f>Inventory_List_Table341413[[#This Row],[Enheds Pris]]*Inventory_List_Table341413[[#This Row],[Antal Lager]]</f>
        <v>5120</v>
      </c>
      <c r="I12" s="27"/>
      <c r="J12" s="27"/>
      <c r="K12" s="27"/>
      <c r="L12" s="24"/>
    </row>
    <row r="13" spans="2:13" ht="24" customHeight="1">
      <c r="B13" s="28">
        <f>IFERROR((Inventory_List_Table341413[[#This Row],[Antal Lager]]&lt;=Inventory_List_Table341413[[#This Row],[Genbestil ved antal]])*(Inventory_List_Table341413[[#This Row],[Kan ikke bestilles]]="")*valHighlight,0)</f>
        <v>0</v>
      </c>
      <c r="C13" s="24" t="s">
        <v>522</v>
      </c>
      <c r="D13"/>
      <c r="F13" s="17"/>
      <c r="G13" s="8">
        <v>0</v>
      </c>
      <c r="H13" s="29">
        <f>Inventory_List_Table341413[[#This Row],[Enheds Pris]]*Inventory_List_Table341413[[#This Row],[Antal Lager]]</f>
        <v>0</v>
      </c>
      <c r="I13" s="27"/>
      <c r="J13" s="27"/>
      <c r="K13" s="27"/>
      <c r="L13" s="24"/>
    </row>
    <row r="14" spans="2:13" ht="24" customHeight="1">
      <c r="B14" s="28">
        <f>IFERROR((Inventory_List_Table341413[[#This Row],[Antal Lager]]&lt;=Inventory_List_Table341413[[#This Row],[Genbestil ved antal]])*(Inventory_List_Table341413[[#This Row],[Kan ikke bestilles]]="")*valHighlight,0)</f>
        <v>0</v>
      </c>
      <c r="C14" s="24" t="s">
        <v>522</v>
      </c>
      <c r="D14" s="22" t="s">
        <v>227</v>
      </c>
      <c r="E14" s="15"/>
      <c r="F14" s="18">
        <v>95.2</v>
      </c>
      <c r="G14" s="16">
        <v>19</v>
      </c>
      <c r="H14" s="29">
        <f>Inventory_List_Table341413[[#This Row],[Enheds Pris]]*Inventory_List_Table341413[[#This Row],[Antal Lager]]</f>
        <v>1808.8</v>
      </c>
      <c r="I14" s="27"/>
      <c r="J14" s="27"/>
      <c r="K14" s="27"/>
      <c r="L14" s="24"/>
    </row>
    <row r="15" spans="2:13" ht="24" customHeight="1">
      <c r="B15" s="28">
        <f>IFERROR((Inventory_List_Table341413[[#This Row],[Antal Lager]]&lt;=Inventory_List_Table341413[[#This Row],[Genbestil ved antal]])*(Inventory_List_Table341413[[#This Row],[Kan ikke bestilles]]="")*valHighlight,0)</f>
        <v>0</v>
      </c>
      <c r="C15" s="24" t="s">
        <v>522</v>
      </c>
      <c r="D15" s="22" t="s">
        <v>228</v>
      </c>
      <c r="E15" s="15"/>
      <c r="F15" s="18">
        <v>10.4</v>
      </c>
      <c r="G15" s="16">
        <v>250</v>
      </c>
      <c r="H15" s="29">
        <f>Inventory_List_Table341413[[#This Row],[Enheds Pris]]*Inventory_List_Table341413[[#This Row],[Antal Lager]]</f>
        <v>2600</v>
      </c>
      <c r="I15" s="27"/>
      <c r="J15" s="27"/>
      <c r="K15" s="27"/>
      <c r="L15" s="24"/>
    </row>
    <row r="16" spans="2:13" ht="24" customHeight="1">
      <c r="B16" s="28">
        <f>IFERROR((Inventory_List_Table341413[[#This Row],[Antal Lager]]&lt;=Inventory_List_Table341413[[#This Row],[Genbestil ved antal]])*(Inventory_List_Table341413[[#This Row],[Kan ikke bestilles]]="")*valHighlight,0)</f>
        <v>0</v>
      </c>
      <c r="C16" s="24" t="s">
        <v>522</v>
      </c>
      <c r="D16" s="22" t="s">
        <v>229</v>
      </c>
      <c r="E16" s="15"/>
      <c r="F16" s="18">
        <v>80</v>
      </c>
      <c r="G16" s="16"/>
      <c r="H16" s="29">
        <f>Inventory_List_Table341413[[#This Row],[Enheds Pris]]*Inventory_List_Table341413[[#This Row],[Antal Lager]]</f>
        <v>0</v>
      </c>
      <c r="I16" s="27"/>
      <c r="J16" s="27"/>
      <c r="K16" s="27"/>
      <c r="L16" s="24"/>
    </row>
    <row r="17" spans="2:12" ht="24" customHeight="1">
      <c r="B17" s="28">
        <f>IFERROR((Inventory_List_Table341413[[#This Row],[Antal Lager]]&lt;=Inventory_List_Table341413[[#This Row],[Genbestil ved antal]])*(Inventory_List_Table341413[[#This Row],[Kan ikke bestilles]]="")*valHighlight,0)</f>
        <v>0</v>
      </c>
      <c r="C17" s="24" t="s">
        <v>522</v>
      </c>
      <c r="D17" s="22" t="s">
        <v>230</v>
      </c>
      <c r="E17" s="6" t="s">
        <v>286</v>
      </c>
      <c r="F17" s="18">
        <v>42</v>
      </c>
      <c r="G17" s="50">
        <v>9</v>
      </c>
      <c r="H17" s="29">
        <f>Inventory_List_Table341413[[#This Row],[Enheds Pris]]*Inventory_List_Table341413[[#This Row],[Antal Lager]]</f>
        <v>378</v>
      </c>
      <c r="I17" s="27"/>
      <c r="J17" s="27"/>
      <c r="K17" s="27"/>
      <c r="L17" s="24"/>
    </row>
    <row r="18" spans="2:12" ht="24" customHeight="1">
      <c r="B18" s="28">
        <f>IFERROR((Inventory_List_Table341413[[#This Row],[Antal Lager]]&lt;=Inventory_List_Table341413[[#This Row],[Genbestil ved antal]])*(Inventory_List_Table341413[[#This Row],[Kan ikke bestilles]]="")*valHighlight,0)</f>
        <v>0</v>
      </c>
      <c r="C18" s="24" t="s">
        <v>522</v>
      </c>
      <c r="D18" s="22" t="s">
        <v>231</v>
      </c>
      <c r="E18" s="15"/>
      <c r="F18" s="18">
        <v>12.7</v>
      </c>
      <c r="G18" s="50">
        <v>300</v>
      </c>
      <c r="H18" s="29">
        <f>Inventory_List_Table341413[[#This Row],[Enheds Pris]]*Inventory_List_Table341413[[#This Row],[Antal Lager]]</f>
        <v>3810</v>
      </c>
      <c r="I18" s="27"/>
      <c r="J18" s="27"/>
      <c r="K18" s="27"/>
      <c r="L18" s="24"/>
    </row>
    <row r="19" spans="2:12" ht="24" customHeight="1">
      <c r="B19" s="28">
        <f>IFERROR((Inventory_List_Table341413[[#This Row],[Antal Lager]]&lt;=Inventory_List_Table341413[[#This Row],[Genbestil ved antal]])*(Inventory_List_Table341413[[#This Row],[Kan ikke bestilles]]="")*valHighlight,0)</f>
        <v>0</v>
      </c>
      <c r="C19" s="24" t="s">
        <v>522</v>
      </c>
      <c r="D19" s="22" t="s">
        <v>232</v>
      </c>
      <c r="E19" s="15"/>
      <c r="F19" s="18">
        <v>107</v>
      </c>
      <c r="G19" s="50">
        <v>49</v>
      </c>
      <c r="H19" s="29">
        <f>Inventory_List_Table341413[[#This Row],[Enheds Pris]]*Inventory_List_Table341413[[#This Row],[Antal Lager]]</f>
        <v>5243</v>
      </c>
      <c r="I19" s="27"/>
      <c r="J19" s="27"/>
      <c r="K19" s="27"/>
      <c r="L19" s="24"/>
    </row>
    <row r="20" spans="2:12" ht="24" customHeight="1">
      <c r="B20" s="28">
        <f>IFERROR((Inventory_List_Table341413[[#This Row],[Antal Lager]]&lt;=Inventory_List_Table341413[[#This Row],[Genbestil ved antal]])*(Inventory_List_Table341413[[#This Row],[Kan ikke bestilles]]="")*valHighlight,0)</f>
        <v>0</v>
      </c>
      <c r="C20" s="24" t="s">
        <v>522</v>
      </c>
      <c r="D20" s="22" t="s">
        <v>233</v>
      </c>
      <c r="E20" s="15"/>
      <c r="F20" s="18">
        <v>20</v>
      </c>
      <c r="G20" s="50">
        <v>500</v>
      </c>
      <c r="H20" s="29">
        <f>Inventory_List_Table341413[[#This Row],[Enheds Pris]]*Inventory_List_Table341413[[#This Row],[Antal Lager]]</f>
        <v>10000</v>
      </c>
      <c r="I20" s="27"/>
      <c r="J20" s="27"/>
      <c r="K20" s="27"/>
      <c r="L20" s="24"/>
    </row>
    <row r="21" spans="2:12" ht="24" customHeight="1">
      <c r="B21" s="28">
        <f>IFERROR((Inventory_List_Table341413[[#This Row],[Antal Lager]]&lt;=Inventory_List_Table341413[[#This Row],[Genbestil ved antal]])*(Inventory_List_Table341413[[#This Row],[Kan ikke bestilles]]="")*valHighlight,0)</f>
        <v>0</v>
      </c>
      <c r="C21" s="24" t="s">
        <v>522</v>
      </c>
      <c r="D21" s="22" t="s">
        <v>215</v>
      </c>
      <c r="E21" s="15"/>
      <c r="F21" s="18">
        <v>12.6</v>
      </c>
      <c r="G21" s="50">
        <v>50</v>
      </c>
      <c r="H21" s="29">
        <f>Inventory_List_Table341413[[#This Row],[Enheds Pris]]*Inventory_List_Table341413[[#This Row],[Antal Lager]]</f>
        <v>630</v>
      </c>
      <c r="I21" s="27"/>
      <c r="J21" s="27"/>
      <c r="K21" s="27"/>
      <c r="L21" s="24"/>
    </row>
    <row r="22" spans="2:12" ht="24" customHeight="1">
      <c r="B22" s="28">
        <f>IFERROR((Inventory_List_Table341413[[#This Row],[Antal Lager]]&lt;=Inventory_List_Table341413[[#This Row],[Genbestil ved antal]])*(Inventory_List_Table341413[[#This Row],[Kan ikke bestilles]]="")*valHighlight,0)</f>
        <v>0</v>
      </c>
      <c r="C22" s="24" t="s">
        <v>522</v>
      </c>
      <c r="D22" s="22" t="s">
        <v>234</v>
      </c>
      <c r="E22" s="15"/>
      <c r="F22" s="18">
        <v>4</v>
      </c>
      <c r="G22" s="50"/>
      <c r="H22" s="29">
        <f>Inventory_List_Table341413[[#This Row],[Enheds Pris]]*Inventory_List_Table341413[[#This Row],[Antal Lager]]</f>
        <v>0</v>
      </c>
      <c r="I22" s="27"/>
      <c r="J22" s="27"/>
      <c r="K22" s="27"/>
      <c r="L22" s="24"/>
    </row>
    <row r="23" spans="2:12" ht="24" customHeight="1">
      <c r="B23" s="28">
        <f>IFERROR((Inventory_List_Table341413[[#This Row],[Antal Lager]]&lt;=Inventory_List_Table341413[[#This Row],[Genbestil ved antal]])*(Inventory_List_Table341413[[#This Row],[Kan ikke bestilles]]="")*valHighlight,0)</f>
        <v>0</v>
      </c>
      <c r="C23" s="24" t="s">
        <v>522</v>
      </c>
      <c r="D23" s="22" t="s">
        <v>235</v>
      </c>
      <c r="E23" s="15"/>
      <c r="F23" s="18">
        <v>1.26</v>
      </c>
      <c r="G23" s="50"/>
      <c r="H23" s="29">
        <f>Inventory_List_Table341413[[#This Row],[Enheds Pris]]*Inventory_List_Table341413[[#This Row],[Antal Lager]]</f>
        <v>0</v>
      </c>
      <c r="I23" s="27"/>
      <c r="J23" s="27"/>
      <c r="K23" s="27"/>
      <c r="L23" s="24"/>
    </row>
    <row r="24" spans="2:12" ht="24" customHeight="1">
      <c r="B24" s="28">
        <f>IFERROR((Inventory_List_Table341413[[#This Row],[Antal Lager]]&lt;=Inventory_List_Table341413[[#This Row],[Genbestil ved antal]])*(Inventory_List_Table341413[[#This Row],[Kan ikke bestilles]]="")*valHighlight,0)</f>
        <v>0</v>
      </c>
      <c r="C24" s="24" t="s">
        <v>522</v>
      </c>
      <c r="D24" s="22" t="s">
        <v>236</v>
      </c>
      <c r="E24" s="15"/>
      <c r="F24" s="18">
        <v>29</v>
      </c>
      <c r="G24" s="50">
        <v>52</v>
      </c>
      <c r="H24" s="29">
        <f>Inventory_List_Table341413[[#This Row],[Enheds Pris]]*Inventory_List_Table341413[[#This Row],[Antal Lager]]</f>
        <v>1508</v>
      </c>
      <c r="I24" s="27"/>
      <c r="J24" s="27"/>
      <c r="K24" s="27"/>
      <c r="L24" s="24"/>
    </row>
    <row r="25" spans="2:12" ht="24" customHeight="1">
      <c r="B25" s="28">
        <f>IFERROR((Inventory_List_Table341413[[#This Row],[Antal Lager]]&lt;=Inventory_List_Table341413[[#This Row],[Genbestil ved antal]])*(Inventory_List_Table341413[[#This Row],[Kan ikke bestilles]]="")*valHighlight,0)</f>
        <v>0</v>
      </c>
      <c r="C25" s="24" t="s">
        <v>522</v>
      </c>
      <c r="D25" s="22" t="s">
        <v>237</v>
      </c>
      <c r="F25" s="17">
        <v>39</v>
      </c>
      <c r="G25" s="50">
        <v>37</v>
      </c>
      <c r="H25" s="29">
        <f>Inventory_List_Table341413[[#This Row],[Enheds Pris]]*Inventory_List_Table341413[[#This Row],[Antal Lager]]</f>
        <v>1443</v>
      </c>
      <c r="I25" s="27"/>
      <c r="J25" s="27"/>
      <c r="K25" s="27"/>
      <c r="L25" s="24"/>
    </row>
    <row r="26" spans="2:12" ht="24" customHeight="1">
      <c r="B26" s="28">
        <f>IFERROR((Inventory_List_Table341413[[#This Row],[Antal Lager]]&lt;=Inventory_List_Table341413[[#This Row],[Genbestil ved antal]])*(Inventory_List_Table341413[[#This Row],[Kan ikke bestilles]]="")*valHighlight,0)</f>
        <v>0</v>
      </c>
      <c r="C26" s="24" t="s">
        <v>522</v>
      </c>
      <c r="D26" s="22" t="s">
        <v>238</v>
      </c>
      <c r="F26" s="17">
        <v>399</v>
      </c>
      <c r="G26" s="50"/>
      <c r="H26" s="29">
        <f>Inventory_List_Table341413[[#This Row],[Enheds Pris]]*Inventory_List_Table341413[[#This Row],[Antal Lager]]</f>
        <v>0</v>
      </c>
      <c r="I26" s="27"/>
      <c r="J26" s="27"/>
      <c r="K26" s="27"/>
      <c r="L26" s="24"/>
    </row>
    <row r="27" spans="2:12" ht="24" customHeight="1">
      <c r="B27" s="28">
        <f>IFERROR((Inventory_List_Table341413[[#This Row],[Antal Lager]]&lt;=Inventory_List_Table341413[[#This Row],[Genbestil ved antal]])*(Inventory_List_Table341413[[#This Row],[Kan ikke bestilles]]="")*valHighlight,0)</f>
        <v>0</v>
      </c>
      <c r="C27" s="24" t="s">
        <v>522</v>
      </c>
      <c r="D27" s="22" t="s">
        <v>239</v>
      </c>
      <c r="F27" s="17">
        <v>65</v>
      </c>
      <c r="G27" s="50">
        <v>26</v>
      </c>
      <c r="H27" s="29">
        <f>Inventory_List_Table341413[[#This Row],[Enheds Pris]]*Inventory_List_Table341413[[#This Row],[Antal Lager]]</f>
        <v>1690</v>
      </c>
      <c r="I27" s="27"/>
      <c r="J27" s="27"/>
      <c r="K27" s="27"/>
      <c r="L27" s="24"/>
    </row>
    <row r="28" spans="2:12" ht="24" customHeight="1">
      <c r="B28" s="28">
        <f>IFERROR((Inventory_List_Table341413[[#This Row],[Antal Lager]]&lt;=Inventory_List_Table341413[[#This Row],[Genbestil ved antal]])*(Inventory_List_Table341413[[#This Row],[Kan ikke bestilles]]="")*valHighlight,0)</f>
        <v>0</v>
      </c>
      <c r="C28" s="24" t="s">
        <v>522</v>
      </c>
      <c r="D28" s="22" t="s">
        <v>240</v>
      </c>
      <c r="F28" s="17">
        <v>65</v>
      </c>
      <c r="G28" s="50">
        <v>3</v>
      </c>
      <c r="H28" s="29">
        <f>Inventory_List_Table341413[[#This Row],[Enheds Pris]]*Inventory_List_Table341413[[#This Row],[Antal Lager]]</f>
        <v>195</v>
      </c>
      <c r="I28" s="27"/>
      <c r="J28" s="27"/>
      <c r="K28" s="27"/>
      <c r="L28" s="24"/>
    </row>
    <row r="29" spans="2:12" ht="24" customHeight="1">
      <c r="B29" s="28">
        <f>IFERROR((Inventory_List_Table341413[[#This Row],[Antal Lager]]&lt;=Inventory_List_Table341413[[#This Row],[Genbestil ved antal]])*(Inventory_List_Table341413[[#This Row],[Kan ikke bestilles]]="")*valHighlight,0)</f>
        <v>0</v>
      </c>
      <c r="C29" s="24" t="s">
        <v>522</v>
      </c>
      <c r="D29" s="22" t="s">
        <v>241</v>
      </c>
      <c r="F29" s="17"/>
      <c r="G29" s="50"/>
      <c r="H29" s="29">
        <f>Inventory_List_Table341413[[#This Row],[Enheds Pris]]*Inventory_List_Table341413[[#This Row],[Antal Lager]]</f>
        <v>0</v>
      </c>
      <c r="I29" s="27"/>
      <c r="J29" s="27"/>
      <c r="K29" s="27"/>
      <c r="L29" s="24"/>
    </row>
    <row r="30" spans="2:12" ht="24" customHeight="1">
      <c r="B30" s="28">
        <f>IFERROR((Inventory_List_Table341413[[#This Row],[Antal Lager]]&lt;=Inventory_List_Table341413[[#This Row],[Genbestil ved antal]])*(Inventory_List_Table341413[[#This Row],[Kan ikke bestilles]]="")*valHighlight,0)</f>
        <v>0</v>
      </c>
      <c r="C30" s="24" t="s">
        <v>522</v>
      </c>
      <c r="D30" s="22" t="s">
        <v>242</v>
      </c>
      <c r="F30" s="17"/>
      <c r="G30" s="50"/>
      <c r="H30" s="29">
        <f>Inventory_List_Table341413[[#This Row],[Enheds Pris]]*Inventory_List_Table341413[[#This Row],[Antal Lager]]</f>
        <v>0</v>
      </c>
      <c r="I30" s="27"/>
      <c r="J30" s="27"/>
      <c r="K30" s="27"/>
      <c r="L30" s="24"/>
    </row>
    <row r="31" spans="2:12" ht="24" customHeight="1">
      <c r="B31" s="28">
        <f>IFERROR((Inventory_List_Table341413[[#This Row],[Antal Lager]]&lt;=Inventory_List_Table341413[[#This Row],[Genbestil ved antal]])*(Inventory_List_Table341413[[#This Row],[Kan ikke bestilles]]="")*valHighlight,0)</f>
        <v>0</v>
      </c>
      <c r="C31" s="24" t="s">
        <v>522</v>
      </c>
      <c r="D31" s="22" t="s">
        <v>243</v>
      </c>
      <c r="F31" s="17"/>
      <c r="G31" s="50"/>
      <c r="H31" s="29">
        <f>Inventory_List_Table341413[[#This Row],[Enheds Pris]]*Inventory_List_Table341413[[#This Row],[Antal Lager]]</f>
        <v>0</v>
      </c>
      <c r="I31" s="27"/>
      <c r="J31" s="27"/>
      <c r="K31" s="27"/>
      <c r="L31" s="24"/>
    </row>
    <row r="32" spans="2:12" ht="24" customHeight="1">
      <c r="B32" s="28">
        <f>IFERROR((Inventory_List_Table341413[[#This Row],[Antal Lager]]&lt;=Inventory_List_Table341413[[#This Row],[Genbestil ved antal]])*(Inventory_List_Table341413[[#This Row],[Kan ikke bestilles]]="")*valHighlight,0)</f>
        <v>0</v>
      </c>
      <c r="C32" s="24" t="s">
        <v>522</v>
      </c>
      <c r="D32" s="22" t="s">
        <v>244</v>
      </c>
      <c r="F32" s="17"/>
      <c r="G32" s="50"/>
      <c r="H32" s="29">
        <f>Inventory_List_Table341413[[#This Row],[Enheds Pris]]*Inventory_List_Table341413[[#This Row],[Antal Lager]]</f>
        <v>0</v>
      </c>
      <c r="I32" s="27"/>
      <c r="J32" s="27"/>
      <c r="K32" s="27"/>
      <c r="L32" s="24"/>
    </row>
    <row r="33" spans="2:12" ht="24" customHeight="1">
      <c r="B33" s="28">
        <f>IFERROR((Inventory_List_Table341413[[#This Row],[Antal Lager]]&lt;=Inventory_List_Table341413[[#This Row],[Genbestil ved antal]])*(Inventory_List_Table341413[[#This Row],[Kan ikke bestilles]]="")*valHighlight,0)</f>
        <v>0</v>
      </c>
      <c r="C33" s="24" t="s">
        <v>522</v>
      </c>
      <c r="D33" s="22" t="s">
        <v>245</v>
      </c>
      <c r="F33" s="17">
        <v>36</v>
      </c>
      <c r="G33" s="50">
        <v>16</v>
      </c>
      <c r="H33" s="29">
        <f>Inventory_List_Table341413[[#This Row],[Enheds Pris]]*Inventory_List_Table341413[[#This Row],[Antal Lager]]</f>
        <v>576</v>
      </c>
      <c r="I33" s="27"/>
      <c r="J33" s="27"/>
      <c r="K33" s="27"/>
      <c r="L33" s="24"/>
    </row>
    <row r="34" spans="2:12" ht="24" customHeight="1">
      <c r="B34" s="28">
        <f>IFERROR((Inventory_List_Table341413[[#This Row],[Antal Lager]]&lt;=Inventory_List_Table341413[[#This Row],[Genbestil ved antal]])*(Inventory_List_Table341413[[#This Row],[Kan ikke bestilles]]="")*valHighlight,0)</f>
        <v>0</v>
      </c>
      <c r="C34" s="24" t="s">
        <v>522</v>
      </c>
      <c r="D34" s="22" t="s">
        <v>246</v>
      </c>
      <c r="F34" s="17">
        <v>15.6</v>
      </c>
      <c r="G34" s="50">
        <v>50</v>
      </c>
      <c r="H34" s="29">
        <f>Inventory_List_Table341413[[#This Row],[Enheds Pris]]*Inventory_List_Table341413[[#This Row],[Antal Lager]]</f>
        <v>780</v>
      </c>
      <c r="I34" s="27"/>
      <c r="J34" s="27"/>
      <c r="K34" s="27"/>
      <c r="L34" s="24"/>
    </row>
    <row r="35" spans="2:12" ht="24" customHeight="1">
      <c r="B35" s="28">
        <f>IFERROR((Inventory_List_Table341413[[#This Row],[Antal Lager]]&lt;=Inventory_List_Table341413[[#This Row],[Genbestil ved antal]])*(Inventory_List_Table341413[[#This Row],[Kan ikke bestilles]]="")*valHighlight,0)</f>
        <v>0</v>
      </c>
      <c r="C35" s="24" t="s">
        <v>522</v>
      </c>
      <c r="D35" s="22" t="s">
        <v>247</v>
      </c>
      <c r="E35" s="6" t="s">
        <v>291</v>
      </c>
      <c r="F35" s="17">
        <v>9.6</v>
      </c>
      <c r="G35" s="50">
        <v>168</v>
      </c>
      <c r="H35" s="29">
        <f>Inventory_List_Table341413[[#This Row],[Enheds Pris]]*Inventory_List_Table341413[[#This Row],[Antal Lager]]</f>
        <v>1612.8</v>
      </c>
      <c r="I35" s="27"/>
      <c r="J35" s="27"/>
      <c r="K35" s="27"/>
      <c r="L35" s="24"/>
    </row>
    <row r="36" spans="2:12" ht="24" customHeight="1">
      <c r="B36" s="28">
        <f>IFERROR((Inventory_List_Table341413[[#This Row],[Antal Lager]]&lt;=Inventory_List_Table341413[[#This Row],[Genbestil ved antal]])*(Inventory_List_Table341413[[#This Row],[Kan ikke bestilles]]="")*valHighlight,0)</f>
        <v>0</v>
      </c>
      <c r="C36" s="24" t="s">
        <v>522</v>
      </c>
      <c r="D36" s="22" t="s">
        <v>248</v>
      </c>
      <c r="F36" s="17">
        <v>5</v>
      </c>
      <c r="G36" s="22">
        <f>15+880</f>
        <v>895</v>
      </c>
      <c r="H36" s="29">
        <f>Inventory_List_Table341413[[#This Row],[Enheds Pris]]*Inventory_List_Table341413[[#This Row],[Antal Lager]]</f>
        <v>4475</v>
      </c>
      <c r="I36" s="27"/>
      <c r="J36" s="27"/>
      <c r="K36" s="27"/>
      <c r="L36" s="24"/>
    </row>
    <row r="37" spans="2:12" ht="24" customHeight="1">
      <c r="B37" s="28">
        <f>IFERROR((Inventory_List_Table341413[[#This Row],[Antal Lager]]&lt;=Inventory_List_Table341413[[#This Row],[Genbestil ved antal]])*(Inventory_List_Table341413[[#This Row],[Kan ikke bestilles]]="")*valHighlight,0)</f>
        <v>0</v>
      </c>
      <c r="C37" s="24" t="s">
        <v>522</v>
      </c>
      <c r="D37" s="22" t="s">
        <v>249</v>
      </c>
      <c r="F37" s="17">
        <v>22.32</v>
      </c>
      <c r="G37" s="22">
        <f>151+214+53</f>
        <v>418</v>
      </c>
      <c r="H37" s="29">
        <f>Inventory_List_Table341413[[#This Row],[Enheds Pris]]*Inventory_List_Table341413[[#This Row],[Antal Lager]]</f>
        <v>9329.76</v>
      </c>
      <c r="I37" s="27"/>
      <c r="J37" s="27"/>
      <c r="K37" s="27"/>
      <c r="L37" s="24"/>
    </row>
    <row r="38" spans="2:12" ht="24" customHeight="1">
      <c r="B38" s="28">
        <f>IFERROR((Inventory_List_Table341413[[#This Row],[Antal Lager]]&lt;=Inventory_List_Table341413[[#This Row],[Genbestil ved antal]])*(Inventory_List_Table341413[[#This Row],[Kan ikke bestilles]]="")*valHighlight,0)</f>
        <v>0</v>
      </c>
      <c r="C38" s="24" t="s">
        <v>522</v>
      </c>
      <c r="D38" s="22" t="s">
        <v>250</v>
      </c>
      <c r="F38" s="17">
        <v>46.8</v>
      </c>
      <c r="G38" s="22">
        <f>137+154</f>
        <v>291</v>
      </c>
      <c r="H38" s="29">
        <f>Inventory_List_Table341413[[#This Row],[Enheds Pris]]*Inventory_List_Table341413[[#This Row],[Antal Lager]]</f>
        <v>13618.8</v>
      </c>
      <c r="I38" s="27"/>
      <c r="J38" s="27"/>
      <c r="K38" s="27"/>
      <c r="L38" s="24"/>
    </row>
    <row r="39" spans="2:12" ht="24" customHeight="1">
      <c r="B39" s="28">
        <f>IFERROR((Inventory_List_Table341413[[#This Row],[Antal Lager]]&lt;=Inventory_List_Table341413[[#This Row],[Genbestil ved antal]])*(Inventory_List_Table341413[[#This Row],[Kan ikke bestilles]]="")*valHighlight,0)</f>
        <v>0</v>
      </c>
      <c r="C39" s="24" t="s">
        <v>522</v>
      </c>
      <c r="D39" s="22" t="s">
        <v>251</v>
      </c>
      <c r="F39" s="17"/>
      <c r="G39" s="50"/>
      <c r="H39" s="29">
        <f>Inventory_List_Table341413[[#This Row],[Enheds Pris]]*Inventory_List_Table341413[[#This Row],[Antal Lager]]</f>
        <v>0</v>
      </c>
      <c r="I39" s="27"/>
      <c r="J39" s="27"/>
      <c r="K39" s="27"/>
      <c r="L39" s="24"/>
    </row>
    <row r="40" spans="2:12" ht="24" customHeight="1">
      <c r="B40" s="28">
        <f>IFERROR((Inventory_List_Table341413[[#This Row],[Antal Lager]]&lt;=Inventory_List_Table341413[[#This Row],[Genbestil ved antal]])*(Inventory_List_Table341413[[#This Row],[Kan ikke bestilles]]="")*valHighlight,0)</f>
        <v>0</v>
      </c>
      <c r="C40" s="24" t="s">
        <v>522</v>
      </c>
      <c r="D40" s="22" t="s">
        <v>252</v>
      </c>
      <c r="F40" s="17">
        <v>200</v>
      </c>
      <c r="G40" s="22">
        <v>18</v>
      </c>
      <c r="H40" s="29">
        <f>Inventory_List_Table341413[[#This Row],[Enheds Pris]]*Inventory_List_Table341413[[#This Row],[Antal Lager]]</f>
        <v>3600</v>
      </c>
      <c r="I40" s="27"/>
      <c r="J40" s="27"/>
      <c r="K40" s="27"/>
      <c r="L40" s="24"/>
    </row>
    <row r="41" spans="2:12" ht="24" customHeight="1">
      <c r="B41" s="28">
        <f>IFERROR((Inventory_List_Table341413[[#This Row],[Antal Lager]]&lt;=Inventory_List_Table341413[[#This Row],[Genbestil ved antal]])*(Inventory_List_Table341413[[#This Row],[Kan ikke bestilles]]="")*valHighlight,0)</f>
        <v>0</v>
      </c>
      <c r="C41" s="24" t="s">
        <v>522</v>
      </c>
      <c r="D41" s="22" t="s">
        <v>253</v>
      </c>
      <c r="F41" s="17">
        <v>17.100000000000001</v>
      </c>
      <c r="G41" s="22">
        <f>41+218</f>
        <v>259</v>
      </c>
      <c r="H41" s="29">
        <f>Inventory_List_Table341413[[#This Row],[Enheds Pris]]*Inventory_List_Table341413[[#This Row],[Antal Lager]]</f>
        <v>4428.9000000000005</v>
      </c>
      <c r="I41" s="27"/>
      <c r="J41" s="27"/>
      <c r="K41" s="27"/>
      <c r="L41" s="24"/>
    </row>
    <row r="42" spans="2:12" ht="24" customHeight="1">
      <c r="B42" s="28">
        <f>IFERROR((Inventory_List_Table341413[[#This Row],[Antal Lager]]&lt;=Inventory_List_Table341413[[#This Row],[Genbestil ved antal]])*(Inventory_List_Table341413[[#This Row],[Kan ikke bestilles]]="")*valHighlight,0)</f>
        <v>0</v>
      </c>
      <c r="C42" s="24" t="s">
        <v>522</v>
      </c>
      <c r="D42" s="22" t="s">
        <v>254</v>
      </c>
      <c r="F42" s="17">
        <v>14</v>
      </c>
      <c r="G42" s="22">
        <v>87</v>
      </c>
      <c r="H42" s="29">
        <f>Inventory_List_Table341413[[#This Row],[Enheds Pris]]*Inventory_List_Table341413[[#This Row],[Antal Lager]]</f>
        <v>1218</v>
      </c>
      <c r="I42" s="27"/>
      <c r="J42" s="27"/>
      <c r="K42" s="27"/>
      <c r="L42" s="24"/>
    </row>
    <row r="43" spans="2:12" ht="24" customHeight="1">
      <c r="B43" s="28">
        <f>IFERROR((Inventory_List_Table341413[[#This Row],[Antal Lager]]&lt;=Inventory_List_Table341413[[#This Row],[Genbestil ved antal]])*(Inventory_List_Table341413[[#This Row],[Kan ikke bestilles]]="")*valHighlight,0)</f>
        <v>0</v>
      </c>
      <c r="C43" s="24" t="s">
        <v>522</v>
      </c>
      <c r="D43" s="22" t="s">
        <v>255</v>
      </c>
      <c r="F43" s="17">
        <v>7.81</v>
      </c>
      <c r="G43" s="22">
        <v>3041</v>
      </c>
      <c r="H43" s="29">
        <f>Inventory_List_Table341413[[#This Row],[Enheds Pris]]*Inventory_List_Table341413[[#This Row],[Antal Lager]]</f>
        <v>23750.21</v>
      </c>
      <c r="I43" s="27"/>
      <c r="J43" s="27"/>
      <c r="K43" s="27"/>
      <c r="L43" s="24"/>
    </row>
    <row r="44" spans="2:12" ht="24" customHeight="1">
      <c r="B44" s="28">
        <f>IFERROR((Inventory_List_Table341413[[#This Row],[Antal Lager]]&lt;=Inventory_List_Table341413[[#This Row],[Genbestil ved antal]])*(Inventory_List_Table341413[[#This Row],[Kan ikke bestilles]]="")*valHighlight,0)</f>
        <v>0</v>
      </c>
      <c r="C44" s="24" t="s">
        <v>522</v>
      </c>
      <c r="D44" s="22" t="s">
        <v>256</v>
      </c>
      <c r="F44" s="17">
        <v>10</v>
      </c>
      <c r="G44" s="22">
        <v>41</v>
      </c>
      <c r="H44" s="29">
        <f>Inventory_List_Table341413[[#This Row],[Enheds Pris]]*Inventory_List_Table341413[[#This Row],[Antal Lager]]</f>
        <v>410</v>
      </c>
      <c r="I44" s="27"/>
      <c r="J44" s="27"/>
      <c r="K44" s="27"/>
      <c r="L44" s="24"/>
    </row>
    <row r="45" spans="2:12" ht="24" customHeight="1">
      <c r="B45" s="28">
        <f>IFERROR((Inventory_List_Table341413[[#This Row],[Antal Lager]]&lt;=Inventory_List_Table341413[[#This Row],[Genbestil ved antal]])*(Inventory_List_Table341413[[#This Row],[Kan ikke bestilles]]="")*valHighlight,0)</f>
        <v>0</v>
      </c>
      <c r="C45" s="24" t="s">
        <v>522</v>
      </c>
      <c r="D45" s="22" t="s">
        <v>257</v>
      </c>
      <c r="F45" s="17">
        <v>16</v>
      </c>
      <c r="G45" s="22">
        <v>170</v>
      </c>
      <c r="H45" s="29">
        <f>Inventory_List_Table341413[[#This Row],[Enheds Pris]]*Inventory_List_Table341413[[#This Row],[Antal Lager]]</f>
        <v>2720</v>
      </c>
      <c r="I45" s="27"/>
      <c r="J45" s="27"/>
      <c r="K45" s="27"/>
      <c r="L45" s="24"/>
    </row>
    <row r="46" spans="2:12" ht="24" customHeight="1">
      <c r="B46" s="28">
        <f>IFERROR((Inventory_List_Table341413[[#This Row],[Antal Lager]]&lt;=Inventory_List_Table341413[[#This Row],[Genbestil ved antal]])*(Inventory_List_Table341413[[#This Row],[Kan ikke bestilles]]="")*valHighlight,0)</f>
        <v>0</v>
      </c>
      <c r="C46" s="24" t="s">
        <v>522</v>
      </c>
      <c r="D46" s="22" t="s">
        <v>258</v>
      </c>
      <c r="F46" s="17">
        <v>15</v>
      </c>
      <c r="G46" s="22">
        <v>0</v>
      </c>
      <c r="H46" s="29">
        <f>Inventory_List_Table341413[[#This Row],[Enheds Pris]]*Inventory_List_Table341413[[#This Row],[Antal Lager]]</f>
        <v>0</v>
      </c>
      <c r="I46" s="27"/>
      <c r="J46" s="27"/>
      <c r="K46" s="27"/>
      <c r="L46" s="24"/>
    </row>
    <row r="47" spans="2:12" ht="24" customHeight="1">
      <c r="B47" s="28">
        <f>IFERROR((Inventory_List_Table341413[[#This Row],[Antal Lager]]&lt;=Inventory_List_Table341413[[#This Row],[Genbestil ved antal]])*(Inventory_List_Table341413[[#This Row],[Kan ikke bestilles]]="")*valHighlight,0)</f>
        <v>0</v>
      </c>
      <c r="C47" s="24" t="s">
        <v>522</v>
      </c>
      <c r="D47" s="22" t="s">
        <v>259</v>
      </c>
      <c r="F47" s="17">
        <v>22.32</v>
      </c>
      <c r="G47" s="22">
        <f>25+233</f>
        <v>258</v>
      </c>
      <c r="H47" s="29">
        <f>Inventory_List_Table341413[[#This Row],[Enheds Pris]]*Inventory_List_Table341413[[#This Row],[Antal Lager]]</f>
        <v>5758.56</v>
      </c>
      <c r="I47" s="27"/>
      <c r="J47" s="27"/>
      <c r="K47" s="27"/>
      <c r="L47" s="24"/>
    </row>
    <row r="48" spans="2:12" ht="24" customHeight="1">
      <c r="B48" s="28">
        <f>IFERROR((Inventory_List_Table341413[[#This Row],[Antal Lager]]&lt;=Inventory_List_Table341413[[#This Row],[Genbestil ved antal]])*(Inventory_List_Table341413[[#This Row],[Kan ikke bestilles]]="")*valHighlight,0)</f>
        <v>0</v>
      </c>
      <c r="C48" s="24" t="s">
        <v>522</v>
      </c>
      <c r="D48" s="22" t="s">
        <v>260</v>
      </c>
      <c r="F48" s="17">
        <v>269</v>
      </c>
      <c r="G48" s="22">
        <v>19</v>
      </c>
      <c r="H48" s="29">
        <f>Inventory_List_Table341413[[#This Row],[Enheds Pris]]*Inventory_List_Table341413[[#This Row],[Antal Lager]]</f>
        <v>5111</v>
      </c>
      <c r="I48" s="27"/>
      <c r="J48" s="27"/>
      <c r="K48" s="27"/>
      <c r="L48" s="24"/>
    </row>
    <row r="49" spans="2:12" ht="24" customHeight="1">
      <c r="B49" s="28">
        <f>IFERROR((Inventory_List_Table341413[[#This Row],[Antal Lager]]&lt;=Inventory_List_Table341413[[#This Row],[Genbestil ved antal]])*(Inventory_List_Table341413[[#This Row],[Kan ikke bestilles]]="")*valHighlight,0)</f>
        <v>0</v>
      </c>
      <c r="C49" s="24" t="s">
        <v>522</v>
      </c>
      <c r="D49" s="22" t="s">
        <v>261</v>
      </c>
      <c r="F49" s="17">
        <v>8.4600000000000009</v>
      </c>
      <c r="G49" s="50">
        <v>100</v>
      </c>
      <c r="H49" s="29">
        <f>Inventory_List_Table341413[[#This Row],[Enheds Pris]]*Inventory_List_Table341413[[#This Row],[Antal Lager]]</f>
        <v>846.00000000000011</v>
      </c>
      <c r="I49" s="27"/>
      <c r="J49" s="27"/>
      <c r="K49" s="27"/>
      <c r="L49" s="24"/>
    </row>
    <row r="50" spans="2:12" ht="24" customHeight="1">
      <c r="B50" s="28">
        <f>IFERROR((Inventory_List_Table341413[[#This Row],[Antal Lager]]&lt;=Inventory_List_Table341413[[#This Row],[Genbestil ved antal]])*(Inventory_List_Table341413[[#This Row],[Kan ikke bestilles]]="")*valHighlight,0)</f>
        <v>0</v>
      </c>
      <c r="C50" s="24" t="s">
        <v>522</v>
      </c>
      <c r="D50" s="23"/>
      <c r="F50" s="17"/>
      <c r="G50" s="50"/>
      <c r="H50" s="29">
        <f>Inventory_List_Table341413[[#This Row],[Enheds Pris]]*Inventory_List_Table341413[[#This Row],[Antal Lager]]</f>
        <v>0</v>
      </c>
      <c r="I50" s="27"/>
      <c r="J50" s="27"/>
      <c r="K50" s="27"/>
      <c r="L50" s="24"/>
    </row>
    <row r="51" spans="2:12" ht="24" customHeight="1">
      <c r="B51" s="28">
        <f>IFERROR((Inventory_List_Table341413[[#This Row],[Antal Lager]]&lt;=Inventory_List_Table341413[[#This Row],[Genbestil ved antal]])*(Inventory_List_Table341413[[#This Row],[Kan ikke bestilles]]="")*valHighlight,0)</f>
        <v>0</v>
      </c>
      <c r="C51" s="24" t="s">
        <v>522</v>
      </c>
      <c r="D51" s="22" t="s">
        <v>262</v>
      </c>
      <c r="F51" s="17">
        <v>34</v>
      </c>
      <c r="G51" s="50">
        <v>7</v>
      </c>
      <c r="H51" s="29">
        <f>Inventory_List_Table341413[[#This Row],[Enheds Pris]]*Inventory_List_Table341413[[#This Row],[Antal Lager]]</f>
        <v>238</v>
      </c>
      <c r="I51" s="27"/>
      <c r="J51" s="27"/>
      <c r="K51" s="27"/>
      <c r="L51" s="24"/>
    </row>
    <row r="52" spans="2:12" ht="24" customHeight="1">
      <c r="B52" s="28">
        <f>IFERROR((Inventory_List_Table341413[[#This Row],[Antal Lager]]&lt;=Inventory_List_Table341413[[#This Row],[Genbestil ved antal]])*(Inventory_List_Table341413[[#This Row],[Kan ikke bestilles]]="")*valHighlight,0)</f>
        <v>0</v>
      </c>
      <c r="C52" s="24" t="s">
        <v>522</v>
      </c>
      <c r="D52" s="22" t="s">
        <v>263</v>
      </c>
      <c r="F52" s="17">
        <v>120</v>
      </c>
      <c r="G52" s="50">
        <v>1</v>
      </c>
      <c r="H52" s="29">
        <f>Inventory_List_Table341413[[#This Row],[Enheds Pris]]*Inventory_List_Table341413[[#This Row],[Antal Lager]]</f>
        <v>120</v>
      </c>
      <c r="I52" s="27"/>
      <c r="J52" s="27"/>
      <c r="K52" s="27"/>
      <c r="L52" s="24"/>
    </row>
    <row r="53" spans="2:12" ht="24" customHeight="1">
      <c r="B53" s="28">
        <f>IFERROR((Inventory_List_Table341413[[#This Row],[Antal Lager]]&lt;=Inventory_List_Table341413[[#This Row],[Genbestil ved antal]])*(Inventory_List_Table341413[[#This Row],[Kan ikke bestilles]]="")*valHighlight,0)</f>
        <v>0</v>
      </c>
      <c r="C53" s="24" t="s">
        <v>522</v>
      </c>
      <c r="D53" s="22" t="s">
        <v>264</v>
      </c>
      <c r="F53" s="17">
        <v>18</v>
      </c>
      <c r="G53" s="50">
        <v>6</v>
      </c>
      <c r="H53" s="29">
        <f>Inventory_List_Table341413[[#This Row],[Enheds Pris]]*Inventory_List_Table341413[[#This Row],[Antal Lager]]</f>
        <v>108</v>
      </c>
      <c r="I53" s="27"/>
      <c r="J53" s="27"/>
      <c r="K53" s="27"/>
      <c r="L53" s="24"/>
    </row>
    <row r="54" spans="2:12" ht="24" customHeight="1">
      <c r="B54" s="28">
        <f>IFERROR((Inventory_List_Table341413[[#This Row],[Antal Lager]]&lt;=Inventory_List_Table341413[[#This Row],[Genbestil ved antal]])*(Inventory_List_Table341413[[#This Row],[Kan ikke bestilles]]="")*valHighlight,0)</f>
        <v>0</v>
      </c>
      <c r="C54" s="24" t="s">
        <v>522</v>
      </c>
      <c r="D54" s="22" t="s">
        <v>265</v>
      </c>
      <c r="F54" s="17">
        <v>240</v>
      </c>
      <c r="G54" s="50"/>
      <c r="H54" s="29">
        <f>Inventory_List_Table341413[[#This Row],[Enheds Pris]]*Inventory_List_Table341413[[#This Row],[Antal Lager]]</f>
        <v>0</v>
      </c>
      <c r="I54" s="27"/>
      <c r="J54" s="27"/>
      <c r="K54" s="27"/>
      <c r="L54" s="24"/>
    </row>
    <row r="55" spans="2:12" ht="24" customHeight="1">
      <c r="B55" s="28">
        <f>IFERROR((Inventory_List_Table341413[[#This Row],[Antal Lager]]&lt;=Inventory_List_Table341413[[#This Row],[Genbestil ved antal]])*(Inventory_List_Table341413[[#This Row],[Kan ikke bestilles]]="")*valHighlight,0)</f>
        <v>0</v>
      </c>
      <c r="C55" s="24" t="s">
        <v>522</v>
      </c>
      <c r="D55" s="22" t="s">
        <v>266</v>
      </c>
      <c r="F55" s="17">
        <v>260</v>
      </c>
      <c r="G55" s="50"/>
      <c r="H55" s="29">
        <f>Inventory_List_Table341413[[#This Row],[Enheds Pris]]*Inventory_List_Table341413[[#This Row],[Antal Lager]]</f>
        <v>0</v>
      </c>
      <c r="I55" s="27"/>
      <c r="J55" s="27"/>
      <c r="K55" s="27"/>
      <c r="L55" s="24"/>
    </row>
    <row r="56" spans="2:12" ht="24" customHeight="1">
      <c r="B56" s="28">
        <f>IFERROR((Inventory_List_Table341413[[#This Row],[Antal Lager]]&lt;=Inventory_List_Table341413[[#This Row],[Genbestil ved antal]])*(Inventory_List_Table341413[[#This Row],[Kan ikke bestilles]]="")*valHighlight,0)</f>
        <v>0</v>
      </c>
      <c r="C56" s="24" t="s">
        <v>522</v>
      </c>
      <c r="D56" s="22" t="s">
        <v>267</v>
      </c>
      <c r="F56" s="17">
        <v>125</v>
      </c>
      <c r="G56" s="50"/>
      <c r="H56" s="29">
        <f>Inventory_List_Table341413[[#This Row],[Enheds Pris]]*Inventory_List_Table341413[[#This Row],[Antal Lager]]</f>
        <v>0</v>
      </c>
      <c r="I56" s="27"/>
      <c r="J56" s="27"/>
      <c r="K56" s="27"/>
      <c r="L56" s="24"/>
    </row>
    <row r="57" spans="2:12" ht="24" customHeight="1">
      <c r="B57" s="28">
        <f>IFERROR((Inventory_List_Table341413[[#This Row],[Antal Lager]]&lt;=Inventory_List_Table341413[[#This Row],[Genbestil ved antal]])*(Inventory_List_Table341413[[#This Row],[Kan ikke bestilles]]="")*valHighlight,0)</f>
        <v>0</v>
      </c>
      <c r="C57" s="24" t="s">
        <v>522</v>
      </c>
      <c r="D57" s="22" t="s">
        <v>268</v>
      </c>
      <c r="F57" s="17">
        <v>175</v>
      </c>
      <c r="G57" s="50">
        <v>5</v>
      </c>
      <c r="H57" s="29">
        <f>Inventory_List_Table341413[[#This Row],[Enheds Pris]]*Inventory_List_Table341413[[#This Row],[Antal Lager]]</f>
        <v>875</v>
      </c>
      <c r="I57" s="27"/>
      <c r="J57" s="27"/>
      <c r="K57" s="27"/>
      <c r="L57" s="24"/>
    </row>
    <row r="58" spans="2:12" ht="24" customHeight="1">
      <c r="B58" s="28">
        <f>IFERROR((Inventory_List_Table341413[[#This Row],[Antal Lager]]&lt;=Inventory_List_Table341413[[#This Row],[Genbestil ved antal]])*(Inventory_List_Table341413[[#This Row],[Kan ikke bestilles]]="")*valHighlight,0)</f>
        <v>0</v>
      </c>
      <c r="C58" s="24" t="s">
        <v>522</v>
      </c>
      <c r="D58" s="22" t="s">
        <v>269</v>
      </c>
      <c r="F58" s="17">
        <v>200</v>
      </c>
      <c r="G58" s="50"/>
      <c r="H58" s="29">
        <f>Inventory_List_Table341413[[#This Row],[Enheds Pris]]*Inventory_List_Table341413[[#This Row],[Antal Lager]]</f>
        <v>0</v>
      </c>
      <c r="I58" s="27"/>
      <c r="J58" s="27"/>
      <c r="K58" s="27"/>
      <c r="L58" s="24"/>
    </row>
    <row r="59" spans="2:12" ht="24" customHeight="1">
      <c r="B59" s="28">
        <f>IFERROR((Inventory_List_Table341413[[#This Row],[Antal Lager]]&lt;=Inventory_List_Table341413[[#This Row],[Genbestil ved antal]])*(Inventory_List_Table341413[[#This Row],[Kan ikke bestilles]]="")*valHighlight,0)</f>
        <v>0</v>
      </c>
      <c r="C59" s="24" t="s">
        <v>522</v>
      </c>
      <c r="D59" s="22" t="s">
        <v>270</v>
      </c>
      <c r="F59" s="17">
        <v>600</v>
      </c>
      <c r="G59" s="50">
        <v>2</v>
      </c>
      <c r="H59" s="29">
        <f>Inventory_List_Table341413[[#This Row],[Enheds Pris]]*Inventory_List_Table341413[[#This Row],[Antal Lager]]</f>
        <v>1200</v>
      </c>
      <c r="I59" s="27"/>
      <c r="J59" s="27"/>
      <c r="K59" s="27"/>
      <c r="L59" s="24"/>
    </row>
    <row r="60" spans="2:12" ht="24" customHeight="1">
      <c r="B60" s="28">
        <f>IFERROR((Inventory_List_Table341413[[#This Row],[Antal Lager]]&lt;=Inventory_List_Table341413[[#This Row],[Genbestil ved antal]])*(Inventory_List_Table341413[[#This Row],[Kan ikke bestilles]]="")*valHighlight,0)</f>
        <v>0</v>
      </c>
      <c r="C60" s="24" t="s">
        <v>522</v>
      </c>
      <c r="D60" s="22" t="s">
        <v>271</v>
      </c>
      <c r="F60" s="17">
        <v>10</v>
      </c>
      <c r="G60" s="50">
        <v>36</v>
      </c>
      <c r="H60" s="29">
        <f>Inventory_List_Table341413[[#This Row],[Enheds Pris]]*Inventory_List_Table341413[[#This Row],[Antal Lager]]</f>
        <v>360</v>
      </c>
      <c r="I60" s="27"/>
      <c r="J60" s="27"/>
      <c r="K60" s="27"/>
      <c r="L60" s="24"/>
    </row>
    <row r="61" spans="2:12" ht="24" customHeight="1">
      <c r="B61" s="28">
        <f>IFERROR((Inventory_List_Table341413[[#This Row],[Antal Lager]]&lt;=Inventory_List_Table341413[[#This Row],[Genbestil ved antal]])*(Inventory_List_Table341413[[#This Row],[Kan ikke bestilles]]="")*valHighlight,0)</f>
        <v>0</v>
      </c>
      <c r="C61" s="24" t="s">
        <v>522</v>
      </c>
      <c r="D61" s="22" t="s">
        <v>272</v>
      </c>
      <c r="F61" s="17">
        <v>99</v>
      </c>
      <c r="G61" s="50">
        <v>18</v>
      </c>
      <c r="H61" s="29">
        <f>Inventory_List_Table341413[[#This Row],[Enheds Pris]]*Inventory_List_Table341413[[#This Row],[Antal Lager]]</f>
        <v>1782</v>
      </c>
      <c r="I61" s="27"/>
      <c r="J61" s="27"/>
      <c r="K61" s="27"/>
      <c r="L61" s="24"/>
    </row>
    <row r="62" spans="2:12" ht="24" customHeight="1">
      <c r="B62" s="28">
        <f>IFERROR((Inventory_List_Table341413[[#This Row],[Antal Lager]]&lt;=Inventory_List_Table341413[[#This Row],[Genbestil ved antal]])*(Inventory_List_Table341413[[#This Row],[Kan ikke bestilles]]="")*valHighlight,0)</f>
        <v>0</v>
      </c>
      <c r="C62" s="24" t="s">
        <v>522</v>
      </c>
      <c r="D62" s="22" t="s">
        <v>273</v>
      </c>
      <c r="F62" s="17"/>
      <c r="G62" s="50">
        <v>29</v>
      </c>
      <c r="H62" s="29">
        <f>Inventory_List_Table341413[[#This Row],[Enheds Pris]]*Inventory_List_Table341413[[#This Row],[Antal Lager]]</f>
        <v>0</v>
      </c>
      <c r="I62" s="27"/>
      <c r="J62" s="27"/>
      <c r="K62" s="27"/>
      <c r="L62" s="24"/>
    </row>
    <row r="63" spans="2:12" ht="24" customHeight="1">
      <c r="B63" s="28">
        <f>IFERROR((Inventory_List_Table341413[[#This Row],[Antal Lager]]&lt;=Inventory_List_Table341413[[#This Row],[Genbestil ved antal]])*(Inventory_List_Table341413[[#This Row],[Kan ikke bestilles]]="")*valHighlight,0)</f>
        <v>0</v>
      </c>
      <c r="C63" s="24" t="s">
        <v>522</v>
      </c>
      <c r="D63" s="22" t="s">
        <v>274</v>
      </c>
      <c r="F63" s="17">
        <v>204</v>
      </c>
      <c r="G63" s="50">
        <v>90</v>
      </c>
      <c r="H63" s="29">
        <f>Inventory_List_Table341413[[#This Row],[Enheds Pris]]*Inventory_List_Table341413[[#This Row],[Antal Lager]]</f>
        <v>18360</v>
      </c>
      <c r="I63" s="27"/>
      <c r="J63" s="27"/>
      <c r="K63" s="27"/>
      <c r="L63" s="24"/>
    </row>
    <row r="64" spans="2:12" ht="24" customHeight="1">
      <c r="B64" s="28">
        <f>IFERROR((Inventory_List_Table341413[[#This Row],[Antal Lager]]&lt;=Inventory_List_Table341413[[#This Row],[Genbestil ved antal]])*(Inventory_List_Table341413[[#This Row],[Kan ikke bestilles]]="")*valHighlight,0)</f>
        <v>0</v>
      </c>
      <c r="C64" s="24" t="s">
        <v>522</v>
      </c>
      <c r="D64" s="22" t="s">
        <v>275</v>
      </c>
      <c r="F64" s="17">
        <v>125</v>
      </c>
      <c r="G64" s="50">
        <v>22</v>
      </c>
      <c r="H64" s="29">
        <f>Inventory_List_Table341413[[#This Row],[Enheds Pris]]*Inventory_List_Table341413[[#This Row],[Antal Lager]]</f>
        <v>2750</v>
      </c>
      <c r="I64" s="27"/>
      <c r="J64" s="27"/>
      <c r="K64" s="27"/>
      <c r="L64" s="24"/>
    </row>
    <row r="65" spans="2:12" ht="24" customHeight="1">
      <c r="B65" s="28">
        <f>IFERROR((Inventory_List_Table341413[[#This Row],[Antal Lager]]&lt;=Inventory_List_Table341413[[#This Row],[Genbestil ved antal]])*(Inventory_List_Table341413[[#This Row],[Kan ikke bestilles]]="")*valHighlight,0)</f>
        <v>0</v>
      </c>
      <c r="C65" s="24" t="s">
        <v>522</v>
      </c>
      <c r="D65" s="22" t="s">
        <v>276</v>
      </c>
      <c r="F65" s="17">
        <v>75</v>
      </c>
      <c r="G65" s="50"/>
      <c r="H65" s="29">
        <f>Inventory_List_Table341413[[#This Row],[Enheds Pris]]*Inventory_List_Table341413[[#This Row],[Antal Lager]]</f>
        <v>0</v>
      </c>
      <c r="I65" s="27"/>
      <c r="J65" s="27"/>
      <c r="K65" s="27"/>
      <c r="L65" s="24"/>
    </row>
    <row r="66" spans="2:12" ht="24" customHeight="1">
      <c r="B66" s="28">
        <f>IFERROR((Inventory_List_Table341413[[#This Row],[Antal Lager]]&lt;=Inventory_List_Table341413[[#This Row],[Genbestil ved antal]])*(Inventory_List_Table341413[[#This Row],[Kan ikke bestilles]]="")*valHighlight,0)</f>
        <v>0</v>
      </c>
      <c r="C66" s="24" t="s">
        <v>522</v>
      </c>
      <c r="D66" s="23" t="s">
        <v>292</v>
      </c>
      <c r="F66" s="17"/>
      <c r="G66" s="50">
        <v>10</v>
      </c>
      <c r="H66" s="29">
        <f>Inventory_List_Table341413[[#This Row],[Enheds Pris]]*Inventory_List_Table341413[[#This Row],[Antal Lager]]</f>
        <v>0</v>
      </c>
      <c r="I66" s="27"/>
      <c r="J66" s="27"/>
      <c r="K66" s="27"/>
      <c r="L66" s="24"/>
    </row>
    <row r="67" spans="2:12" ht="24" customHeight="1">
      <c r="B67" s="28">
        <f>IFERROR((Inventory_List_Table341413[[#This Row],[Antal Lager]]&lt;=Inventory_List_Table341413[[#This Row],[Genbestil ved antal]])*(Inventory_List_Table341413[[#This Row],[Kan ikke bestilles]]="")*valHighlight,0)</f>
        <v>0</v>
      </c>
      <c r="C67" s="24" t="s">
        <v>522</v>
      </c>
      <c r="D67" s="22" t="s">
        <v>277</v>
      </c>
      <c r="F67" s="17"/>
      <c r="G67" s="50">
        <v>9</v>
      </c>
      <c r="H67" s="29">
        <f>Inventory_List_Table341413[[#This Row],[Enheds Pris]]*Inventory_List_Table341413[[#This Row],[Antal Lager]]</f>
        <v>0</v>
      </c>
      <c r="I67" s="27"/>
      <c r="J67" s="27"/>
      <c r="K67" s="27"/>
      <c r="L67" s="24"/>
    </row>
    <row r="68" spans="2:12" ht="24" customHeight="1">
      <c r="B68" s="28">
        <f>IFERROR((Inventory_List_Table341413[[#This Row],[Antal Lager]]&lt;=Inventory_List_Table341413[[#This Row],[Genbestil ved antal]])*(Inventory_List_Table341413[[#This Row],[Kan ikke bestilles]]="")*valHighlight,0)</f>
        <v>0</v>
      </c>
      <c r="C68" s="24" t="s">
        <v>522</v>
      </c>
      <c r="D68" s="22" t="s">
        <v>278</v>
      </c>
      <c r="F68" s="17"/>
      <c r="G68" s="50"/>
      <c r="H68" s="29">
        <f>Inventory_List_Table341413[[#This Row],[Enheds Pris]]*Inventory_List_Table341413[[#This Row],[Antal Lager]]</f>
        <v>0</v>
      </c>
      <c r="I68" s="27"/>
      <c r="J68" s="27"/>
      <c r="K68" s="27"/>
      <c r="L68" s="24"/>
    </row>
    <row r="69" spans="2:12" ht="24" customHeight="1">
      <c r="B69" s="28">
        <f>IFERROR((Inventory_List_Table341413[[#This Row],[Antal Lager]]&lt;=Inventory_List_Table341413[[#This Row],[Genbestil ved antal]])*(Inventory_List_Table341413[[#This Row],[Kan ikke bestilles]]="")*valHighlight,0)</f>
        <v>0</v>
      </c>
      <c r="C69" s="24" t="s">
        <v>522</v>
      </c>
      <c r="D69" s="22" t="s">
        <v>279</v>
      </c>
      <c r="F69" s="17"/>
      <c r="G69" s="50">
        <v>12</v>
      </c>
      <c r="H69" s="29">
        <f>Inventory_List_Table341413[[#This Row],[Enheds Pris]]*Inventory_List_Table341413[[#This Row],[Antal Lager]]</f>
        <v>0</v>
      </c>
      <c r="I69" s="27"/>
      <c r="J69" s="27"/>
      <c r="K69" s="27"/>
      <c r="L69" s="24"/>
    </row>
    <row r="70" spans="2:12" ht="24" customHeight="1">
      <c r="B70" s="28">
        <f>IFERROR((Inventory_List_Table341413[[#This Row],[Antal Lager]]&lt;=Inventory_List_Table341413[[#This Row],[Genbestil ved antal]])*(Inventory_List_Table341413[[#This Row],[Kan ikke bestilles]]="")*valHighlight,0)</f>
        <v>0</v>
      </c>
      <c r="C70" s="24" t="s">
        <v>522</v>
      </c>
      <c r="D70" s="22" t="s">
        <v>280</v>
      </c>
      <c r="F70" s="17"/>
      <c r="G70" s="50"/>
      <c r="H70" s="29">
        <f>Inventory_List_Table341413[[#This Row],[Enheds Pris]]*Inventory_List_Table341413[[#This Row],[Antal Lager]]</f>
        <v>0</v>
      </c>
      <c r="I70" s="27"/>
      <c r="J70" s="27"/>
      <c r="K70" s="27"/>
      <c r="L70" s="24"/>
    </row>
    <row r="71" spans="2:12" ht="24" customHeight="1">
      <c r="B71" s="28">
        <f>IFERROR((Inventory_List_Table341413[[#This Row],[Antal Lager]]&lt;=Inventory_List_Table341413[[#This Row],[Genbestil ved antal]])*(Inventory_List_Table341413[[#This Row],[Kan ikke bestilles]]="")*valHighlight,0)</f>
        <v>0</v>
      </c>
      <c r="C71" s="24" t="s">
        <v>522</v>
      </c>
      <c r="D71" s="22" t="s">
        <v>281</v>
      </c>
      <c r="F71" s="17"/>
      <c r="G71" s="50">
        <v>13</v>
      </c>
      <c r="H71" s="29">
        <f>Inventory_List_Table341413[[#This Row],[Enheds Pris]]*Inventory_List_Table341413[[#This Row],[Antal Lager]]</f>
        <v>0</v>
      </c>
      <c r="I71" s="27"/>
      <c r="J71" s="27"/>
      <c r="K71" s="27"/>
      <c r="L71" s="24"/>
    </row>
    <row r="72" spans="2:12" ht="24" customHeight="1">
      <c r="B72" s="28">
        <f>IFERROR((Inventory_List_Table341413[[#This Row],[Antal Lager]]&lt;=Inventory_List_Table341413[[#This Row],[Genbestil ved antal]])*(Inventory_List_Table341413[[#This Row],[Kan ikke bestilles]]="")*valHighlight,0)</f>
        <v>0</v>
      </c>
      <c r="C72" s="24" t="s">
        <v>522</v>
      </c>
      <c r="D72" s="22" t="s">
        <v>282</v>
      </c>
      <c r="F72" s="17"/>
      <c r="G72" s="50"/>
      <c r="H72" s="29">
        <f>Inventory_List_Table341413[[#This Row],[Enheds Pris]]*Inventory_List_Table341413[[#This Row],[Antal Lager]]</f>
        <v>0</v>
      </c>
      <c r="I72" s="27"/>
      <c r="J72" s="27"/>
      <c r="K72" s="27"/>
      <c r="L72" s="24"/>
    </row>
    <row r="73" spans="2:12" ht="24" customHeight="1">
      <c r="B73" s="28">
        <f>IFERROR((Inventory_List_Table341413[[#This Row],[Antal Lager]]&lt;=Inventory_List_Table341413[[#This Row],[Genbestil ved antal]])*(Inventory_List_Table341413[[#This Row],[Kan ikke bestilles]]="")*valHighlight,0)</f>
        <v>0</v>
      </c>
      <c r="C73" s="24" t="s">
        <v>522</v>
      </c>
      <c r="D73" s="22" t="s">
        <v>290</v>
      </c>
      <c r="F73" s="17"/>
      <c r="G73" s="50">
        <v>9</v>
      </c>
      <c r="H73" s="29">
        <f>Inventory_List_Table341413[[#This Row],[Enheds Pris]]*Inventory_List_Table341413[[#This Row],[Antal Lager]]</f>
        <v>0</v>
      </c>
      <c r="I73" s="27"/>
      <c r="J73" s="27"/>
      <c r="K73" s="27"/>
      <c r="L73" s="24"/>
    </row>
    <row r="74" spans="2:12" ht="24" customHeight="1">
      <c r="B74" s="28">
        <f>IFERROR((Inventory_List_Table341413[[#This Row],[Antal Lager]]&lt;=Inventory_List_Table341413[[#This Row],[Genbestil ved antal]])*(Inventory_List_Table341413[[#This Row],[Kan ikke bestilles]]="")*valHighlight,0)</f>
        <v>0</v>
      </c>
      <c r="C74" s="24" t="s">
        <v>522</v>
      </c>
      <c r="D74" s="22" t="s">
        <v>283</v>
      </c>
      <c r="F74" s="17">
        <v>40</v>
      </c>
      <c r="G74" s="50">
        <v>5</v>
      </c>
      <c r="H74" s="29">
        <f>Inventory_List_Table341413[[#This Row],[Enheds Pris]]*Inventory_List_Table341413[[#This Row],[Antal Lager]]</f>
        <v>200</v>
      </c>
      <c r="I74" s="27"/>
      <c r="J74" s="27"/>
      <c r="K74" s="27"/>
      <c r="L74" s="24"/>
    </row>
    <row r="75" spans="2:12" ht="24" customHeight="1">
      <c r="B75" s="28">
        <f>IFERROR((Inventory_List_Table341413[[#This Row],[Antal Lager]]&lt;=Inventory_List_Table341413[[#This Row],[Genbestil ved antal]])*(Inventory_List_Table341413[[#This Row],[Kan ikke bestilles]]="")*valHighlight,0)</f>
        <v>0</v>
      </c>
      <c r="C75" s="24" t="s">
        <v>522</v>
      </c>
      <c r="D75" s="22" t="s">
        <v>284</v>
      </c>
      <c r="F75" s="17">
        <v>70</v>
      </c>
      <c r="G75" s="22">
        <f>288+207</f>
        <v>495</v>
      </c>
      <c r="H75" s="29">
        <f>Inventory_List_Table341413[[#This Row],[Enheds Pris]]*Inventory_List_Table341413[[#This Row],[Antal Lager]]</f>
        <v>34650</v>
      </c>
      <c r="I75" s="27"/>
      <c r="J75" s="27"/>
      <c r="K75" s="27"/>
      <c r="L75" s="24"/>
    </row>
    <row r="76" spans="2:12" ht="24" customHeight="1">
      <c r="B76" s="28">
        <f>IFERROR((Inventory_List_Table341413[[#This Row],[Antal Lager]]&lt;=Inventory_List_Table341413[[#This Row],[Genbestil ved antal]])*(Inventory_List_Table341413[[#This Row],[Kan ikke bestilles]]="")*valHighlight,0)</f>
        <v>0</v>
      </c>
      <c r="C76" s="24" t="s">
        <v>522</v>
      </c>
      <c r="D76" s="22" t="s">
        <v>285</v>
      </c>
      <c r="F76" s="17">
        <v>25</v>
      </c>
      <c r="G76" s="50">
        <v>100</v>
      </c>
      <c r="H76" s="29">
        <f>Inventory_List_Table341413[[#This Row],[Enheds Pris]]*Inventory_List_Table341413[[#This Row],[Antal Lager]]</f>
        <v>2500</v>
      </c>
      <c r="I76" s="27"/>
      <c r="J76" s="27"/>
      <c r="K76" s="27"/>
      <c r="L76" s="24"/>
    </row>
    <row r="77" spans="2:12" ht="24" customHeight="1">
      <c r="B77" s="28">
        <f>IFERROR((Inventory_List_Table341413[[#This Row],[Antal Lager]]&lt;=Inventory_List_Table341413[[#This Row],[Genbestil ved antal]])*(Inventory_List_Table341413[[#This Row],[Kan ikke bestilles]]="")*valHighlight,0)</f>
        <v>0</v>
      </c>
      <c r="C77" s="24" t="s">
        <v>522</v>
      </c>
      <c r="D77" s="25"/>
      <c r="E77" s="24"/>
      <c r="F77" s="26"/>
      <c r="G77" s="53"/>
      <c r="H77" s="29">
        <f>Inventory_List_Table341413[[#This Row],[Enheds Pris]]*Inventory_List_Table341413[[#This Row],[Antal Lager]]</f>
        <v>0</v>
      </c>
      <c r="I77" s="27"/>
      <c r="J77" s="27"/>
      <c r="K77" s="27"/>
      <c r="L77" s="24"/>
    </row>
    <row r="78" spans="2:12" ht="24" customHeight="1">
      <c r="B78" s="28">
        <f>IFERROR((Inventory_List_Table341413[[#This Row],[Antal Lager]]&lt;=Inventory_List_Table341413[[#This Row],[Genbestil ved antal]])*(Inventory_List_Table341413[[#This Row],[Kan ikke bestilles]]="")*valHighlight,0)</f>
        <v>0</v>
      </c>
      <c r="C78" s="24" t="s">
        <v>522</v>
      </c>
      <c r="D78" s="25"/>
      <c r="E78" s="24"/>
      <c r="F78" s="26"/>
      <c r="G78" s="53"/>
      <c r="H78" s="29">
        <f>Inventory_List_Table341413[[#This Row],[Enheds Pris]]*Inventory_List_Table341413[[#This Row],[Antal Lager]]</f>
        <v>0</v>
      </c>
      <c r="I78" s="27"/>
      <c r="J78" s="27"/>
      <c r="K78" s="27"/>
      <c r="L78" s="24"/>
    </row>
    <row r="79" spans="2:12" ht="24" customHeight="1">
      <c r="B79" s="28">
        <f>IFERROR((Inventory_List_Table341413[[#This Row],[Antal Lager]]&lt;=Inventory_List_Table341413[[#This Row],[Genbestil ved antal]])*(Inventory_List_Table341413[[#This Row],[Kan ikke bestilles]]="")*valHighlight,0)</f>
        <v>0</v>
      </c>
      <c r="C79" s="24" t="s">
        <v>522</v>
      </c>
      <c r="D79" s="25" t="s">
        <v>157</v>
      </c>
      <c r="E79" s="24"/>
      <c r="F79" s="26">
        <v>17.97</v>
      </c>
      <c r="G79" s="53">
        <v>11</v>
      </c>
      <c r="H79" s="29">
        <f>Inventory_List_Table341413[[#This Row],[Enheds Pris]]*Inventory_List_Table341413[[#This Row],[Antal Lager]]</f>
        <v>197.67</v>
      </c>
      <c r="I79" s="27"/>
      <c r="J79" s="27"/>
      <c r="K79" s="27"/>
      <c r="L79" s="24"/>
    </row>
    <row r="80" spans="2:12" ht="24" customHeight="1">
      <c r="B80" s="28">
        <f>IFERROR((Inventory_List_Table341413[[#This Row],[Antal Lager]]&lt;=Inventory_List_Table341413[[#This Row],[Genbestil ved antal]])*(Inventory_List_Table341413[[#This Row],[Kan ikke bestilles]]="")*valHighlight,0)</f>
        <v>0</v>
      </c>
      <c r="C80" s="24" t="s">
        <v>522</v>
      </c>
      <c r="D80" s="25" t="s">
        <v>193</v>
      </c>
      <c r="E80" s="24"/>
      <c r="F80" s="26">
        <v>7.91</v>
      </c>
      <c r="G80" s="53">
        <v>0</v>
      </c>
      <c r="H80" s="29">
        <f>Inventory_List_Table341413[[#This Row],[Enheds Pris]]*Inventory_List_Table341413[[#This Row],[Antal Lager]]</f>
        <v>0</v>
      </c>
      <c r="I80" s="27"/>
      <c r="J80" s="27"/>
      <c r="K80" s="27"/>
      <c r="L80" s="24"/>
    </row>
    <row r="81" spans="2:12" ht="24" customHeight="1">
      <c r="B81" s="28">
        <f>IFERROR((Inventory_List_Table341413[[#This Row],[Antal Lager]]&lt;=Inventory_List_Table341413[[#This Row],[Genbestil ved antal]])*(Inventory_List_Table341413[[#This Row],[Kan ikke bestilles]]="")*valHighlight,0)</f>
        <v>0</v>
      </c>
      <c r="C81" s="24" t="s">
        <v>522</v>
      </c>
      <c r="D81" s="25" t="s">
        <v>158</v>
      </c>
      <c r="E81" s="24"/>
      <c r="F81" s="26">
        <v>16.48</v>
      </c>
      <c r="G81" s="53">
        <v>6</v>
      </c>
      <c r="H81" s="29">
        <f>Inventory_List_Table341413[[#This Row],[Enheds Pris]]*Inventory_List_Table341413[[#This Row],[Antal Lager]]</f>
        <v>98.88</v>
      </c>
      <c r="I81" s="27"/>
      <c r="J81" s="27"/>
      <c r="K81" s="27"/>
      <c r="L81" s="24"/>
    </row>
    <row r="82" spans="2:12" ht="24" customHeight="1">
      <c r="B82" s="28">
        <f>IFERROR((Inventory_List_Table341413[[#This Row],[Antal Lager]]&lt;=Inventory_List_Table341413[[#This Row],[Genbestil ved antal]])*(Inventory_List_Table341413[[#This Row],[Kan ikke bestilles]]="")*valHighlight,0)</f>
        <v>0</v>
      </c>
      <c r="C82" s="24" t="s">
        <v>522</v>
      </c>
      <c r="D82" s="25" t="s">
        <v>159</v>
      </c>
      <c r="E82" s="24"/>
      <c r="F82" s="26">
        <v>12</v>
      </c>
      <c r="G82" s="53">
        <v>2</v>
      </c>
      <c r="H82" s="29">
        <f>Inventory_List_Table341413[[#This Row],[Enheds Pris]]*Inventory_List_Table341413[[#This Row],[Antal Lager]]</f>
        <v>24</v>
      </c>
      <c r="I82" s="27"/>
      <c r="J82" s="27"/>
      <c r="K82" s="27"/>
      <c r="L82" s="24"/>
    </row>
    <row r="83" spans="2:12" ht="24" customHeight="1">
      <c r="B83" s="28">
        <f>IFERROR((Inventory_List_Table341413[[#This Row],[Antal Lager]]&lt;=Inventory_List_Table341413[[#This Row],[Genbestil ved antal]])*(Inventory_List_Table341413[[#This Row],[Kan ikke bestilles]]="")*valHighlight,0)</f>
        <v>0</v>
      </c>
      <c r="C83" s="24" t="s">
        <v>522</v>
      </c>
      <c r="D83" s="25" t="s">
        <v>160</v>
      </c>
      <c r="E83" s="24"/>
      <c r="F83" s="26">
        <v>18</v>
      </c>
      <c r="G83" s="53">
        <v>2</v>
      </c>
      <c r="H83" s="29">
        <f>Inventory_List_Table341413[[#This Row],[Enheds Pris]]*Inventory_List_Table341413[[#This Row],[Antal Lager]]</f>
        <v>36</v>
      </c>
      <c r="I83" s="27"/>
      <c r="J83" s="27"/>
      <c r="K83" s="27"/>
      <c r="L83" s="24"/>
    </row>
    <row r="84" spans="2:12" ht="24" customHeight="1">
      <c r="B84" s="28">
        <f>IFERROR((Inventory_List_Table341413[[#This Row],[Antal Lager]]&lt;=Inventory_List_Table341413[[#This Row],[Genbestil ved antal]])*(Inventory_List_Table341413[[#This Row],[Kan ikke bestilles]]="")*valHighlight,0)</f>
        <v>0</v>
      </c>
      <c r="C84" s="24" t="s">
        <v>522</v>
      </c>
      <c r="D84" s="25" t="s">
        <v>363</v>
      </c>
      <c r="E84" s="24"/>
      <c r="F84" s="26">
        <v>19.940000000000001</v>
      </c>
      <c r="G84" s="53">
        <v>2</v>
      </c>
      <c r="H84" s="29">
        <f>Inventory_List_Table341413[[#This Row],[Enheds Pris]]*Inventory_List_Table341413[[#This Row],[Antal Lager]]</f>
        <v>39.880000000000003</v>
      </c>
      <c r="I84" s="27"/>
      <c r="J84" s="27"/>
      <c r="K84" s="27"/>
      <c r="L84" s="24"/>
    </row>
    <row r="85" spans="2:12" ht="24" customHeight="1">
      <c r="B85" s="28">
        <f>IFERROR((Inventory_List_Table341413[[#This Row],[Antal Lager]]&lt;=Inventory_List_Table341413[[#This Row],[Genbestil ved antal]])*(Inventory_List_Table341413[[#This Row],[Kan ikke bestilles]]="")*valHighlight,0)</f>
        <v>0</v>
      </c>
      <c r="C85" s="24" t="s">
        <v>522</v>
      </c>
      <c r="D85" s="25" t="s">
        <v>330</v>
      </c>
      <c r="E85" s="24"/>
      <c r="F85" s="26">
        <v>46.4</v>
      </c>
      <c r="G85" s="53">
        <v>14</v>
      </c>
      <c r="H85" s="29">
        <f>Inventory_List_Table341413[[#This Row],[Enheds Pris]]*Inventory_List_Table341413[[#This Row],[Antal Lager]]</f>
        <v>649.6</v>
      </c>
      <c r="I85" s="27"/>
      <c r="J85" s="27"/>
      <c r="K85" s="27"/>
      <c r="L85" s="24"/>
    </row>
    <row r="86" spans="2:12" ht="24" customHeight="1">
      <c r="B86" s="28">
        <f>IFERROR((Inventory_List_Table341413[[#This Row],[Antal Lager]]&lt;=Inventory_List_Table341413[[#This Row],[Genbestil ved antal]])*(Inventory_List_Table341413[[#This Row],[Kan ikke bestilles]]="")*valHighlight,0)</f>
        <v>0</v>
      </c>
      <c r="C86" s="24" t="s">
        <v>522</v>
      </c>
      <c r="D86" s="25" t="s">
        <v>161</v>
      </c>
      <c r="E86" s="24"/>
      <c r="F86" s="26">
        <v>2.08</v>
      </c>
      <c r="G86" s="53">
        <v>50</v>
      </c>
      <c r="H86" s="29">
        <f>Inventory_List_Table341413[[#This Row],[Enheds Pris]]*Inventory_List_Table341413[[#This Row],[Antal Lager]]</f>
        <v>104</v>
      </c>
      <c r="I86" s="27"/>
      <c r="J86" s="27"/>
      <c r="K86" s="27"/>
      <c r="L86" s="24"/>
    </row>
    <row r="87" spans="2:12" ht="24" customHeight="1">
      <c r="B87" s="28">
        <f>IFERROR((Inventory_List_Table341413[[#This Row],[Antal Lager]]&lt;=Inventory_List_Table341413[[#This Row],[Genbestil ved antal]])*(Inventory_List_Table341413[[#This Row],[Kan ikke bestilles]]="")*valHighlight,0)</f>
        <v>0</v>
      </c>
      <c r="C87" s="24" t="s">
        <v>522</v>
      </c>
      <c r="D87" s="25"/>
      <c r="E87" s="24"/>
      <c r="F87" s="26"/>
      <c r="G87" s="53">
        <v>4</v>
      </c>
      <c r="H87" s="29">
        <f>Inventory_List_Table341413[[#This Row],[Enheds Pris]]*Inventory_List_Table341413[[#This Row],[Antal Lager]]</f>
        <v>0</v>
      </c>
      <c r="I87" s="27"/>
      <c r="J87" s="27"/>
      <c r="K87" s="27"/>
      <c r="L87" s="24"/>
    </row>
    <row r="88" spans="2:12" ht="24" customHeight="1">
      <c r="B88" s="28">
        <f>IFERROR((Inventory_List_Table341413[[#This Row],[Antal Lager]]&lt;=Inventory_List_Table341413[[#This Row],[Genbestil ved antal]])*(Inventory_List_Table341413[[#This Row],[Kan ikke bestilles]]="")*valHighlight,0)</f>
        <v>0</v>
      </c>
      <c r="C88" s="24" t="s">
        <v>522</v>
      </c>
      <c r="D88" s="25" t="s">
        <v>297</v>
      </c>
      <c r="E88" s="24"/>
      <c r="F88" s="26">
        <v>1.3</v>
      </c>
      <c r="G88" s="53">
        <v>0</v>
      </c>
      <c r="H88" s="29">
        <f>Inventory_List_Table341413[[#This Row],[Enheds Pris]]*Inventory_List_Table341413[[#This Row],[Antal Lager]]</f>
        <v>0</v>
      </c>
      <c r="I88" s="27"/>
      <c r="J88" s="27"/>
      <c r="K88" s="27"/>
      <c r="L88" s="24"/>
    </row>
    <row r="89" spans="2:12" ht="24" customHeight="1">
      <c r="B89" s="28">
        <f>IFERROR((Inventory_List_Table341413[[#This Row],[Antal Lager]]&lt;=Inventory_List_Table341413[[#This Row],[Genbestil ved antal]])*(Inventory_List_Table341413[[#This Row],[Kan ikke bestilles]]="")*valHighlight,0)</f>
        <v>0</v>
      </c>
      <c r="C89" s="24" t="s">
        <v>522</v>
      </c>
      <c r="D89" s="25" t="s">
        <v>202</v>
      </c>
      <c r="E89" s="24"/>
      <c r="F89" s="26">
        <v>0.41</v>
      </c>
      <c r="G89" s="53">
        <v>1600</v>
      </c>
      <c r="H89" s="29">
        <f>Inventory_List_Table341413[[#This Row],[Enheds Pris]]*Inventory_List_Table341413[[#This Row],[Antal Lager]]</f>
        <v>656</v>
      </c>
      <c r="I89" s="27"/>
      <c r="J89" s="27"/>
      <c r="K89" s="27"/>
      <c r="L89" s="24"/>
    </row>
    <row r="90" spans="2:12" ht="24" customHeight="1">
      <c r="B90" s="28">
        <f>IFERROR((Inventory_List_Table341413[[#This Row],[Antal Lager]]&lt;=Inventory_List_Table341413[[#This Row],[Genbestil ved antal]])*(Inventory_List_Table341413[[#This Row],[Kan ikke bestilles]]="")*valHighlight,0)</f>
        <v>0</v>
      </c>
      <c r="C90" s="24" t="s">
        <v>522</v>
      </c>
      <c r="D90" s="25" t="s">
        <v>203</v>
      </c>
      <c r="E90" s="24"/>
      <c r="F90" s="26">
        <v>0.63</v>
      </c>
      <c r="G90" s="53">
        <v>1600</v>
      </c>
      <c r="H90" s="29">
        <f>Inventory_List_Table341413[[#This Row],[Enheds Pris]]*Inventory_List_Table341413[[#This Row],[Antal Lager]]</f>
        <v>1008</v>
      </c>
      <c r="I90" s="27"/>
      <c r="J90" s="27"/>
      <c r="K90" s="27"/>
      <c r="L90" s="24"/>
    </row>
    <row r="91" spans="2:12" ht="24" customHeight="1">
      <c r="B91" s="28">
        <f>IFERROR((Inventory_List_Table341413[[#This Row],[Antal Lager]]&lt;=Inventory_List_Table341413[[#This Row],[Genbestil ved antal]])*(Inventory_List_Table341413[[#This Row],[Kan ikke bestilles]]="")*valHighlight,0)</f>
        <v>0</v>
      </c>
      <c r="C91" s="24" t="s">
        <v>522</v>
      </c>
      <c r="D91" s="25" t="s">
        <v>204</v>
      </c>
      <c r="E91" s="24"/>
      <c r="F91" s="26">
        <v>7.64</v>
      </c>
      <c r="G91" s="53">
        <v>0</v>
      </c>
      <c r="H91" s="29">
        <f>Inventory_List_Table341413[[#This Row],[Enheds Pris]]*Inventory_List_Table341413[[#This Row],[Antal Lager]]</f>
        <v>0</v>
      </c>
      <c r="I91" s="27"/>
      <c r="J91" s="27"/>
      <c r="K91" s="27"/>
      <c r="L91" s="24"/>
    </row>
    <row r="92" spans="2:12" ht="24" customHeight="1">
      <c r="B92" s="28">
        <f>IFERROR((Inventory_List_Table341413[[#This Row],[Antal Lager]]&lt;=Inventory_List_Table341413[[#This Row],[Genbestil ved antal]])*(Inventory_List_Table341413[[#This Row],[Kan ikke bestilles]]="")*valHighlight,0)</f>
        <v>0</v>
      </c>
      <c r="C92" s="24" t="s">
        <v>522</v>
      </c>
      <c r="D92" s="25" t="s">
        <v>329</v>
      </c>
      <c r="E92" s="24"/>
      <c r="F92" s="26">
        <v>0.2</v>
      </c>
      <c r="G92" s="53">
        <v>4500</v>
      </c>
      <c r="H92" s="29">
        <f>Inventory_List_Table341413[[#This Row],[Enheds Pris]]*Inventory_List_Table341413[[#This Row],[Antal Lager]]</f>
        <v>900</v>
      </c>
      <c r="I92" s="27"/>
      <c r="J92" s="27"/>
      <c r="K92" s="27"/>
      <c r="L92" s="24"/>
    </row>
    <row r="93" spans="2:12" ht="24" customHeight="1">
      <c r="B93" s="28">
        <f>IFERROR((Inventory_List_Table341413[[#This Row],[Antal Lager]]&lt;=Inventory_List_Table341413[[#This Row],[Genbestil ved antal]])*(Inventory_List_Table341413[[#This Row],[Kan ikke bestilles]]="")*valHighlight,0)</f>
        <v>0</v>
      </c>
      <c r="C93" s="24" t="s">
        <v>522</v>
      </c>
      <c r="D93" s="25" t="s">
        <v>298</v>
      </c>
      <c r="E93" s="24"/>
      <c r="F93" s="26">
        <v>0.94</v>
      </c>
      <c r="G93" s="53">
        <v>0</v>
      </c>
      <c r="H93" s="29">
        <f>Inventory_List_Table341413[[#This Row],[Enheds Pris]]*Inventory_List_Table341413[[#This Row],[Antal Lager]]</f>
        <v>0</v>
      </c>
      <c r="I93" s="27"/>
      <c r="J93" s="27"/>
      <c r="K93" s="27"/>
      <c r="L93" s="24"/>
    </row>
    <row r="94" spans="2:12" ht="24" customHeight="1">
      <c r="B94" s="28">
        <f>IFERROR((Inventory_List_Table341413[[#This Row],[Antal Lager]]&lt;=Inventory_List_Table341413[[#This Row],[Genbestil ved antal]])*(Inventory_List_Table341413[[#This Row],[Kan ikke bestilles]]="")*valHighlight,0)</f>
        <v>0</v>
      </c>
      <c r="C94" s="24" t="s">
        <v>522</v>
      </c>
      <c r="D94" s="25" t="s">
        <v>205</v>
      </c>
      <c r="E94" s="24"/>
      <c r="F94" s="26">
        <v>10.49</v>
      </c>
      <c r="G94" s="53">
        <v>18</v>
      </c>
      <c r="H94" s="29">
        <f>Inventory_List_Table341413[[#This Row],[Enheds Pris]]*Inventory_List_Table341413[[#This Row],[Antal Lager]]</f>
        <v>188.82</v>
      </c>
      <c r="I94" s="27"/>
      <c r="J94" s="27"/>
      <c r="K94" s="27"/>
      <c r="L94" s="24"/>
    </row>
    <row r="95" spans="2:12" ht="24" customHeight="1">
      <c r="B95" s="28">
        <f>IFERROR((Inventory_List_Table341413[[#This Row],[Antal Lager]]&lt;=Inventory_List_Table341413[[#This Row],[Genbestil ved antal]])*(Inventory_List_Table341413[[#This Row],[Kan ikke bestilles]]="")*valHighlight,0)</f>
        <v>0</v>
      </c>
      <c r="C95" s="24" t="s">
        <v>522</v>
      </c>
      <c r="D95" s="25" t="s">
        <v>206</v>
      </c>
      <c r="E95" s="24"/>
      <c r="F95" s="26">
        <v>10.49</v>
      </c>
      <c r="G95" s="53">
        <v>11</v>
      </c>
      <c r="H95" s="29">
        <f>Inventory_List_Table341413[[#This Row],[Enheds Pris]]*Inventory_List_Table341413[[#This Row],[Antal Lager]]</f>
        <v>115.39</v>
      </c>
      <c r="I95" s="27"/>
      <c r="J95" s="27"/>
      <c r="K95" s="27"/>
      <c r="L95" s="24"/>
    </row>
    <row r="96" spans="2:12" ht="24" customHeight="1">
      <c r="B96" s="28">
        <f>IFERROR((Inventory_List_Table341413[[#This Row],[Antal Lager]]&lt;=Inventory_List_Table341413[[#This Row],[Genbestil ved antal]])*(Inventory_List_Table341413[[#This Row],[Kan ikke bestilles]]="")*valHighlight,0)</f>
        <v>0</v>
      </c>
      <c r="C96" s="24" t="s">
        <v>522</v>
      </c>
      <c r="D96" s="25"/>
      <c r="E96" s="24"/>
      <c r="F96" s="26"/>
      <c r="G96" s="53"/>
      <c r="H96" s="29">
        <f>Inventory_List_Table341413[[#This Row],[Enheds Pris]]*Inventory_List_Table341413[[#This Row],[Antal Lager]]</f>
        <v>0</v>
      </c>
      <c r="I96" s="27"/>
      <c r="J96" s="27"/>
      <c r="K96" s="27"/>
      <c r="L96" s="24"/>
    </row>
    <row r="97" spans="2:12" ht="24" customHeight="1">
      <c r="B97" s="28">
        <f>IFERROR((Inventory_List_Table341413[[#This Row],[Antal Lager]]&lt;=Inventory_List_Table341413[[#This Row],[Genbestil ved antal]])*(Inventory_List_Table341413[[#This Row],[Kan ikke bestilles]]="")*valHighlight,0)</f>
        <v>0</v>
      </c>
      <c r="C97" s="24" t="s">
        <v>522</v>
      </c>
      <c r="D97" s="25" t="s">
        <v>328</v>
      </c>
      <c r="E97" s="24"/>
      <c r="F97" s="26">
        <v>15</v>
      </c>
      <c r="G97" s="53">
        <v>6</v>
      </c>
      <c r="H97" s="29">
        <f>Inventory_List_Table341413[[#This Row],[Enheds Pris]]*Inventory_List_Table341413[[#This Row],[Antal Lager]]</f>
        <v>90</v>
      </c>
      <c r="I97" s="27"/>
      <c r="J97" s="27"/>
      <c r="K97" s="27"/>
      <c r="L97" s="24"/>
    </row>
    <row r="98" spans="2:12" ht="24" customHeight="1">
      <c r="B98" s="28">
        <f>IFERROR((Inventory_List_Table341413[[#This Row],[Antal Lager]]&lt;=Inventory_List_Table341413[[#This Row],[Genbestil ved antal]])*(Inventory_List_Table341413[[#This Row],[Kan ikke bestilles]]="")*valHighlight,0)</f>
        <v>0</v>
      </c>
      <c r="C98" s="24" t="s">
        <v>522</v>
      </c>
      <c r="D98" s="25" t="s">
        <v>327</v>
      </c>
      <c r="E98" s="24"/>
      <c r="F98" s="30">
        <v>30</v>
      </c>
      <c r="G98" s="53">
        <v>15</v>
      </c>
      <c r="H98" s="29">
        <f>Inventory_List_Table341413[[#This Row],[Enheds Pris]]*Inventory_List_Table341413[[#This Row],[Antal Lager]]</f>
        <v>450</v>
      </c>
      <c r="I98" s="27"/>
      <c r="J98" s="27"/>
      <c r="K98" s="27"/>
      <c r="L98" s="24"/>
    </row>
    <row r="99" spans="2:12" ht="24" customHeight="1">
      <c r="B99" s="28">
        <f>IFERROR((Inventory_List_Table341413[[#This Row],[Antal Lager]]&lt;=Inventory_List_Table341413[[#This Row],[Genbestil ved antal]])*(Inventory_List_Table341413[[#This Row],[Kan ikke bestilles]]="")*valHighlight,0)</f>
        <v>0</v>
      </c>
      <c r="C99" s="24" t="s">
        <v>522</v>
      </c>
      <c r="D99" s="25" t="s">
        <v>323</v>
      </c>
      <c r="E99" s="24"/>
      <c r="F99" s="30">
        <v>130</v>
      </c>
      <c r="G99" s="53">
        <v>15</v>
      </c>
      <c r="H99" s="29">
        <f>Inventory_List_Table341413[[#This Row],[Enheds Pris]]*Inventory_List_Table341413[[#This Row],[Antal Lager]]</f>
        <v>1950</v>
      </c>
      <c r="I99" s="27"/>
      <c r="J99" s="27"/>
      <c r="K99" s="27"/>
      <c r="L99" s="24"/>
    </row>
    <row r="100" spans="2:12" ht="24" customHeight="1">
      <c r="B100" s="51"/>
      <c r="C100" s="24" t="s">
        <v>522</v>
      </c>
      <c r="D100" s="25" t="s">
        <v>326</v>
      </c>
      <c r="E100" s="24"/>
      <c r="F100" s="30"/>
      <c r="G100" s="53">
        <v>6</v>
      </c>
      <c r="H100" s="52">
        <f>Inventory_List_Table341413[[#This Row],[Enheds Pris]]*Inventory_List_Table341413[[#This Row],[Antal Lager]]</f>
        <v>0</v>
      </c>
      <c r="I100" s="36"/>
      <c r="J100" s="36"/>
      <c r="K100" s="36"/>
      <c r="L100" s="35"/>
    </row>
    <row r="101" spans="2:12" ht="24" customHeight="1">
      <c r="B101" s="51"/>
      <c r="C101" s="24" t="s">
        <v>522</v>
      </c>
      <c r="D101" s="25" t="s">
        <v>325</v>
      </c>
      <c r="E101" s="35"/>
      <c r="F101" s="30">
        <v>10</v>
      </c>
      <c r="G101" s="53">
        <v>12</v>
      </c>
      <c r="H101" s="56">
        <f>Inventory_List_Table341413[[#This Row],[Enheds Pris]]*Inventory_List_Table341413[[#This Row],[Antal Lager]]</f>
        <v>120</v>
      </c>
      <c r="I101" s="36"/>
      <c r="J101" s="36"/>
      <c r="K101" s="36"/>
      <c r="L101" s="35"/>
    </row>
    <row r="102" spans="2:12" ht="24" customHeight="1">
      <c r="B102" s="51"/>
      <c r="C102" s="24" t="s">
        <v>522</v>
      </c>
      <c r="D102" s="54" t="s">
        <v>324</v>
      </c>
      <c r="E102" s="24"/>
      <c r="F102" s="30"/>
      <c r="G102" s="53">
        <v>11000</v>
      </c>
      <c r="H102" s="52">
        <f>Inventory_List_Table341413[[#This Row],[Enheds Pris]]*Inventory_List_Table341413[[#This Row],[Antal Lager]]</f>
        <v>0</v>
      </c>
      <c r="I102" s="36"/>
      <c r="J102" s="36"/>
      <c r="K102" s="36"/>
      <c r="L102" s="35"/>
    </row>
    <row r="103" spans="2:12" ht="24" customHeight="1">
      <c r="B103" s="51"/>
      <c r="C103" s="24"/>
      <c r="D103" s="25"/>
      <c r="E103" s="35"/>
      <c r="F103" s="30"/>
      <c r="G103" s="53"/>
      <c r="H103" s="52"/>
      <c r="I103" s="36"/>
      <c r="J103" s="36"/>
      <c r="K103" s="36"/>
      <c r="L103" s="35"/>
    </row>
    <row r="104" spans="2:12" ht="24" customHeight="1">
      <c r="B104" s="51"/>
      <c r="C104" s="24"/>
      <c r="D104" s="31"/>
      <c r="E104" s="35"/>
      <c r="F104" s="30"/>
      <c r="G104" s="53"/>
      <c r="H104" s="52"/>
      <c r="I104" s="36"/>
      <c r="J104" s="36"/>
      <c r="K104" s="36"/>
      <c r="L104" s="35"/>
    </row>
    <row r="105" spans="2:12" ht="24" customHeight="1">
      <c r="B105" s="51"/>
      <c r="C105" s="24"/>
      <c r="D105" s="33"/>
      <c r="E105" s="35"/>
      <c r="F105" s="30"/>
      <c r="G105" s="53"/>
      <c r="H105" s="52"/>
      <c r="I105" s="36"/>
      <c r="J105" s="36"/>
      <c r="K105" s="36"/>
      <c r="L105" s="35"/>
    </row>
    <row r="106" spans="2:12" ht="24" customHeight="1">
      <c r="B106" s="51"/>
      <c r="C106" s="24"/>
      <c r="D106" s="33"/>
      <c r="E106" s="35"/>
      <c r="F106" s="30"/>
      <c r="G106" s="53"/>
      <c r="H106" s="52"/>
      <c r="I106" s="36"/>
      <c r="J106" s="36"/>
      <c r="K106" s="36"/>
      <c r="L106" s="35"/>
    </row>
    <row r="107" spans="2:12" ht="24" customHeight="1">
      <c r="B107" s="51"/>
      <c r="C107" s="24"/>
      <c r="D107" s="33"/>
      <c r="E107" s="35"/>
      <c r="F107" s="26" t="s">
        <v>333</v>
      </c>
      <c r="G107" s="53"/>
      <c r="H107" s="52">
        <f>SUM(H4:H105)</f>
        <v>216553.85000000003</v>
      </c>
      <c r="I107" s="36"/>
      <c r="J107" s="36"/>
      <c r="K107" s="36"/>
      <c r="L107" s="35"/>
    </row>
  </sheetData>
  <sheetProtection sheet="1" objects="1" scenarios="1"/>
  <conditionalFormatting sqref="G77:G78 G96 G103:G107">
    <cfRule type="expression" dxfId="203" priority="51">
      <formula>$L77="Yes"</formula>
    </cfRule>
  </conditionalFormatting>
  <conditionalFormatting sqref="G17:G76">
    <cfRule type="expression" dxfId="202" priority="29">
      <formula>$L17="Yes"</formula>
    </cfRule>
  </conditionalFormatting>
  <conditionalFormatting sqref="G79:G95">
    <cfRule type="expression" dxfId="201" priority="17">
      <formula>$L79="Yes"</formula>
    </cfRule>
  </conditionalFormatting>
  <conditionalFormatting sqref="D97:D101">
    <cfRule type="expression" dxfId="200" priority="15">
      <formula>$L97="Yes"</formula>
    </cfRule>
  </conditionalFormatting>
  <conditionalFormatting sqref="G97:G101">
    <cfRule type="expression" dxfId="199" priority="11">
      <formula>$L97="Yes"</formula>
    </cfRule>
  </conditionalFormatting>
  <conditionalFormatting sqref="G102">
    <cfRule type="expression" dxfId="198" priority="5">
      <formula>$L102="Yes"</formula>
    </cfRule>
  </conditionalFormatting>
  <conditionalFormatting sqref="D102">
    <cfRule type="expression" dxfId="197" priority="3">
      <formula>$L102="Yes"</formula>
    </cfRule>
  </conditionalFormatting>
  <dataValidations count="15">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9893BDC8-6A2A-4908-898B-72BE09911BC8}"/>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131223D1-99BC-4F18-A7B1-00C7901EDD18}"/>
    <dataValidation allowBlank="1" showInputMessage="1" showErrorMessage="1" prompt="Enter the item inventory ID in this column" sqref="C3" xr:uid="{DC9EBA61-57AA-4C5B-B218-146973DA9DEE}"/>
    <dataValidation allowBlank="1" showInputMessage="1" showErrorMessage="1" prompt="Enter the name of the item in this column" sqref="D3" xr:uid="{5B61F66C-9DAE-4B6F-8E47-738CAE16C5FD}"/>
    <dataValidation allowBlank="1" showInputMessage="1" showErrorMessage="1" prompt="Enter yes if the item has been discontinued. When a yes is entered, the corresponding row is highlighted a light grey and the font style changed to strikethrough" sqref="L3" xr:uid="{5A88D369-A602-49C5-9E34-0C73630B7590}"/>
    <dataValidation allowBlank="1" showInputMessage="1" showErrorMessage="1" prompt="Enter the quantity in reorder for each item in this column" sqref="K3" xr:uid="{4DC9A9FD-16BA-47A8-8F98-88BE5254404C}"/>
    <dataValidation allowBlank="1" showInputMessage="1" showErrorMessage="1" prompt="Enter the number of days it takes to reorder each item in this column" sqref="J3" xr:uid="{EE09AB34-AD90-4D09-9EE8-29831DE8B68D}"/>
    <dataValidation allowBlank="1" showInputMessage="1" showErrorMessage="1" prompt="Enter the reorder level for each item in this column" sqref="I3" xr:uid="{E9BE13C6-4A7B-47EC-9FA3-63455D8DEDD7}"/>
    <dataValidation allowBlank="1" showInputMessage="1" showErrorMessage="1" prompt="This is an automated column._x000a__x000a_The inventory value for each item is automatically calculated in this column." sqref="H3" xr:uid="{AEA2CADA-1919-4E0F-BD9D-2B088D5D4676}"/>
    <dataValidation allowBlank="1" showInputMessage="1" showErrorMessage="1" prompt="Enter the quantity in stock for each item in this column" sqref="G3" xr:uid="{35C5172B-14EA-49E3-9F4E-5B067B269589}"/>
    <dataValidation allowBlank="1" showInputMessage="1" showErrorMessage="1" prompt="Enter the unit price of each item in this column" sqref="F3" xr:uid="{442FA3C1-58AC-4CAC-9D03-8ADF4C0ED04F}"/>
    <dataValidation allowBlank="1" showInputMessage="1" showErrorMessage="1" prompt="Enter a description of the item in this column" sqref="E3" xr:uid="{5F512023-6BD4-46AD-8F8A-20DAF638BB59}"/>
    <dataValidation type="list" allowBlank="1" showInputMessage="1" showErrorMessage="1" sqref="L4:L107" xr:uid="{283F3375-6961-4586-A213-943C154A28E7}">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BC4C951E-E072-45CA-9C07-A75E153D9DD9}">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FB9A150C-9C88-4044-A3C1-6A7A3987FB3D}"/>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26" id="{2F04A814-E5AB-406F-AF70-5C10C937FC45}">
            <x14:iconSet showValue="0" custom="1">
              <x14:cfvo type="percent">
                <xm:f>0</xm:f>
              </x14:cfvo>
              <x14:cfvo type="num">
                <xm:f>-1</xm:f>
              </x14:cfvo>
              <x14:cfvo type="num">
                <xm:f>1</xm:f>
              </x14:cfvo>
              <x14:cfIcon iconSet="NoIcons" iconId="0"/>
              <x14:cfIcon iconSet="NoIcons" iconId="0"/>
              <x14:cfIcon iconSet="3Flags" iconId="0"/>
            </x14:iconSet>
          </x14:cfRule>
          <xm:sqref>B4:B43</xm:sqref>
        </x14:conditionalFormatting>
        <x14:conditionalFormatting xmlns:xm="http://schemas.microsoft.com/office/excel/2006/main">
          <x14:cfRule type="iconSet" priority="123" id="{CEEC0C8D-953D-4816-8341-32439E681232}">
            <x14:iconSet showValue="0" custom="1">
              <x14:cfvo type="percent">
                <xm:f>0</xm:f>
              </x14:cfvo>
              <x14:cfvo type="num">
                <xm:f>-1</xm:f>
              </x14:cfvo>
              <x14:cfvo type="num">
                <xm:f>1</xm:f>
              </x14:cfvo>
              <x14:cfIcon iconSet="NoIcons" iconId="0"/>
              <x14:cfIcon iconSet="NoIcons" iconId="0"/>
              <x14:cfIcon iconSet="3Flags" iconId="0"/>
            </x14:iconSet>
          </x14:cfRule>
          <xm:sqref>B44:B54</xm:sqref>
        </x14:conditionalFormatting>
        <x14:conditionalFormatting xmlns:xm="http://schemas.microsoft.com/office/excel/2006/main">
          <x14:cfRule type="iconSet" priority="116" id="{CB84F6D9-686C-4B79-AFDF-0FEE8A9670E4}">
            <x14:iconSet showValue="0" custom="1">
              <x14:cfvo type="percent">
                <xm:f>0</xm:f>
              </x14:cfvo>
              <x14:cfvo type="num">
                <xm:f>-1</xm:f>
              </x14:cfvo>
              <x14:cfvo type="num">
                <xm:f>1</xm:f>
              </x14:cfvo>
              <x14:cfIcon iconSet="NoIcons" iconId="0"/>
              <x14:cfIcon iconSet="NoIcons" iconId="0"/>
              <x14:cfIcon iconSet="3Flags" iconId="0"/>
            </x14:iconSet>
          </x14:cfRule>
          <xm:sqref>B55:B60</xm:sqref>
        </x14:conditionalFormatting>
        <x14:conditionalFormatting xmlns:xm="http://schemas.microsoft.com/office/excel/2006/main">
          <x14:cfRule type="iconSet" priority="111" id="{8F4B265F-9BE2-4FD2-82BC-6F62334EDEEB}">
            <x14:iconSet showValue="0" custom="1">
              <x14:cfvo type="percent">
                <xm:f>0</xm:f>
              </x14:cfvo>
              <x14:cfvo type="num">
                <xm:f>-1</xm:f>
              </x14:cfvo>
              <x14:cfvo type="num">
                <xm:f>1</xm:f>
              </x14:cfvo>
              <x14:cfIcon iconSet="NoIcons" iconId="0"/>
              <x14:cfIcon iconSet="NoIcons" iconId="0"/>
              <x14:cfIcon iconSet="3Flags" iconId="0"/>
            </x14:iconSet>
          </x14:cfRule>
          <xm:sqref>B61:B66</xm:sqref>
        </x14:conditionalFormatting>
        <x14:conditionalFormatting xmlns:xm="http://schemas.microsoft.com/office/excel/2006/main">
          <x14:cfRule type="iconSet" priority="106" id="{9F71A846-B6C1-4CC1-970C-FBCA35CA693C}">
            <x14:iconSet showValue="0" custom="1">
              <x14:cfvo type="percent">
                <xm:f>0</xm:f>
              </x14:cfvo>
              <x14:cfvo type="num">
                <xm:f>-1</xm:f>
              </x14:cfvo>
              <x14:cfvo type="num">
                <xm:f>1</xm:f>
              </x14:cfvo>
              <x14:cfIcon iconSet="NoIcons" iconId="0"/>
              <x14:cfIcon iconSet="NoIcons" iconId="0"/>
              <x14:cfIcon iconSet="3Flags" iconId="0"/>
            </x14:iconSet>
          </x14:cfRule>
          <xm:sqref>B67:B72</xm:sqref>
        </x14:conditionalFormatting>
        <x14:conditionalFormatting xmlns:xm="http://schemas.microsoft.com/office/excel/2006/main">
          <x14:cfRule type="iconSet" priority="101" id="{6B586327-B9C1-4ED5-AE2D-2632B95665CA}">
            <x14:iconSet showValue="0" custom="1">
              <x14:cfvo type="percent">
                <xm:f>0</xm:f>
              </x14:cfvo>
              <x14:cfvo type="num">
                <xm:f>-1</xm:f>
              </x14:cfvo>
              <x14:cfvo type="num">
                <xm:f>1</xm:f>
              </x14:cfvo>
              <x14:cfIcon iconSet="NoIcons" iconId="0"/>
              <x14:cfIcon iconSet="NoIcons" iconId="0"/>
              <x14:cfIcon iconSet="3Flags" iconId="0"/>
            </x14:iconSet>
          </x14:cfRule>
          <xm:sqref>B73:B78</xm:sqref>
        </x14:conditionalFormatting>
        <x14:conditionalFormatting xmlns:xm="http://schemas.microsoft.com/office/excel/2006/main">
          <x14:cfRule type="iconSet" priority="98" id="{32155B8A-083C-4B81-B79D-080CB787636B}">
            <x14:iconSet showValue="0" custom="1">
              <x14:cfvo type="percent">
                <xm:f>0</xm:f>
              </x14:cfvo>
              <x14:cfvo type="num">
                <xm:f>-1</xm:f>
              </x14:cfvo>
              <x14:cfvo type="num">
                <xm:f>1</xm:f>
              </x14:cfvo>
              <x14:cfIcon iconSet="NoIcons" iconId="0"/>
              <x14:cfIcon iconSet="NoIcons" iconId="0"/>
              <x14:cfIcon iconSet="3Flags" iconId="0"/>
            </x14:iconSet>
          </x14:cfRule>
          <xm:sqref>B79:B84</xm:sqref>
        </x14:conditionalFormatting>
        <x14:conditionalFormatting xmlns:xm="http://schemas.microsoft.com/office/excel/2006/main">
          <x14:cfRule type="iconSet" priority="95" id="{9A418A17-0D6E-4D80-AEC8-FC7B525505ED}">
            <x14:iconSet showValue="0" custom="1">
              <x14:cfvo type="percent">
                <xm:f>0</xm:f>
              </x14:cfvo>
              <x14:cfvo type="num">
                <xm:f>-1</xm:f>
              </x14:cfvo>
              <x14:cfvo type="num">
                <xm:f>1</xm:f>
              </x14:cfvo>
              <x14:cfIcon iconSet="NoIcons" iconId="0"/>
              <x14:cfIcon iconSet="NoIcons" iconId="0"/>
              <x14:cfIcon iconSet="3Flags" iconId="0"/>
            </x14:iconSet>
          </x14:cfRule>
          <xm:sqref>B85:B90</xm:sqref>
        </x14:conditionalFormatting>
        <x14:conditionalFormatting xmlns:xm="http://schemas.microsoft.com/office/excel/2006/main">
          <x14:cfRule type="iconSet" priority="92" id="{DDB71082-899F-43D0-B9C9-A5B0CCCEEF08}">
            <x14:iconSet showValue="0" custom="1">
              <x14:cfvo type="percent">
                <xm:f>0</xm:f>
              </x14:cfvo>
              <x14:cfvo type="num">
                <xm:f>-1</xm:f>
              </x14:cfvo>
              <x14:cfvo type="num">
                <xm:f>1</xm:f>
              </x14:cfvo>
              <x14:cfIcon iconSet="NoIcons" iconId="0"/>
              <x14:cfIcon iconSet="NoIcons" iconId="0"/>
              <x14:cfIcon iconSet="3Flags" iconId="0"/>
            </x14:iconSet>
          </x14:cfRule>
          <xm:sqref>B91:B96</xm:sqref>
        </x14:conditionalFormatting>
        <x14:conditionalFormatting xmlns:xm="http://schemas.microsoft.com/office/excel/2006/main">
          <x14:cfRule type="iconSet" priority="85" id="{0BF47BB1-B2FC-4586-B3DC-568F62EFE8E2}">
            <x14:iconSet showValue="0" custom="1">
              <x14:cfvo type="percent">
                <xm:f>0</xm:f>
              </x14:cfvo>
              <x14:cfvo type="num">
                <xm:f>-1</xm:f>
              </x14:cfvo>
              <x14:cfvo type="num">
                <xm:f>1</xm:f>
              </x14:cfvo>
              <x14:cfIcon iconSet="NoIcons" iconId="0"/>
              <x14:cfIcon iconSet="NoIcons" iconId="0"/>
              <x14:cfIcon iconSet="3Flags" iconId="0"/>
            </x14:iconSet>
          </x14:cfRule>
          <xm:sqref>B97:B99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13784-1F7B-4858-B3CA-04333241F512}">
  <sheetPr>
    <tabColor rgb="FFFFFF00"/>
    <pageSetUpPr fitToPage="1"/>
  </sheetPr>
  <dimension ref="B1:M84"/>
  <sheetViews>
    <sheetView showGridLines="0" topLeftCell="A52" zoomScaleNormal="100" workbookViewId="0">
      <selection activeCell="B84" sqref="B84"/>
    </sheetView>
  </sheetViews>
  <sheetFormatPr defaultColWidth="8.81640625" defaultRowHeight="24" customHeight="1"/>
  <cols>
    <col min="1" max="1" width="1.81640625" style="4" customWidth="1"/>
    <col min="2" max="2" width="6.81640625" style="3" customWidth="1"/>
    <col min="3" max="3" width="12.81640625" style="6" customWidth="1"/>
    <col min="4" max="4" width="23.81640625" style="6" customWidth="1"/>
    <col min="5" max="5" width="16.81640625" style="6" customWidth="1"/>
    <col min="6" max="7" width="10.81640625" style="8" customWidth="1"/>
    <col min="8" max="8" width="15.90625" style="8" customWidth="1"/>
    <col min="9" max="11" width="10.81640625" style="8" customWidth="1"/>
    <col min="12" max="12" width="12.7265625" style="6" customWidth="1"/>
    <col min="13" max="13" width="1.81640625" style="4" customWidth="1"/>
    <col min="14" max="16384" width="8.81640625" style="4"/>
  </cols>
  <sheetData>
    <row r="1" spans="2:13" s="1" customFormat="1" ht="116.25" customHeight="1">
      <c r="B1" s="2"/>
      <c r="C1" s="5"/>
      <c r="D1" s="5"/>
      <c r="E1" s="5"/>
      <c r="G1" s="7"/>
      <c r="I1" s="7"/>
      <c r="J1" s="7"/>
      <c r="M1" s="1" t="s">
        <v>2</v>
      </c>
    </row>
    <row r="2" spans="2:13" ht="23.25" customHeight="1">
      <c r="C2" s="11"/>
      <c r="D2" s="11"/>
      <c r="E2" s="11"/>
      <c r="F2" s="4"/>
      <c r="G2" s="12"/>
      <c r="H2" s="4"/>
      <c r="I2" s="12"/>
      <c r="J2" s="12"/>
      <c r="K2" s="13" t="s">
        <v>0</v>
      </c>
      <c r="L2" s="14" t="s">
        <v>521</v>
      </c>
    </row>
    <row r="3" spans="2:13" s="3" customFormat="1" ht="50.1" customHeight="1">
      <c r="B3" s="9" t="s">
        <v>9</v>
      </c>
      <c r="C3" s="9" t="s">
        <v>12</v>
      </c>
      <c r="D3" s="9" t="s">
        <v>11</v>
      </c>
      <c r="E3" s="9" t="s">
        <v>10</v>
      </c>
      <c r="F3" s="10" t="s">
        <v>17</v>
      </c>
      <c r="G3" s="9" t="s">
        <v>13</v>
      </c>
      <c r="H3" s="10" t="s">
        <v>14</v>
      </c>
      <c r="I3" s="9" t="s">
        <v>15</v>
      </c>
      <c r="J3" s="9" t="s">
        <v>16</v>
      </c>
      <c r="K3" s="9" t="s">
        <v>19</v>
      </c>
      <c r="L3" s="9" t="s">
        <v>18</v>
      </c>
    </row>
    <row r="4" spans="2:13" ht="24" customHeight="1">
      <c r="B4" s="28">
        <f>IFERROR((Inventory_List_Table34141316[[#This Row],[Antal Lager]]&lt;=Inventory_List_Table34141316[[#This Row],[Genbestil ved antal]])*(Inventory_List_Table34141316[[#This Row],[Kan ikke bestilles]]="")*valHighlight,0)</f>
        <v>0</v>
      </c>
      <c r="C4" s="24" t="s">
        <v>522</v>
      </c>
      <c r="D4" s="22" t="s">
        <v>218</v>
      </c>
      <c r="E4" s="22">
        <v>36</v>
      </c>
      <c r="F4" s="22">
        <v>7.09</v>
      </c>
      <c r="G4" s="22">
        <v>250</v>
      </c>
      <c r="H4" s="29">
        <f>Inventory_List_Table34141316[[#This Row],[Enheds Pris]]*Inventory_List_Table34141316[[#This Row],[Antal Lager]]</f>
        <v>1772.5</v>
      </c>
      <c r="I4" s="27"/>
      <c r="J4" s="27"/>
      <c r="K4" s="27"/>
      <c r="L4" s="24"/>
    </row>
    <row r="5" spans="2:13" ht="24" customHeight="1">
      <c r="B5" s="28">
        <f>IFERROR((Inventory_List_Table34141316[[#This Row],[Antal Lager]]&lt;=Inventory_List_Table34141316[[#This Row],[Genbestil ved antal]])*(Inventory_List_Table34141316[[#This Row],[Kan ikke bestilles]]="")*valHighlight,0)</f>
        <v>0</v>
      </c>
      <c r="C5" s="24" t="s">
        <v>522</v>
      </c>
      <c r="D5" s="22" t="s">
        <v>219</v>
      </c>
      <c r="E5" s="22">
        <v>25</v>
      </c>
      <c r="F5" s="22">
        <v>3.84</v>
      </c>
      <c r="G5" s="22">
        <v>500</v>
      </c>
      <c r="H5" s="29">
        <f>Inventory_List_Table34141316[[#This Row],[Enheds Pris]]*Inventory_List_Table34141316[[#This Row],[Antal Lager]]</f>
        <v>1920</v>
      </c>
      <c r="I5" s="27"/>
      <c r="J5" s="27"/>
      <c r="K5" s="27"/>
      <c r="L5" s="24"/>
    </row>
    <row r="6" spans="2:13" ht="24" customHeight="1">
      <c r="B6" s="28">
        <f>IFERROR((Inventory_List_Table34141316[[#This Row],[Antal Lager]]&lt;=Inventory_List_Table34141316[[#This Row],[Genbestil ved antal]])*(Inventory_List_Table34141316[[#This Row],[Kan ikke bestilles]]="")*valHighlight,0)</f>
        <v>0</v>
      </c>
      <c r="C6" s="24" t="s">
        <v>522</v>
      </c>
      <c r="D6" s="22" t="s">
        <v>220</v>
      </c>
      <c r="E6" s="22">
        <v>25</v>
      </c>
      <c r="F6" s="22">
        <v>8.5299999999999994</v>
      </c>
      <c r="G6" s="22">
        <v>275</v>
      </c>
      <c r="H6" s="29">
        <f>Inventory_List_Table34141316[[#This Row],[Enheds Pris]]*Inventory_List_Table34141316[[#This Row],[Antal Lager]]</f>
        <v>2345.75</v>
      </c>
      <c r="I6" s="27"/>
      <c r="J6" s="27"/>
      <c r="K6" s="27"/>
      <c r="L6" s="24"/>
    </row>
    <row r="7" spans="2:13" ht="24" customHeight="1">
      <c r="B7" s="28">
        <f>IFERROR((Inventory_List_Table34141316[[#This Row],[Antal Lager]]&lt;=Inventory_List_Table34141316[[#This Row],[Genbestil ved antal]])*(Inventory_List_Table34141316[[#This Row],[Kan ikke bestilles]]="")*valHighlight,0)</f>
        <v>0</v>
      </c>
      <c r="C7" s="24" t="s">
        <v>522</v>
      </c>
      <c r="D7" s="22" t="s">
        <v>221</v>
      </c>
      <c r="E7" s="22">
        <v>25</v>
      </c>
      <c r="F7" s="22">
        <v>8.94</v>
      </c>
      <c r="G7" s="22">
        <v>150</v>
      </c>
      <c r="H7" s="29">
        <f>Inventory_List_Table34141316[[#This Row],[Enheds Pris]]*Inventory_List_Table34141316[[#This Row],[Antal Lager]]</f>
        <v>1341</v>
      </c>
      <c r="I7" s="27"/>
      <c r="J7" s="27"/>
      <c r="K7" s="27"/>
      <c r="L7" s="24"/>
    </row>
    <row r="8" spans="2:13" ht="24" customHeight="1">
      <c r="B8" s="28">
        <f>IFERROR((Inventory_List_Table34141316[[#This Row],[Antal Lager]]&lt;=Inventory_List_Table34141316[[#This Row],[Genbestil ved antal]])*(Inventory_List_Table34141316[[#This Row],[Kan ikke bestilles]]="")*valHighlight,0)</f>
        <v>0</v>
      </c>
      <c r="C8" s="24" t="s">
        <v>522</v>
      </c>
      <c r="D8" s="22" t="s">
        <v>222</v>
      </c>
      <c r="E8" s="24"/>
      <c r="F8" s="22">
        <v>0</v>
      </c>
      <c r="G8" s="22">
        <f>E8</f>
        <v>0</v>
      </c>
      <c r="H8" s="29">
        <f>Inventory_List_Table34141316[[#This Row],[Enheds Pris]]*Inventory_List_Table34141316[[#This Row],[Antal Lager]]</f>
        <v>0</v>
      </c>
      <c r="I8" s="27"/>
      <c r="J8" s="27"/>
      <c r="K8" s="27"/>
      <c r="L8" s="24"/>
    </row>
    <row r="9" spans="2:13" ht="24" customHeight="1">
      <c r="B9" s="28">
        <f>IFERROR((Inventory_List_Table34141316[[#This Row],[Antal Lager]]&lt;=Inventory_List_Table34141316[[#This Row],[Genbestil ved antal]])*(Inventory_List_Table34141316[[#This Row],[Kan ikke bestilles]]="")*valHighlight,0)</f>
        <v>0</v>
      </c>
      <c r="C9" s="24" t="s">
        <v>522</v>
      </c>
      <c r="D9" s="22" t="s">
        <v>223</v>
      </c>
      <c r="E9" s="24"/>
      <c r="F9" s="22">
        <v>12.23</v>
      </c>
      <c r="G9" s="70">
        <v>7</v>
      </c>
      <c r="H9" s="29">
        <f>Inventory_List_Table34141316[[#This Row],[Enheds Pris]]*Inventory_List_Table34141316[[#This Row],[Antal Lager]]</f>
        <v>85.61</v>
      </c>
      <c r="I9" s="27"/>
      <c r="J9" s="27"/>
      <c r="K9" s="27"/>
      <c r="L9" s="24"/>
    </row>
    <row r="10" spans="2:13" ht="24" customHeight="1">
      <c r="B10" s="28">
        <f>IFERROR((Inventory_List_Table34141316[[#This Row],[Antal Lager]]&lt;=Inventory_List_Table34141316[[#This Row],[Genbestil ved antal]])*(Inventory_List_Table34141316[[#This Row],[Kan ikke bestilles]]="")*valHighlight,0)</f>
        <v>0</v>
      </c>
      <c r="C10" s="24" t="s">
        <v>522</v>
      </c>
      <c r="D10" s="22" t="s">
        <v>224</v>
      </c>
      <c r="E10" s="24"/>
      <c r="F10" s="22">
        <v>9.9499999999999993</v>
      </c>
      <c r="G10" s="22">
        <v>50</v>
      </c>
      <c r="H10" s="29">
        <f>Inventory_List_Table34141316[[#This Row],[Enheds Pris]]*Inventory_List_Table34141316[[#This Row],[Antal Lager]]</f>
        <v>497.49999999999994</v>
      </c>
      <c r="I10" s="27"/>
      <c r="J10" s="27"/>
      <c r="K10" s="27"/>
      <c r="L10" s="24"/>
    </row>
    <row r="11" spans="2:13" ht="24" customHeight="1">
      <c r="B11" s="28">
        <f>IFERROR((Inventory_List_Table34141316[[#This Row],[Antal Lager]]&lt;=Inventory_List_Table34141316[[#This Row],[Genbestil ved antal]])*(Inventory_List_Table34141316[[#This Row],[Kan ikke bestilles]]="")*valHighlight,0)</f>
        <v>0</v>
      </c>
      <c r="C11" s="24" t="s">
        <v>522</v>
      </c>
      <c r="D11" s="22" t="s">
        <v>225</v>
      </c>
      <c r="E11" s="24"/>
      <c r="F11" s="22">
        <v>8.94</v>
      </c>
      <c r="G11" s="22">
        <v>0</v>
      </c>
      <c r="H11" s="29">
        <f>Inventory_List_Table34141316[[#This Row],[Enheds Pris]]*Inventory_List_Table34141316[[#This Row],[Antal Lager]]</f>
        <v>0</v>
      </c>
      <c r="I11" s="27"/>
      <c r="J11" s="27"/>
      <c r="K11" s="27"/>
      <c r="L11" s="24"/>
    </row>
    <row r="12" spans="2:13" ht="24" customHeight="1">
      <c r="B12" s="28">
        <f>IFERROR((Inventory_List_Table34141316[[#This Row],[Antal Lager]]&lt;=Inventory_List_Table34141316[[#This Row],[Genbestil ved antal]])*(Inventory_List_Table34141316[[#This Row],[Kan ikke bestilles]]="")*valHighlight,0)</f>
        <v>0</v>
      </c>
      <c r="C12" s="24" t="s">
        <v>522</v>
      </c>
      <c r="D12" s="22" t="s">
        <v>226</v>
      </c>
      <c r="E12" s="24"/>
      <c r="F12" s="22">
        <v>32</v>
      </c>
      <c r="G12" s="22">
        <v>0</v>
      </c>
      <c r="H12" s="29">
        <f>Inventory_List_Table34141316[[#This Row],[Enheds Pris]]*Inventory_List_Table34141316[[#This Row],[Antal Lager]]</f>
        <v>0</v>
      </c>
      <c r="I12" s="27"/>
      <c r="J12" s="27"/>
      <c r="K12" s="27"/>
      <c r="L12" s="24"/>
    </row>
    <row r="13" spans="2:13" ht="24" customHeight="1">
      <c r="B13" s="28">
        <f>IFERROR((Inventory_List_Table34141316[[#This Row],[Antal Lager]]&lt;=Inventory_List_Table34141316[[#This Row],[Genbestil ved antal]])*(Inventory_List_Table34141316[[#This Row],[Kan ikke bestilles]]="")*valHighlight,0)</f>
        <v>0</v>
      </c>
      <c r="C13" s="24" t="s">
        <v>522</v>
      </c>
      <c r="D13" s="22"/>
      <c r="E13" s="24"/>
      <c r="F13" s="22"/>
      <c r="G13" s="22"/>
      <c r="H13" s="29">
        <f>Inventory_List_Table34141316[[#This Row],[Enheds Pris]]*Inventory_List_Table34141316[[#This Row],[Antal Lager]]</f>
        <v>0</v>
      </c>
      <c r="I13" s="27"/>
      <c r="J13" s="27"/>
      <c r="K13" s="27"/>
      <c r="L13" s="24"/>
    </row>
    <row r="14" spans="2:13" ht="24" customHeight="1">
      <c r="B14" s="28">
        <f>IFERROR((Inventory_List_Table34141316[[#This Row],[Antal Lager]]&lt;=Inventory_List_Table34141316[[#This Row],[Genbestil ved antal]])*(Inventory_List_Table34141316[[#This Row],[Kan ikke bestilles]]="")*valHighlight,0)</f>
        <v>0</v>
      </c>
      <c r="C14" s="24" t="s">
        <v>522</v>
      </c>
      <c r="D14" s="22" t="s">
        <v>227</v>
      </c>
      <c r="E14" s="24"/>
      <c r="F14" s="22">
        <v>95.2</v>
      </c>
      <c r="G14" s="22">
        <v>5</v>
      </c>
      <c r="H14" s="29">
        <f>Inventory_List_Table34141316[[#This Row],[Enheds Pris]]*Inventory_List_Table34141316[[#This Row],[Antal Lager]]</f>
        <v>476</v>
      </c>
      <c r="I14" s="27"/>
      <c r="J14" s="27"/>
      <c r="K14" s="27"/>
      <c r="L14" s="24"/>
    </row>
    <row r="15" spans="2:13" ht="24" customHeight="1">
      <c r="B15" s="28">
        <f>IFERROR((Inventory_List_Table34141316[[#This Row],[Antal Lager]]&lt;=Inventory_List_Table34141316[[#This Row],[Genbestil ved antal]])*(Inventory_List_Table34141316[[#This Row],[Kan ikke bestilles]]="")*valHighlight,0)</f>
        <v>0</v>
      </c>
      <c r="C15" s="24" t="s">
        <v>522</v>
      </c>
      <c r="D15" s="22" t="s">
        <v>228</v>
      </c>
      <c r="E15" s="24"/>
      <c r="F15" s="22">
        <v>10.4</v>
      </c>
      <c r="G15" s="22">
        <v>13</v>
      </c>
      <c r="H15" s="29">
        <f>Inventory_List_Table34141316[[#This Row],[Enheds Pris]]*Inventory_List_Table34141316[[#This Row],[Antal Lager]]</f>
        <v>135.20000000000002</v>
      </c>
      <c r="I15" s="27"/>
      <c r="J15" s="27"/>
      <c r="K15" s="27"/>
      <c r="L15" s="24"/>
    </row>
    <row r="16" spans="2:13" ht="24" customHeight="1">
      <c r="B16" s="28">
        <f>IFERROR((Inventory_List_Table34141316[[#This Row],[Antal Lager]]&lt;=Inventory_List_Table34141316[[#This Row],[Genbestil ved antal]])*(Inventory_List_Table34141316[[#This Row],[Kan ikke bestilles]]="")*valHighlight,0)</f>
        <v>0</v>
      </c>
      <c r="C16" s="24" t="s">
        <v>522</v>
      </c>
      <c r="D16" s="22" t="s">
        <v>229</v>
      </c>
      <c r="E16" s="24"/>
      <c r="F16" s="22">
        <v>80</v>
      </c>
      <c r="G16" s="71">
        <v>0</v>
      </c>
      <c r="H16" s="29">
        <f>Inventory_List_Table34141316[[#This Row],[Enheds Pris]]*Inventory_List_Table34141316[[#This Row],[Antal Lager]]</f>
        <v>0</v>
      </c>
      <c r="I16" s="27"/>
      <c r="J16" s="27"/>
      <c r="K16" s="27"/>
      <c r="L16" s="24"/>
    </row>
    <row r="17" spans="2:12" ht="24" customHeight="1">
      <c r="B17" s="28">
        <f>IFERROR((Inventory_List_Table34141316[[#This Row],[Antal Lager]]&lt;=Inventory_List_Table34141316[[#This Row],[Genbestil ved antal]])*(Inventory_List_Table34141316[[#This Row],[Kan ikke bestilles]]="")*valHighlight,0)</f>
        <v>0</v>
      </c>
      <c r="C17" s="24" t="s">
        <v>522</v>
      </c>
      <c r="D17" s="22" t="s">
        <v>230</v>
      </c>
      <c r="E17" s="24"/>
      <c r="F17" s="22">
        <v>42</v>
      </c>
      <c r="G17" s="22">
        <f>E17</f>
        <v>0</v>
      </c>
      <c r="H17" s="29">
        <f>Inventory_List_Table34141316[[#This Row],[Enheds Pris]]*Inventory_List_Table34141316[[#This Row],[Antal Lager]]</f>
        <v>0</v>
      </c>
      <c r="I17" s="27"/>
      <c r="J17" s="27"/>
      <c r="K17" s="27"/>
      <c r="L17" s="24"/>
    </row>
    <row r="18" spans="2:12" ht="24" customHeight="1">
      <c r="B18" s="28">
        <f>IFERROR((Inventory_List_Table34141316[[#This Row],[Antal Lager]]&lt;=Inventory_List_Table34141316[[#This Row],[Genbestil ved antal]])*(Inventory_List_Table34141316[[#This Row],[Kan ikke bestilles]]="")*valHighlight,0)</f>
        <v>0</v>
      </c>
      <c r="C18" s="24" t="s">
        <v>522</v>
      </c>
      <c r="D18" s="22" t="s">
        <v>231</v>
      </c>
      <c r="E18" s="24"/>
      <c r="F18" s="22">
        <v>12.7</v>
      </c>
      <c r="G18" s="22">
        <v>28</v>
      </c>
      <c r="H18" s="29">
        <f>Inventory_List_Table34141316[[#This Row],[Enheds Pris]]*Inventory_List_Table34141316[[#This Row],[Antal Lager]]</f>
        <v>355.59999999999997</v>
      </c>
      <c r="I18" s="27"/>
      <c r="J18" s="27"/>
      <c r="K18" s="27"/>
      <c r="L18" s="24"/>
    </row>
    <row r="19" spans="2:12" ht="24" customHeight="1">
      <c r="B19" s="28">
        <f>IFERROR((Inventory_List_Table34141316[[#This Row],[Antal Lager]]&lt;=Inventory_List_Table34141316[[#This Row],[Genbestil ved antal]])*(Inventory_List_Table34141316[[#This Row],[Kan ikke bestilles]]="")*valHighlight,0)</f>
        <v>0</v>
      </c>
      <c r="C19" s="24" t="s">
        <v>522</v>
      </c>
      <c r="D19" s="22" t="s">
        <v>232</v>
      </c>
      <c r="E19" s="24"/>
      <c r="F19" s="22">
        <v>0</v>
      </c>
      <c r="G19" s="70"/>
      <c r="H19" s="29">
        <f>Inventory_List_Table34141316[[#This Row],[Enheds Pris]]*Inventory_List_Table34141316[[#This Row],[Antal Lager]]</f>
        <v>0</v>
      </c>
      <c r="I19" s="27"/>
      <c r="J19" s="27"/>
      <c r="K19" s="27"/>
      <c r="L19" s="24"/>
    </row>
    <row r="20" spans="2:12" ht="24" customHeight="1">
      <c r="B20" s="28">
        <f>IFERROR((Inventory_List_Table34141316[[#This Row],[Antal Lager]]&lt;=Inventory_List_Table34141316[[#This Row],[Genbestil ved antal]])*(Inventory_List_Table34141316[[#This Row],[Kan ikke bestilles]]="")*valHighlight,0)</f>
        <v>0</v>
      </c>
      <c r="C20" s="24" t="s">
        <v>522</v>
      </c>
      <c r="D20" s="22" t="s">
        <v>233</v>
      </c>
      <c r="E20" s="24"/>
      <c r="F20" s="22">
        <v>0</v>
      </c>
      <c r="G20" s="22">
        <v>11</v>
      </c>
      <c r="H20" s="29">
        <f>Inventory_List_Table34141316[[#This Row],[Enheds Pris]]*Inventory_List_Table34141316[[#This Row],[Antal Lager]]</f>
        <v>0</v>
      </c>
      <c r="I20" s="27"/>
      <c r="J20" s="27"/>
      <c r="K20" s="27"/>
      <c r="L20" s="24"/>
    </row>
    <row r="21" spans="2:12" ht="24" customHeight="1">
      <c r="B21" s="28">
        <f>IFERROR((Inventory_List_Table34141316[[#This Row],[Antal Lager]]&lt;=Inventory_List_Table34141316[[#This Row],[Genbestil ved antal]])*(Inventory_List_Table34141316[[#This Row],[Kan ikke bestilles]]="")*valHighlight,0)</f>
        <v>0</v>
      </c>
      <c r="C21" s="24" t="s">
        <v>522</v>
      </c>
      <c r="D21" s="22" t="s">
        <v>215</v>
      </c>
      <c r="E21" s="24"/>
      <c r="F21" s="22">
        <v>12.6</v>
      </c>
      <c r="G21" s="22">
        <v>31</v>
      </c>
      <c r="H21" s="29">
        <f>Inventory_List_Table34141316[[#This Row],[Enheds Pris]]*Inventory_List_Table34141316[[#This Row],[Antal Lager]]</f>
        <v>390.59999999999997</v>
      </c>
      <c r="I21" s="27"/>
      <c r="J21" s="27"/>
      <c r="K21" s="27"/>
      <c r="L21" s="24"/>
    </row>
    <row r="22" spans="2:12" ht="24" customHeight="1">
      <c r="B22" s="28">
        <f>IFERROR((Inventory_List_Table34141316[[#This Row],[Antal Lager]]&lt;=Inventory_List_Table34141316[[#This Row],[Genbestil ved antal]])*(Inventory_List_Table34141316[[#This Row],[Kan ikke bestilles]]="")*valHighlight,0)</f>
        <v>0</v>
      </c>
      <c r="C22" s="24" t="s">
        <v>522</v>
      </c>
      <c r="D22" s="22" t="s">
        <v>234</v>
      </c>
      <c r="E22" s="24"/>
      <c r="F22" s="22">
        <v>0</v>
      </c>
      <c r="G22" s="22">
        <v>6</v>
      </c>
      <c r="H22" s="29">
        <f>Inventory_List_Table34141316[[#This Row],[Enheds Pris]]*Inventory_List_Table34141316[[#This Row],[Antal Lager]]</f>
        <v>0</v>
      </c>
      <c r="I22" s="27"/>
      <c r="J22" s="27"/>
      <c r="K22" s="27"/>
      <c r="L22" s="24"/>
    </row>
    <row r="23" spans="2:12" ht="24" customHeight="1">
      <c r="B23" s="28">
        <f>IFERROR((Inventory_List_Table34141316[[#This Row],[Antal Lager]]&lt;=Inventory_List_Table34141316[[#This Row],[Genbestil ved antal]])*(Inventory_List_Table34141316[[#This Row],[Kan ikke bestilles]]="")*valHighlight,0)</f>
        <v>0</v>
      </c>
      <c r="C23" s="24" t="s">
        <v>522</v>
      </c>
      <c r="D23" s="22" t="s">
        <v>235</v>
      </c>
      <c r="E23" s="24"/>
      <c r="F23" s="22">
        <v>0</v>
      </c>
      <c r="G23" s="22">
        <v>28</v>
      </c>
      <c r="H23" s="29">
        <f>Inventory_List_Table34141316[[#This Row],[Enheds Pris]]*Inventory_List_Table34141316[[#This Row],[Antal Lager]]</f>
        <v>0</v>
      </c>
      <c r="I23" s="27"/>
      <c r="J23" s="27"/>
      <c r="K23" s="27"/>
      <c r="L23" s="24"/>
    </row>
    <row r="24" spans="2:12" ht="24" customHeight="1">
      <c r="B24" s="28">
        <f>IFERROR((Inventory_List_Table34141316[[#This Row],[Antal Lager]]&lt;=Inventory_List_Table34141316[[#This Row],[Genbestil ved antal]])*(Inventory_List_Table34141316[[#This Row],[Kan ikke bestilles]]="")*valHighlight,0)</f>
        <v>0</v>
      </c>
      <c r="C24" s="24" t="s">
        <v>522</v>
      </c>
      <c r="D24" s="22" t="s">
        <v>236</v>
      </c>
      <c r="E24" s="24"/>
      <c r="F24" s="22">
        <v>0</v>
      </c>
      <c r="G24" s="22">
        <v>25</v>
      </c>
      <c r="H24" s="29">
        <f>Inventory_List_Table34141316[[#This Row],[Enheds Pris]]*Inventory_List_Table34141316[[#This Row],[Antal Lager]]</f>
        <v>0</v>
      </c>
      <c r="I24" s="27"/>
      <c r="J24" s="27"/>
      <c r="K24" s="27"/>
      <c r="L24" s="24"/>
    </row>
    <row r="25" spans="2:12" ht="24" customHeight="1">
      <c r="B25" s="28">
        <f>IFERROR((Inventory_List_Table34141316[[#This Row],[Antal Lager]]&lt;=Inventory_List_Table34141316[[#This Row],[Genbestil ved antal]])*(Inventory_List_Table34141316[[#This Row],[Kan ikke bestilles]]="")*valHighlight,0)</f>
        <v>0</v>
      </c>
      <c r="C25" s="24" t="s">
        <v>522</v>
      </c>
      <c r="D25" s="22" t="s">
        <v>237</v>
      </c>
      <c r="E25" s="24"/>
      <c r="F25" s="22">
        <v>39</v>
      </c>
      <c r="G25" s="22">
        <v>24</v>
      </c>
      <c r="H25" s="29">
        <f>Inventory_List_Table34141316[[#This Row],[Enheds Pris]]*Inventory_List_Table34141316[[#This Row],[Antal Lager]]</f>
        <v>936</v>
      </c>
      <c r="I25" s="27"/>
      <c r="J25" s="27"/>
      <c r="K25" s="27"/>
      <c r="L25" s="24"/>
    </row>
    <row r="26" spans="2:12" ht="24" customHeight="1">
      <c r="B26" s="28">
        <f>IFERROR((Inventory_List_Table34141316[[#This Row],[Antal Lager]]&lt;=Inventory_List_Table34141316[[#This Row],[Genbestil ved antal]])*(Inventory_List_Table34141316[[#This Row],[Kan ikke bestilles]]="")*valHighlight,0)</f>
        <v>0</v>
      </c>
      <c r="C26" s="24" t="s">
        <v>522</v>
      </c>
      <c r="D26" s="22" t="s">
        <v>238</v>
      </c>
      <c r="E26" s="24"/>
      <c r="F26" s="22">
        <v>39</v>
      </c>
      <c r="G26" s="22">
        <v>0</v>
      </c>
      <c r="H26" s="29">
        <f>Inventory_List_Table34141316[[#This Row],[Enheds Pris]]*Inventory_List_Table34141316[[#This Row],[Antal Lager]]</f>
        <v>0</v>
      </c>
      <c r="I26" s="27"/>
      <c r="J26" s="27"/>
      <c r="K26" s="27"/>
      <c r="L26" s="24"/>
    </row>
    <row r="27" spans="2:12" ht="24" customHeight="1">
      <c r="B27" s="28">
        <f>IFERROR((Inventory_List_Table34141316[[#This Row],[Antal Lager]]&lt;=Inventory_List_Table34141316[[#This Row],[Genbestil ved antal]])*(Inventory_List_Table34141316[[#This Row],[Kan ikke bestilles]]="")*valHighlight,0)</f>
        <v>0</v>
      </c>
      <c r="C27" s="24" t="s">
        <v>522</v>
      </c>
      <c r="D27" s="22" t="s">
        <v>239</v>
      </c>
      <c r="E27" s="24"/>
      <c r="F27" s="22">
        <v>65</v>
      </c>
      <c r="G27" s="22">
        <v>6</v>
      </c>
      <c r="H27" s="29">
        <f>Inventory_List_Table34141316[[#This Row],[Enheds Pris]]*Inventory_List_Table34141316[[#This Row],[Antal Lager]]</f>
        <v>390</v>
      </c>
      <c r="I27" s="27"/>
      <c r="J27" s="27"/>
      <c r="K27" s="27"/>
      <c r="L27" s="24"/>
    </row>
    <row r="28" spans="2:12" ht="24" customHeight="1">
      <c r="B28" s="28">
        <f>IFERROR((Inventory_List_Table34141316[[#This Row],[Antal Lager]]&lt;=Inventory_List_Table34141316[[#This Row],[Genbestil ved antal]])*(Inventory_List_Table34141316[[#This Row],[Kan ikke bestilles]]="")*valHighlight,0)</f>
        <v>0</v>
      </c>
      <c r="C28" s="24" t="s">
        <v>522</v>
      </c>
      <c r="D28" s="22" t="s">
        <v>240</v>
      </c>
      <c r="E28" s="24"/>
      <c r="F28" s="22">
        <v>65</v>
      </c>
      <c r="G28" s="22">
        <v>0</v>
      </c>
      <c r="H28" s="29">
        <f>Inventory_List_Table34141316[[#This Row],[Enheds Pris]]*Inventory_List_Table34141316[[#This Row],[Antal Lager]]</f>
        <v>0</v>
      </c>
      <c r="I28" s="27"/>
      <c r="J28" s="27"/>
      <c r="K28" s="27"/>
      <c r="L28" s="24"/>
    </row>
    <row r="29" spans="2:12" ht="24" customHeight="1">
      <c r="B29" s="28">
        <f>IFERROR((Inventory_List_Table34141316[[#This Row],[Antal Lager]]&lt;=Inventory_List_Table34141316[[#This Row],[Genbestil ved antal]])*(Inventory_List_Table34141316[[#This Row],[Kan ikke bestilles]]="")*valHighlight,0)</f>
        <v>0</v>
      </c>
      <c r="C29" s="24" t="s">
        <v>522</v>
      </c>
      <c r="D29" s="22" t="s">
        <v>241</v>
      </c>
      <c r="E29" s="24"/>
      <c r="F29" s="22">
        <v>0</v>
      </c>
      <c r="G29" s="22">
        <f>E29</f>
        <v>0</v>
      </c>
      <c r="H29" s="29">
        <f>Inventory_List_Table34141316[[#This Row],[Enheds Pris]]*Inventory_List_Table34141316[[#This Row],[Antal Lager]]</f>
        <v>0</v>
      </c>
      <c r="I29" s="27"/>
      <c r="J29" s="27"/>
      <c r="K29" s="27"/>
      <c r="L29" s="24"/>
    </row>
    <row r="30" spans="2:12" ht="24" customHeight="1">
      <c r="B30" s="28">
        <f>IFERROR((Inventory_List_Table34141316[[#This Row],[Antal Lager]]&lt;=Inventory_List_Table34141316[[#This Row],[Genbestil ved antal]])*(Inventory_List_Table34141316[[#This Row],[Kan ikke bestilles]]="")*valHighlight,0)</f>
        <v>0</v>
      </c>
      <c r="C30" s="24" t="s">
        <v>522</v>
      </c>
      <c r="D30" s="22" t="s">
        <v>242</v>
      </c>
      <c r="E30" s="24"/>
      <c r="F30" s="22">
        <v>0</v>
      </c>
      <c r="G30" s="22">
        <f>E30</f>
        <v>0</v>
      </c>
      <c r="H30" s="29">
        <f>Inventory_List_Table34141316[[#This Row],[Enheds Pris]]*Inventory_List_Table34141316[[#This Row],[Antal Lager]]</f>
        <v>0</v>
      </c>
      <c r="I30" s="27"/>
      <c r="J30" s="27"/>
      <c r="K30" s="27"/>
      <c r="L30" s="24"/>
    </row>
    <row r="31" spans="2:12" ht="24" customHeight="1">
      <c r="B31" s="28">
        <f>IFERROR((Inventory_List_Table34141316[[#This Row],[Antal Lager]]&lt;=Inventory_List_Table34141316[[#This Row],[Genbestil ved antal]])*(Inventory_List_Table34141316[[#This Row],[Kan ikke bestilles]]="")*valHighlight,0)</f>
        <v>0</v>
      </c>
      <c r="C31" s="24" t="s">
        <v>522</v>
      </c>
      <c r="D31" s="22" t="s">
        <v>243</v>
      </c>
      <c r="E31" s="24"/>
      <c r="F31" s="22">
        <v>0</v>
      </c>
      <c r="G31" s="22">
        <f>E31</f>
        <v>0</v>
      </c>
      <c r="H31" s="29">
        <f>Inventory_List_Table34141316[[#This Row],[Enheds Pris]]*Inventory_List_Table34141316[[#This Row],[Antal Lager]]</f>
        <v>0</v>
      </c>
      <c r="I31" s="27"/>
      <c r="J31" s="27"/>
      <c r="K31" s="27"/>
      <c r="L31" s="24"/>
    </row>
    <row r="32" spans="2:12" ht="24" customHeight="1">
      <c r="B32" s="28">
        <f>IFERROR((Inventory_List_Table34141316[[#This Row],[Antal Lager]]&lt;=Inventory_List_Table34141316[[#This Row],[Genbestil ved antal]])*(Inventory_List_Table34141316[[#This Row],[Kan ikke bestilles]]="")*valHighlight,0)</f>
        <v>0</v>
      </c>
      <c r="C32" s="24" t="s">
        <v>522</v>
      </c>
      <c r="D32" s="22" t="s">
        <v>244</v>
      </c>
      <c r="E32" s="24"/>
      <c r="F32" s="22">
        <v>0</v>
      </c>
      <c r="G32" s="22">
        <f>E32</f>
        <v>0</v>
      </c>
      <c r="H32" s="29">
        <f>Inventory_List_Table34141316[[#This Row],[Enheds Pris]]*Inventory_List_Table34141316[[#This Row],[Antal Lager]]</f>
        <v>0</v>
      </c>
      <c r="I32" s="27"/>
      <c r="J32" s="27"/>
      <c r="K32" s="27"/>
      <c r="L32" s="24"/>
    </row>
    <row r="33" spans="2:12" ht="24" customHeight="1">
      <c r="B33" s="28">
        <f>IFERROR((Inventory_List_Table34141316[[#This Row],[Antal Lager]]&lt;=Inventory_List_Table34141316[[#This Row],[Genbestil ved antal]])*(Inventory_List_Table34141316[[#This Row],[Kan ikke bestilles]]="")*valHighlight,0)</f>
        <v>0</v>
      </c>
      <c r="C33" s="24" t="s">
        <v>522</v>
      </c>
      <c r="D33" s="22" t="s">
        <v>245</v>
      </c>
      <c r="E33" s="24"/>
      <c r="F33" s="22">
        <v>36</v>
      </c>
      <c r="G33" s="22">
        <v>13</v>
      </c>
      <c r="H33" s="29">
        <f>Inventory_List_Table34141316[[#This Row],[Enheds Pris]]*Inventory_List_Table34141316[[#This Row],[Antal Lager]]</f>
        <v>468</v>
      </c>
      <c r="I33" s="27"/>
      <c r="J33" s="27"/>
      <c r="K33" s="27"/>
      <c r="L33" s="24"/>
    </row>
    <row r="34" spans="2:12" ht="24" customHeight="1">
      <c r="B34" s="28">
        <f>IFERROR((Inventory_List_Table34141316[[#This Row],[Antal Lager]]&lt;=Inventory_List_Table34141316[[#This Row],[Genbestil ved antal]])*(Inventory_List_Table34141316[[#This Row],[Kan ikke bestilles]]="")*valHighlight,0)</f>
        <v>0</v>
      </c>
      <c r="C34" s="24" t="s">
        <v>522</v>
      </c>
      <c r="D34" s="22" t="s">
        <v>246</v>
      </c>
      <c r="E34" s="24"/>
      <c r="F34" s="22">
        <v>15.6</v>
      </c>
      <c r="G34" s="22">
        <v>29</v>
      </c>
      <c r="H34" s="29">
        <f>Inventory_List_Table34141316[[#This Row],[Enheds Pris]]*Inventory_List_Table34141316[[#This Row],[Antal Lager]]</f>
        <v>452.4</v>
      </c>
      <c r="I34" s="27"/>
      <c r="J34" s="27"/>
      <c r="K34" s="27"/>
      <c r="L34" s="24"/>
    </row>
    <row r="35" spans="2:12" ht="24" customHeight="1">
      <c r="B35" s="28">
        <f>IFERROR((Inventory_List_Table34141316[[#This Row],[Antal Lager]]&lt;=Inventory_List_Table34141316[[#This Row],[Genbestil ved antal]])*(Inventory_List_Table34141316[[#This Row],[Kan ikke bestilles]]="")*valHighlight,0)</f>
        <v>0</v>
      </c>
      <c r="C35" s="24" t="s">
        <v>522</v>
      </c>
      <c r="D35" s="22" t="s">
        <v>247</v>
      </c>
      <c r="E35" s="24"/>
      <c r="F35" s="22">
        <v>9.6</v>
      </c>
      <c r="G35" s="22">
        <v>18</v>
      </c>
      <c r="H35" s="29">
        <f>Inventory_List_Table34141316[[#This Row],[Enheds Pris]]*Inventory_List_Table34141316[[#This Row],[Antal Lager]]</f>
        <v>172.79999999999998</v>
      </c>
      <c r="I35" s="27"/>
      <c r="J35" s="27"/>
      <c r="K35" s="27"/>
      <c r="L35" s="24"/>
    </row>
    <row r="36" spans="2:12" ht="24" customHeight="1">
      <c r="B36" s="28">
        <f>IFERROR((Inventory_List_Table34141316[[#This Row],[Antal Lager]]&lt;=Inventory_List_Table34141316[[#This Row],[Genbestil ved antal]])*(Inventory_List_Table34141316[[#This Row],[Kan ikke bestilles]]="")*valHighlight,0)</f>
        <v>0</v>
      </c>
      <c r="C36" s="24" t="s">
        <v>522</v>
      </c>
      <c r="D36" s="22" t="s">
        <v>248</v>
      </c>
      <c r="E36" s="24" t="s">
        <v>524</v>
      </c>
      <c r="F36" s="22">
        <v>5</v>
      </c>
      <c r="G36" s="22">
        <v>200</v>
      </c>
      <c r="H36" s="29">
        <f>Inventory_List_Table34141316[[#This Row],[Enheds Pris]]*Inventory_List_Table34141316[[#This Row],[Antal Lager]]</f>
        <v>1000</v>
      </c>
      <c r="I36" s="27"/>
      <c r="J36" s="27"/>
      <c r="K36" s="27"/>
      <c r="L36" s="24"/>
    </row>
    <row r="37" spans="2:12" ht="24" customHeight="1">
      <c r="B37" s="28">
        <f>IFERROR((Inventory_List_Table34141316[[#This Row],[Antal Lager]]&lt;=Inventory_List_Table34141316[[#This Row],[Genbestil ved antal]])*(Inventory_List_Table34141316[[#This Row],[Kan ikke bestilles]]="")*valHighlight,0)</f>
        <v>0</v>
      </c>
      <c r="C37" s="24" t="s">
        <v>522</v>
      </c>
      <c r="D37" s="22" t="s">
        <v>249</v>
      </c>
      <c r="E37" s="24"/>
      <c r="F37" s="22">
        <v>22.32</v>
      </c>
      <c r="G37" s="22">
        <v>60</v>
      </c>
      <c r="H37" s="29">
        <f>Inventory_List_Table34141316[[#This Row],[Enheds Pris]]*Inventory_List_Table34141316[[#This Row],[Antal Lager]]</f>
        <v>1339.2</v>
      </c>
      <c r="I37" s="27"/>
      <c r="J37" s="27"/>
      <c r="K37" s="27"/>
      <c r="L37" s="24"/>
    </row>
    <row r="38" spans="2:12" ht="24" customHeight="1">
      <c r="B38" s="28">
        <f>IFERROR((Inventory_List_Table34141316[[#This Row],[Antal Lager]]&lt;=Inventory_List_Table34141316[[#This Row],[Genbestil ved antal]])*(Inventory_List_Table34141316[[#This Row],[Kan ikke bestilles]]="")*valHighlight,0)</f>
        <v>0</v>
      </c>
      <c r="C38" s="24" t="s">
        <v>522</v>
      </c>
      <c r="D38" s="22" t="s">
        <v>250</v>
      </c>
      <c r="E38" s="24"/>
      <c r="F38" s="22">
        <v>46.8</v>
      </c>
      <c r="G38" s="22">
        <v>36</v>
      </c>
      <c r="H38" s="29">
        <f>Inventory_List_Table34141316[[#This Row],[Enheds Pris]]*Inventory_List_Table34141316[[#This Row],[Antal Lager]]</f>
        <v>1684.8</v>
      </c>
      <c r="I38" s="27"/>
      <c r="J38" s="27"/>
      <c r="K38" s="27"/>
      <c r="L38" s="24"/>
    </row>
    <row r="39" spans="2:12" ht="24" customHeight="1">
      <c r="B39" s="28">
        <f>IFERROR((Inventory_List_Table34141316[[#This Row],[Antal Lager]]&lt;=Inventory_List_Table34141316[[#This Row],[Genbestil ved antal]])*(Inventory_List_Table34141316[[#This Row],[Kan ikke bestilles]]="")*valHighlight,0)</f>
        <v>0</v>
      </c>
      <c r="C39" s="24" t="s">
        <v>522</v>
      </c>
      <c r="D39" s="22" t="s">
        <v>251</v>
      </c>
      <c r="E39" s="24"/>
      <c r="F39" s="22">
        <v>0</v>
      </c>
      <c r="G39" s="22"/>
      <c r="H39" s="29">
        <f>Inventory_List_Table34141316[[#This Row],[Enheds Pris]]*Inventory_List_Table34141316[[#This Row],[Antal Lager]]</f>
        <v>0</v>
      </c>
      <c r="I39" s="27"/>
      <c r="J39" s="27"/>
      <c r="K39" s="27"/>
      <c r="L39" s="24"/>
    </row>
    <row r="40" spans="2:12" ht="24" customHeight="1">
      <c r="B40" s="28">
        <f>IFERROR((Inventory_List_Table34141316[[#This Row],[Antal Lager]]&lt;=Inventory_List_Table34141316[[#This Row],[Genbestil ved antal]])*(Inventory_List_Table34141316[[#This Row],[Kan ikke bestilles]]="")*valHighlight,0)</f>
        <v>0</v>
      </c>
      <c r="C40" s="24" t="s">
        <v>522</v>
      </c>
      <c r="D40" s="22" t="s">
        <v>252</v>
      </c>
      <c r="E40" s="24"/>
      <c r="F40" s="22">
        <v>200</v>
      </c>
      <c r="G40" s="22">
        <v>3</v>
      </c>
      <c r="H40" s="29">
        <f>Inventory_List_Table34141316[[#This Row],[Enheds Pris]]*Inventory_List_Table34141316[[#This Row],[Antal Lager]]</f>
        <v>600</v>
      </c>
      <c r="I40" s="27"/>
      <c r="J40" s="27"/>
      <c r="K40" s="27"/>
      <c r="L40" s="24"/>
    </row>
    <row r="41" spans="2:12" ht="24" customHeight="1">
      <c r="B41" s="28">
        <f>IFERROR((Inventory_List_Table34141316[[#This Row],[Antal Lager]]&lt;=Inventory_List_Table34141316[[#This Row],[Genbestil ved antal]])*(Inventory_List_Table34141316[[#This Row],[Kan ikke bestilles]]="")*valHighlight,0)</f>
        <v>0</v>
      </c>
      <c r="C41" s="24" t="s">
        <v>522</v>
      </c>
      <c r="D41" s="22" t="s">
        <v>253</v>
      </c>
      <c r="E41" s="24"/>
      <c r="F41" s="22">
        <v>17.100000000000001</v>
      </c>
      <c r="G41" s="22">
        <v>17</v>
      </c>
      <c r="H41" s="29">
        <f>Inventory_List_Table34141316[[#This Row],[Enheds Pris]]*Inventory_List_Table34141316[[#This Row],[Antal Lager]]</f>
        <v>290.70000000000005</v>
      </c>
      <c r="I41" s="27"/>
      <c r="J41" s="27"/>
      <c r="K41" s="27"/>
      <c r="L41" s="24"/>
    </row>
    <row r="42" spans="2:12" ht="24" customHeight="1">
      <c r="B42" s="28">
        <f>IFERROR((Inventory_List_Table34141316[[#This Row],[Antal Lager]]&lt;=Inventory_List_Table34141316[[#This Row],[Genbestil ved antal]])*(Inventory_List_Table34141316[[#This Row],[Kan ikke bestilles]]="")*valHighlight,0)</f>
        <v>0</v>
      </c>
      <c r="C42" s="24" t="s">
        <v>522</v>
      </c>
      <c r="D42" s="22" t="s">
        <v>254</v>
      </c>
      <c r="E42" s="24"/>
      <c r="F42" s="22">
        <v>0</v>
      </c>
      <c r="G42" s="22">
        <v>1</v>
      </c>
      <c r="H42" s="29">
        <f>Inventory_List_Table34141316[[#This Row],[Enheds Pris]]*Inventory_List_Table34141316[[#This Row],[Antal Lager]]</f>
        <v>0</v>
      </c>
      <c r="I42" s="27"/>
      <c r="J42" s="27"/>
      <c r="K42" s="27"/>
      <c r="L42" s="24"/>
    </row>
    <row r="43" spans="2:12" ht="24" customHeight="1">
      <c r="B43" s="28">
        <f>IFERROR((Inventory_List_Table34141316[[#This Row],[Antal Lager]]&lt;=Inventory_List_Table34141316[[#This Row],[Genbestil ved antal]])*(Inventory_List_Table34141316[[#This Row],[Kan ikke bestilles]]="")*valHighlight,0)</f>
        <v>0</v>
      </c>
      <c r="C43" s="24" t="s">
        <v>522</v>
      </c>
      <c r="D43" s="22" t="s">
        <v>255</v>
      </c>
      <c r="E43" s="24"/>
      <c r="F43" s="22">
        <v>7.81</v>
      </c>
      <c r="G43" s="22">
        <v>336</v>
      </c>
      <c r="H43" s="29">
        <f>Inventory_List_Table34141316[[#This Row],[Enheds Pris]]*Inventory_List_Table34141316[[#This Row],[Antal Lager]]</f>
        <v>2624.16</v>
      </c>
      <c r="I43" s="27"/>
      <c r="J43" s="27"/>
      <c r="K43" s="27"/>
      <c r="L43" s="24"/>
    </row>
    <row r="44" spans="2:12" ht="24" customHeight="1">
      <c r="B44" s="28">
        <f>IFERROR((Inventory_List_Table34141316[[#This Row],[Antal Lager]]&lt;=Inventory_List_Table34141316[[#This Row],[Genbestil ved antal]])*(Inventory_List_Table34141316[[#This Row],[Kan ikke bestilles]]="")*valHighlight,0)</f>
        <v>0</v>
      </c>
      <c r="C44" s="24" t="s">
        <v>522</v>
      </c>
      <c r="D44" s="22" t="s">
        <v>256</v>
      </c>
      <c r="E44" s="24"/>
      <c r="F44" s="22">
        <v>0</v>
      </c>
      <c r="G44" s="22">
        <v>11</v>
      </c>
      <c r="H44" s="29">
        <f>Inventory_List_Table34141316[[#This Row],[Enheds Pris]]*Inventory_List_Table34141316[[#This Row],[Antal Lager]]</f>
        <v>0</v>
      </c>
      <c r="I44" s="27"/>
      <c r="J44" s="27"/>
      <c r="K44" s="27"/>
      <c r="L44" s="24"/>
    </row>
    <row r="45" spans="2:12" ht="24" customHeight="1">
      <c r="B45" s="28">
        <f>IFERROR((Inventory_List_Table34141316[[#This Row],[Antal Lager]]&lt;=Inventory_List_Table34141316[[#This Row],[Genbestil ved antal]])*(Inventory_List_Table34141316[[#This Row],[Kan ikke bestilles]]="")*valHighlight,0)</f>
        <v>0</v>
      </c>
      <c r="C45" s="24" t="s">
        <v>522</v>
      </c>
      <c r="D45" s="22" t="s">
        <v>257</v>
      </c>
      <c r="E45" s="24"/>
      <c r="F45" s="22">
        <v>0</v>
      </c>
      <c r="G45" s="22">
        <v>17</v>
      </c>
      <c r="H45" s="29">
        <f>Inventory_List_Table34141316[[#This Row],[Enheds Pris]]*Inventory_List_Table34141316[[#This Row],[Antal Lager]]</f>
        <v>0</v>
      </c>
      <c r="I45" s="27"/>
      <c r="J45" s="27"/>
      <c r="K45" s="27"/>
      <c r="L45" s="24"/>
    </row>
    <row r="46" spans="2:12" ht="24" customHeight="1">
      <c r="B46" s="28">
        <f>IFERROR((Inventory_List_Table34141316[[#This Row],[Antal Lager]]&lt;=Inventory_List_Table34141316[[#This Row],[Genbestil ved antal]])*(Inventory_List_Table34141316[[#This Row],[Kan ikke bestilles]]="")*valHighlight,0)</f>
        <v>0</v>
      </c>
      <c r="C46" s="24" t="s">
        <v>522</v>
      </c>
      <c r="D46" s="22" t="s">
        <v>258</v>
      </c>
      <c r="E46" s="24"/>
      <c r="F46" s="22">
        <v>0</v>
      </c>
      <c r="G46" s="22">
        <v>13</v>
      </c>
      <c r="H46" s="29">
        <f>Inventory_List_Table34141316[[#This Row],[Enheds Pris]]*Inventory_List_Table34141316[[#This Row],[Antal Lager]]</f>
        <v>0</v>
      </c>
      <c r="I46" s="27"/>
      <c r="J46" s="27"/>
      <c r="K46" s="27"/>
      <c r="L46" s="24"/>
    </row>
    <row r="47" spans="2:12" ht="24" customHeight="1">
      <c r="B47" s="28">
        <f>IFERROR((Inventory_List_Table34141316[[#This Row],[Antal Lager]]&lt;=Inventory_List_Table34141316[[#This Row],[Genbestil ved antal]])*(Inventory_List_Table34141316[[#This Row],[Kan ikke bestilles]]="")*valHighlight,0)</f>
        <v>0</v>
      </c>
      <c r="C47" s="24" t="s">
        <v>522</v>
      </c>
      <c r="D47" s="22" t="s">
        <v>259</v>
      </c>
      <c r="E47" s="24"/>
      <c r="F47" s="22">
        <v>22.32</v>
      </c>
      <c r="G47" s="22">
        <v>26</v>
      </c>
      <c r="H47" s="29">
        <f>Inventory_List_Table34141316[[#This Row],[Enheds Pris]]*Inventory_List_Table34141316[[#This Row],[Antal Lager]]</f>
        <v>580.32000000000005</v>
      </c>
      <c r="I47" s="27"/>
      <c r="J47" s="27"/>
      <c r="K47" s="27"/>
      <c r="L47" s="24"/>
    </row>
    <row r="48" spans="2:12" ht="24" customHeight="1">
      <c r="B48" s="28">
        <f>IFERROR((Inventory_List_Table34141316[[#This Row],[Antal Lager]]&lt;=Inventory_List_Table34141316[[#This Row],[Genbestil ved antal]])*(Inventory_List_Table34141316[[#This Row],[Kan ikke bestilles]]="")*valHighlight,0)</f>
        <v>0</v>
      </c>
      <c r="C48" s="24" t="s">
        <v>522</v>
      </c>
      <c r="D48" s="22" t="s">
        <v>260</v>
      </c>
      <c r="E48" s="24"/>
      <c r="F48" s="22">
        <v>0</v>
      </c>
      <c r="G48" s="22">
        <v>8</v>
      </c>
      <c r="H48" s="29">
        <f>Inventory_List_Table34141316[[#This Row],[Enheds Pris]]*Inventory_List_Table34141316[[#This Row],[Antal Lager]]</f>
        <v>0</v>
      </c>
      <c r="I48" s="27"/>
      <c r="J48" s="27"/>
      <c r="K48" s="27"/>
      <c r="L48" s="24"/>
    </row>
    <row r="49" spans="2:12" ht="24" customHeight="1">
      <c r="B49" s="28">
        <f>IFERROR((Inventory_List_Table34141316[[#This Row],[Antal Lager]]&lt;=Inventory_List_Table34141316[[#This Row],[Genbestil ved antal]])*(Inventory_List_Table34141316[[#This Row],[Kan ikke bestilles]]="")*valHighlight,0)</f>
        <v>0</v>
      </c>
      <c r="C49" s="24" t="s">
        <v>522</v>
      </c>
      <c r="D49" s="22" t="s">
        <v>261</v>
      </c>
      <c r="E49" s="24"/>
      <c r="F49" s="22">
        <v>0</v>
      </c>
      <c r="G49" s="22">
        <v>28</v>
      </c>
      <c r="H49" s="29">
        <f>Inventory_List_Table34141316[[#This Row],[Enheds Pris]]*Inventory_List_Table34141316[[#This Row],[Antal Lager]]</f>
        <v>0</v>
      </c>
      <c r="I49" s="27"/>
      <c r="J49" s="27"/>
      <c r="K49" s="27"/>
      <c r="L49" s="24"/>
    </row>
    <row r="50" spans="2:12" ht="24" customHeight="1">
      <c r="B50" s="28">
        <f>IFERROR((Inventory_List_Table34141316[[#This Row],[Antal Lager]]&lt;=Inventory_List_Table34141316[[#This Row],[Genbestil ved antal]])*(Inventory_List_Table34141316[[#This Row],[Kan ikke bestilles]]="")*valHighlight,0)</f>
        <v>0</v>
      </c>
      <c r="C50" s="24" t="s">
        <v>522</v>
      </c>
      <c r="D50" s="22"/>
      <c r="E50" s="24"/>
      <c r="F50" s="22"/>
      <c r="G50" s="22"/>
      <c r="H50" s="29">
        <f>Inventory_List_Table34141316[[#This Row],[Enheds Pris]]*Inventory_List_Table34141316[[#This Row],[Antal Lager]]</f>
        <v>0</v>
      </c>
      <c r="I50" s="27"/>
      <c r="J50" s="27"/>
      <c r="K50" s="27"/>
      <c r="L50" s="24"/>
    </row>
    <row r="51" spans="2:12" ht="24" customHeight="1">
      <c r="B51" s="28">
        <f>IFERROR((Inventory_List_Table34141316[[#This Row],[Antal Lager]]&lt;=Inventory_List_Table34141316[[#This Row],[Genbestil ved antal]])*(Inventory_List_Table34141316[[#This Row],[Kan ikke bestilles]]="")*valHighlight,0)</f>
        <v>0</v>
      </c>
      <c r="C51" s="24" t="s">
        <v>522</v>
      </c>
      <c r="D51" s="22" t="s">
        <v>262</v>
      </c>
      <c r="E51" s="24"/>
      <c r="F51" s="22">
        <v>34</v>
      </c>
      <c r="G51" s="22">
        <v>6</v>
      </c>
      <c r="H51" s="29">
        <f>Inventory_List_Table34141316[[#This Row],[Enheds Pris]]*Inventory_List_Table34141316[[#This Row],[Antal Lager]]</f>
        <v>204</v>
      </c>
      <c r="I51" s="27"/>
      <c r="J51" s="27"/>
      <c r="K51" s="27"/>
      <c r="L51" s="24"/>
    </row>
    <row r="52" spans="2:12" ht="24" customHeight="1">
      <c r="B52" s="28">
        <f>IFERROR((Inventory_List_Table34141316[[#This Row],[Antal Lager]]&lt;=Inventory_List_Table34141316[[#This Row],[Genbestil ved antal]])*(Inventory_List_Table34141316[[#This Row],[Kan ikke bestilles]]="")*valHighlight,0)</f>
        <v>0</v>
      </c>
      <c r="C52" s="24" t="s">
        <v>522</v>
      </c>
      <c r="D52" s="22" t="s">
        <v>263</v>
      </c>
      <c r="E52" s="24"/>
      <c r="F52" s="22">
        <v>542.74</v>
      </c>
      <c r="G52" s="22"/>
      <c r="H52" s="29">
        <f>Inventory_List_Table34141316[[#This Row],[Enheds Pris]]*Inventory_List_Table34141316[[#This Row],[Antal Lager]]</f>
        <v>0</v>
      </c>
      <c r="I52" s="27"/>
      <c r="J52" s="27"/>
      <c r="K52" s="27"/>
      <c r="L52" s="24"/>
    </row>
    <row r="53" spans="2:12" ht="24" customHeight="1">
      <c r="B53" s="28">
        <f>IFERROR((Inventory_List_Table34141316[[#This Row],[Antal Lager]]&lt;=Inventory_List_Table34141316[[#This Row],[Genbestil ved antal]])*(Inventory_List_Table34141316[[#This Row],[Kan ikke bestilles]]="")*valHighlight,0)</f>
        <v>0</v>
      </c>
      <c r="C53" s="24" t="s">
        <v>522</v>
      </c>
      <c r="D53" s="22" t="s">
        <v>264</v>
      </c>
      <c r="E53" s="24"/>
      <c r="F53" s="22">
        <v>0</v>
      </c>
      <c r="G53" s="22">
        <v>0</v>
      </c>
      <c r="H53" s="29">
        <f>Inventory_List_Table34141316[[#This Row],[Enheds Pris]]*Inventory_List_Table34141316[[#This Row],[Antal Lager]]</f>
        <v>0</v>
      </c>
      <c r="I53" s="27"/>
      <c r="J53" s="27"/>
      <c r="K53" s="27"/>
      <c r="L53" s="24"/>
    </row>
    <row r="54" spans="2:12" ht="24" customHeight="1">
      <c r="B54" s="28">
        <f>IFERROR((Inventory_List_Table34141316[[#This Row],[Antal Lager]]&lt;=Inventory_List_Table34141316[[#This Row],[Genbestil ved antal]])*(Inventory_List_Table34141316[[#This Row],[Kan ikke bestilles]]="")*valHighlight,0)</f>
        <v>0</v>
      </c>
      <c r="C54" s="24" t="s">
        <v>522</v>
      </c>
      <c r="D54" s="22" t="s">
        <v>265</v>
      </c>
      <c r="E54" s="24"/>
      <c r="F54" s="22">
        <v>240</v>
      </c>
      <c r="G54" s="22">
        <v>0</v>
      </c>
      <c r="H54" s="29">
        <f>Inventory_List_Table34141316[[#This Row],[Enheds Pris]]*Inventory_List_Table34141316[[#This Row],[Antal Lager]]</f>
        <v>0</v>
      </c>
      <c r="I54" s="27"/>
      <c r="J54" s="27"/>
      <c r="K54" s="27"/>
      <c r="L54" s="24"/>
    </row>
    <row r="55" spans="2:12" ht="24" customHeight="1">
      <c r="B55" s="28">
        <f>IFERROR((Inventory_List_Table34141316[[#This Row],[Antal Lager]]&lt;=Inventory_List_Table34141316[[#This Row],[Genbestil ved antal]])*(Inventory_List_Table34141316[[#This Row],[Kan ikke bestilles]]="")*valHighlight,0)</f>
        <v>0</v>
      </c>
      <c r="C55" s="24" t="s">
        <v>522</v>
      </c>
      <c r="D55" s="22" t="s">
        <v>266</v>
      </c>
      <c r="E55" s="24"/>
      <c r="F55" s="22">
        <v>260</v>
      </c>
      <c r="G55" s="22">
        <v>0</v>
      </c>
      <c r="H55" s="29">
        <f>Inventory_List_Table34141316[[#This Row],[Enheds Pris]]*Inventory_List_Table34141316[[#This Row],[Antal Lager]]</f>
        <v>0</v>
      </c>
      <c r="I55" s="27"/>
      <c r="J55" s="27"/>
      <c r="K55" s="27"/>
      <c r="L55" s="24"/>
    </row>
    <row r="56" spans="2:12" ht="24" customHeight="1">
      <c r="B56" s="28">
        <f>IFERROR((Inventory_List_Table34141316[[#This Row],[Antal Lager]]&lt;=Inventory_List_Table34141316[[#This Row],[Genbestil ved antal]])*(Inventory_List_Table34141316[[#This Row],[Kan ikke bestilles]]="")*valHighlight,0)</f>
        <v>0</v>
      </c>
      <c r="C56" s="24" t="s">
        <v>522</v>
      </c>
      <c r="D56" s="22" t="s">
        <v>267</v>
      </c>
      <c r="E56" s="24" t="s">
        <v>339</v>
      </c>
      <c r="F56" s="22">
        <v>0</v>
      </c>
      <c r="G56" s="22">
        <v>0</v>
      </c>
      <c r="H56" s="29">
        <f>Inventory_List_Table34141316[[#This Row],[Enheds Pris]]*Inventory_List_Table34141316[[#This Row],[Antal Lager]]</f>
        <v>0</v>
      </c>
      <c r="I56" s="27"/>
      <c r="J56" s="27"/>
      <c r="K56" s="27"/>
      <c r="L56" s="24"/>
    </row>
    <row r="57" spans="2:12" ht="24" customHeight="1">
      <c r="B57" s="28">
        <f>IFERROR((Inventory_List_Table34141316[[#This Row],[Antal Lager]]&lt;=Inventory_List_Table34141316[[#This Row],[Genbestil ved antal]])*(Inventory_List_Table34141316[[#This Row],[Kan ikke bestilles]]="")*valHighlight,0)</f>
        <v>0</v>
      </c>
      <c r="C57" s="24" t="s">
        <v>522</v>
      </c>
      <c r="D57" s="22" t="s">
        <v>268</v>
      </c>
      <c r="E57" s="24" t="s">
        <v>339</v>
      </c>
      <c r="F57" s="22">
        <v>0</v>
      </c>
      <c r="G57" s="22">
        <v>0</v>
      </c>
      <c r="H57" s="29">
        <f>Inventory_List_Table34141316[[#This Row],[Enheds Pris]]*Inventory_List_Table34141316[[#This Row],[Antal Lager]]</f>
        <v>0</v>
      </c>
      <c r="I57" s="27"/>
      <c r="J57" s="27"/>
      <c r="K57" s="27"/>
      <c r="L57" s="24"/>
    </row>
    <row r="58" spans="2:12" ht="24" customHeight="1">
      <c r="B58" s="28">
        <f>IFERROR((Inventory_List_Table34141316[[#This Row],[Antal Lager]]&lt;=Inventory_List_Table34141316[[#This Row],[Genbestil ved antal]])*(Inventory_List_Table34141316[[#This Row],[Kan ikke bestilles]]="")*valHighlight,0)</f>
        <v>0</v>
      </c>
      <c r="C58" s="24" t="s">
        <v>522</v>
      </c>
      <c r="D58" s="22" t="s">
        <v>269</v>
      </c>
      <c r="E58" s="24" t="s">
        <v>339</v>
      </c>
      <c r="F58" s="22">
        <v>0</v>
      </c>
      <c r="G58" s="22">
        <v>3</v>
      </c>
      <c r="H58" s="29">
        <f>Inventory_List_Table34141316[[#This Row],[Enheds Pris]]*Inventory_List_Table34141316[[#This Row],[Antal Lager]]</f>
        <v>0</v>
      </c>
      <c r="I58" s="27"/>
      <c r="J58" s="27"/>
      <c r="K58" s="27"/>
      <c r="L58" s="24"/>
    </row>
    <row r="59" spans="2:12" ht="24" customHeight="1">
      <c r="B59" s="28">
        <f>IFERROR((Inventory_List_Table34141316[[#This Row],[Antal Lager]]&lt;=Inventory_List_Table34141316[[#This Row],[Genbestil ved antal]])*(Inventory_List_Table34141316[[#This Row],[Kan ikke bestilles]]="")*valHighlight,0)</f>
        <v>0</v>
      </c>
      <c r="C59" s="24" t="s">
        <v>522</v>
      </c>
      <c r="D59" s="22" t="s">
        <v>270</v>
      </c>
      <c r="E59" s="24" t="s">
        <v>339</v>
      </c>
      <c r="F59" s="22">
        <v>600</v>
      </c>
      <c r="G59" s="22">
        <v>2</v>
      </c>
      <c r="H59" s="29">
        <f>Inventory_List_Table34141316[[#This Row],[Enheds Pris]]*Inventory_List_Table34141316[[#This Row],[Antal Lager]]</f>
        <v>1200</v>
      </c>
      <c r="I59" s="27"/>
      <c r="J59" s="27"/>
      <c r="K59" s="27"/>
      <c r="L59" s="24"/>
    </row>
    <row r="60" spans="2:12" ht="24" customHeight="1">
      <c r="B60" s="28">
        <f>IFERROR((Inventory_List_Table34141316[[#This Row],[Antal Lager]]&lt;=Inventory_List_Table34141316[[#This Row],[Genbestil ved antal]])*(Inventory_List_Table34141316[[#This Row],[Kan ikke bestilles]]="")*valHighlight,0)</f>
        <v>0</v>
      </c>
      <c r="C60" s="24" t="s">
        <v>522</v>
      </c>
      <c r="D60" s="22" t="s">
        <v>271</v>
      </c>
      <c r="E60" s="24" t="s">
        <v>339</v>
      </c>
      <c r="F60" s="22">
        <v>10</v>
      </c>
      <c r="G60" s="22">
        <v>0</v>
      </c>
      <c r="H60" s="29">
        <f>Inventory_List_Table34141316[[#This Row],[Enheds Pris]]*Inventory_List_Table34141316[[#This Row],[Antal Lager]]</f>
        <v>0</v>
      </c>
      <c r="I60" s="27"/>
      <c r="J60" s="27"/>
      <c r="K60" s="27"/>
      <c r="L60" s="24"/>
    </row>
    <row r="61" spans="2:12" ht="24" customHeight="1">
      <c r="B61" s="28">
        <f>IFERROR((Inventory_List_Table34141316[[#This Row],[Antal Lager]]&lt;=Inventory_List_Table34141316[[#This Row],[Genbestil ved antal]])*(Inventory_List_Table34141316[[#This Row],[Kan ikke bestilles]]="")*valHighlight,0)</f>
        <v>0</v>
      </c>
      <c r="C61" s="24" t="s">
        <v>522</v>
      </c>
      <c r="D61" s="22" t="s">
        <v>272</v>
      </c>
      <c r="E61" s="24"/>
      <c r="F61" s="22">
        <v>99</v>
      </c>
      <c r="G61" s="22">
        <v>0</v>
      </c>
      <c r="H61" s="29">
        <f>Inventory_List_Table34141316[[#This Row],[Enheds Pris]]*Inventory_List_Table34141316[[#This Row],[Antal Lager]]</f>
        <v>0</v>
      </c>
      <c r="I61" s="27"/>
      <c r="J61" s="27"/>
      <c r="K61" s="27"/>
      <c r="L61" s="24"/>
    </row>
    <row r="62" spans="2:12" ht="24" customHeight="1">
      <c r="B62" s="28">
        <f>IFERROR((Inventory_List_Table34141316[[#This Row],[Antal Lager]]&lt;=Inventory_List_Table34141316[[#This Row],[Genbestil ved antal]])*(Inventory_List_Table34141316[[#This Row],[Kan ikke bestilles]]="")*valHighlight,0)</f>
        <v>0</v>
      </c>
      <c r="C62" s="24" t="s">
        <v>522</v>
      </c>
      <c r="D62" s="22" t="s">
        <v>273</v>
      </c>
      <c r="E62" s="24"/>
      <c r="F62" s="22">
        <v>0</v>
      </c>
      <c r="G62" s="71">
        <v>24</v>
      </c>
      <c r="H62" s="29">
        <f>Inventory_List_Table34141316[[#This Row],[Enheds Pris]]*Inventory_List_Table34141316[[#This Row],[Antal Lager]]</f>
        <v>0</v>
      </c>
      <c r="I62" s="27"/>
      <c r="J62" s="27"/>
      <c r="K62" s="27"/>
      <c r="L62" s="24"/>
    </row>
    <row r="63" spans="2:12" ht="24" customHeight="1">
      <c r="B63" s="28">
        <f>IFERROR((Inventory_List_Table34141316[[#This Row],[Antal Lager]]&lt;=Inventory_List_Table34141316[[#This Row],[Genbestil ved antal]])*(Inventory_List_Table34141316[[#This Row],[Kan ikke bestilles]]="")*valHighlight,0)</f>
        <v>0</v>
      </c>
      <c r="C63" s="24" t="s">
        <v>522</v>
      </c>
      <c r="D63" s="22" t="s">
        <v>274</v>
      </c>
      <c r="E63" s="24"/>
      <c r="F63" s="22">
        <v>0</v>
      </c>
      <c r="G63" s="70">
        <v>8</v>
      </c>
      <c r="H63" s="29">
        <f>Inventory_List_Table34141316[[#This Row],[Enheds Pris]]*Inventory_List_Table34141316[[#This Row],[Antal Lager]]</f>
        <v>0</v>
      </c>
      <c r="I63" s="27"/>
      <c r="J63" s="27"/>
      <c r="K63" s="27"/>
      <c r="L63" s="24"/>
    </row>
    <row r="64" spans="2:12" ht="24" customHeight="1">
      <c r="B64" s="28">
        <f>IFERROR((Inventory_List_Table34141316[[#This Row],[Antal Lager]]&lt;=Inventory_List_Table34141316[[#This Row],[Genbestil ved antal]])*(Inventory_List_Table34141316[[#This Row],[Kan ikke bestilles]]="")*valHighlight,0)</f>
        <v>0</v>
      </c>
      <c r="C64" s="24" t="s">
        <v>522</v>
      </c>
      <c r="D64" s="22" t="s">
        <v>275</v>
      </c>
      <c r="E64" s="24"/>
      <c r="F64" s="22">
        <v>0</v>
      </c>
      <c r="G64" s="22">
        <v>7</v>
      </c>
      <c r="H64" s="29">
        <f>Inventory_List_Table34141316[[#This Row],[Enheds Pris]]*Inventory_List_Table34141316[[#This Row],[Antal Lager]]</f>
        <v>0</v>
      </c>
      <c r="I64" s="27"/>
      <c r="J64" s="27"/>
      <c r="K64" s="27"/>
      <c r="L64" s="24"/>
    </row>
    <row r="65" spans="2:12" ht="24" customHeight="1">
      <c r="B65" s="28">
        <f>IFERROR((Inventory_List_Table34141316[[#This Row],[Antal Lager]]&lt;=Inventory_List_Table34141316[[#This Row],[Genbestil ved antal]])*(Inventory_List_Table34141316[[#This Row],[Kan ikke bestilles]]="")*valHighlight,0)</f>
        <v>0</v>
      </c>
      <c r="C65" s="24" t="s">
        <v>522</v>
      </c>
      <c r="D65" s="22" t="s">
        <v>276</v>
      </c>
      <c r="E65" s="24"/>
      <c r="F65" s="22">
        <v>75</v>
      </c>
      <c r="G65" s="22">
        <v>0</v>
      </c>
      <c r="H65" s="29">
        <f>Inventory_List_Table34141316[[#This Row],[Enheds Pris]]*Inventory_List_Table34141316[[#This Row],[Antal Lager]]</f>
        <v>0</v>
      </c>
      <c r="I65" s="27"/>
      <c r="J65" s="27"/>
      <c r="K65" s="27"/>
      <c r="L65" s="24"/>
    </row>
    <row r="66" spans="2:12" ht="24" customHeight="1">
      <c r="B66" s="28">
        <f>IFERROR((Inventory_List_Table34141316[[#This Row],[Antal Lager]]&lt;=Inventory_List_Table34141316[[#This Row],[Genbestil ved antal]])*(Inventory_List_Table34141316[[#This Row],[Kan ikke bestilles]]="")*valHighlight,0)</f>
        <v>0</v>
      </c>
      <c r="C66" s="24" t="s">
        <v>522</v>
      </c>
      <c r="D66" s="22"/>
      <c r="E66" s="24"/>
      <c r="F66" s="22">
        <v>0</v>
      </c>
      <c r="G66" s="22"/>
      <c r="H66" s="29">
        <f>Inventory_List_Table34141316[[#This Row],[Enheds Pris]]*Inventory_List_Table34141316[[#This Row],[Antal Lager]]</f>
        <v>0</v>
      </c>
      <c r="I66" s="27"/>
      <c r="J66" s="27"/>
      <c r="K66" s="27"/>
      <c r="L66" s="24"/>
    </row>
    <row r="67" spans="2:12" ht="24" customHeight="1">
      <c r="B67" s="28">
        <f>IFERROR((Inventory_List_Table34141316[[#This Row],[Antal Lager]]&lt;=Inventory_List_Table34141316[[#This Row],[Genbestil ved antal]])*(Inventory_List_Table34141316[[#This Row],[Kan ikke bestilles]]="")*valHighlight,0)</f>
        <v>0</v>
      </c>
      <c r="C67" s="24" t="s">
        <v>522</v>
      </c>
      <c r="D67" s="22" t="s">
        <v>277</v>
      </c>
      <c r="E67" s="24"/>
      <c r="F67" s="22">
        <v>0</v>
      </c>
      <c r="G67" s="22"/>
      <c r="H67" s="29">
        <f>Inventory_List_Table34141316[[#This Row],[Enheds Pris]]*Inventory_List_Table34141316[[#This Row],[Antal Lager]]</f>
        <v>0</v>
      </c>
      <c r="I67" s="27"/>
      <c r="J67" s="27"/>
      <c r="K67" s="27"/>
      <c r="L67" s="24"/>
    </row>
    <row r="68" spans="2:12" ht="24" customHeight="1">
      <c r="B68" s="28">
        <f>IFERROR((Inventory_List_Table34141316[[#This Row],[Antal Lager]]&lt;=Inventory_List_Table34141316[[#This Row],[Genbestil ved antal]])*(Inventory_List_Table34141316[[#This Row],[Kan ikke bestilles]]="")*valHighlight,0)</f>
        <v>0</v>
      </c>
      <c r="C68" s="24" t="s">
        <v>522</v>
      </c>
      <c r="D68" s="22" t="s">
        <v>278</v>
      </c>
      <c r="E68" s="24"/>
      <c r="F68" s="22">
        <v>0</v>
      </c>
      <c r="G68" s="22">
        <v>1</v>
      </c>
      <c r="H68" s="29">
        <f>Inventory_List_Table34141316[[#This Row],[Enheds Pris]]*Inventory_List_Table34141316[[#This Row],[Antal Lager]]</f>
        <v>0</v>
      </c>
      <c r="I68" s="27"/>
      <c r="J68" s="27"/>
      <c r="K68" s="27"/>
      <c r="L68" s="24"/>
    </row>
    <row r="69" spans="2:12" ht="24" customHeight="1">
      <c r="B69" s="28">
        <f>IFERROR((Inventory_List_Table34141316[[#This Row],[Antal Lager]]&lt;=Inventory_List_Table34141316[[#This Row],[Genbestil ved antal]])*(Inventory_List_Table34141316[[#This Row],[Kan ikke bestilles]]="")*valHighlight,0)</f>
        <v>0</v>
      </c>
      <c r="C69" s="24" t="s">
        <v>522</v>
      </c>
      <c r="D69" s="22" t="s">
        <v>279</v>
      </c>
      <c r="E69" s="24"/>
      <c r="F69" s="22">
        <v>0</v>
      </c>
      <c r="G69" s="22">
        <v>2</v>
      </c>
      <c r="H69" s="29">
        <f>Inventory_List_Table34141316[[#This Row],[Enheds Pris]]*Inventory_List_Table34141316[[#This Row],[Antal Lager]]</f>
        <v>0</v>
      </c>
      <c r="I69" s="27"/>
      <c r="J69" s="27"/>
      <c r="K69" s="27"/>
      <c r="L69" s="24"/>
    </row>
    <row r="70" spans="2:12" ht="24" customHeight="1">
      <c r="B70" s="28">
        <f>IFERROR((Inventory_List_Table34141316[[#This Row],[Antal Lager]]&lt;=Inventory_List_Table34141316[[#This Row],[Genbestil ved antal]])*(Inventory_List_Table34141316[[#This Row],[Kan ikke bestilles]]="")*valHighlight,0)</f>
        <v>0</v>
      </c>
      <c r="C70" s="24" t="s">
        <v>522</v>
      </c>
      <c r="D70" s="22" t="s">
        <v>280</v>
      </c>
      <c r="E70" s="24"/>
      <c r="F70" s="22">
        <v>0</v>
      </c>
      <c r="G70" s="22"/>
      <c r="H70" s="29">
        <f>Inventory_List_Table34141316[[#This Row],[Enheds Pris]]*Inventory_List_Table34141316[[#This Row],[Antal Lager]]</f>
        <v>0</v>
      </c>
      <c r="I70" s="27"/>
      <c r="J70" s="27"/>
      <c r="K70" s="27"/>
      <c r="L70" s="24"/>
    </row>
    <row r="71" spans="2:12" ht="24" customHeight="1">
      <c r="B71" s="28">
        <f>IFERROR((Inventory_List_Table34141316[[#This Row],[Antal Lager]]&lt;=Inventory_List_Table34141316[[#This Row],[Genbestil ved antal]])*(Inventory_List_Table34141316[[#This Row],[Kan ikke bestilles]]="")*valHighlight,0)</f>
        <v>0</v>
      </c>
      <c r="C71" s="24" t="s">
        <v>522</v>
      </c>
      <c r="D71" s="22" t="s">
        <v>281</v>
      </c>
      <c r="E71" s="24"/>
      <c r="F71" s="22">
        <v>0</v>
      </c>
      <c r="G71" s="22">
        <v>8</v>
      </c>
      <c r="H71" s="29">
        <f>Inventory_List_Table34141316[[#This Row],[Enheds Pris]]*Inventory_List_Table34141316[[#This Row],[Antal Lager]]</f>
        <v>0</v>
      </c>
      <c r="I71" s="27"/>
      <c r="J71" s="27"/>
      <c r="K71" s="27"/>
      <c r="L71" s="24"/>
    </row>
    <row r="72" spans="2:12" ht="24" customHeight="1">
      <c r="B72" s="28">
        <f>IFERROR((Inventory_List_Table34141316[[#This Row],[Antal Lager]]&lt;=Inventory_List_Table34141316[[#This Row],[Genbestil ved antal]])*(Inventory_List_Table34141316[[#This Row],[Kan ikke bestilles]]="")*valHighlight,0)</f>
        <v>0</v>
      </c>
      <c r="C72" s="24" t="s">
        <v>522</v>
      </c>
      <c r="D72" s="22" t="s">
        <v>282</v>
      </c>
      <c r="E72" s="24"/>
      <c r="F72" s="22">
        <v>0</v>
      </c>
      <c r="G72" s="22"/>
      <c r="H72" s="29">
        <f>Inventory_List_Table34141316[[#This Row],[Enheds Pris]]*Inventory_List_Table34141316[[#This Row],[Antal Lager]]</f>
        <v>0</v>
      </c>
      <c r="I72" s="27"/>
      <c r="J72" s="27"/>
      <c r="K72" s="27"/>
      <c r="L72" s="24"/>
    </row>
    <row r="73" spans="2:12" ht="24" customHeight="1">
      <c r="B73" s="28">
        <f>IFERROR((Inventory_List_Table34141316[[#This Row],[Antal Lager]]&lt;=Inventory_List_Table34141316[[#This Row],[Genbestil ved antal]])*(Inventory_List_Table34141316[[#This Row],[Kan ikke bestilles]]="")*valHighlight,0)</f>
        <v>0</v>
      </c>
      <c r="C73" s="24" t="s">
        <v>522</v>
      </c>
      <c r="D73" s="22"/>
      <c r="E73" s="24"/>
      <c r="F73" s="22"/>
      <c r="G73" s="22"/>
      <c r="H73" s="29">
        <f>Inventory_List_Table34141316[[#This Row],[Enheds Pris]]*Inventory_List_Table34141316[[#This Row],[Antal Lager]]</f>
        <v>0</v>
      </c>
      <c r="I73" s="27"/>
      <c r="J73" s="27"/>
      <c r="K73" s="27"/>
      <c r="L73" s="24"/>
    </row>
    <row r="74" spans="2:12" ht="24" customHeight="1">
      <c r="B74" s="28">
        <f>IFERROR((Inventory_List_Table34141316[[#This Row],[Antal Lager]]&lt;=Inventory_List_Table34141316[[#This Row],[Genbestil ved antal]])*(Inventory_List_Table34141316[[#This Row],[Kan ikke bestilles]]="")*valHighlight,0)</f>
        <v>0</v>
      </c>
      <c r="C74" s="24" t="s">
        <v>522</v>
      </c>
      <c r="D74" s="22" t="s">
        <v>283</v>
      </c>
      <c r="E74" s="24"/>
      <c r="F74" s="22">
        <v>40</v>
      </c>
      <c r="G74" s="22">
        <v>2</v>
      </c>
      <c r="H74" s="29">
        <f>Inventory_List_Table34141316[[#This Row],[Enheds Pris]]*Inventory_List_Table34141316[[#This Row],[Antal Lager]]</f>
        <v>80</v>
      </c>
      <c r="I74" s="27"/>
      <c r="J74" s="27"/>
      <c r="K74" s="27"/>
      <c r="L74" s="24"/>
    </row>
    <row r="75" spans="2:12" ht="24" customHeight="1">
      <c r="B75" s="28">
        <f>IFERROR((Inventory_List_Table34141316[[#This Row],[Antal Lager]]&lt;=Inventory_List_Table34141316[[#This Row],[Genbestil ved antal]])*(Inventory_List_Table34141316[[#This Row],[Kan ikke bestilles]]="")*valHighlight,0)</f>
        <v>0</v>
      </c>
      <c r="C75" s="24" t="s">
        <v>522</v>
      </c>
      <c r="D75" s="22" t="s">
        <v>523</v>
      </c>
      <c r="E75" s="24"/>
      <c r="F75" s="22">
        <v>70</v>
      </c>
      <c r="G75" s="22">
        <f>9+59</f>
        <v>68</v>
      </c>
      <c r="H75" s="29">
        <f>Inventory_List_Table34141316[[#This Row],[Enheds Pris]]*Inventory_List_Table34141316[[#This Row],[Antal Lager]]</f>
        <v>4760</v>
      </c>
      <c r="I75" s="27"/>
      <c r="J75" s="27"/>
      <c r="K75" s="27"/>
      <c r="L75" s="24"/>
    </row>
    <row r="76" spans="2:12" ht="24" customHeight="1">
      <c r="B76" s="28">
        <f>IFERROR((Inventory_List_Table34141316[[#This Row],[Antal Lager]]&lt;=Inventory_List_Table34141316[[#This Row],[Genbestil ved antal]])*(Inventory_List_Table34141316[[#This Row],[Kan ikke bestilles]]="")*valHighlight,0)</f>
        <v>0</v>
      </c>
      <c r="C76" s="24" t="s">
        <v>522</v>
      </c>
      <c r="D76" s="22" t="s">
        <v>285</v>
      </c>
      <c r="E76" s="24"/>
      <c r="F76" s="22">
        <v>25</v>
      </c>
      <c r="G76" s="22">
        <v>0</v>
      </c>
      <c r="H76" s="29">
        <f>Inventory_List_Table34141316[[#This Row],[Enheds Pris]]*Inventory_List_Table34141316[[#This Row],[Antal Lager]]</f>
        <v>0</v>
      </c>
      <c r="I76" s="27"/>
      <c r="J76" s="27"/>
      <c r="K76" s="27"/>
      <c r="L76" s="24"/>
    </row>
    <row r="77" spans="2:12" ht="24" customHeight="1">
      <c r="B77" s="28">
        <f>IFERROR((Inventory_List_Table34141316[[#This Row],[Antal Lager]]&lt;=Inventory_List_Table34141316[[#This Row],[Genbestil ved antal]])*(Inventory_List_Table34141316[[#This Row],[Kan ikke bestilles]]="")*valHighlight,0)</f>
        <v>0</v>
      </c>
      <c r="C77" s="24"/>
      <c r="D77" s="25"/>
      <c r="E77" s="24"/>
      <c r="F77" s="26"/>
      <c r="G77" s="53"/>
      <c r="H77" s="29"/>
      <c r="I77" s="27"/>
      <c r="J77" s="27"/>
      <c r="K77" s="27"/>
      <c r="L77" s="24"/>
    </row>
    <row r="78" spans="2:12" ht="24" customHeight="1">
      <c r="B78" s="28">
        <f>IFERROR((Inventory_List_Table34141316[[#This Row],[Antal Lager]]&lt;=Inventory_List_Table34141316[[#This Row],[Genbestil ved antal]])*(Inventory_List_Table34141316[[#This Row],[Kan ikke bestilles]]="")*valHighlight,0)</f>
        <v>0</v>
      </c>
      <c r="C78" s="24"/>
      <c r="D78" s="25"/>
      <c r="E78" s="24"/>
      <c r="F78" s="26"/>
      <c r="G78" s="53"/>
      <c r="H78" s="29"/>
      <c r="I78" s="27"/>
      <c r="J78" s="27"/>
      <c r="K78" s="27"/>
      <c r="L78" s="24"/>
    </row>
    <row r="79" spans="2:12" ht="24" customHeight="1">
      <c r="B79" s="28">
        <f>IFERROR((Inventory_List_Table34141316[[#This Row],[Antal Lager]]&lt;=Inventory_List_Table34141316[[#This Row],[Genbestil ved antal]])*(Inventory_List_Table34141316[[#This Row],[Kan ikke bestilles]]="")*valHighlight,0)</f>
        <v>0</v>
      </c>
      <c r="C79" s="24"/>
      <c r="D79" s="25"/>
      <c r="E79" s="24"/>
      <c r="F79" s="26"/>
      <c r="G79" s="53"/>
      <c r="H79" s="29"/>
      <c r="I79" s="27"/>
      <c r="J79" s="27"/>
      <c r="K79" s="27"/>
      <c r="L79" s="24"/>
    </row>
    <row r="80" spans="2:12" ht="24" customHeight="1">
      <c r="B80" s="28">
        <f>IFERROR((Inventory_List_Table34141316[[#This Row],[Antal Lager]]&lt;=Inventory_List_Table34141316[[#This Row],[Genbestil ved antal]])*(Inventory_List_Table34141316[[#This Row],[Kan ikke bestilles]]="")*valHighlight,0)</f>
        <v>0</v>
      </c>
      <c r="C80" s="24"/>
      <c r="D80" s="25"/>
      <c r="E80" s="24"/>
      <c r="F80" s="26"/>
      <c r="G80" s="53"/>
      <c r="H80" s="29"/>
      <c r="I80" s="27"/>
      <c r="J80" s="27"/>
      <c r="K80" s="27"/>
      <c r="L80" s="24"/>
    </row>
    <row r="81" spans="2:12" ht="24" customHeight="1">
      <c r="B81" s="28">
        <f>IFERROR((Inventory_List_Table34141316[[#This Row],[Antal Lager]]&lt;=Inventory_List_Table34141316[[#This Row],[Genbestil ved antal]])*(Inventory_List_Table34141316[[#This Row],[Kan ikke bestilles]]="")*valHighlight,0)</f>
        <v>0</v>
      </c>
      <c r="C81" s="24"/>
      <c r="D81" s="25"/>
      <c r="E81" s="24"/>
      <c r="F81" s="26"/>
      <c r="G81" s="53"/>
      <c r="H81" s="29"/>
      <c r="I81" s="27"/>
      <c r="J81" s="27"/>
      <c r="K81" s="27"/>
      <c r="L81" s="24"/>
    </row>
    <row r="82" spans="2:12" ht="24" customHeight="1">
      <c r="B82" s="28">
        <f>IFERROR((Inventory_List_Table34141316[[#This Row],[Antal Lager]]&lt;=Inventory_List_Table34141316[[#This Row],[Genbestil ved antal]])*(Inventory_List_Table34141316[[#This Row],[Kan ikke bestilles]]="")*valHighlight,0)</f>
        <v>0</v>
      </c>
      <c r="C82" s="24"/>
      <c r="D82" s="31"/>
      <c r="E82" s="24"/>
      <c r="F82" s="26"/>
      <c r="G82" s="53"/>
      <c r="H82" s="29"/>
      <c r="I82" s="27"/>
      <c r="J82" s="27"/>
      <c r="K82" s="27"/>
      <c r="L82" s="24"/>
    </row>
    <row r="83" spans="2:12" ht="24" customHeight="1">
      <c r="B83" s="28">
        <f>IFERROR((Inventory_List_Table34141316[[#This Row],[Antal Lager]]&lt;=Inventory_List_Table34141316[[#This Row],[Genbestil ved antal]])*(Inventory_List_Table34141316[[#This Row],[Kan ikke bestilles]]="")*valHighlight,0)</f>
        <v>0</v>
      </c>
      <c r="C83" s="24"/>
      <c r="D83" s="31"/>
      <c r="E83" s="24"/>
      <c r="F83" s="26"/>
      <c r="G83" s="53"/>
      <c r="H83" s="29"/>
      <c r="I83" s="27"/>
      <c r="J83" s="27"/>
      <c r="K83" s="27"/>
      <c r="L83" s="24"/>
    </row>
    <row r="84" spans="2:12" ht="24" customHeight="1">
      <c r="B84" s="28">
        <f>IFERROR((Inventory_List_Table34141316[[#This Row],[Antal Lager]]&lt;=Inventory_List_Table34141316[[#This Row],[Genbestil ved antal]])*(Inventory_List_Table34141316[[#This Row],[Kan ikke bestilles]]="")*valHighlight,0)</f>
        <v>0</v>
      </c>
      <c r="C84" s="24"/>
      <c r="D84" s="25"/>
      <c r="E84" s="24"/>
      <c r="F84" s="26" t="s">
        <v>333</v>
      </c>
      <c r="G84" s="53"/>
      <c r="H84" s="29">
        <f>SUM(H4:H82)</f>
        <v>26102.14</v>
      </c>
      <c r="I84" s="27"/>
      <c r="J84" s="27"/>
      <c r="K84" s="27"/>
      <c r="L84" s="24"/>
    </row>
  </sheetData>
  <sheetProtection sheet="1" objects="1" scenarios="1"/>
  <conditionalFormatting sqref="G4:G43">
    <cfRule type="expression" dxfId="183" priority="39">
      <formula>$M4="Yes"</formula>
    </cfRule>
  </conditionalFormatting>
  <conditionalFormatting sqref="G44:G54">
    <cfRule type="expression" dxfId="182" priority="41">
      <formula>$M44="Yes"</formula>
    </cfRule>
  </conditionalFormatting>
  <conditionalFormatting sqref="G55:G60">
    <cfRule type="expression" dxfId="181" priority="43">
      <formula>$M55="Yes"</formula>
    </cfRule>
  </conditionalFormatting>
  <conditionalFormatting sqref="G61:G66">
    <cfRule type="expression" dxfId="180" priority="45">
      <formula>$M61="Yes"</formula>
    </cfRule>
  </conditionalFormatting>
  <conditionalFormatting sqref="G70:G71">
    <cfRule type="expression" dxfId="179" priority="37">
      <formula>$M70="Yes"</formula>
    </cfRule>
  </conditionalFormatting>
  <conditionalFormatting sqref="G67:G68">
    <cfRule type="expression" dxfId="178" priority="33">
      <formula>$M67="Yes"</formula>
    </cfRule>
  </conditionalFormatting>
  <conditionalFormatting sqref="G69">
    <cfRule type="expression" dxfId="177" priority="27">
      <formula>$M69="Yes"</formula>
    </cfRule>
  </conditionalFormatting>
  <conditionalFormatting sqref="G72:G84">
    <cfRule type="expression" dxfId="176" priority="15">
      <formula>$L72="Yes"</formula>
    </cfRule>
  </conditionalFormatting>
  <dataValidations count="15">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C396F2FE-405E-412A-BB05-3511EB824623}"/>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75A84DC4-3F59-4285-ABA2-15D5D7BE1E26}">
      <formula1>"Yes, No"</formula1>
    </dataValidation>
    <dataValidation type="list" allowBlank="1" showInputMessage="1" showErrorMessage="1" sqref="L4:L84" xr:uid="{7ADE6787-24BB-4BB0-9856-E080D90C0A59}">
      <formula1>"Yes"</formula1>
    </dataValidation>
    <dataValidation allowBlank="1" showInputMessage="1" showErrorMessage="1" prompt="Enter a description of the item in this column" sqref="E3" xr:uid="{07958A18-FB31-4E26-B091-4DF41CD60110}"/>
    <dataValidation allowBlank="1" showInputMessage="1" showErrorMessage="1" prompt="Enter the unit price of each item in this column" sqref="F3" xr:uid="{F0A56658-6C3A-4E16-88E8-99A01AB8BB43}"/>
    <dataValidation allowBlank="1" showInputMessage="1" showErrorMessage="1" prompt="Enter the quantity in stock for each item in this column" sqref="G3" xr:uid="{664D177A-3051-488B-BC15-9597DCD47A01}"/>
    <dataValidation allowBlank="1" showInputMessage="1" showErrorMessage="1" prompt="This is an automated column._x000a__x000a_The inventory value for each item is automatically calculated in this column." sqref="H3" xr:uid="{996CE206-C9B7-4B5F-873F-17C90ECCA423}"/>
    <dataValidation allowBlank="1" showInputMessage="1" showErrorMessage="1" prompt="Enter the reorder level for each item in this column" sqref="I3" xr:uid="{F191953E-8072-419C-9131-C7DE42E4606D}"/>
    <dataValidation allowBlank="1" showInputMessage="1" showErrorMessage="1" prompt="Enter the number of days it takes to reorder each item in this column" sqref="J3" xr:uid="{A81F9071-F83E-4F25-A5A0-DBC8D76D237D}"/>
    <dataValidation allowBlank="1" showInputMessage="1" showErrorMessage="1" prompt="Enter the quantity in reorder for each item in this column" sqref="K3" xr:uid="{354FDB9B-3ADA-477E-A61A-96025CCE47B3}"/>
    <dataValidation allowBlank="1" showInputMessage="1" showErrorMessage="1" prompt="Enter yes if the item has been discontinued. When a yes is entered, the corresponding row is highlighted a light grey and the font style changed to strikethrough" sqref="L3" xr:uid="{FD6EA9E5-B1C5-4E34-BD49-746AAB41A55E}"/>
    <dataValidation allowBlank="1" showInputMessage="1" showErrorMessage="1" prompt="Enter the name of the item in this column" sqref="D3" xr:uid="{6EF71C0A-DCFA-42CC-8832-231825BEC865}"/>
    <dataValidation allowBlank="1" showInputMessage="1" showErrorMessage="1" prompt="Enter the item inventory ID in this column" sqref="C3" xr:uid="{F226F031-F21F-4AC0-9746-DB81BC158B8A}"/>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0DAE51DE-B50E-4C32-9E22-AE273D859397}"/>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D4F52036-7BF8-4B2D-AFE6-333E4756320A}"/>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90" id="{8BDFD75A-EE86-4387-A1D6-2069CD3CE3D8}">
            <x14:iconSet showValue="0" custom="1">
              <x14:cfvo type="percent">
                <xm:f>0</xm:f>
              </x14:cfvo>
              <x14:cfvo type="num">
                <xm:f>-1</xm:f>
              </x14:cfvo>
              <x14:cfvo type="num">
                <xm:f>1</xm:f>
              </x14:cfvo>
              <x14:cfIcon iconSet="NoIcons" iconId="0"/>
              <x14:cfIcon iconSet="NoIcons" iconId="0"/>
              <x14:cfIcon iconSet="3Flags" iconId="0"/>
            </x14:iconSet>
          </x14:cfRule>
          <xm:sqref>B4:B43</xm:sqref>
        </x14:conditionalFormatting>
        <x14:conditionalFormatting xmlns:xm="http://schemas.microsoft.com/office/excel/2006/main">
          <x14:cfRule type="iconSet" priority="87" id="{48F4FD2A-75E0-410C-8BA5-B20FCCE9C020}">
            <x14:iconSet showValue="0" custom="1">
              <x14:cfvo type="percent">
                <xm:f>0</xm:f>
              </x14:cfvo>
              <x14:cfvo type="num">
                <xm:f>-1</xm:f>
              </x14:cfvo>
              <x14:cfvo type="num">
                <xm:f>1</xm:f>
              </x14:cfvo>
              <x14:cfIcon iconSet="NoIcons" iconId="0"/>
              <x14:cfIcon iconSet="NoIcons" iconId="0"/>
              <x14:cfIcon iconSet="3Flags" iconId="0"/>
            </x14:iconSet>
          </x14:cfRule>
          <xm:sqref>B44:B54</xm:sqref>
        </x14:conditionalFormatting>
        <x14:conditionalFormatting xmlns:xm="http://schemas.microsoft.com/office/excel/2006/main">
          <x14:cfRule type="iconSet" priority="80" id="{B1C73B3B-5617-44F5-9523-3861A877E054}">
            <x14:iconSet showValue="0" custom="1">
              <x14:cfvo type="percent">
                <xm:f>0</xm:f>
              </x14:cfvo>
              <x14:cfvo type="num">
                <xm:f>-1</xm:f>
              </x14:cfvo>
              <x14:cfvo type="num">
                <xm:f>1</xm:f>
              </x14:cfvo>
              <x14:cfIcon iconSet="NoIcons" iconId="0"/>
              <x14:cfIcon iconSet="NoIcons" iconId="0"/>
              <x14:cfIcon iconSet="3Flags" iconId="0"/>
            </x14:iconSet>
          </x14:cfRule>
          <xm:sqref>B55:B60</xm:sqref>
        </x14:conditionalFormatting>
        <x14:conditionalFormatting xmlns:xm="http://schemas.microsoft.com/office/excel/2006/main">
          <x14:cfRule type="iconSet" priority="75" id="{B33D474A-7020-4ACA-B494-F0F67A8A7783}">
            <x14:iconSet showValue="0" custom="1">
              <x14:cfvo type="percent">
                <xm:f>0</xm:f>
              </x14:cfvo>
              <x14:cfvo type="num">
                <xm:f>-1</xm:f>
              </x14:cfvo>
              <x14:cfvo type="num">
                <xm:f>1</xm:f>
              </x14:cfvo>
              <x14:cfIcon iconSet="NoIcons" iconId="0"/>
              <x14:cfIcon iconSet="NoIcons" iconId="0"/>
              <x14:cfIcon iconSet="3Flags" iconId="0"/>
            </x14:iconSet>
          </x14:cfRule>
          <xm:sqref>B61:B66</xm:sqref>
        </x14:conditionalFormatting>
        <x14:conditionalFormatting xmlns:xm="http://schemas.microsoft.com/office/excel/2006/main">
          <x14:cfRule type="iconSet" priority="70" id="{6D5EBED1-4C41-4007-9B10-D71DCE7B92D3}">
            <x14:iconSet showValue="0" custom="1">
              <x14:cfvo type="percent">
                <xm:f>0</xm:f>
              </x14:cfvo>
              <x14:cfvo type="num">
                <xm:f>-1</xm:f>
              </x14:cfvo>
              <x14:cfvo type="num">
                <xm:f>1</xm:f>
              </x14:cfvo>
              <x14:cfIcon iconSet="NoIcons" iconId="0"/>
              <x14:cfIcon iconSet="NoIcons" iconId="0"/>
              <x14:cfIcon iconSet="3Flags" iconId="0"/>
            </x14:iconSet>
          </x14:cfRule>
          <xm:sqref>B67:B72</xm:sqref>
        </x14:conditionalFormatting>
        <x14:conditionalFormatting xmlns:xm="http://schemas.microsoft.com/office/excel/2006/main">
          <x14:cfRule type="iconSet" priority="65" id="{695C1658-F0F2-46C7-AC27-F20C48D952BB}">
            <x14:iconSet showValue="0" custom="1">
              <x14:cfvo type="percent">
                <xm:f>0</xm:f>
              </x14:cfvo>
              <x14:cfvo type="num">
                <xm:f>-1</xm:f>
              </x14:cfvo>
              <x14:cfvo type="num">
                <xm:f>1</xm:f>
              </x14:cfvo>
              <x14:cfIcon iconSet="NoIcons" iconId="0"/>
              <x14:cfIcon iconSet="NoIcons" iconId="0"/>
              <x14:cfIcon iconSet="3Flags" iconId="0"/>
            </x14:iconSet>
          </x14:cfRule>
          <xm:sqref>B73:B78</xm:sqref>
        </x14:conditionalFormatting>
        <x14:conditionalFormatting xmlns:xm="http://schemas.microsoft.com/office/excel/2006/main">
          <x14:cfRule type="iconSet" priority="62" id="{E5A79419-300D-4B1D-BE23-33FF268F0F03}">
            <x14:iconSet showValue="0" custom="1">
              <x14:cfvo type="percent">
                <xm:f>0</xm:f>
              </x14:cfvo>
              <x14:cfvo type="num">
                <xm:f>-1</xm:f>
              </x14:cfvo>
              <x14:cfvo type="num">
                <xm:f>1</xm:f>
              </x14:cfvo>
              <x14:cfIcon iconSet="NoIcons" iconId="0"/>
              <x14:cfIcon iconSet="NoIcons" iconId="0"/>
              <x14:cfIcon iconSet="3Flags" iconId="0"/>
            </x14:iconSet>
          </x14:cfRule>
          <xm:sqref>B79:B84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317D-47EE-4379-B53F-9B8AF5FF9FD5}">
  <sheetPr>
    <tabColor rgb="FF92D050"/>
    <pageSetUpPr fitToPage="1"/>
  </sheetPr>
  <dimension ref="B1:M165"/>
  <sheetViews>
    <sheetView showGridLines="0" topLeftCell="A49" zoomScaleNormal="100" workbookViewId="0">
      <selection activeCell="G115" sqref="G115"/>
    </sheetView>
  </sheetViews>
  <sheetFormatPr defaultColWidth="8.81640625" defaultRowHeight="24" customHeight="1"/>
  <cols>
    <col min="1" max="1" width="1.81640625" style="4" customWidth="1"/>
    <col min="2" max="2" width="6.81640625" style="3" customWidth="1"/>
    <col min="3" max="3" width="12.81640625" style="6" customWidth="1"/>
    <col min="4" max="4" width="23.81640625" style="6" customWidth="1"/>
    <col min="5" max="5" width="16.81640625" style="6" customWidth="1"/>
    <col min="6" max="7" width="10.81640625" style="8" customWidth="1"/>
    <col min="8" max="8" width="15.90625" style="8" customWidth="1"/>
    <col min="9" max="11" width="10.81640625" style="8" customWidth="1"/>
    <col min="12" max="12" width="12.7265625" style="6" customWidth="1"/>
    <col min="13" max="13" width="1.81640625" style="4" customWidth="1"/>
    <col min="14" max="16384" width="8.81640625" style="4"/>
  </cols>
  <sheetData>
    <row r="1" spans="2:13" s="1" customFormat="1" ht="116.25" customHeight="1">
      <c r="B1" s="2"/>
      <c r="C1" s="5"/>
      <c r="D1" s="5"/>
      <c r="E1" s="5"/>
      <c r="G1" s="7"/>
      <c r="I1" s="7"/>
      <c r="J1" s="7"/>
      <c r="M1" s="1" t="s">
        <v>2</v>
      </c>
    </row>
    <row r="2" spans="2:13" ht="23.25" customHeight="1">
      <c r="C2" s="11"/>
      <c r="D2" s="11"/>
      <c r="E2" s="11"/>
      <c r="F2" s="4"/>
      <c r="G2" s="12"/>
      <c r="H2" s="4"/>
      <c r="I2" s="12"/>
      <c r="J2" s="12"/>
      <c r="K2" s="13" t="s">
        <v>0</v>
      </c>
      <c r="L2" s="14" t="s">
        <v>521</v>
      </c>
    </row>
    <row r="3" spans="2:13" s="3" customFormat="1" ht="50.1" customHeight="1">
      <c r="B3" s="9" t="s">
        <v>9</v>
      </c>
      <c r="C3" s="9" t="s">
        <v>12</v>
      </c>
      <c r="D3" s="9" t="s">
        <v>11</v>
      </c>
      <c r="E3" s="9" t="s">
        <v>10</v>
      </c>
      <c r="F3" s="10" t="s">
        <v>17</v>
      </c>
      <c r="G3" s="9" t="s">
        <v>13</v>
      </c>
      <c r="H3" s="10" t="s">
        <v>14</v>
      </c>
      <c r="I3" s="9" t="s">
        <v>15</v>
      </c>
      <c r="J3" s="9" t="s">
        <v>16</v>
      </c>
      <c r="K3" s="9" t="s">
        <v>19</v>
      </c>
      <c r="L3" s="9" t="s">
        <v>18</v>
      </c>
    </row>
    <row r="4" spans="2:13" ht="24" customHeight="1">
      <c r="B4" s="28">
        <f>IFERROR((Inventory_List_Table3414[[#This Row],[Antal Lager]]&lt;=Inventory_List_Table3414[[#This Row],[Genbestil ved antal]])*(Inventory_List_Table3414[[#This Row],[Kan ikke bestilles]]="")*valHighlight,0)</f>
        <v>0</v>
      </c>
      <c r="C4" s="24" t="s">
        <v>106</v>
      </c>
      <c r="D4" s="25" t="s">
        <v>58</v>
      </c>
      <c r="E4" s="24"/>
      <c r="F4" s="26">
        <v>83</v>
      </c>
      <c r="G4" s="50">
        <v>83</v>
      </c>
      <c r="H4" s="29">
        <f>Inventory_List_Table3414[[#This Row],[Enheds Pris]]*Inventory_List_Table3414[[#This Row],[Antal Lager]]</f>
        <v>6889</v>
      </c>
      <c r="I4" s="27"/>
      <c r="J4" s="27"/>
      <c r="K4" s="27"/>
      <c r="L4" s="24"/>
    </row>
    <row r="5" spans="2:13" ht="24" customHeight="1">
      <c r="B5" s="28">
        <f>IFERROR((Inventory_List_Table3414[[#This Row],[Antal Lager]]&lt;=Inventory_List_Table3414[[#This Row],[Genbestil ved antal]])*(Inventory_List_Table3414[[#This Row],[Kan ikke bestilles]]="")*valHighlight,0)</f>
        <v>0</v>
      </c>
      <c r="C5" s="24" t="s">
        <v>106</v>
      </c>
      <c r="D5" s="25" t="s">
        <v>59</v>
      </c>
      <c r="E5" s="24"/>
      <c r="F5" s="26">
        <v>78</v>
      </c>
      <c r="G5" s="50">
        <v>151</v>
      </c>
      <c r="H5" s="29">
        <f>Inventory_List_Table3414[[#This Row],[Enheds Pris]]*Inventory_List_Table3414[[#This Row],[Antal Lager]]</f>
        <v>11778</v>
      </c>
      <c r="I5" s="27"/>
      <c r="J5" s="27"/>
      <c r="K5" s="27"/>
      <c r="L5" s="24"/>
    </row>
    <row r="6" spans="2:13" ht="24" customHeight="1">
      <c r="B6" s="28">
        <f>IFERROR((Inventory_List_Table3414[[#This Row],[Antal Lager]]&lt;=Inventory_List_Table3414[[#This Row],[Genbestil ved antal]])*(Inventory_List_Table3414[[#This Row],[Kan ikke bestilles]]="")*valHighlight,0)</f>
        <v>0</v>
      </c>
      <c r="C6" s="24" t="s">
        <v>106</v>
      </c>
      <c r="D6" s="25" t="s">
        <v>60</v>
      </c>
      <c r="E6" s="24"/>
      <c r="F6" s="26">
        <v>62.3</v>
      </c>
      <c r="G6" s="50">
        <v>32</v>
      </c>
      <c r="H6" s="29">
        <f>Inventory_List_Table3414[[#This Row],[Enheds Pris]]*Inventory_List_Table3414[[#This Row],[Antal Lager]]</f>
        <v>1993.6</v>
      </c>
      <c r="I6" s="27"/>
      <c r="J6" s="27"/>
      <c r="K6" s="27"/>
      <c r="L6" s="24"/>
    </row>
    <row r="7" spans="2:13" ht="24" customHeight="1">
      <c r="B7" s="28">
        <f>IFERROR((Inventory_List_Table3414[[#This Row],[Antal Lager]]&lt;=Inventory_List_Table3414[[#This Row],[Genbestil ved antal]])*(Inventory_List_Table3414[[#This Row],[Kan ikke bestilles]]="")*valHighlight,0)</f>
        <v>0</v>
      </c>
      <c r="C7" s="24" t="s">
        <v>106</v>
      </c>
      <c r="D7" s="25" t="s">
        <v>61</v>
      </c>
      <c r="E7" s="24"/>
      <c r="F7" s="26">
        <v>88.1</v>
      </c>
      <c r="G7" s="50">
        <v>156</v>
      </c>
      <c r="H7" s="29">
        <f>Inventory_List_Table3414[[#This Row],[Enheds Pris]]*Inventory_List_Table3414[[#This Row],[Antal Lager]]</f>
        <v>13743.599999999999</v>
      </c>
      <c r="I7" s="27"/>
      <c r="J7" s="27"/>
      <c r="K7" s="27"/>
      <c r="L7" s="24"/>
    </row>
    <row r="8" spans="2:13" ht="24" customHeight="1">
      <c r="B8" s="28">
        <f>IFERROR((Inventory_List_Table3414[[#This Row],[Antal Lager]]&lt;=Inventory_List_Table3414[[#This Row],[Genbestil ved antal]])*(Inventory_List_Table3414[[#This Row],[Kan ikke bestilles]]="")*valHighlight,0)</f>
        <v>0</v>
      </c>
      <c r="C8" s="24" t="s">
        <v>106</v>
      </c>
      <c r="D8" s="25" t="s">
        <v>62</v>
      </c>
      <c r="E8" s="24"/>
      <c r="F8" s="26">
        <v>159.30000000000001</v>
      </c>
      <c r="G8" s="50">
        <v>1</v>
      </c>
      <c r="H8" s="29">
        <f>Inventory_List_Table3414[[#This Row],[Enheds Pris]]*Inventory_List_Table3414[[#This Row],[Antal Lager]]</f>
        <v>159.30000000000001</v>
      </c>
      <c r="I8" s="27"/>
      <c r="J8" s="27"/>
      <c r="K8" s="27"/>
      <c r="L8" s="24"/>
    </row>
    <row r="9" spans="2:13" ht="24" customHeight="1">
      <c r="B9" s="28">
        <f>IFERROR((Inventory_List_Table3414[[#This Row],[Antal Lager]]&lt;=Inventory_List_Table3414[[#This Row],[Genbestil ved antal]])*(Inventory_List_Table3414[[#This Row],[Kan ikke bestilles]]="")*valHighlight,0)</f>
        <v>0</v>
      </c>
      <c r="C9" s="24" t="s">
        <v>106</v>
      </c>
      <c r="D9" s="25" t="s">
        <v>63</v>
      </c>
      <c r="E9" s="24"/>
      <c r="F9" s="26">
        <v>115</v>
      </c>
      <c r="G9" s="50">
        <v>3</v>
      </c>
      <c r="H9" s="29">
        <f>Inventory_List_Table3414[[#This Row],[Enheds Pris]]*Inventory_List_Table3414[[#This Row],[Antal Lager]]</f>
        <v>345</v>
      </c>
      <c r="I9" s="27"/>
      <c r="J9" s="27"/>
      <c r="K9" s="27"/>
      <c r="L9" s="24"/>
    </row>
    <row r="10" spans="2:13" ht="24" customHeight="1">
      <c r="B10" s="28">
        <f>IFERROR((Inventory_List_Table3414[[#This Row],[Antal Lager]]&lt;=Inventory_List_Table3414[[#This Row],[Genbestil ved antal]])*(Inventory_List_Table3414[[#This Row],[Kan ikke bestilles]]="")*valHighlight,0)</f>
        <v>0</v>
      </c>
      <c r="C10" s="24" t="s">
        <v>106</v>
      </c>
      <c r="D10" s="25" t="s">
        <v>109</v>
      </c>
      <c r="E10" s="24"/>
      <c r="F10" s="26">
        <v>87.75</v>
      </c>
      <c r="G10" s="50">
        <v>75</v>
      </c>
      <c r="H10" s="29">
        <f>Inventory_List_Table3414[[#This Row],[Enheds Pris]]*Inventory_List_Table3414[[#This Row],[Antal Lager]]</f>
        <v>6581.25</v>
      </c>
      <c r="I10" s="27"/>
      <c r="J10" s="27"/>
      <c r="K10" s="27"/>
      <c r="L10" s="24"/>
    </row>
    <row r="11" spans="2:13" ht="24" customHeight="1">
      <c r="B11" s="28">
        <f>IFERROR((Inventory_List_Table3414[[#This Row],[Antal Lager]]&lt;=Inventory_List_Table3414[[#This Row],[Genbestil ved antal]])*(Inventory_List_Table3414[[#This Row],[Kan ikke bestilles]]="")*valHighlight,0)</f>
        <v>0</v>
      </c>
      <c r="C11" s="24" t="s">
        <v>106</v>
      </c>
      <c r="D11" s="25" t="s">
        <v>110</v>
      </c>
      <c r="E11" s="24"/>
      <c r="F11" s="26">
        <v>97</v>
      </c>
      <c r="G11" s="50">
        <v>38</v>
      </c>
      <c r="H11" s="29">
        <f>Inventory_List_Table3414[[#This Row],[Enheds Pris]]*Inventory_List_Table3414[[#This Row],[Antal Lager]]</f>
        <v>3686</v>
      </c>
      <c r="I11" s="27"/>
      <c r="J11" s="27"/>
      <c r="K11" s="27"/>
      <c r="L11" s="24"/>
    </row>
    <row r="12" spans="2:13" ht="24" customHeight="1">
      <c r="B12" s="28">
        <f>IFERROR((Inventory_List_Table3414[[#This Row],[Antal Lager]]&lt;=Inventory_List_Table3414[[#This Row],[Genbestil ved antal]])*(Inventory_List_Table3414[[#This Row],[Kan ikke bestilles]]="")*valHighlight,0)</f>
        <v>0</v>
      </c>
      <c r="C12" s="24" t="s">
        <v>106</v>
      </c>
      <c r="D12" s="25" t="s">
        <v>111</v>
      </c>
      <c r="E12" s="24"/>
      <c r="F12" s="26">
        <v>112.79</v>
      </c>
      <c r="G12" s="50">
        <v>1</v>
      </c>
      <c r="H12" s="29">
        <f>Inventory_List_Table3414[[#This Row],[Enheds Pris]]*Inventory_List_Table3414[[#This Row],[Antal Lager]]</f>
        <v>112.79</v>
      </c>
      <c r="I12" s="27"/>
      <c r="J12" s="27"/>
      <c r="K12" s="27"/>
      <c r="L12" s="24"/>
    </row>
    <row r="13" spans="2:13" ht="24" customHeight="1">
      <c r="B13" s="28">
        <f>IFERROR((Inventory_List_Table3414[[#This Row],[Antal Lager]]&lt;=Inventory_List_Table3414[[#This Row],[Genbestil ved antal]])*(Inventory_List_Table3414[[#This Row],[Kan ikke bestilles]]="")*valHighlight,0)</f>
        <v>0</v>
      </c>
      <c r="C13" s="24" t="s">
        <v>106</v>
      </c>
      <c r="D13" s="25" t="s">
        <v>112</v>
      </c>
      <c r="E13" s="24"/>
      <c r="F13" s="26">
        <v>78.84</v>
      </c>
      <c r="G13" s="50">
        <v>0</v>
      </c>
      <c r="H13" s="29">
        <f>Inventory_List_Table3414[[#This Row],[Enheds Pris]]*Inventory_List_Table3414[[#This Row],[Antal Lager]]</f>
        <v>0</v>
      </c>
      <c r="I13" s="27"/>
      <c r="J13" s="27"/>
      <c r="K13" s="27"/>
      <c r="L13" s="24"/>
    </row>
    <row r="14" spans="2:13" ht="24" customHeight="1">
      <c r="B14" s="28">
        <f>IFERROR((Inventory_List_Table3414[[#This Row],[Antal Lager]]&lt;=Inventory_List_Table3414[[#This Row],[Genbestil ved antal]])*(Inventory_List_Table3414[[#This Row],[Kan ikke bestilles]]="")*valHighlight,0)</f>
        <v>0</v>
      </c>
      <c r="C14" s="24" t="s">
        <v>106</v>
      </c>
      <c r="D14" s="25" t="s">
        <v>113</v>
      </c>
      <c r="E14" s="24"/>
      <c r="F14" s="26">
        <v>138.01</v>
      </c>
      <c r="G14" s="50">
        <v>0</v>
      </c>
      <c r="H14" s="29">
        <f>Inventory_List_Table3414[[#This Row],[Enheds Pris]]*Inventory_List_Table3414[[#This Row],[Antal Lager]]</f>
        <v>0</v>
      </c>
      <c r="I14" s="27"/>
      <c r="J14" s="27"/>
      <c r="K14" s="27"/>
      <c r="L14" s="24"/>
    </row>
    <row r="15" spans="2:13" ht="24" customHeight="1">
      <c r="B15" s="28">
        <f>IFERROR((Inventory_List_Table3414[[#This Row],[Antal Lager]]&lt;=Inventory_List_Table3414[[#This Row],[Genbestil ved antal]])*(Inventory_List_Table3414[[#This Row],[Kan ikke bestilles]]="")*valHighlight,0)</f>
        <v>0</v>
      </c>
      <c r="C15" s="24" t="s">
        <v>106</v>
      </c>
      <c r="D15" s="25" t="s">
        <v>114</v>
      </c>
      <c r="E15" s="24"/>
      <c r="F15" s="26">
        <v>120</v>
      </c>
      <c r="G15" s="50">
        <v>7</v>
      </c>
      <c r="H15" s="29">
        <f>Inventory_List_Table3414[[#This Row],[Enheds Pris]]*Inventory_List_Table3414[[#This Row],[Antal Lager]]</f>
        <v>840</v>
      </c>
      <c r="I15" s="27"/>
      <c r="J15" s="27"/>
      <c r="K15" s="27"/>
      <c r="L15" s="24"/>
    </row>
    <row r="16" spans="2:13" ht="24" customHeight="1">
      <c r="B16" s="28">
        <f>IFERROR((Inventory_List_Table3414[[#This Row],[Antal Lager]]&lt;=Inventory_List_Table3414[[#This Row],[Genbestil ved antal]])*(Inventory_List_Table3414[[#This Row],[Kan ikke bestilles]]="")*valHighlight,0)</f>
        <v>0</v>
      </c>
      <c r="C16" s="24" t="s">
        <v>106</v>
      </c>
      <c r="D16" s="25" t="s">
        <v>115</v>
      </c>
      <c r="E16" s="24"/>
      <c r="F16" s="26">
        <v>104.5</v>
      </c>
      <c r="G16" s="50">
        <v>1</v>
      </c>
      <c r="H16" s="29">
        <f>Inventory_List_Table3414[[#This Row],[Enheds Pris]]*Inventory_List_Table3414[[#This Row],[Antal Lager]]</f>
        <v>104.5</v>
      </c>
      <c r="I16" s="27"/>
      <c r="J16" s="27"/>
      <c r="K16" s="27"/>
      <c r="L16" s="24"/>
    </row>
    <row r="17" spans="2:12" ht="24" customHeight="1">
      <c r="B17" s="28">
        <f>IFERROR((Inventory_List_Table3414[[#This Row],[Antal Lager]]&lt;=Inventory_List_Table3414[[#This Row],[Genbestil ved antal]])*(Inventory_List_Table3414[[#This Row],[Kan ikke bestilles]]="")*valHighlight,0)</f>
        <v>0</v>
      </c>
      <c r="C17" s="24" t="s">
        <v>108</v>
      </c>
      <c r="D17" s="25" t="s">
        <v>116</v>
      </c>
      <c r="E17" s="24"/>
      <c r="F17" s="26">
        <v>133.88999999999999</v>
      </c>
      <c r="G17" s="50">
        <v>11</v>
      </c>
      <c r="H17" s="29">
        <f>Inventory_List_Table3414[[#This Row],[Enheds Pris]]*Inventory_List_Table3414[[#This Row],[Antal Lager]]</f>
        <v>1472.79</v>
      </c>
      <c r="I17" s="27"/>
      <c r="J17" s="27"/>
      <c r="K17" s="27"/>
      <c r="L17" s="24"/>
    </row>
    <row r="18" spans="2:12" ht="24" customHeight="1">
      <c r="B18" s="28">
        <f>IFERROR((Inventory_List_Table3414[[#This Row],[Antal Lager]]&lt;=Inventory_List_Table3414[[#This Row],[Genbestil ved antal]])*(Inventory_List_Table3414[[#This Row],[Kan ikke bestilles]]="")*valHighlight,0)</f>
        <v>0</v>
      </c>
      <c r="C18" s="24" t="s">
        <v>108</v>
      </c>
      <c r="D18" s="25" t="s">
        <v>287</v>
      </c>
      <c r="E18" s="24"/>
      <c r="F18" s="26">
        <v>93.75</v>
      </c>
      <c r="G18" s="50">
        <v>128</v>
      </c>
      <c r="H18" s="29">
        <f>Inventory_List_Table3414[[#This Row],[Enheds Pris]]*Inventory_List_Table3414[[#This Row],[Antal Lager]]</f>
        <v>12000</v>
      </c>
      <c r="I18" s="27"/>
      <c r="J18" s="27"/>
      <c r="K18" s="27"/>
      <c r="L18" s="24"/>
    </row>
    <row r="19" spans="2:12" ht="24" customHeight="1">
      <c r="B19" s="28">
        <f>IFERROR((Inventory_List_Table3414[[#This Row],[Antal Lager]]&lt;=Inventory_List_Table3414[[#This Row],[Genbestil ved antal]])*(Inventory_List_Table3414[[#This Row],[Kan ikke bestilles]]="")*valHighlight,0)</f>
        <v>0</v>
      </c>
      <c r="C19" s="24" t="s">
        <v>108</v>
      </c>
      <c r="D19" s="25" t="s">
        <v>64</v>
      </c>
      <c r="E19" s="24"/>
      <c r="F19" s="26">
        <v>85</v>
      </c>
      <c r="G19" s="50">
        <v>1</v>
      </c>
      <c r="H19" s="29">
        <f>Inventory_List_Table3414[[#This Row],[Enheds Pris]]*Inventory_List_Table3414[[#This Row],[Antal Lager]]</f>
        <v>85</v>
      </c>
      <c r="I19" s="27"/>
      <c r="J19" s="27"/>
      <c r="K19" s="27"/>
      <c r="L19" s="24"/>
    </row>
    <row r="20" spans="2:12" ht="24" customHeight="1">
      <c r="B20" s="28">
        <f>IFERROR((Inventory_List_Table3414[[#This Row],[Antal Lager]]&lt;=Inventory_List_Table3414[[#This Row],[Genbestil ved antal]])*(Inventory_List_Table3414[[#This Row],[Kan ikke bestilles]]="")*valHighlight,0)</f>
        <v>0</v>
      </c>
      <c r="C20" s="24" t="s">
        <v>106</v>
      </c>
      <c r="D20" s="25" t="s">
        <v>65</v>
      </c>
      <c r="E20" s="24"/>
      <c r="F20" s="26">
        <v>85</v>
      </c>
      <c r="G20" s="50">
        <v>4</v>
      </c>
      <c r="H20" s="29">
        <f>Inventory_List_Table3414[[#This Row],[Enheds Pris]]*Inventory_List_Table3414[[#This Row],[Antal Lager]]</f>
        <v>340</v>
      </c>
      <c r="I20" s="27"/>
      <c r="J20" s="27"/>
      <c r="K20" s="27"/>
      <c r="L20" s="24"/>
    </row>
    <row r="21" spans="2:12" ht="24" customHeight="1">
      <c r="B21" s="28">
        <f>IFERROR((Inventory_List_Table3414[[#This Row],[Antal Lager]]&lt;=Inventory_List_Table3414[[#This Row],[Genbestil ved antal]])*(Inventory_List_Table3414[[#This Row],[Kan ikke bestilles]]="")*valHighlight,0)</f>
        <v>0</v>
      </c>
      <c r="C21" s="24" t="s">
        <v>106</v>
      </c>
      <c r="D21" s="25" t="s">
        <v>66</v>
      </c>
      <c r="E21" s="24"/>
      <c r="F21" s="26">
        <v>79.5</v>
      </c>
      <c r="G21" s="50">
        <v>1</v>
      </c>
      <c r="H21" s="29">
        <f>Inventory_List_Table3414[[#This Row],[Enheds Pris]]*Inventory_List_Table3414[[#This Row],[Antal Lager]]</f>
        <v>79.5</v>
      </c>
      <c r="I21" s="27"/>
      <c r="J21" s="27"/>
      <c r="K21" s="27"/>
      <c r="L21" s="24"/>
    </row>
    <row r="22" spans="2:12" ht="24" customHeight="1">
      <c r="B22" s="28">
        <f>IFERROR((Inventory_List_Table3414[[#This Row],[Antal Lager]]&lt;=Inventory_List_Table3414[[#This Row],[Genbestil ved antal]])*(Inventory_List_Table3414[[#This Row],[Kan ikke bestilles]]="")*valHighlight,0)</f>
        <v>0</v>
      </c>
      <c r="C22" s="24" t="s">
        <v>108</v>
      </c>
      <c r="D22" s="25" t="s">
        <v>67</v>
      </c>
      <c r="E22" s="24"/>
      <c r="F22" s="26">
        <v>148.9</v>
      </c>
      <c r="G22" s="50">
        <v>1</v>
      </c>
      <c r="H22" s="29">
        <f>Inventory_List_Table3414[[#This Row],[Enheds Pris]]*Inventory_List_Table3414[[#This Row],[Antal Lager]]</f>
        <v>148.9</v>
      </c>
      <c r="I22" s="27"/>
      <c r="J22" s="27"/>
      <c r="K22" s="27"/>
      <c r="L22" s="24"/>
    </row>
    <row r="23" spans="2:12" ht="24" customHeight="1">
      <c r="B23" s="28">
        <f>IFERROR((Inventory_List_Table3414[[#This Row],[Antal Lager]]&lt;=Inventory_List_Table3414[[#This Row],[Genbestil ved antal]])*(Inventory_List_Table3414[[#This Row],[Kan ikke bestilles]]="")*valHighlight,0)</f>
        <v>0</v>
      </c>
      <c r="C23" s="24" t="s">
        <v>106</v>
      </c>
      <c r="D23" s="25" t="s">
        <v>68</v>
      </c>
      <c r="E23" s="24"/>
      <c r="F23" s="26">
        <v>172.1</v>
      </c>
      <c r="G23" s="50">
        <v>10</v>
      </c>
      <c r="H23" s="29">
        <f>Inventory_List_Table3414[[#This Row],[Enheds Pris]]*Inventory_List_Table3414[[#This Row],[Antal Lager]]</f>
        <v>1721</v>
      </c>
      <c r="I23" s="27"/>
      <c r="J23" s="27"/>
      <c r="K23" s="27"/>
      <c r="L23" s="24"/>
    </row>
    <row r="24" spans="2:12" ht="24" customHeight="1">
      <c r="B24" s="28">
        <f>IFERROR((Inventory_List_Table3414[[#This Row],[Antal Lager]]&lt;=Inventory_List_Table3414[[#This Row],[Genbestil ved antal]])*(Inventory_List_Table3414[[#This Row],[Kan ikke bestilles]]="")*valHighlight,0)</f>
        <v>0</v>
      </c>
      <c r="C24" s="24" t="s">
        <v>108</v>
      </c>
      <c r="D24" s="25" t="s">
        <v>117</v>
      </c>
      <c r="E24" s="24"/>
      <c r="F24" s="26">
        <v>238.5</v>
      </c>
      <c r="G24" s="50">
        <v>5</v>
      </c>
      <c r="H24" s="29">
        <f>Inventory_List_Table3414[[#This Row],[Enheds Pris]]*Inventory_List_Table3414[[#This Row],[Antal Lager]]</f>
        <v>1192.5</v>
      </c>
      <c r="I24" s="27"/>
      <c r="J24" s="27"/>
      <c r="K24" s="27"/>
      <c r="L24" s="24"/>
    </row>
    <row r="25" spans="2:12" ht="24" customHeight="1">
      <c r="B25" s="28">
        <f>IFERROR((Inventory_List_Table3414[[#This Row],[Antal Lager]]&lt;=Inventory_List_Table3414[[#This Row],[Genbestil ved antal]])*(Inventory_List_Table3414[[#This Row],[Kan ikke bestilles]]="")*valHighlight,0)</f>
        <v>0</v>
      </c>
      <c r="C25" s="24" t="s">
        <v>106</v>
      </c>
      <c r="D25" s="25" t="s">
        <v>118</v>
      </c>
      <c r="E25" s="24"/>
      <c r="F25" s="26">
        <v>75</v>
      </c>
      <c r="G25" s="50">
        <v>2</v>
      </c>
      <c r="H25" s="29">
        <f>Inventory_List_Table3414[[#This Row],[Enheds Pris]]*Inventory_List_Table3414[[#This Row],[Antal Lager]]</f>
        <v>150</v>
      </c>
      <c r="I25" s="27"/>
      <c r="J25" s="27"/>
      <c r="K25" s="27"/>
      <c r="L25" s="24"/>
    </row>
    <row r="26" spans="2:12" ht="24" customHeight="1">
      <c r="B26" s="28">
        <f>IFERROR((Inventory_List_Table3414[[#This Row],[Antal Lager]]&lt;=Inventory_List_Table3414[[#This Row],[Genbestil ved antal]])*(Inventory_List_Table3414[[#This Row],[Kan ikke bestilles]]="")*valHighlight,0)</f>
        <v>0</v>
      </c>
      <c r="C26" s="24" t="s">
        <v>106</v>
      </c>
      <c r="D26" s="25" t="s">
        <v>69</v>
      </c>
      <c r="E26" s="24"/>
      <c r="F26" s="26">
        <v>99</v>
      </c>
      <c r="G26" s="50">
        <v>36</v>
      </c>
      <c r="H26" s="29">
        <f>Inventory_List_Table3414[[#This Row],[Enheds Pris]]*Inventory_List_Table3414[[#This Row],[Antal Lager]]</f>
        <v>3564</v>
      </c>
      <c r="I26" s="27"/>
      <c r="J26" s="27"/>
      <c r="K26" s="27"/>
      <c r="L26" s="24"/>
    </row>
    <row r="27" spans="2:12" ht="24" customHeight="1">
      <c r="B27" s="28">
        <f>IFERROR((Inventory_List_Table3414[[#This Row],[Antal Lager]]&lt;=Inventory_List_Table3414[[#This Row],[Genbestil ved antal]])*(Inventory_List_Table3414[[#This Row],[Kan ikke bestilles]]="")*valHighlight,0)</f>
        <v>0</v>
      </c>
      <c r="C27" s="24" t="s">
        <v>106</v>
      </c>
      <c r="D27" s="25" t="s">
        <v>119</v>
      </c>
      <c r="E27" s="24"/>
      <c r="F27" s="26">
        <v>106.08</v>
      </c>
      <c r="G27" s="50">
        <v>8</v>
      </c>
      <c r="H27" s="29">
        <f>Inventory_List_Table3414[[#This Row],[Enheds Pris]]*Inventory_List_Table3414[[#This Row],[Antal Lager]]</f>
        <v>848.64</v>
      </c>
      <c r="I27" s="27"/>
      <c r="J27" s="27"/>
      <c r="K27" s="27"/>
      <c r="L27" s="24"/>
    </row>
    <row r="28" spans="2:12" ht="24" customHeight="1">
      <c r="B28" s="28">
        <f>IFERROR((Inventory_List_Table3414[[#This Row],[Antal Lager]]&lt;=Inventory_List_Table3414[[#This Row],[Genbestil ved antal]])*(Inventory_List_Table3414[[#This Row],[Kan ikke bestilles]]="")*valHighlight,0)</f>
        <v>0</v>
      </c>
      <c r="C28" s="24" t="s">
        <v>106</v>
      </c>
      <c r="D28" s="25" t="s">
        <v>70</v>
      </c>
      <c r="E28" s="24"/>
      <c r="F28" s="26">
        <v>262.39</v>
      </c>
      <c r="G28" s="50">
        <v>3</v>
      </c>
      <c r="H28" s="29">
        <f>Inventory_List_Table3414[[#This Row],[Enheds Pris]]*Inventory_List_Table3414[[#This Row],[Antal Lager]]</f>
        <v>787.17</v>
      </c>
      <c r="I28" s="27"/>
      <c r="J28" s="27"/>
      <c r="K28" s="27"/>
      <c r="L28" s="24"/>
    </row>
    <row r="29" spans="2:12" ht="24" customHeight="1">
      <c r="B29" s="28">
        <f>IFERROR((Inventory_List_Table3414[[#This Row],[Antal Lager]]&lt;=Inventory_List_Table3414[[#This Row],[Genbestil ved antal]])*(Inventory_List_Table3414[[#This Row],[Kan ikke bestilles]]="")*valHighlight,0)</f>
        <v>0</v>
      </c>
      <c r="C29" s="24" t="s">
        <v>106</v>
      </c>
      <c r="D29" s="25" t="s">
        <v>120</v>
      </c>
      <c r="E29" s="24"/>
      <c r="F29" s="26">
        <v>88.57</v>
      </c>
      <c r="G29" s="50">
        <v>26</v>
      </c>
      <c r="H29" s="29">
        <f>Inventory_List_Table3414[[#This Row],[Enheds Pris]]*Inventory_List_Table3414[[#This Row],[Antal Lager]]</f>
        <v>2302.8199999999997</v>
      </c>
      <c r="I29" s="27"/>
      <c r="J29" s="27"/>
      <c r="K29" s="27"/>
      <c r="L29" s="24"/>
    </row>
    <row r="30" spans="2:12" ht="24" customHeight="1">
      <c r="B30" s="28">
        <f>IFERROR((Inventory_List_Table3414[[#This Row],[Antal Lager]]&lt;=Inventory_List_Table3414[[#This Row],[Genbestil ved antal]])*(Inventory_List_Table3414[[#This Row],[Kan ikke bestilles]]="")*valHighlight,0)</f>
        <v>0</v>
      </c>
      <c r="C30" s="24" t="s">
        <v>106</v>
      </c>
      <c r="D30" s="25" t="s">
        <v>71</v>
      </c>
      <c r="E30" s="24"/>
      <c r="F30" s="30">
        <v>59.9</v>
      </c>
      <c r="G30" s="50">
        <v>19</v>
      </c>
      <c r="H30" s="29">
        <f>Inventory_List_Table3414[[#This Row],[Enheds Pris]]*Inventory_List_Table3414[[#This Row],[Antal Lager]]</f>
        <v>1138.0999999999999</v>
      </c>
      <c r="I30" s="27"/>
      <c r="J30" s="27"/>
      <c r="K30" s="27"/>
      <c r="L30" s="24"/>
    </row>
    <row r="31" spans="2:12" ht="24" customHeight="1">
      <c r="B31" s="28">
        <f>IFERROR((Inventory_List_Table3414[[#This Row],[Antal Lager]]&lt;=Inventory_List_Table3414[[#This Row],[Genbestil ved antal]])*(Inventory_List_Table3414[[#This Row],[Kan ikke bestilles]]="")*valHighlight,0)</f>
        <v>0</v>
      </c>
      <c r="C31" s="24" t="s">
        <v>106</v>
      </c>
      <c r="D31" s="25" t="s">
        <v>72</v>
      </c>
      <c r="E31" s="24"/>
      <c r="F31" s="30">
        <v>34.5</v>
      </c>
      <c r="G31" s="50">
        <v>8</v>
      </c>
      <c r="H31" s="29">
        <f>Inventory_List_Table3414[[#This Row],[Enheds Pris]]*Inventory_List_Table3414[[#This Row],[Antal Lager]]</f>
        <v>276</v>
      </c>
      <c r="I31" s="27"/>
      <c r="J31" s="27"/>
      <c r="K31" s="27"/>
      <c r="L31" s="24"/>
    </row>
    <row r="32" spans="2:12" ht="24" customHeight="1">
      <c r="B32" s="28">
        <f>IFERROR((Inventory_List_Table3414[[#This Row],[Antal Lager]]&lt;=Inventory_List_Table3414[[#This Row],[Genbestil ved antal]])*(Inventory_List_Table3414[[#This Row],[Kan ikke bestilles]]="")*valHighlight,0)</f>
        <v>0</v>
      </c>
      <c r="C32" s="24" t="s">
        <v>106</v>
      </c>
      <c r="D32" s="25" t="s">
        <v>73</v>
      </c>
      <c r="E32" s="24"/>
      <c r="F32" s="30">
        <v>35.25</v>
      </c>
      <c r="G32" s="50">
        <v>1</v>
      </c>
      <c r="H32" s="29">
        <f>Inventory_List_Table3414[[#This Row],[Enheds Pris]]*Inventory_List_Table3414[[#This Row],[Antal Lager]]</f>
        <v>35.25</v>
      </c>
      <c r="I32" s="27"/>
      <c r="J32" s="27"/>
      <c r="K32" s="27"/>
      <c r="L32" s="24"/>
    </row>
    <row r="33" spans="2:12" ht="24" customHeight="1">
      <c r="B33" s="28">
        <f>IFERROR((Inventory_List_Table3414[[#This Row],[Antal Lager]]&lt;=Inventory_List_Table3414[[#This Row],[Genbestil ved antal]])*(Inventory_List_Table3414[[#This Row],[Kan ikke bestilles]]="")*valHighlight,0)</f>
        <v>0</v>
      </c>
      <c r="C33" s="24" t="s">
        <v>106</v>
      </c>
      <c r="D33" s="25" t="s">
        <v>74</v>
      </c>
      <c r="E33" s="24"/>
      <c r="F33" s="30">
        <v>114</v>
      </c>
      <c r="G33" s="50">
        <v>6</v>
      </c>
      <c r="H33" s="29">
        <f>Inventory_List_Table3414[[#This Row],[Enheds Pris]]*Inventory_List_Table3414[[#This Row],[Antal Lager]]</f>
        <v>684</v>
      </c>
      <c r="I33" s="27"/>
      <c r="J33" s="27"/>
      <c r="K33" s="27"/>
      <c r="L33" s="24"/>
    </row>
    <row r="34" spans="2:12" ht="24" customHeight="1">
      <c r="B34" s="28">
        <f>IFERROR((Inventory_List_Table3414[[#This Row],[Antal Lager]]&lt;=Inventory_List_Table3414[[#This Row],[Genbestil ved antal]])*(Inventory_List_Table3414[[#This Row],[Kan ikke bestilles]]="")*valHighlight,0)</f>
        <v>0</v>
      </c>
      <c r="C34" s="24" t="s">
        <v>106</v>
      </c>
      <c r="D34" s="25" t="s">
        <v>75</v>
      </c>
      <c r="E34" s="24"/>
      <c r="F34" s="30">
        <v>153.19999999999999</v>
      </c>
      <c r="G34" s="50">
        <v>2.8</v>
      </c>
      <c r="H34" s="29">
        <f>Inventory_List_Table3414[[#This Row],[Enheds Pris]]*Inventory_List_Table3414[[#This Row],[Antal Lager]]</f>
        <v>428.95999999999992</v>
      </c>
      <c r="I34" s="27"/>
      <c r="J34" s="27"/>
      <c r="K34" s="27"/>
      <c r="L34" s="24"/>
    </row>
    <row r="35" spans="2:12" ht="24" customHeight="1">
      <c r="B35" s="28">
        <f>IFERROR((Inventory_List_Table3414[[#This Row],[Antal Lager]]&lt;=Inventory_List_Table3414[[#This Row],[Genbestil ved antal]])*(Inventory_List_Table3414[[#This Row],[Kan ikke bestilles]]="")*valHighlight,0)</f>
        <v>0</v>
      </c>
      <c r="C35" s="24" t="s">
        <v>106</v>
      </c>
      <c r="D35" s="25" t="s">
        <v>76</v>
      </c>
      <c r="E35" s="24"/>
      <c r="F35" s="30">
        <v>86.69</v>
      </c>
      <c r="G35" s="50">
        <v>4</v>
      </c>
      <c r="H35" s="29">
        <f>Inventory_List_Table3414[[#This Row],[Enheds Pris]]*Inventory_List_Table3414[[#This Row],[Antal Lager]]</f>
        <v>346.76</v>
      </c>
      <c r="I35" s="27"/>
      <c r="J35" s="27"/>
      <c r="K35" s="27"/>
      <c r="L35" s="24"/>
    </row>
    <row r="36" spans="2:12" ht="24" customHeight="1">
      <c r="B36" s="28">
        <f>IFERROR((Inventory_List_Table3414[[#This Row],[Antal Lager]]&lt;=Inventory_List_Table3414[[#This Row],[Genbestil ved antal]])*(Inventory_List_Table3414[[#This Row],[Kan ikke bestilles]]="")*valHighlight,0)</f>
        <v>0</v>
      </c>
      <c r="C36" s="24" t="s">
        <v>106</v>
      </c>
      <c r="D36" s="25" t="s">
        <v>77</v>
      </c>
      <c r="E36" s="24"/>
      <c r="F36" s="30">
        <v>109</v>
      </c>
      <c r="G36" s="50">
        <v>22</v>
      </c>
      <c r="H36" s="29">
        <f>Inventory_List_Table3414[[#This Row],[Enheds Pris]]*Inventory_List_Table3414[[#This Row],[Antal Lager]]</f>
        <v>2398</v>
      </c>
      <c r="I36" s="27"/>
      <c r="J36" s="27"/>
      <c r="K36" s="27"/>
      <c r="L36" s="24"/>
    </row>
    <row r="37" spans="2:12" ht="24" customHeight="1">
      <c r="B37" s="28">
        <f>IFERROR((Inventory_List_Table3414[[#This Row],[Antal Lager]]&lt;=Inventory_List_Table3414[[#This Row],[Genbestil ved antal]])*(Inventory_List_Table3414[[#This Row],[Kan ikke bestilles]]="")*valHighlight,0)</f>
        <v>0</v>
      </c>
      <c r="C37" s="24" t="s">
        <v>106</v>
      </c>
      <c r="D37" s="25" t="s">
        <v>78</v>
      </c>
      <c r="E37" s="24"/>
      <c r="F37" s="30">
        <v>66</v>
      </c>
      <c r="G37" s="50">
        <v>143</v>
      </c>
      <c r="H37" s="29">
        <f>Inventory_List_Table3414[[#This Row],[Enheds Pris]]*Inventory_List_Table3414[[#This Row],[Antal Lager]]</f>
        <v>9438</v>
      </c>
      <c r="I37" s="27"/>
      <c r="J37" s="27"/>
      <c r="K37" s="27"/>
      <c r="L37" s="24"/>
    </row>
    <row r="38" spans="2:12" ht="24" customHeight="1">
      <c r="B38" s="28">
        <f>IFERROR((Inventory_List_Table3414[[#This Row],[Antal Lager]]&lt;=Inventory_List_Table3414[[#This Row],[Genbestil ved antal]])*(Inventory_List_Table3414[[#This Row],[Kan ikke bestilles]]="")*valHighlight,0)</f>
        <v>0</v>
      </c>
      <c r="C38" s="24" t="s">
        <v>106</v>
      </c>
      <c r="D38" s="25" t="s">
        <v>79</v>
      </c>
      <c r="E38" s="24"/>
      <c r="F38" s="30">
        <v>115.2</v>
      </c>
      <c r="G38" s="50">
        <v>9</v>
      </c>
      <c r="H38" s="29">
        <f>Inventory_List_Table3414[[#This Row],[Enheds Pris]]*Inventory_List_Table3414[[#This Row],[Antal Lager]]</f>
        <v>1036.8</v>
      </c>
      <c r="I38" s="27"/>
      <c r="J38" s="27"/>
      <c r="K38" s="27"/>
      <c r="L38" s="24"/>
    </row>
    <row r="39" spans="2:12" ht="24" customHeight="1">
      <c r="B39" s="28">
        <f>IFERROR((Inventory_List_Table3414[[#This Row],[Antal Lager]]&lt;=Inventory_List_Table3414[[#This Row],[Genbestil ved antal]])*(Inventory_List_Table3414[[#This Row],[Kan ikke bestilles]]="")*valHighlight,0)</f>
        <v>0</v>
      </c>
      <c r="C39" s="24" t="s">
        <v>106</v>
      </c>
      <c r="D39" s="25" t="s">
        <v>80</v>
      </c>
      <c r="E39" s="24"/>
      <c r="F39" s="30">
        <v>89</v>
      </c>
      <c r="G39" s="50">
        <v>45.5</v>
      </c>
      <c r="H39" s="29">
        <f>Inventory_List_Table3414[[#This Row],[Enheds Pris]]*Inventory_List_Table3414[[#This Row],[Antal Lager]]</f>
        <v>4049.5</v>
      </c>
      <c r="I39" s="27"/>
      <c r="J39" s="27"/>
      <c r="K39" s="27"/>
      <c r="L39" s="24"/>
    </row>
    <row r="40" spans="2:12" ht="24" customHeight="1">
      <c r="B40" s="28">
        <f>IFERROR((Inventory_List_Table3414[[#This Row],[Antal Lager]]&lt;=Inventory_List_Table3414[[#This Row],[Genbestil ved antal]])*(Inventory_List_Table3414[[#This Row],[Kan ikke bestilles]]="")*valHighlight,0)</f>
        <v>0</v>
      </c>
      <c r="C40" s="24" t="s">
        <v>106</v>
      </c>
      <c r="D40" s="25" t="s">
        <v>81</v>
      </c>
      <c r="E40" s="24"/>
      <c r="F40" s="30">
        <v>77.8</v>
      </c>
      <c r="G40" s="50">
        <v>18</v>
      </c>
      <c r="H40" s="29">
        <f>Inventory_List_Table3414[[#This Row],[Enheds Pris]]*Inventory_List_Table3414[[#This Row],[Antal Lager]]</f>
        <v>1400.3999999999999</v>
      </c>
      <c r="I40" s="27"/>
      <c r="J40" s="27"/>
      <c r="K40" s="27"/>
      <c r="L40" s="24"/>
    </row>
    <row r="41" spans="2:12" ht="24" customHeight="1">
      <c r="B41" s="28">
        <f>IFERROR((Inventory_List_Table3414[[#This Row],[Antal Lager]]&lt;=Inventory_List_Table3414[[#This Row],[Genbestil ved antal]])*(Inventory_List_Table3414[[#This Row],[Kan ikke bestilles]]="")*valHighlight,0)</f>
        <v>0</v>
      </c>
      <c r="C41" s="24" t="s">
        <v>106</v>
      </c>
      <c r="D41" s="25" t="s">
        <v>82</v>
      </c>
      <c r="E41" s="24"/>
      <c r="F41" s="30">
        <v>182.2</v>
      </c>
      <c r="G41" s="50">
        <v>1</v>
      </c>
      <c r="H41" s="29">
        <f>Inventory_List_Table3414[[#This Row],[Enheds Pris]]*Inventory_List_Table3414[[#This Row],[Antal Lager]]</f>
        <v>182.2</v>
      </c>
      <c r="I41" s="27"/>
      <c r="J41" s="27"/>
      <c r="K41" s="27"/>
      <c r="L41" s="24"/>
    </row>
    <row r="42" spans="2:12" ht="24" customHeight="1">
      <c r="B42" s="28">
        <f>IFERROR((Inventory_List_Table3414[[#This Row],[Antal Lager]]&lt;=Inventory_List_Table3414[[#This Row],[Genbestil ved antal]])*(Inventory_List_Table3414[[#This Row],[Kan ikke bestilles]]="")*valHighlight,0)</f>
        <v>0</v>
      </c>
      <c r="C42" s="24" t="s">
        <v>106</v>
      </c>
      <c r="D42" s="25" t="s">
        <v>83</v>
      </c>
      <c r="E42" s="24"/>
      <c r="F42" s="30">
        <v>109</v>
      </c>
      <c r="G42" s="50">
        <v>8</v>
      </c>
      <c r="H42" s="29">
        <f>Inventory_List_Table3414[[#This Row],[Enheds Pris]]*Inventory_List_Table3414[[#This Row],[Antal Lager]]</f>
        <v>872</v>
      </c>
      <c r="I42" s="27"/>
      <c r="J42" s="27"/>
      <c r="K42" s="27"/>
      <c r="L42" s="24"/>
    </row>
    <row r="43" spans="2:12" ht="24" customHeight="1">
      <c r="B43" s="28">
        <f>IFERROR((Inventory_List_Table3414[[#This Row],[Antal Lager]]&lt;=Inventory_List_Table3414[[#This Row],[Genbestil ved antal]])*(Inventory_List_Table3414[[#This Row],[Kan ikke bestilles]]="")*valHighlight,0)</f>
        <v>0</v>
      </c>
      <c r="C43" s="24" t="s">
        <v>106</v>
      </c>
      <c r="D43" s="25" t="s">
        <v>84</v>
      </c>
      <c r="E43" s="24"/>
      <c r="F43" s="30">
        <v>109</v>
      </c>
      <c r="G43" s="50">
        <v>42</v>
      </c>
      <c r="H43" s="29">
        <f>Inventory_List_Table3414[[#This Row],[Enheds Pris]]*Inventory_List_Table3414[[#This Row],[Antal Lager]]</f>
        <v>4578</v>
      </c>
      <c r="I43" s="27"/>
      <c r="J43" s="27"/>
      <c r="K43" s="27"/>
      <c r="L43" s="24"/>
    </row>
    <row r="44" spans="2:12" ht="24" customHeight="1">
      <c r="B44" s="28">
        <f>IFERROR((Inventory_List_Table3414[[#This Row],[Antal Lager]]&lt;=Inventory_List_Table3414[[#This Row],[Genbestil ved antal]])*(Inventory_List_Table3414[[#This Row],[Kan ikke bestilles]]="")*valHighlight,0)</f>
        <v>0</v>
      </c>
      <c r="C44" s="24" t="s">
        <v>106</v>
      </c>
      <c r="D44" s="25" t="s">
        <v>85</v>
      </c>
      <c r="E44" s="24"/>
      <c r="F44" s="30">
        <v>239.99</v>
      </c>
      <c r="G44" s="50">
        <v>10</v>
      </c>
      <c r="H44" s="29">
        <f>Inventory_List_Table3414[[#This Row],[Enheds Pris]]*Inventory_List_Table3414[[#This Row],[Antal Lager]]</f>
        <v>2399.9</v>
      </c>
      <c r="I44" s="27"/>
      <c r="J44" s="27"/>
      <c r="K44" s="27"/>
      <c r="L44" s="24"/>
    </row>
    <row r="45" spans="2:12" ht="24" customHeight="1">
      <c r="B45" s="28">
        <f>IFERROR((Inventory_List_Table3414[[#This Row],[Antal Lager]]&lt;=Inventory_List_Table3414[[#This Row],[Genbestil ved antal]])*(Inventory_List_Table3414[[#This Row],[Kan ikke bestilles]]="")*valHighlight,0)</f>
        <v>0</v>
      </c>
      <c r="C45" s="24" t="s">
        <v>106</v>
      </c>
      <c r="D45" s="31" t="s">
        <v>86</v>
      </c>
      <c r="E45" s="24"/>
      <c r="F45" s="30">
        <v>152.99</v>
      </c>
      <c r="G45" s="50">
        <v>0</v>
      </c>
      <c r="H45" s="29">
        <f>Inventory_List_Table3414[[#This Row],[Enheds Pris]]*Inventory_List_Table3414[[#This Row],[Antal Lager]]</f>
        <v>0</v>
      </c>
      <c r="I45" s="27"/>
      <c r="J45" s="27"/>
      <c r="K45" s="27"/>
      <c r="L45" s="24"/>
    </row>
    <row r="46" spans="2:12" ht="24" customHeight="1">
      <c r="B46" s="28">
        <f>IFERROR((Inventory_List_Table3414[[#This Row],[Antal Lager]]&lt;=Inventory_List_Table3414[[#This Row],[Genbestil ved antal]])*(Inventory_List_Table3414[[#This Row],[Kan ikke bestilles]]="")*valHighlight,0)</f>
        <v>0</v>
      </c>
      <c r="C46" s="24" t="s">
        <v>106</v>
      </c>
      <c r="D46" s="25" t="s">
        <v>87</v>
      </c>
      <c r="E46" s="24"/>
      <c r="F46" s="30">
        <v>73.13</v>
      </c>
      <c r="G46" s="50">
        <v>15.5</v>
      </c>
      <c r="H46" s="29">
        <f>Inventory_List_Table3414[[#This Row],[Enheds Pris]]*Inventory_List_Table3414[[#This Row],[Antal Lager]]</f>
        <v>1133.5149999999999</v>
      </c>
      <c r="I46" s="27"/>
      <c r="J46" s="27"/>
      <c r="K46" s="27"/>
      <c r="L46" s="24"/>
    </row>
    <row r="47" spans="2:12" ht="24" customHeight="1">
      <c r="B47" s="28">
        <f>IFERROR((Inventory_List_Table3414[[#This Row],[Antal Lager]]&lt;=Inventory_List_Table3414[[#This Row],[Genbestil ved antal]])*(Inventory_List_Table3414[[#This Row],[Kan ikke bestilles]]="")*valHighlight,0)</f>
        <v>0</v>
      </c>
      <c r="C47" s="24" t="s">
        <v>106</v>
      </c>
      <c r="D47" s="25" t="s">
        <v>88</v>
      </c>
      <c r="E47" s="24"/>
      <c r="F47" s="30">
        <v>87.5</v>
      </c>
      <c r="G47" s="50">
        <v>8</v>
      </c>
      <c r="H47" s="29">
        <f>Inventory_List_Table3414[[#This Row],[Enheds Pris]]*Inventory_List_Table3414[[#This Row],[Antal Lager]]</f>
        <v>700</v>
      </c>
      <c r="I47" s="27"/>
      <c r="J47" s="27"/>
      <c r="K47" s="27"/>
      <c r="L47" s="24"/>
    </row>
    <row r="48" spans="2:12" ht="24" customHeight="1">
      <c r="B48" s="28">
        <f>IFERROR((Inventory_List_Table3414[[#This Row],[Antal Lager]]&lt;=Inventory_List_Table3414[[#This Row],[Genbestil ved antal]])*(Inventory_List_Table3414[[#This Row],[Kan ikke bestilles]]="")*valHighlight,0)</f>
        <v>0</v>
      </c>
      <c r="C48" s="24" t="s">
        <v>106</v>
      </c>
      <c r="D48" s="25" t="s">
        <v>89</v>
      </c>
      <c r="E48" s="24"/>
      <c r="F48" s="30">
        <v>174.14</v>
      </c>
      <c r="G48" s="50">
        <v>3</v>
      </c>
      <c r="H48" s="29">
        <f>Inventory_List_Table3414[[#This Row],[Enheds Pris]]*Inventory_List_Table3414[[#This Row],[Antal Lager]]</f>
        <v>522.41999999999996</v>
      </c>
      <c r="I48" s="27"/>
      <c r="J48" s="27"/>
      <c r="K48" s="27"/>
      <c r="L48" s="24"/>
    </row>
    <row r="49" spans="2:12" ht="24" customHeight="1">
      <c r="B49" s="28">
        <f>IFERROR((Inventory_List_Table3414[[#This Row],[Antal Lager]]&lt;=Inventory_List_Table3414[[#This Row],[Genbestil ved antal]])*(Inventory_List_Table3414[[#This Row],[Kan ikke bestilles]]="")*valHighlight,0)</f>
        <v>0</v>
      </c>
      <c r="C49" s="24" t="s">
        <v>106</v>
      </c>
      <c r="D49" s="25" t="s">
        <v>90</v>
      </c>
      <c r="E49" s="24"/>
      <c r="F49" s="30">
        <v>99.6</v>
      </c>
      <c r="G49" s="50">
        <v>1</v>
      </c>
      <c r="H49" s="29">
        <f>Inventory_List_Table3414[[#This Row],[Enheds Pris]]*Inventory_List_Table3414[[#This Row],[Antal Lager]]</f>
        <v>99.6</v>
      </c>
      <c r="I49" s="27"/>
      <c r="J49" s="27"/>
      <c r="K49" s="27"/>
      <c r="L49" s="24"/>
    </row>
    <row r="50" spans="2:12" ht="24" customHeight="1">
      <c r="B50" s="28">
        <f>IFERROR((Inventory_List_Table3414[[#This Row],[Antal Lager]]&lt;=Inventory_List_Table3414[[#This Row],[Genbestil ved antal]])*(Inventory_List_Table3414[[#This Row],[Kan ikke bestilles]]="")*valHighlight,0)</f>
        <v>0</v>
      </c>
      <c r="C50" s="24" t="s">
        <v>106</v>
      </c>
      <c r="D50" s="25" t="s">
        <v>91</v>
      </c>
      <c r="E50" s="24"/>
      <c r="F50" s="30">
        <v>239</v>
      </c>
      <c r="G50" s="50">
        <v>6</v>
      </c>
      <c r="H50" s="29">
        <f>Inventory_List_Table3414[[#This Row],[Enheds Pris]]*Inventory_List_Table3414[[#This Row],[Antal Lager]]</f>
        <v>1434</v>
      </c>
      <c r="I50" s="27"/>
      <c r="J50" s="27"/>
      <c r="K50" s="27"/>
      <c r="L50" s="24"/>
    </row>
    <row r="51" spans="2:12" ht="24" customHeight="1">
      <c r="B51" s="28">
        <f>IFERROR((Inventory_List_Table3414[[#This Row],[Antal Lager]]&lt;=Inventory_List_Table3414[[#This Row],[Genbestil ved antal]])*(Inventory_List_Table3414[[#This Row],[Kan ikke bestilles]]="")*valHighlight,0)</f>
        <v>0</v>
      </c>
      <c r="C51" s="24" t="s">
        <v>106</v>
      </c>
      <c r="D51" s="25" t="s">
        <v>92</v>
      </c>
      <c r="E51" s="24"/>
      <c r="F51" s="30">
        <v>94</v>
      </c>
      <c r="G51" s="50">
        <v>7</v>
      </c>
      <c r="H51" s="29">
        <f>Inventory_List_Table3414[[#This Row],[Enheds Pris]]*Inventory_List_Table3414[[#This Row],[Antal Lager]]</f>
        <v>658</v>
      </c>
      <c r="I51" s="27"/>
      <c r="J51" s="27"/>
      <c r="K51" s="27"/>
      <c r="L51" s="24"/>
    </row>
    <row r="52" spans="2:12" ht="24" customHeight="1">
      <c r="B52" s="28">
        <f>IFERROR((Inventory_List_Table3414[[#This Row],[Antal Lager]]&lt;=Inventory_List_Table3414[[#This Row],[Genbestil ved antal]])*(Inventory_List_Table3414[[#This Row],[Kan ikke bestilles]]="")*valHighlight,0)</f>
        <v>0</v>
      </c>
      <c r="C52" s="24" t="s">
        <v>106</v>
      </c>
      <c r="D52" s="25" t="s">
        <v>93</v>
      </c>
      <c r="E52" s="24"/>
      <c r="F52" s="30">
        <v>199</v>
      </c>
      <c r="G52" s="50"/>
      <c r="H52" s="29">
        <f>Inventory_List_Table3414[[#This Row],[Enheds Pris]]*Inventory_List_Table3414[[#This Row],[Antal Lager]]</f>
        <v>0</v>
      </c>
      <c r="I52" s="27"/>
      <c r="J52" s="27"/>
      <c r="K52" s="27"/>
      <c r="L52" s="24"/>
    </row>
    <row r="53" spans="2:12" ht="24" customHeight="1">
      <c r="B53" s="28">
        <f>IFERROR((Inventory_List_Table3414[[#This Row],[Antal Lager]]&lt;=Inventory_List_Table3414[[#This Row],[Genbestil ved antal]])*(Inventory_List_Table3414[[#This Row],[Kan ikke bestilles]]="")*valHighlight,0)</f>
        <v>0</v>
      </c>
      <c r="C53" s="24" t="s">
        <v>106</v>
      </c>
      <c r="D53" s="25" t="s">
        <v>94</v>
      </c>
      <c r="E53" s="24"/>
      <c r="F53" s="30">
        <v>27</v>
      </c>
      <c r="G53" s="50">
        <v>122</v>
      </c>
      <c r="H53" s="29">
        <f>Inventory_List_Table3414[[#This Row],[Enheds Pris]]*Inventory_List_Table3414[[#This Row],[Antal Lager]]</f>
        <v>3294</v>
      </c>
      <c r="I53" s="27"/>
      <c r="J53" s="27"/>
      <c r="K53" s="27"/>
      <c r="L53" s="24"/>
    </row>
    <row r="54" spans="2:12" ht="24" customHeight="1">
      <c r="B54" s="28">
        <f>IFERROR((Inventory_List_Table3414[[#This Row],[Antal Lager]]&lt;=Inventory_List_Table3414[[#This Row],[Genbestil ved antal]])*(Inventory_List_Table3414[[#This Row],[Kan ikke bestilles]]="")*valHighlight,0)</f>
        <v>0</v>
      </c>
      <c r="C54" s="24" t="s">
        <v>106</v>
      </c>
      <c r="D54" s="25" t="s">
        <v>95</v>
      </c>
      <c r="E54" s="24"/>
      <c r="F54" s="30">
        <v>27</v>
      </c>
      <c r="G54" s="50">
        <v>95</v>
      </c>
      <c r="H54" s="29">
        <f>Inventory_List_Table3414[[#This Row],[Enheds Pris]]*Inventory_List_Table3414[[#This Row],[Antal Lager]]</f>
        <v>2565</v>
      </c>
      <c r="I54" s="27"/>
      <c r="J54" s="27"/>
      <c r="K54" s="27"/>
      <c r="L54" s="24"/>
    </row>
    <row r="55" spans="2:12" ht="24" customHeight="1">
      <c r="B55" s="28">
        <f>IFERROR((Inventory_List_Table3414[[#This Row],[Antal Lager]]&lt;=Inventory_List_Table3414[[#This Row],[Genbestil ved antal]])*(Inventory_List_Table3414[[#This Row],[Kan ikke bestilles]]="")*valHighlight,0)</f>
        <v>0</v>
      </c>
      <c r="C55" s="24" t="s">
        <v>106</v>
      </c>
      <c r="D55" s="25" t="s">
        <v>96</v>
      </c>
      <c r="E55" s="24" t="s">
        <v>339</v>
      </c>
      <c r="F55" s="30"/>
      <c r="G55" s="50">
        <v>12</v>
      </c>
      <c r="H55" s="29">
        <f>Inventory_List_Table3414[[#This Row],[Enheds Pris]]*Inventory_List_Table3414[[#This Row],[Antal Lager]]</f>
        <v>0</v>
      </c>
      <c r="I55" s="27"/>
      <c r="J55" s="27"/>
      <c r="K55" s="27"/>
      <c r="L55" s="24"/>
    </row>
    <row r="56" spans="2:12" ht="24" customHeight="1">
      <c r="B56" s="28">
        <f>IFERROR((Inventory_List_Table3414[[#This Row],[Antal Lager]]&lt;=Inventory_List_Table3414[[#This Row],[Genbestil ved antal]])*(Inventory_List_Table3414[[#This Row],[Kan ikke bestilles]]="")*valHighlight,0)</f>
        <v>0</v>
      </c>
      <c r="C56" s="24" t="s">
        <v>106</v>
      </c>
      <c r="D56" s="25" t="s">
        <v>97</v>
      </c>
      <c r="E56" s="24" t="s">
        <v>339</v>
      </c>
      <c r="F56" s="30"/>
      <c r="G56" s="50">
        <v>11</v>
      </c>
      <c r="H56" s="29">
        <f>Inventory_List_Table3414[[#This Row],[Enheds Pris]]*Inventory_List_Table3414[[#This Row],[Antal Lager]]</f>
        <v>0</v>
      </c>
      <c r="I56" s="27"/>
      <c r="J56" s="27"/>
      <c r="K56" s="27"/>
      <c r="L56" s="24"/>
    </row>
    <row r="57" spans="2:12" ht="24" customHeight="1">
      <c r="B57" s="28">
        <f>IFERROR((Inventory_List_Table3414[[#This Row],[Antal Lager]]&lt;=Inventory_List_Table3414[[#This Row],[Genbestil ved antal]])*(Inventory_List_Table3414[[#This Row],[Kan ikke bestilles]]="")*valHighlight,0)</f>
        <v>0</v>
      </c>
      <c r="C57" s="24" t="s">
        <v>106</v>
      </c>
      <c r="D57" s="25" t="s">
        <v>98</v>
      </c>
      <c r="E57" s="24" t="s">
        <v>339</v>
      </c>
      <c r="F57" s="30"/>
      <c r="G57" s="50">
        <v>2</v>
      </c>
      <c r="H57" s="29">
        <f>Inventory_List_Table3414[[#This Row],[Enheds Pris]]*Inventory_List_Table3414[[#This Row],[Antal Lager]]</f>
        <v>0</v>
      </c>
      <c r="I57" s="27"/>
      <c r="J57" s="27"/>
      <c r="K57" s="27"/>
      <c r="L57" s="24"/>
    </row>
    <row r="58" spans="2:12" ht="24" customHeight="1">
      <c r="B58" s="28">
        <f>IFERROR((Inventory_List_Table3414[[#This Row],[Antal Lager]]&lt;=Inventory_List_Table3414[[#This Row],[Genbestil ved antal]])*(Inventory_List_Table3414[[#This Row],[Kan ikke bestilles]]="")*valHighlight,0)</f>
        <v>0</v>
      </c>
      <c r="C58" s="24" t="s">
        <v>106</v>
      </c>
      <c r="D58" s="25" t="s">
        <v>99</v>
      </c>
      <c r="E58" s="24" t="s">
        <v>339</v>
      </c>
      <c r="F58" s="30"/>
      <c r="G58" s="50">
        <v>7</v>
      </c>
      <c r="H58" s="29">
        <f>Inventory_List_Table3414[[#This Row],[Enheds Pris]]*Inventory_List_Table3414[[#This Row],[Antal Lager]]</f>
        <v>0</v>
      </c>
      <c r="I58" s="27"/>
      <c r="J58" s="27"/>
      <c r="K58" s="27"/>
      <c r="L58" s="24"/>
    </row>
    <row r="59" spans="2:12" ht="24" customHeight="1">
      <c r="B59" s="28">
        <f>IFERROR((Inventory_List_Table3414[[#This Row],[Antal Lager]]&lt;=Inventory_List_Table3414[[#This Row],[Genbestil ved antal]])*(Inventory_List_Table3414[[#This Row],[Kan ikke bestilles]]="")*valHighlight,0)</f>
        <v>0</v>
      </c>
      <c r="C59" s="24" t="s">
        <v>106</v>
      </c>
      <c r="D59" s="25" t="s">
        <v>100</v>
      </c>
      <c r="E59" s="24" t="s">
        <v>339</v>
      </c>
      <c r="F59" s="30"/>
      <c r="G59" s="50"/>
      <c r="H59" s="29">
        <f>Inventory_List_Table3414[[#This Row],[Enheds Pris]]*Inventory_List_Table3414[[#This Row],[Antal Lager]]</f>
        <v>0</v>
      </c>
      <c r="I59" s="27"/>
      <c r="J59" s="27"/>
      <c r="K59" s="27"/>
      <c r="L59" s="24"/>
    </row>
    <row r="60" spans="2:12" ht="24" customHeight="1">
      <c r="B60" s="28">
        <f>IFERROR((Inventory_List_Table3414[[#This Row],[Antal Lager]]&lt;=Inventory_List_Table3414[[#This Row],[Genbestil ved antal]])*(Inventory_List_Table3414[[#This Row],[Kan ikke bestilles]]="")*valHighlight,0)</f>
        <v>0</v>
      </c>
      <c r="C60" s="24" t="s">
        <v>106</v>
      </c>
      <c r="D60" s="25" t="s">
        <v>101</v>
      </c>
      <c r="E60" s="24" t="s">
        <v>339</v>
      </c>
      <c r="F60" s="30"/>
      <c r="G60" s="50"/>
      <c r="H60" s="29">
        <f>Inventory_List_Table3414[[#This Row],[Enheds Pris]]*Inventory_List_Table3414[[#This Row],[Antal Lager]]</f>
        <v>0</v>
      </c>
      <c r="I60" s="27"/>
      <c r="J60" s="27"/>
      <c r="K60" s="27"/>
      <c r="L60" s="24"/>
    </row>
    <row r="61" spans="2:12" ht="24" customHeight="1">
      <c r="B61" s="28">
        <f>IFERROR((Inventory_List_Table3414[[#This Row],[Antal Lager]]&lt;=Inventory_List_Table3414[[#This Row],[Genbestil ved antal]])*(Inventory_List_Table3414[[#This Row],[Kan ikke bestilles]]="")*valHighlight,0)</f>
        <v>0</v>
      </c>
      <c r="C61" s="24" t="s">
        <v>106</v>
      </c>
      <c r="D61" s="24" t="s">
        <v>296</v>
      </c>
      <c r="E61" s="24"/>
      <c r="F61" s="30">
        <v>140</v>
      </c>
      <c r="G61" s="50">
        <v>12.5</v>
      </c>
      <c r="H61" s="29">
        <f>Inventory_List_Table3414[[#This Row],[Enheds Pris]]*Inventory_List_Table3414[[#This Row],[Antal Lager]]</f>
        <v>1750</v>
      </c>
      <c r="I61" s="27"/>
      <c r="J61" s="27"/>
      <c r="K61" s="27"/>
      <c r="L61" s="24"/>
    </row>
    <row r="62" spans="2:12" ht="24" customHeight="1">
      <c r="B62" s="28">
        <f>IFERROR((Inventory_List_Table3414[[#This Row],[Antal Lager]]&lt;=Inventory_List_Table3414[[#This Row],[Genbestil ved antal]])*(Inventory_List_Table3414[[#This Row],[Kan ikke bestilles]]="")*valHighlight,0)</f>
        <v>0</v>
      </c>
      <c r="C62" s="24" t="s">
        <v>106</v>
      </c>
      <c r="D62" s="24" t="s">
        <v>293</v>
      </c>
      <c r="E62" s="24"/>
      <c r="F62" s="30">
        <v>60</v>
      </c>
      <c r="G62" s="50">
        <v>120</v>
      </c>
      <c r="H62" s="29">
        <f>Inventory_List_Table3414[[#This Row],[Enheds Pris]]*Inventory_List_Table3414[[#This Row],[Antal Lager]]</f>
        <v>7200</v>
      </c>
      <c r="I62" s="27"/>
      <c r="J62" s="27"/>
      <c r="K62" s="27"/>
      <c r="L62" s="24"/>
    </row>
    <row r="63" spans="2:12" ht="24" customHeight="1">
      <c r="B63" s="28">
        <f>IFERROR((Inventory_List_Table3414[[#This Row],[Antal Lager]]&lt;=Inventory_List_Table3414[[#This Row],[Genbestil ved antal]])*(Inventory_List_Table3414[[#This Row],[Kan ikke bestilles]]="")*valHighlight,0)</f>
        <v>0</v>
      </c>
      <c r="C63" s="24" t="s">
        <v>106</v>
      </c>
      <c r="D63" s="31" t="s">
        <v>102</v>
      </c>
      <c r="E63" s="24"/>
      <c r="F63" s="30">
        <v>100</v>
      </c>
      <c r="G63" s="50">
        <v>110</v>
      </c>
      <c r="H63" s="29">
        <f>Inventory_List_Table3414[[#This Row],[Enheds Pris]]*Inventory_List_Table3414[[#This Row],[Antal Lager]]</f>
        <v>11000</v>
      </c>
      <c r="I63" s="27"/>
      <c r="J63" s="27"/>
      <c r="K63" s="27"/>
      <c r="L63" s="24"/>
    </row>
    <row r="64" spans="2:12" ht="24" customHeight="1">
      <c r="B64" s="28">
        <f>IFERROR((Inventory_List_Table3414[[#This Row],[Antal Lager]]&lt;=Inventory_List_Table3414[[#This Row],[Genbestil ved antal]])*(Inventory_List_Table3414[[#This Row],[Kan ikke bestilles]]="")*valHighlight,0)</f>
        <v>0</v>
      </c>
      <c r="C64" s="24" t="s">
        <v>106</v>
      </c>
      <c r="D64" s="25" t="s">
        <v>103</v>
      </c>
      <c r="E64" s="24"/>
      <c r="F64" s="30">
        <v>38</v>
      </c>
      <c r="G64" s="50">
        <v>25</v>
      </c>
      <c r="H64" s="29">
        <f>Inventory_List_Table3414[[#This Row],[Enheds Pris]]*Inventory_List_Table3414[[#This Row],[Antal Lager]]</f>
        <v>950</v>
      </c>
      <c r="I64" s="27"/>
      <c r="J64" s="27"/>
      <c r="K64" s="27"/>
      <c r="L64" s="24"/>
    </row>
    <row r="65" spans="2:12" ht="24" customHeight="1">
      <c r="B65" s="28">
        <f>IFERROR((Inventory_List_Table3414[[#This Row],[Antal Lager]]&lt;=Inventory_List_Table3414[[#This Row],[Genbestil ved antal]])*(Inventory_List_Table3414[[#This Row],[Kan ikke bestilles]]="")*valHighlight,0)</f>
        <v>0</v>
      </c>
      <c r="C65" s="24" t="s">
        <v>106</v>
      </c>
      <c r="D65" s="25" t="s">
        <v>104</v>
      </c>
      <c r="E65" s="24"/>
      <c r="F65" s="30">
        <v>32.94</v>
      </c>
      <c r="G65" s="50">
        <v>124</v>
      </c>
      <c r="H65" s="29">
        <f>Inventory_List_Table3414[[#This Row],[Enheds Pris]]*Inventory_List_Table3414[[#This Row],[Antal Lager]]</f>
        <v>4084.5599999999995</v>
      </c>
      <c r="I65" s="27"/>
      <c r="J65" s="27"/>
      <c r="K65" s="27"/>
      <c r="L65" s="24"/>
    </row>
    <row r="66" spans="2:12" ht="24" customHeight="1">
      <c r="B66" s="28">
        <f>IFERROR((Inventory_List_Table3414[[#This Row],[Antal Lager]]&lt;=Inventory_List_Table3414[[#This Row],[Genbestil ved antal]])*(Inventory_List_Table3414[[#This Row],[Kan ikke bestilles]]="")*valHighlight,0)</f>
        <v>0</v>
      </c>
      <c r="C66" s="24" t="s">
        <v>106</v>
      </c>
      <c r="D66" s="25" t="s">
        <v>105</v>
      </c>
      <c r="E66" s="24"/>
      <c r="F66" s="30">
        <v>56.64</v>
      </c>
      <c r="G66" s="50">
        <v>46</v>
      </c>
      <c r="H66" s="29">
        <f>Inventory_List_Table3414[[#This Row],[Enheds Pris]]*Inventory_List_Table3414[[#This Row],[Antal Lager]]</f>
        <v>2605.44</v>
      </c>
      <c r="I66" s="27"/>
      <c r="J66" s="27"/>
      <c r="K66" s="27"/>
      <c r="L66" s="24"/>
    </row>
    <row r="67" spans="2:12" ht="24" customHeight="1">
      <c r="B67" s="28">
        <f>IFERROR((Inventory_List_Table3414[[#This Row],[Antal Lager]]&lt;=Inventory_List_Table3414[[#This Row],[Genbestil ved antal]])*(Inventory_List_Table3414[[#This Row],[Kan ikke bestilles]]="")*valHighlight,0)</f>
        <v>0</v>
      </c>
      <c r="C67" s="24" t="s">
        <v>106</v>
      </c>
      <c r="D67" s="25" t="s">
        <v>307</v>
      </c>
      <c r="E67" s="24"/>
      <c r="F67" s="30">
        <v>33</v>
      </c>
      <c r="G67" s="50">
        <v>39</v>
      </c>
      <c r="H67" s="29">
        <f>Inventory_List_Table3414[[#This Row],[Enheds Pris]]*Inventory_List_Table3414[[#This Row],[Antal Lager]]</f>
        <v>1287</v>
      </c>
      <c r="I67" s="27"/>
      <c r="J67" s="27"/>
      <c r="K67" s="27"/>
      <c r="L67" s="24"/>
    </row>
    <row r="68" spans="2:12" ht="24" customHeight="1">
      <c r="B68" s="28">
        <f>IFERROR((Inventory_List_Table3414[[#This Row],[Antal Lager]]&lt;=Inventory_List_Table3414[[#This Row],[Genbestil ved antal]])*(Inventory_List_Table3414[[#This Row],[Kan ikke bestilles]]="")*valHighlight,0)</f>
        <v>0</v>
      </c>
      <c r="C68" s="24" t="s">
        <v>106</v>
      </c>
      <c r="D68" s="25" t="s">
        <v>308</v>
      </c>
      <c r="E68" s="24"/>
      <c r="F68" s="30">
        <v>33</v>
      </c>
      <c r="G68" s="50">
        <v>9</v>
      </c>
      <c r="H68" s="29">
        <f>Inventory_List_Table3414[[#This Row],[Enheds Pris]]*Inventory_List_Table3414[[#This Row],[Antal Lager]]</f>
        <v>297</v>
      </c>
      <c r="I68" s="27"/>
      <c r="J68" s="27"/>
      <c r="K68" s="27"/>
      <c r="L68" s="24"/>
    </row>
    <row r="69" spans="2:12" ht="24" customHeight="1">
      <c r="B69" s="28">
        <f>IFERROR((Inventory_List_Table3414[[#This Row],[Antal Lager]]&lt;=Inventory_List_Table3414[[#This Row],[Genbestil ved antal]])*(Inventory_List_Table3414[[#This Row],[Kan ikke bestilles]]="")*valHighlight,0)</f>
        <v>0</v>
      </c>
      <c r="C69" s="24" t="s">
        <v>106</v>
      </c>
      <c r="D69" s="24" t="s">
        <v>312</v>
      </c>
      <c r="E69" s="24"/>
      <c r="F69" s="26">
        <v>149.29</v>
      </c>
      <c r="G69" s="50">
        <v>34</v>
      </c>
      <c r="H69" s="29">
        <f>Inventory_List_Table3414[[#This Row],[Enheds Pris]]*Inventory_List_Table3414[[#This Row],[Antal Lager]]</f>
        <v>5075.8599999999997</v>
      </c>
      <c r="I69" s="27"/>
      <c r="J69" s="27"/>
      <c r="K69" s="27"/>
      <c r="L69" s="24"/>
    </row>
    <row r="70" spans="2:12" ht="24" customHeight="1">
      <c r="B70" s="28">
        <f>IFERROR((Inventory_List_Table3414[[#This Row],[Antal Lager]]&lt;=Inventory_List_Table3414[[#This Row],[Genbestil ved antal]])*(Inventory_List_Table3414[[#This Row],[Kan ikke bestilles]]="")*valHighlight,0)</f>
        <v>0</v>
      </c>
      <c r="C70" s="24"/>
      <c r="D70" s="31"/>
      <c r="E70" s="24"/>
      <c r="F70" s="30"/>
      <c r="G70" s="50"/>
      <c r="H70" s="29">
        <f>Inventory_List_Table3414[[#This Row],[Enheds Pris]]*Inventory_List_Table3414[[#This Row],[Antal Lager]]</f>
        <v>0</v>
      </c>
      <c r="I70" s="27"/>
      <c r="J70" s="27"/>
      <c r="K70" s="27"/>
      <c r="L70" s="24"/>
    </row>
    <row r="71" spans="2:12" ht="24" customHeight="1">
      <c r="B71" s="28">
        <f>IFERROR((Inventory_List_Table3414[[#This Row],[Antal Lager]]&lt;=Inventory_List_Table3414[[#This Row],[Genbestil ved antal]])*(Inventory_List_Table3414[[#This Row],[Kan ikke bestilles]]="")*valHighlight,0)</f>
        <v>0</v>
      </c>
      <c r="C71" s="24"/>
      <c r="D71" s="31"/>
      <c r="E71" s="24"/>
      <c r="F71" s="30"/>
      <c r="G71" s="50"/>
      <c r="H71" s="29">
        <f>Inventory_List_Table3414[[#This Row],[Enheds Pris]]*Inventory_List_Table3414[[#This Row],[Antal Lager]]</f>
        <v>0</v>
      </c>
      <c r="I71" s="27"/>
      <c r="J71" s="27"/>
      <c r="K71" s="27"/>
      <c r="L71" s="24"/>
    </row>
    <row r="72" spans="2:12" ht="24" customHeight="1">
      <c r="B72" s="28">
        <f>IFERROR((Inventory_List_Table3414[[#This Row],[Antal Lager]]&lt;=Inventory_List_Table3414[[#This Row],[Genbestil ved antal]])*(Inventory_List_Table3414[[#This Row],[Kan ikke bestilles]]="")*valHighlight,0)</f>
        <v>0</v>
      </c>
      <c r="C72" s="24" t="s">
        <v>147</v>
      </c>
      <c r="D72" s="25" t="s">
        <v>121</v>
      </c>
      <c r="E72" s="24"/>
      <c r="F72" s="26">
        <v>7.99</v>
      </c>
      <c r="G72" s="53">
        <v>4</v>
      </c>
      <c r="H72" s="29">
        <f>Inventory_List_Table3414[[#This Row],[Enheds Pris]]*Inventory_List_Table3414[[#This Row],[Antal Lager]]</f>
        <v>31.96</v>
      </c>
      <c r="I72" s="27"/>
      <c r="J72" s="27"/>
      <c r="K72" s="27"/>
      <c r="L72" s="24"/>
    </row>
    <row r="73" spans="2:12" ht="24" customHeight="1">
      <c r="B73" s="28">
        <f>IFERROR((Inventory_List_Table3414[[#This Row],[Antal Lager]]&lt;=Inventory_List_Table3414[[#This Row],[Genbestil ved antal]])*(Inventory_List_Table3414[[#This Row],[Kan ikke bestilles]]="")*valHighlight,0)</f>
        <v>0</v>
      </c>
      <c r="C73" s="24" t="s">
        <v>147</v>
      </c>
      <c r="D73" s="25" t="s">
        <v>122</v>
      </c>
      <c r="E73" s="24"/>
      <c r="F73" s="26">
        <v>8</v>
      </c>
      <c r="G73" s="53">
        <v>5</v>
      </c>
      <c r="H73" s="29">
        <f>Inventory_List_Table3414[[#This Row],[Enheds Pris]]*Inventory_List_Table3414[[#This Row],[Antal Lager]]</f>
        <v>40</v>
      </c>
      <c r="I73" s="27"/>
      <c r="J73" s="27"/>
      <c r="K73" s="27"/>
      <c r="L73" s="24"/>
    </row>
    <row r="74" spans="2:12" ht="24" customHeight="1">
      <c r="B74" s="28">
        <f>IFERROR((Inventory_List_Table3414[[#This Row],[Antal Lager]]&lt;=Inventory_List_Table3414[[#This Row],[Genbestil ved antal]])*(Inventory_List_Table3414[[#This Row],[Kan ikke bestilles]]="")*valHighlight,0)</f>
        <v>0</v>
      </c>
      <c r="C74" s="24" t="s">
        <v>147</v>
      </c>
      <c r="D74" s="25" t="s">
        <v>123</v>
      </c>
      <c r="E74" s="24"/>
      <c r="F74" s="26">
        <v>10.5</v>
      </c>
      <c r="G74" s="53">
        <v>12</v>
      </c>
      <c r="H74" s="29">
        <f>Inventory_List_Table3414[[#This Row],[Enheds Pris]]*Inventory_List_Table3414[[#This Row],[Antal Lager]]</f>
        <v>126</v>
      </c>
      <c r="I74" s="27"/>
      <c r="J74" s="27"/>
      <c r="K74" s="27"/>
      <c r="L74" s="24"/>
    </row>
    <row r="75" spans="2:12" ht="24" customHeight="1">
      <c r="B75" s="28">
        <f>IFERROR((Inventory_List_Table3414[[#This Row],[Antal Lager]]&lt;=Inventory_List_Table3414[[#This Row],[Genbestil ved antal]])*(Inventory_List_Table3414[[#This Row],[Kan ikke bestilles]]="")*valHighlight,0)</f>
        <v>0</v>
      </c>
      <c r="C75" s="24" t="s">
        <v>147</v>
      </c>
      <c r="D75" s="25" t="s">
        <v>124</v>
      </c>
      <c r="E75" s="24"/>
      <c r="F75" s="26">
        <v>19.7</v>
      </c>
      <c r="G75" s="53">
        <v>0</v>
      </c>
      <c r="H75" s="29">
        <f>Inventory_List_Table3414[[#This Row],[Enheds Pris]]*Inventory_List_Table3414[[#This Row],[Antal Lager]]</f>
        <v>0</v>
      </c>
      <c r="I75" s="27"/>
      <c r="J75" s="27"/>
      <c r="K75" s="27"/>
      <c r="L75" s="24"/>
    </row>
    <row r="76" spans="2:12" ht="24" customHeight="1">
      <c r="B76" s="28">
        <f>IFERROR((Inventory_List_Table3414[[#This Row],[Antal Lager]]&lt;=Inventory_List_Table3414[[#This Row],[Genbestil ved antal]])*(Inventory_List_Table3414[[#This Row],[Kan ikke bestilles]]="")*valHighlight,0)</f>
        <v>0</v>
      </c>
      <c r="C76" s="24" t="s">
        <v>147</v>
      </c>
      <c r="D76" s="25" t="s">
        <v>125</v>
      </c>
      <c r="E76" s="24"/>
      <c r="F76" s="26">
        <v>14.75</v>
      </c>
      <c r="G76" s="53">
        <v>13</v>
      </c>
      <c r="H76" s="29">
        <f>Inventory_List_Table3414[[#This Row],[Enheds Pris]]*Inventory_List_Table3414[[#This Row],[Antal Lager]]</f>
        <v>191.75</v>
      </c>
      <c r="I76" s="27"/>
      <c r="J76" s="27"/>
      <c r="K76" s="27"/>
      <c r="L76" s="24"/>
    </row>
    <row r="77" spans="2:12" ht="24" customHeight="1">
      <c r="B77" s="28">
        <f>IFERROR((Inventory_List_Table3414[[#This Row],[Antal Lager]]&lt;=Inventory_List_Table3414[[#This Row],[Genbestil ved antal]])*(Inventory_List_Table3414[[#This Row],[Kan ikke bestilles]]="")*valHighlight,0)</f>
        <v>0</v>
      </c>
      <c r="C77" s="24" t="s">
        <v>147</v>
      </c>
      <c r="D77" s="25" t="s">
        <v>126</v>
      </c>
      <c r="E77" s="24"/>
      <c r="F77" s="26">
        <v>14.75</v>
      </c>
      <c r="G77" s="53">
        <v>5</v>
      </c>
      <c r="H77" s="29">
        <f>Inventory_List_Table3414[[#This Row],[Enheds Pris]]*Inventory_List_Table3414[[#This Row],[Antal Lager]]</f>
        <v>73.75</v>
      </c>
      <c r="I77" s="27"/>
      <c r="J77" s="27"/>
      <c r="K77" s="27"/>
      <c r="L77" s="24"/>
    </row>
    <row r="78" spans="2:12" ht="24" customHeight="1">
      <c r="B78" s="28">
        <f>IFERROR((Inventory_List_Table3414[[#This Row],[Antal Lager]]&lt;=Inventory_List_Table3414[[#This Row],[Genbestil ved antal]])*(Inventory_List_Table3414[[#This Row],[Kan ikke bestilles]]="")*valHighlight,0)</f>
        <v>0</v>
      </c>
      <c r="C78" s="24" t="s">
        <v>147</v>
      </c>
      <c r="D78" s="25" t="s">
        <v>127</v>
      </c>
      <c r="E78" s="24"/>
      <c r="F78" s="26">
        <v>6.2</v>
      </c>
      <c r="G78" s="53">
        <v>14</v>
      </c>
      <c r="H78" s="29">
        <f>Inventory_List_Table3414[[#This Row],[Enheds Pris]]*Inventory_List_Table3414[[#This Row],[Antal Lager]]</f>
        <v>86.8</v>
      </c>
      <c r="I78" s="27"/>
      <c r="J78" s="27"/>
      <c r="K78" s="27"/>
      <c r="L78" s="24"/>
    </row>
    <row r="79" spans="2:12" ht="24" customHeight="1">
      <c r="B79" s="28">
        <f>IFERROR((Inventory_List_Table3414[[#This Row],[Antal Lager]]&lt;=Inventory_List_Table3414[[#This Row],[Genbestil ved antal]])*(Inventory_List_Table3414[[#This Row],[Kan ikke bestilles]]="")*valHighlight,0)</f>
        <v>0</v>
      </c>
      <c r="C79" s="24" t="s">
        <v>147</v>
      </c>
      <c r="D79" s="25" t="s">
        <v>128</v>
      </c>
      <c r="E79" s="24"/>
      <c r="F79" s="26">
        <v>11.8</v>
      </c>
      <c r="G79" s="53">
        <v>18</v>
      </c>
      <c r="H79" s="29">
        <f>Inventory_List_Table3414[[#This Row],[Enheds Pris]]*Inventory_List_Table3414[[#This Row],[Antal Lager]]</f>
        <v>212.4</v>
      </c>
      <c r="I79" s="27"/>
      <c r="J79" s="27"/>
      <c r="K79" s="27"/>
      <c r="L79" s="24"/>
    </row>
    <row r="80" spans="2:12" ht="24" customHeight="1">
      <c r="B80" s="28">
        <f>IFERROR((Inventory_List_Table3414[[#This Row],[Antal Lager]]&lt;=Inventory_List_Table3414[[#This Row],[Genbestil ved antal]])*(Inventory_List_Table3414[[#This Row],[Kan ikke bestilles]]="")*valHighlight,0)</f>
        <v>0</v>
      </c>
      <c r="C80" s="24" t="s">
        <v>147</v>
      </c>
      <c r="D80" s="25" t="s">
        <v>129</v>
      </c>
      <c r="E80" s="24"/>
      <c r="F80" s="26">
        <v>22.3</v>
      </c>
      <c r="G80" s="53">
        <v>0</v>
      </c>
      <c r="H80" s="29">
        <f>Inventory_List_Table3414[[#This Row],[Enheds Pris]]*Inventory_List_Table3414[[#This Row],[Antal Lager]]</f>
        <v>0</v>
      </c>
      <c r="I80" s="27"/>
      <c r="J80" s="27"/>
      <c r="K80" s="27"/>
      <c r="L80" s="24"/>
    </row>
    <row r="81" spans="2:12" ht="24" customHeight="1">
      <c r="B81" s="28">
        <f>IFERROR((Inventory_List_Table3414[[#This Row],[Antal Lager]]&lt;=Inventory_List_Table3414[[#This Row],[Genbestil ved antal]])*(Inventory_List_Table3414[[#This Row],[Kan ikke bestilles]]="")*valHighlight,0)</f>
        <v>0</v>
      </c>
      <c r="C81" s="24" t="s">
        <v>147</v>
      </c>
      <c r="D81" s="25" t="s">
        <v>130</v>
      </c>
      <c r="E81" s="24"/>
      <c r="F81" s="26">
        <v>74.19</v>
      </c>
      <c r="G81" s="53">
        <v>0</v>
      </c>
      <c r="H81" s="29">
        <f>Inventory_List_Table3414[[#This Row],[Enheds Pris]]*Inventory_List_Table3414[[#This Row],[Antal Lager]]</f>
        <v>0</v>
      </c>
      <c r="I81" s="27"/>
      <c r="J81" s="27"/>
      <c r="K81" s="27"/>
      <c r="L81" s="24"/>
    </row>
    <row r="82" spans="2:12" ht="24" customHeight="1">
      <c r="B82" s="28">
        <f>IFERROR((Inventory_List_Table3414[[#This Row],[Antal Lager]]&lt;=Inventory_List_Table3414[[#This Row],[Genbestil ved antal]])*(Inventory_List_Table3414[[#This Row],[Kan ikke bestilles]]="")*valHighlight,0)</f>
        <v>0</v>
      </c>
      <c r="C82" s="24" t="s">
        <v>147</v>
      </c>
      <c r="D82" s="31" t="s">
        <v>306</v>
      </c>
      <c r="E82" s="24"/>
      <c r="F82" s="26">
        <v>46.65</v>
      </c>
      <c r="G82" s="53">
        <v>168</v>
      </c>
      <c r="H82" s="29">
        <f>Inventory_List_Table3414[[#This Row],[Enheds Pris]]*Inventory_List_Table3414[[#This Row],[Antal Lager]]</f>
        <v>7837.2</v>
      </c>
      <c r="I82" s="27"/>
      <c r="J82" s="27"/>
      <c r="K82" s="27"/>
      <c r="L82" s="24"/>
    </row>
    <row r="83" spans="2:12" ht="24" customHeight="1">
      <c r="B83" s="28">
        <f>IFERROR((Inventory_List_Table3414[[#This Row],[Antal Lager]]&lt;=Inventory_List_Table3414[[#This Row],[Genbestil ved antal]])*(Inventory_List_Table3414[[#This Row],[Kan ikke bestilles]]="")*valHighlight,0)</f>
        <v>0</v>
      </c>
      <c r="C83" s="24" t="s">
        <v>147</v>
      </c>
      <c r="D83" s="31" t="s">
        <v>131</v>
      </c>
      <c r="E83" s="24"/>
      <c r="F83" s="26">
        <v>3.32</v>
      </c>
      <c r="G83" s="53">
        <v>0</v>
      </c>
      <c r="H83" s="29">
        <f>Inventory_List_Table3414[[#This Row],[Enheds Pris]]*Inventory_List_Table3414[[#This Row],[Antal Lager]]</f>
        <v>0</v>
      </c>
      <c r="I83" s="27"/>
      <c r="J83" s="27"/>
      <c r="K83" s="27"/>
      <c r="L83" s="24"/>
    </row>
    <row r="84" spans="2:12" ht="24" customHeight="1">
      <c r="B84" s="28">
        <f>IFERROR((Inventory_List_Table3414[[#This Row],[Antal Lager]]&lt;=Inventory_List_Table3414[[#This Row],[Genbestil ved antal]])*(Inventory_List_Table3414[[#This Row],[Kan ikke bestilles]]="")*valHighlight,0)</f>
        <v>0</v>
      </c>
      <c r="C84" s="24" t="s">
        <v>147</v>
      </c>
      <c r="D84" s="25" t="s">
        <v>132</v>
      </c>
      <c r="E84" s="24"/>
      <c r="F84" s="26">
        <v>3.77</v>
      </c>
      <c r="G84" s="53">
        <v>0</v>
      </c>
      <c r="H84" s="29">
        <f>Inventory_List_Table3414[[#This Row],[Enheds Pris]]*Inventory_List_Table3414[[#This Row],[Antal Lager]]</f>
        <v>0</v>
      </c>
      <c r="I84" s="27"/>
      <c r="J84" s="27"/>
      <c r="K84" s="27"/>
      <c r="L84" s="24"/>
    </row>
    <row r="85" spans="2:12" ht="24" customHeight="1">
      <c r="B85" s="28">
        <f>IFERROR((Inventory_List_Table3414[[#This Row],[Antal Lager]]&lt;=Inventory_List_Table3414[[#This Row],[Genbestil ved antal]])*(Inventory_List_Table3414[[#This Row],[Kan ikke bestilles]]="")*valHighlight,0)</f>
        <v>0</v>
      </c>
      <c r="C85" s="24" t="s">
        <v>147</v>
      </c>
      <c r="D85" s="25" t="s">
        <v>133</v>
      </c>
      <c r="E85" s="24"/>
      <c r="F85" s="26">
        <v>10.35</v>
      </c>
      <c r="G85" s="53">
        <v>0</v>
      </c>
      <c r="H85" s="29">
        <f>Inventory_List_Table3414[[#This Row],[Enheds Pris]]*Inventory_List_Table3414[[#This Row],[Antal Lager]]</f>
        <v>0</v>
      </c>
      <c r="I85" s="27"/>
      <c r="J85" s="27"/>
      <c r="K85" s="27"/>
      <c r="L85" s="24"/>
    </row>
    <row r="86" spans="2:12" ht="24" customHeight="1">
      <c r="B86" s="28">
        <f>IFERROR((Inventory_List_Table3414[[#This Row],[Antal Lager]]&lt;=Inventory_List_Table3414[[#This Row],[Genbestil ved antal]])*(Inventory_List_Table3414[[#This Row],[Kan ikke bestilles]]="")*valHighlight,0)</f>
        <v>0</v>
      </c>
      <c r="C86" s="24" t="s">
        <v>147</v>
      </c>
      <c r="D86" s="25" t="s">
        <v>134</v>
      </c>
      <c r="E86" s="24"/>
      <c r="F86" s="26">
        <v>2.2999999999999998</v>
      </c>
      <c r="G86" s="53">
        <v>0</v>
      </c>
      <c r="H86" s="29">
        <f>Inventory_List_Table3414[[#This Row],[Enheds Pris]]*Inventory_List_Table3414[[#This Row],[Antal Lager]]</f>
        <v>0</v>
      </c>
      <c r="I86" s="27"/>
      <c r="J86" s="27"/>
      <c r="K86" s="27"/>
      <c r="L86" s="24"/>
    </row>
    <row r="87" spans="2:12" ht="24" customHeight="1">
      <c r="B87" s="28">
        <f>IFERROR((Inventory_List_Table3414[[#This Row],[Antal Lager]]&lt;=Inventory_List_Table3414[[#This Row],[Genbestil ved antal]])*(Inventory_List_Table3414[[#This Row],[Kan ikke bestilles]]="")*valHighlight,0)</f>
        <v>0</v>
      </c>
      <c r="C87" s="24" t="s">
        <v>147</v>
      </c>
      <c r="D87" s="25" t="s">
        <v>135</v>
      </c>
      <c r="E87" s="24"/>
      <c r="F87" s="26">
        <v>1.6</v>
      </c>
      <c r="G87" s="53">
        <v>0</v>
      </c>
      <c r="H87" s="29">
        <f>Inventory_List_Table3414[[#This Row],[Enheds Pris]]*Inventory_List_Table3414[[#This Row],[Antal Lager]]</f>
        <v>0</v>
      </c>
      <c r="I87" s="27"/>
      <c r="J87" s="27"/>
      <c r="K87" s="27"/>
      <c r="L87" s="24"/>
    </row>
    <row r="88" spans="2:12" ht="24" customHeight="1">
      <c r="B88" s="28">
        <f>IFERROR((Inventory_List_Table3414[[#This Row],[Antal Lager]]&lt;=Inventory_List_Table3414[[#This Row],[Genbestil ved antal]])*(Inventory_List_Table3414[[#This Row],[Kan ikke bestilles]]="")*valHighlight,0)</f>
        <v>0</v>
      </c>
      <c r="C88" s="24" t="s">
        <v>147</v>
      </c>
      <c r="D88" s="25" t="s">
        <v>136</v>
      </c>
      <c r="E88" s="24"/>
      <c r="F88" s="26">
        <v>5.34</v>
      </c>
      <c r="G88" s="53">
        <v>0</v>
      </c>
      <c r="H88" s="29">
        <f>Inventory_List_Table3414[[#This Row],[Enheds Pris]]*Inventory_List_Table3414[[#This Row],[Antal Lager]]</f>
        <v>0</v>
      </c>
      <c r="I88" s="27"/>
      <c r="J88" s="27"/>
      <c r="K88" s="27"/>
      <c r="L88" s="24"/>
    </row>
    <row r="89" spans="2:12" ht="24" customHeight="1">
      <c r="B89" s="28">
        <f>IFERROR((Inventory_List_Table3414[[#This Row],[Antal Lager]]&lt;=Inventory_List_Table3414[[#This Row],[Genbestil ved antal]])*(Inventory_List_Table3414[[#This Row],[Kan ikke bestilles]]="")*valHighlight,0)</f>
        <v>0</v>
      </c>
      <c r="C89" s="24" t="s">
        <v>147</v>
      </c>
      <c r="D89" s="25" t="s">
        <v>137</v>
      </c>
      <c r="E89" s="24"/>
      <c r="F89" s="26">
        <v>7.15</v>
      </c>
      <c r="G89" s="53"/>
      <c r="H89" s="29">
        <f>Inventory_List_Table3414[[#This Row],[Enheds Pris]]*Inventory_List_Table3414[[#This Row],[Antal Lager]]</f>
        <v>0</v>
      </c>
      <c r="I89" s="27"/>
      <c r="J89" s="27"/>
      <c r="K89" s="27"/>
      <c r="L89" s="24"/>
    </row>
    <row r="90" spans="2:12" ht="24" customHeight="1">
      <c r="B90" s="28">
        <f>IFERROR((Inventory_List_Table3414[[#This Row],[Antal Lager]]&lt;=Inventory_List_Table3414[[#This Row],[Genbestil ved antal]])*(Inventory_List_Table3414[[#This Row],[Kan ikke bestilles]]="")*valHighlight,0)</f>
        <v>0</v>
      </c>
      <c r="C90" s="24" t="s">
        <v>147</v>
      </c>
      <c r="D90" s="25" t="s">
        <v>148</v>
      </c>
      <c r="E90" s="24"/>
      <c r="F90" s="26">
        <v>4.29</v>
      </c>
      <c r="G90" s="53"/>
      <c r="H90" s="29">
        <f>Inventory_List_Table3414[[#This Row],[Enheds Pris]]*Inventory_List_Table3414[[#This Row],[Antal Lager]]</f>
        <v>0</v>
      </c>
      <c r="I90" s="27"/>
      <c r="J90" s="27"/>
      <c r="K90" s="27"/>
      <c r="L90" s="24"/>
    </row>
    <row r="91" spans="2:12" ht="24" customHeight="1">
      <c r="B91" s="28">
        <f>IFERROR((Inventory_List_Table3414[[#This Row],[Antal Lager]]&lt;=Inventory_List_Table3414[[#This Row],[Genbestil ved antal]])*(Inventory_List_Table3414[[#This Row],[Kan ikke bestilles]]="")*valHighlight,0)</f>
        <v>0</v>
      </c>
      <c r="C91" s="24" t="s">
        <v>147</v>
      </c>
      <c r="D91" s="25" t="s">
        <v>149</v>
      </c>
      <c r="E91" s="24"/>
      <c r="F91" s="26">
        <v>4.29</v>
      </c>
      <c r="G91" s="53"/>
      <c r="H91" s="29">
        <f>Inventory_List_Table3414[[#This Row],[Enheds Pris]]*Inventory_List_Table3414[[#This Row],[Antal Lager]]</f>
        <v>0</v>
      </c>
      <c r="I91" s="27"/>
      <c r="J91" s="27"/>
      <c r="K91" s="27"/>
      <c r="L91" s="24"/>
    </row>
    <row r="92" spans="2:12" ht="24" customHeight="1">
      <c r="B92" s="28">
        <f>IFERROR((Inventory_List_Table3414[[#This Row],[Antal Lager]]&lt;=Inventory_List_Table3414[[#This Row],[Genbestil ved antal]])*(Inventory_List_Table3414[[#This Row],[Kan ikke bestilles]]="")*valHighlight,0)</f>
        <v>0</v>
      </c>
      <c r="C92" s="24" t="s">
        <v>147</v>
      </c>
      <c r="D92" s="25" t="s">
        <v>190</v>
      </c>
      <c r="E92" s="24"/>
      <c r="F92" s="26">
        <v>6</v>
      </c>
      <c r="G92" s="53"/>
      <c r="H92" s="29">
        <f>Inventory_List_Table3414[[#This Row],[Enheds Pris]]*Inventory_List_Table3414[[#This Row],[Antal Lager]]</f>
        <v>0</v>
      </c>
      <c r="I92" s="27"/>
      <c r="J92" s="27"/>
      <c r="K92" s="27"/>
      <c r="L92" s="24"/>
    </row>
    <row r="93" spans="2:12" ht="24" customHeight="1">
      <c r="B93" s="28">
        <f>IFERROR((Inventory_List_Table3414[[#This Row],[Antal Lager]]&lt;=Inventory_List_Table3414[[#This Row],[Genbestil ved antal]])*(Inventory_List_Table3414[[#This Row],[Kan ikke bestilles]]="")*valHighlight,0)</f>
        <v>0</v>
      </c>
      <c r="C93" s="24" t="s">
        <v>147</v>
      </c>
      <c r="D93" s="25" t="s">
        <v>315</v>
      </c>
      <c r="E93" s="24"/>
      <c r="F93" s="26"/>
      <c r="G93" s="53"/>
      <c r="H93" s="29">
        <f>Inventory_List_Table3414[[#This Row],[Enheds Pris]]*Inventory_List_Table3414[[#This Row],[Antal Lager]]</f>
        <v>0</v>
      </c>
      <c r="I93" s="27"/>
      <c r="J93" s="27"/>
      <c r="K93" s="27"/>
      <c r="L93" s="24"/>
    </row>
    <row r="94" spans="2:12" ht="24" customHeight="1">
      <c r="B94" s="28">
        <f>IFERROR((Inventory_List_Table3414[[#This Row],[Antal Lager]]&lt;=Inventory_List_Table3414[[#This Row],[Genbestil ved antal]])*(Inventory_List_Table3414[[#This Row],[Kan ikke bestilles]]="")*valHighlight,0)</f>
        <v>0</v>
      </c>
      <c r="C94" s="24" t="s">
        <v>147</v>
      </c>
      <c r="D94" s="25" t="s">
        <v>316</v>
      </c>
      <c r="E94" s="24"/>
      <c r="F94" s="26">
        <v>1.98</v>
      </c>
      <c r="G94" s="53"/>
      <c r="H94" s="29">
        <f>Inventory_List_Table3414[[#This Row],[Enheds Pris]]*Inventory_List_Table3414[[#This Row],[Antal Lager]]</f>
        <v>0</v>
      </c>
      <c r="I94" s="27"/>
      <c r="J94" s="27"/>
      <c r="K94" s="27"/>
      <c r="L94" s="24"/>
    </row>
    <row r="95" spans="2:12" ht="24" customHeight="1">
      <c r="B95" s="28">
        <f>IFERROR((Inventory_List_Table3414[[#This Row],[Antal Lager]]&lt;=Inventory_List_Table3414[[#This Row],[Genbestil ved antal]])*(Inventory_List_Table3414[[#This Row],[Kan ikke bestilles]]="")*valHighlight,0)</f>
        <v>0</v>
      </c>
      <c r="C95" s="24" t="s">
        <v>147</v>
      </c>
      <c r="D95" s="25"/>
      <c r="E95" s="24"/>
      <c r="F95" s="26"/>
      <c r="G95" s="53">
        <v>0</v>
      </c>
      <c r="H95" s="29">
        <f>Inventory_List_Table3414[[#This Row],[Enheds Pris]]*Inventory_List_Table3414[[#This Row],[Antal Lager]]</f>
        <v>0</v>
      </c>
      <c r="I95" s="27"/>
      <c r="J95" s="27"/>
      <c r="K95" s="27"/>
      <c r="L95" s="24"/>
    </row>
    <row r="96" spans="2:12" ht="24" customHeight="1">
      <c r="B96" s="28">
        <f>IFERROR((Inventory_List_Table3414[[#This Row],[Antal Lager]]&lt;=Inventory_List_Table3414[[#This Row],[Genbestil ved antal]])*(Inventory_List_Table3414[[#This Row],[Kan ikke bestilles]]="")*valHighlight,0)</f>
        <v>0</v>
      </c>
      <c r="C96" s="24" t="s">
        <v>147</v>
      </c>
      <c r="D96" s="25" t="s">
        <v>138</v>
      </c>
      <c r="E96" s="24"/>
      <c r="F96" s="26">
        <v>4.17</v>
      </c>
      <c r="G96" s="53">
        <v>0</v>
      </c>
      <c r="H96" s="29">
        <f>Inventory_List_Table3414[[#This Row],[Enheds Pris]]*Inventory_List_Table3414[[#This Row],[Antal Lager]]</f>
        <v>0</v>
      </c>
      <c r="I96" s="27"/>
      <c r="J96" s="27"/>
      <c r="K96" s="27"/>
      <c r="L96" s="24"/>
    </row>
    <row r="97" spans="2:12" ht="24" customHeight="1">
      <c r="B97" s="28">
        <f>IFERROR((Inventory_List_Table3414[[#This Row],[Antal Lager]]&lt;=Inventory_List_Table3414[[#This Row],[Genbestil ved antal]])*(Inventory_List_Table3414[[#This Row],[Kan ikke bestilles]]="")*valHighlight,0)</f>
        <v>0</v>
      </c>
      <c r="C97" s="24" t="s">
        <v>147</v>
      </c>
      <c r="D97" s="25" t="s">
        <v>139</v>
      </c>
      <c r="E97" s="24"/>
      <c r="F97" s="30">
        <v>10.1</v>
      </c>
      <c r="G97" s="53">
        <v>0</v>
      </c>
      <c r="H97" s="29">
        <f>Inventory_List_Table3414[[#This Row],[Enheds Pris]]*Inventory_List_Table3414[[#This Row],[Antal Lager]]</f>
        <v>0</v>
      </c>
      <c r="I97" s="27"/>
      <c r="J97" s="27"/>
      <c r="K97" s="27"/>
      <c r="L97" s="24"/>
    </row>
    <row r="98" spans="2:12" ht="24" customHeight="1">
      <c r="B98" s="28">
        <f>IFERROR((Inventory_List_Table3414[[#This Row],[Antal Lager]]&lt;=Inventory_List_Table3414[[#This Row],[Genbestil ved antal]])*(Inventory_List_Table3414[[#This Row],[Kan ikke bestilles]]="")*valHighlight,0)</f>
        <v>0</v>
      </c>
      <c r="C98" s="24" t="s">
        <v>147</v>
      </c>
      <c r="D98" s="25" t="s">
        <v>140</v>
      </c>
      <c r="E98" s="24"/>
      <c r="F98" s="30">
        <v>4.25</v>
      </c>
      <c r="G98" s="53">
        <v>0</v>
      </c>
      <c r="H98" s="29">
        <f>Inventory_List_Table3414[[#This Row],[Enheds Pris]]*Inventory_List_Table3414[[#This Row],[Antal Lager]]</f>
        <v>0</v>
      </c>
      <c r="I98" s="27"/>
      <c r="J98" s="27"/>
      <c r="K98" s="27"/>
      <c r="L98" s="24"/>
    </row>
    <row r="99" spans="2:12" ht="24" customHeight="1">
      <c r="B99" s="28">
        <f>IFERROR((Inventory_List_Table3414[[#This Row],[Antal Lager]]&lt;=Inventory_List_Table3414[[#This Row],[Genbestil ved antal]])*(Inventory_List_Table3414[[#This Row],[Kan ikke bestilles]]="")*valHighlight,0)</f>
        <v>0</v>
      </c>
      <c r="C99" s="24" t="s">
        <v>147</v>
      </c>
      <c r="D99" s="25" t="s">
        <v>141</v>
      </c>
      <c r="E99" s="24"/>
      <c r="F99" s="30">
        <v>4.1900000000000004</v>
      </c>
      <c r="G99" s="53">
        <v>0</v>
      </c>
      <c r="H99" s="29">
        <f>Inventory_List_Table3414[[#This Row],[Enheds Pris]]*Inventory_List_Table3414[[#This Row],[Antal Lager]]</f>
        <v>0</v>
      </c>
      <c r="I99" s="27"/>
      <c r="J99" s="27"/>
      <c r="K99" s="27"/>
      <c r="L99" s="24"/>
    </row>
    <row r="100" spans="2:12" ht="24" customHeight="1">
      <c r="B100" s="51">
        <f>IFERROR((Inventory_List_Table3414[[#This Row],[Antal Lager]]&lt;=Inventory_List_Table3414[[#This Row],[Genbestil ved antal]])*(Inventory_List_Table3414[[#This Row],[Kan ikke bestilles]]="")*valHighlight,0)</f>
        <v>0</v>
      </c>
      <c r="C100" s="24" t="s">
        <v>147</v>
      </c>
      <c r="D100" s="25" t="s">
        <v>142</v>
      </c>
      <c r="E100" s="24"/>
      <c r="F100" s="30">
        <v>8.35</v>
      </c>
      <c r="G100" s="53">
        <v>0</v>
      </c>
      <c r="H100" s="52">
        <f>Inventory_List_Table3414[[#This Row],[Enheds Pris]]*Inventory_List_Table3414[[#This Row],[Antal Lager]]</f>
        <v>0</v>
      </c>
      <c r="I100" s="36"/>
      <c r="J100" s="36"/>
      <c r="K100" s="36"/>
      <c r="L100" s="35"/>
    </row>
    <row r="101" spans="2:12" ht="24" customHeight="1">
      <c r="B101" s="51">
        <f>IFERROR((Inventory_List_Table3414[[#This Row],[Antal Lager]]&lt;=Inventory_List_Table3414[[#This Row],[Genbestil ved antal]])*(Inventory_List_Table3414[[#This Row],[Kan ikke bestilles]]="")*valHighlight,0)</f>
        <v>0</v>
      </c>
      <c r="C101" s="24" t="s">
        <v>147</v>
      </c>
      <c r="D101" s="25" t="s">
        <v>143</v>
      </c>
      <c r="E101" s="35"/>
      <c r="F101" s="30">
        <v>4.17</v>
      </c>
      <c r="G101" s="53">
        <v>0</v>
      </c>
      <c r="H101" s="56">
        <f>Inventory_List_Table3414[[#This Row],[Enheds Pris]]*Inventory_List_Table3414[[#This Row],[Antal Lager]]</f>
        <v>0</v>
      </c>
      <c r="I101" s="36"/>
      <c r="J101" s="36"/>
      <c r="K101" s="36"/>
      <c r="L101" s="35"/>
    </row>
    <row r="102" spans="2:12" ht="24" customHeight="1">
      <c r="B102" s="51">
        <f>IFERROR((Inventory_List_Table3414[[#This Row],[Antal Lager]]&lt;=Inventory_List_Table3414[[#This Row],[Genbestil ved antal]])*(Inventory_List_Table3414[[#This Row],[Kan ikke bestilles]]="")*valHighlight,0)</f>
        <v>0</v>
      </c>
      <c r="C102" s="24" t="s">
        <v>147</v>
      </c>
      <c r="D102" s="25" t="s">
        <v>144</v>
      </c>
      <c r="E102" s="35"/>
      <c r="F102" s="30">
        <v>4.17</v>
      </c>
      <c r="G102" s="53">
        <v>48</v>
      </c>
      <c r="H102" s="52">
        <f>Inventory_List_Table3414[[#This Row],[Enheds Pris]]*Inventory_List_Table3414[[#This Row],[Antal Lager]]</f>
        <v>200.16</v>
      </c>
      <c r="I102" s="36"/>
      <c r="J102" s="36"/>
      <c r="K102" s="36"/>
      <c r="L102" s="35"/>
    </row>
    <row r="103" spans="2:12" ht="24" customHeight="1">
      <c r="B103" s="51">
        <f>IFERROR((Inventory_List_Table3414[[#This Row],[Antal Lager]]&lt;=Inventory_List_Table3414[[#This Row],[Genbestil ved antal]])*(Inventory_List_Table3414[[#This Row],[Kan ikke bestilles]]="")*valHighlight,0)</f>
        <v>0</v>
      </c>
      <c r="C103" s="24" t="s">
        <v>147</v>
      </c>
      <c r="D103" s="25" t="s">
        <v>145</v>
      </c>
      <c r="E103" s="35"/>
      <c r="F103" s="30">
        <v>16.03</v>
      </c>
      <c r="G103" s="53">
        <v>0</v>
      </c>
      <c r="H103" s="52">
        <f>Inventory_List_Table3414[[#This Row],[Enheds Pris]]*Inventory_List_Table3414[[#This Row],[Antal Lager]]</f>
        <v>0</v>
      </c>
      <c r="I103" s="36"/>
      <c r="J103" s="36"/>
      <c r="K103" s="36"/>
      <c r="L103" s="35"/>
    </row>
    <row r="104" spans="2:12" ht="24" customHeight="1">
      <c r="B104" s="51">
        <f>IFERROR((Inventory_List_Table3414[[#This Row],[Antal Lager]]&lt;=Inventory_List_Table3414[[#This Row],[Genbestil ved antal]])*(Inventory_List_Table3414[[#This Row],[Kan ikke bestilles]]="")*valHighlight,0)</f>
        <v>0</v>
      </c>
      <c r="C104" s="24" t="s">
        <v>147</v>
      </c>
      <c r="D104" s="31" t="s">
        <v>146</v>
      </c>
      <c r="E104" s="35"/>
      <c r="F104" s="30">
        <v>3.32</v>
      </c>
      <c r="G104" s="53">
        <v>0</v>
      </c>
      <c r="H104" s="52">
        <f>Inventory_List_Table3414[[#This Row],[Enheds Pris]]*Inventory_List_Table3414[[#This Row],[Antal Lager]]</f>
        <v>0</v>
      </c>
      <c r="I104" s="36"/>
      <c r="J104" s="36"/>
      <c r="K104" s="36"/>
      <c r="L104" s="35"/>
    </row>
    <row r="105" spans="2:12" ht="24" customHeight="1">
      <c r="B105" s="51">
        <f>IFERROR((Inventory_List_Table3414[[#This Row],[Antal Lager]]&lt;=Inventory_List_Table3414[[#This Row],[Genbestil ved antal]])*(Inventory_List_Table3414[[#This Row],[Kan ikke bestilles]]="")*valHighlight,0)</f>
        <v>0</v>
      </c>
      <c r="C105" s="24" t="s">
        <v>147</v>
      </c>
      <c r="D105" s="33"/>
      <c r="E105" s="35"/>
      <c r="F105" s="30"/>
      <c r="G105" s="53">
        <v>0</v>
      </c>
      <c r="H105" s="52">
        <f>Inventory_List_Table3414[[#This Row],[Enheds Pris]]*Inventory_List_Table3414[[#This Row],[Antal Lager]]</f>
        <v>0</v>
      </c>
      <c r="I105" s="36"/>
      <c r="J105" s="36"/>
      <c r="K105" s="36"/>
      <c r="L105" s="35"/>
    </row>
    <row r="106" spans="2:12" ht="24" customHeight="1">
      <c r="B106" s="51">
        <f>IFERROR((Inventory_List_Table3414[[#This Row],[Antal Lager]]&lt;=Inventory_List_Table3414[[#This Row],[Genbestil ved antal]])*(Inventory_List_Table3414[[#This Row],[Kan ikke bestilles]]="")*valHighlight,0)</f>
        <v>0</v>
      </c>
      <c r="C106" s="24" t="s">
        <v>147</v>
      </c>
      <c r="D106" s="33"/>
      <c r="E106" s="35"/>
      <c r="F106" s="30"/>
      <c r="G106" s="53">
        <v>0</v>
      </c>
      <c r="H106" s="52">
        <f>Inventory_List_Table3414[[#This Row],[Enheds Pris]]*Inventory_List_Table3414[[#This Row],[Antal Lager]]</f>
        <v>0</v>
      </c>
      <c r="I106" s="36"/>
      <c r="J106" s="36"/>
      <c r="K106" s="36"/>
      <c r="L106" s="35"/>
    </row>
    <row r="107" spans="2:12" ht="24" customHeight="1">
      <c r="B107" s="51">
        <f>IFERROR((Inventory_List_Table3414[[#This Row],[Antal Lager]]&lt;=Inventory_List_Table3414[[#This Row],[Genbestil ved antal]])*(Inventory_List_Table3414[[#This Row],[Kan ikke bestilles]]="")*valHighlight,0)</f>
        <v>0</v>
      </c>
      <c r="C107" s="24" t="s">
        <v>147</v>
      </c>
      <c r="D107" s="33"/>
      <c r="E107" s="35"/>
      <c r="F107" s="30"/>
      <c r="G107" s="53">
        <v>0</v>
      </c>
      <c r="H107" s="52">
        <f>Inventory_List_Table3414[[#This Row],[Enheds Pris]]*Inventory_List_Table3414[[#This Row],[Antal Lager]]</f>
        <v>0</v>
      </c>
      <c r="I107" s="36"/>
      <c r="J107" s="36"/>
      <c r="K107" s="36"/>
      <c r="L107" s="35"/>
    </row>
    <row r="108" spans="2:12" ht="24" customHeight="1">
      <c r="B108" s="51">
        <f>IFERROR((Inventory_List_Table3414[[#This Row],[Antal Lager]]&lt;=Inventory_List_Table3414[[#This Row],[Genbestil ved antal]])*(Inventory_List_Table3414[[#This Row],[Kan ikke bestilles]]="")*valHighlight,0)</f>
        <v>0</v>
      </c>
      <c r="C108" s="24" t="s">
        <v>175</v>
      </c>
      <c r="D108" s="25" t="s">
        <v>167</v>
      </c>
      <c r="E108" s="35"/>
      <c r="F108" s="26">
        <v>475</v>
      </c>
      <c r="G108" s="53">
        <v>0</v>
      </c>
      <c r="H108" s="52">
        <f>Inventory_List_Table3414[[#This Row],[Enheds Pris]]*Inventory_List_Table3414[[#This Row],[Antal Lager]]</f>
        <v>0</v>
      </c>
      <c r="I108" s="36"/>
      <c r="J108" s="36"/>
      <c r="K108" s="36"/>
      <c r="L108" s="35"/>
    </row>
    <row r="109" spans="2:12" ht="24" customHeight="1">
      <c r="B109" s="51">
        <f>IFERROR((Inventory_List_Table3414[[#This Row],[Antal Lager]]&lt;=Inventory_List_Table3414[[#This Row],[Genbestil ved antal]])*(Inventory_List_Table3414[[#This Row],[Kan ikke bestilles]]="")*valHighlight,0)</f>
        <v>0</v>
      </c>
      <c r="C109" s="24" t="s">
        <v>175</v>
      </c>
      <c r="D109" s="25" t="s">
        <v>168</v>
      </c>
      <c r="E109" s="35"/>
      <c r="F109" s="26">
        <v>634.99</v>
      </c>
      <c r="G109" s="53">
        <v>2</v>
      </c>
      <c r="H109" s="52">
        <f>Inventory_List_Table3414[[#This Row],[Enheds Pris]]*Inventory_List_Table3414[[#This Row],[Antal Lager]]</f>
        <v>1269.98</v>
      </c>
      <c r="I109" s="36"/>
      <c r="J109" s="36"/>
      <c r="K109" s="36"/>
      <c r="L109" s="35"/>
    </row>
    <row r="110" spans="2:12" ht="24" customHeight="1">
      <c r="B110" s="51">
        <f>IFERROR((Inventory_List_Table3414[[#This Row],[Antal Lager]]&lt;=Inventory_List_Table3414[[#This Row],[Genbestil ved antal]])*(Inventory_List_Table3414[[#This Row],[Kan ikke bestilles]]="")*valHighlight,0)</f>
        <v>0</v>
      </c>
      <c r="C110" s="24" t="s">
        <v>175</v>
      </c>
      <c r="D110" s="25" t="s">
        <v>169</v>
      </c>
      <c r="E110" s="35"/>
      <c r="F110" s="26">
        <v>463.19</v>
      </c>
      <c r="G110" s="53">
        <v>6</v>
      </c>
      <c r="H110" s="52">
        <f>Inventory_List_Table3414[[#This Row],[Enheds Pris]]*Inventory_List_Table3414[[#This Row],[Antal Lager]]</f>
        <v>2779.14</v>
      </c>
      <c r="I110" s="36"/>
      <c r="J110" s="36"/>
      <c r="K110" s="36"/>
      <c r="L110" s="35"/>
    </row>
    <row r="111" spans="2:12" ht="24" customHeight="1">
      <c r="B111" s="51">
        <f>IFERROR((Inventory_List_Table3414[[#This Row],[Antal Lager]]&lt;=Inventory_List_Table3414[[#This Row],[Genbestil ved antal]])*(Inventory_List_Table3414[[#This Row],[Kan ikke bestilles]]="")*valHighlight,0)</f>
        <v>0</v>
      </c>
      <c r="C111" s="24" t="s">
        <v>175</v>
      </c>
      <c r="D111" s="25" t="s">
        <v>170</v>
      </c>
      <c r="E111" s="35"/>
      <c r="F111" s="26">
        <v>682</v>
      </c>
      <c r="G111" s="53">
        <v>6</v>
      </c>
      <c r="H111" s="52">
        <f>Inventory_List_Table3414[[#This Row],[Enheds Pris]]*Inventory_List_Table3414[[#This Row],[Antal Lager]]</f>
        <v>4092</v>
      </c>
      <c r="I111" s="36"/>
      <c r="J111" s="36"/>
      <c r="K111" s="36"/>
      <c r="L111" s="35"/>
    </row>
    <row r="112" spans="2:12" ht="24" customHeight="1">
      <c r="B112" s="51">
        <f>IFERROR((Inventory_List_Table3414[[#This Row],[Antal Lager]]&lt;=Inventory_List_Table3414[[#This Row],[Genbestil ved antal]])*(Inventory_List_Table3414[[#This Row],[Kan ikke bestilles]]="")*valHighlight,0)</f>
        <v>0</v>
      </c>
      <c r="C112" s="24" t="s">
        <v>175</v>
      </c>
      <c r="D112" s="31" t="s">
        <v>171</v>
      </c>
      <c r="E112" s="35"/>
      <c r="F112" s="26">
        <v>785</v>
      </c>
      <c r="G112" s="53">
        <v>0</v>
      </c>
      <c r="H112" s="52">
        <f>Inventory_List_Table3414[[#This Row],[Enheds Pris]]*Inventory_List_Table3414[[#This Row],[Antal Lager]]</f>
        <v>0</v>
      </c>
      <c r="I112" s="36"/>
      <c r="J112" s="36"/>
      <c r="K112" s="36"/>
      <c r="L112" s="35"/>
    </row>
    <row r="113" spans="2:12" ht="24" customHeight="1">
      <c r="B113" s="51">
        <f>IFERROR((Inventory_List_Table3414[[#This Row],[Antal Lager]]&lt;=Inventory_List_Table3414[[#This Row],[Genbestil ved antal]])*(Inventory_List_Table3414[[#This Row],[Kan ikke bestilles]]="")*valHighlight,0)</f>
        <v>0</v>
      </c>
      <c r="C113" s="24" t="s">
        <v>175</v>
      </c>
      <c r="D113" s="25" t="s">
        <v>172</v>
      </c>
      <c r="E113" s="35"/>
      <c r="F113" s="26">
        <v>6.4</v>
      </c>
      <c r="G113" s="53">
        <v>0</v>
      </c>
      <c r="H113" s="52">
        <f>Inventory_List_Table3414[[#This Row],[Enheds Pris]]*Inventory_List_Table3414[[#This Row],[Antal Lager]]</f>
        <v>0</v>
      </c>
      <c r="I113" s="36"/>
      <c r="J113" s="36"/>
      <c r="K113" s="36"/>
      <c r="L113" s="35"/>
    </row>
    <row r="114" spans="2:12" ht="24" customHeight="1">
      <c r="B114" s="51">
        <f>IFERROR((Inventory_List_Table3414[[#This Row],[Antal Lager]]&lt;=Inventory_List_Table3414[[#This Row],[Genbestil ved antal]])*(Inventory_List_Table3414[[#This Row],[Kan ikke bestilles]]="")*valHighlight,0)</f>
        <v>0</v>
      </c>
      <c r="C114" s="24" t="s">
        <v>175</v>
      </c>
      <c r="D114" s="25" t="s">
        <v>173</v>
      </c>
      <c r="E114" s="35"/>
      <c r="F114" s="26">
        <v>7.04</v>
      </c>
      <c r="G114" s="53">
        <v>0</v>
      </c>
      <c r="H114" s="52">
        <f>Inventory_List_Table3414[[#This Row],[Enheds Pris]]*Inventory_List_Table3414[[#This Row],[Antal Lager]]</f>
        <v>0</v>
      </c>
      <c r="I114" s="36"/>
      <c r="J114" s="36"/>
      <c r="K114" s="36"/>
      <c r="L114" s="35"/>
    </row>
    <row r="115" spans="2:12" ht="24" customHeight="1">
      <c r="B115" s="51">
        <f>IFERROR((Inventory_List_Table3414[[#This Row],[Antal Lager]]&lt;=Inventory_List_Table3414[[#This Row],[Genbestil ved antal]])*(Inventory_List_Table3414[[#This Row],[Kan ikke bestilles]]="")*valHighlight,0)</f>
        <v>0</v>
      </c>
      <c r="C115" s="24" t="s">
        <v>175</v>
      </c>
      <c r="D115" s="25" t="s">
        <v>174</v>
      </c>
      <c r="E115" s="35"/>
      <c r="F115" s="26">
        <v>640</v>
      </c>
      <c r="G115" s="53">
        <v>0</v>
      </c>
      <c r="H115" s="52">
        <f>Inventory_List_Table3414[[#This Row],[Enheds Pris]]*Inventory_List_Table3414[[#This Row],[Antal Lager]]</f>
        <v>0</v>
      </c>
      <c r="I115" s="36"/>
      <c r="J115" s="36"/>
      <c r="K115" s="36"/>
      <c r="L115" s="35"/>
    </row>
    <row r="116" spans="2:12" ht="24" customHeight="1">
      <c r="B116" s="51">
        <f>IFERROR((Inventory_List_Table3414[[#This Row],[Antal Lager]]&lt;=Inventory_List_Table3414[[#This Row],[Genbestil ved antal]])*(Inventory_List_Table3414[[#This Row],[Kan ikke bestilles]]="")*valHighlight,0)</f>
        <v>0</v>
      </c>
      <c r="C116" s="24" t="s">
        <v>175</v>
      </c>
      <c r="D116" s="25" t="s">
        <v>176</v>
      </c>
      <c r="E116" s="35"/>
      <c r="F116" s="26">
        <v>34</v>
      </c>
      <c r="G116" s="53">
        <v>0</v>
      </c>
      <c r="H116" s="52">
        <f>Inventory_List_Table3414[[#This Row],[Enheds Pris]]*Inventory_List_Table3414[[#This Row],[Antal Lager]]</f>
        <v>0</v>
      </c>
      <c r="I116" s="36"/>
      <c r="J116" s="36"/>
      <c r="K116" s="36"/>
      <c r="L116" s="35"/>
    </row>
    <row r="117" spans="2:12" ht="24" customHeight="1">
      <c r="B117" s="51">
        <f>IFERROR((Inventory_List_Table3414[[#This Row],[Antal Lager]]&lt;=Inventory_List_Table3414[[#This Row],[Genbestil ved antal]])*(Inventory_List_Table3414[[#This Row],[Kan ikke bestilles]]="")*valHighlight,0)</f>
        <v>0</v>
      </c>
      <c r="C117" s="24" t="s">
        <v>175</v>
      </c>
      <c r="D117" s="25" t="s">
        <v>177</v>
      </c>
      <c r="E117" s="35"/>
      <c r="F117" s="26">
        <v>0.8</v>
      </c>
      <c r="G117" s="53">
        <v>0</v>
      </c>
      <c r="H117" s="52">
        <f>Inventory_List_Table3414[[#This Row],[Enheds Pris]]*Inventory_List_Table3414[[#This Row],[Antal Lager]]</f>
        <v>0</v>
      </c>
      <c r="I117" s="36"/>
      <c r="J117" s="36"/>
      <c r="K117" s="36"/>
      <c r="L117" s="35"/>
    </row>
    <row r="118" spans="2:12" ht="24" customHeight="1">
      <c r="B118" s="51">
        <f>IFERROR((Inventory_List_Table3414[[#This Row],[Antal Lager]]&lt;=Inventory_List_Table3414[[#This Row],[Genbestil ved antal]])*(Inventory_List_Table3414[[#This Row],[Kan ikke bestilles]]="")*valHighlight,0)</f>
        <v>0</v>
      </c>
      <c r="C118" s="24" t="s">
        <v>175</v>
      </c>
      <c r="D118" s="25" t="s">
        <v>178</v>
      </c>
      <c r="E118" s="35"/>
      <c r="F118" s="26">
        <v>0.8</v>
      </c>
      <c r="G118" s="53">
        <v>0</v>
      </c>
      <c r="H118" s="52">
        <f>Inventory_List_Table3414[[#This Row],[Enheds Pris]]*Inventory_List_Table3414[[#This Row],[Antal Lager]]</f>
        <v>0</v>
      </c>
      <c r="I118" s="36"/>
      <c r="J118" s="36"/>
      <c r="K118" s="36"/>
      <c r="L118" s="35"/>
    </row>
    <row r="119" spans="2:12" ht="24" customHeight="1">
      <c r="B119" s="51">
        <f>IFERROR((Inventory_List_Table3414[[#This Row],[Antal Lager]]&lt;=Inventory_List_Table3414[[#This Row],[Genbestil ved antal]])*(Inventory_List_Table3414[[#This Row],[Kan ikke bestilles]]="")*valHighlight,0)</f>
        <v>0</v>
      </c>
      <c r="C119" s="24" t="s">
        <v>175</v>
      </c>
      <c r="D119" s="25" t="s">
        <v>179</v>
      </c>
      <c r="E119" s="35"/>
      <c r="F119" s="26">
        <v>240</v>
      </c>
      <c r="G119" s="53">
        <v>4</v>
      </c>
      <c r="H119" s="52">
        <f>Inventory_List_Table3414[[#This Row],[Enheds Pris]]*Inventory_List_Table3414[[#This Row],[Antal Lager]]</f>
        <v>960</v>
      </c>
      <c r="I119" s="36"/>
      <c r="J119" s="36"/>
      <c r="K119" s="36"/>
      <c r="L119" s="35"/>
    </row>
    <row r="120" spans="2:12" ht="24" customHeight="1">
      <c r="B120" s="51">
        <f>IFERROR((Inventory_List_Table3414[[#This Row],[Antal Lager]]&lt;=Inventory_List_Table3414[[#This Row],[Genbestil ved antal]])*(Inventory_List_Table3414[[#This Row],[Kan ikke bestilles]]="")*valHighlight,0)</f>
        <v>0</v>
      </c>
      <c r="C120" s="24" t="s">
        <v>175</v>
      </c>
      <c r="D120" s="25" t="s">
        <v>180</v>
      </c>
      <c r="E120" s="35"/>
      <c r="F120" s="26">
        <v>377.59</v>
      </c>
      <c r="G120" s="27">
        <v>3</v>
      </c>
      <c r="H120" s="52">
        <f>Inventory_List_Table3414[[#This Row],[Enheds Pris]]*Inventory_List_Table3414[[#This Row],[Antal Lager]]</f>
        <v>1132.77</v>
      </c>
      <c r="I120" s="36"/>
      <c r="J120" s="36"/>
      <c r="K120" s="36"/>
      <c r="L120" s="35"/>
    </row>
    <row r="121" spans="2:12" ht="24" customHeight="1">
      <c r="B121" s="51">
        <f>IFERROR((Inventory_List_Table3414[[#This Row],[Antal Lager]]&lt;=Inventory_List_Table3414[[#This Row],[Genbestil ved antal]])*(Inventory_List_Table3414[[#This Row],[Kan ikke bestilles]]="")*valHighlight,0)</f>
        <v>0</v>
      </c>
      <c r="C121" s="35"/>
      <c r="D121" s="35"/>
      <c r="E121" s="35"/>
      <c r="F121" s="30"/>
      <c r="G121" s="53"/>
      <c r="H121" s="52">
        <f>Inventory_List_Table3414[[#This Row],[Enheds Pris]]*Inventory_List_Table3414[[#This Row],[Antal Lager]]</f>
        <v>0</v>
      </c>
      <c r="I121" s="36"/>
      <c r="J121" s="36"/>
      <c r="K121" s="36"/>
      <c r="L121" s="35"/>
    </row>
    <row r="122" spans="2:12" ht="24" customHeight="1">
      <c r="B122" s="51">
        <f>IFERROR((Inventory_List_Table3414[[#This Row],[Antal Lager]]&lt;=Inventory_List_Table3414[[#This Row],[Genbestil ved antal]])*(Inventory_List_Table3414[[#This Row],[Kan ikke bestilles]]="")*valHighlight,0)</f>
        <v>0</v>
      </c>
      <c r="C122" s="24" t="s">
        <v>57</v>
      </c>
      <c r="D122" s="25" t="s">
        <v>20</v>
      </c>
      <c r="E122" s="35"/>
      <c r="F122" s="26">
        <v>3.26</v>
      </c>
      <c r="G122" s="53"/>
      <c r="H122" s="52">
        <f>Inventory_List_Table3414[[#This Row],[Enheds Pris]]*Inventory_List_Table3414[[#This Row],[Antal Lager]]</f>
        <v>0</v>
      </c>
      <c r="I122" s="36"/>
      <c r="J122" s="36"/>
      <c r="K122" s="36"/>
      <c r="L122" s="35"/>
    </row>
    <row r="123" spans="2:12" ht="24" customHeight="1">
      <c r="B123" s="51">
        <f>IFERROR((Inventory_List_Table3414[[#This Row],[Antal Lager]]&lt;=Inventory_List_Table3414[[#This Row],[Genbestil ved antal]])*(Inventory_List_Table3414[[#This Row],[Kan ikke bestilles]]="")*valHighlight,0)</f>
        <v>0</v>
      </c>
      <c r="C123" s="24" t="s">
        <v>57</v>
      </c>
      <c r="D123" s="25" t="s">
        <v>21</v>
      </c>
      <c r="E123" s="35"/>
      <c r="F123" s="26">
        <v>4.8499999999999996</v>
      </c>
      <c r="G123" s="53"/>
      <c r="H123" s="52">
        <f>Inventory_List_Table3414[[#This Row],[Enheds Pris]]*Inventory_List_Table3414[[#This Row],[Antal Lager]]</f>
        <v>0</v>
      </c>
      <c r="I123" s="36"/>
      <c r="J123" s="36"/>
      <c r="K123" s="36"/>
      <c r="L123" s="35"/>
    </row>
    <row r="124" spans="2:12" ht="24" customHeight="1">
      <c r="B124" s="51">
        <f>IFERROR((Inventory_List_Table3414[[#This Row],[Antal Lager]]&lt;=Inventory_List_Table3414[[#This Row],[Genbestil ved antal]])*(Inventory_List_Table3414[[#This Row],[Kan ikke bestilles]]="")*valHighlight,0)</f>
        <v>0</v>
      </c>
      <c r="C124" s="24" t="s">
        <v>57</v>
      </c>
      <c r="D124" s="25" t="s">
        <v>22</v>
      </c>
      <c r="E124" s="35"/>
      <c r="F124" s="26">
        <v>10.49</v>
      </c>
      <c r="G124" s="53"/>
      <c r="H124" s="52">
        <f>Inventory_List_Table3414[[#This Row],[Enheds Pris]]*Inventory_List_Table3414[[#This Row],[Antal Lager]]</f>
        <v>0</v>
      </c>
      <c r="I124" s="36"/>
      <c r="J124" s="36"/>
      <c r="K124" s="36"/>
      <c r="L124" s="35"/>
    </row>
    <row r="125" spans="2:12" ht="24" customHeight="1">
      <c r="B125" s="51">
        <f>IFERROR((Inventory_List_Table3414[[#This Row],[Antal Lager]]&lt;=Inventory_List_Table3414[[#This Row],[Genbestil ved antal]])*(Inventory_List_Table3414[[#This Row],[Kan ikke bestilles]]="")*valHighlight,0)</f>
        <v>0</v>
      </c>
      <c r="C125" s="24" t="s">
        <v>57</v>
      </c>
      <c r="D125" s="25" t="s">
        <v>23</v>
      </c>
      <c r="E125" s="35"/>
      <c r="F125" s="26">
        <v>3.25</v>
      </c>
      <c r="G125" s="53"/>
      <c r="H125" s="52">
        <f>Inventory_List_Table3414[[#This Row],[Enheds Pris]]*Inventory_List_Table3414[[#This Row],[Antal Lager]]</f>
        <v>0</v>
      </c>
      <c r="I125" s="36"/>
      <c r="J125" s="36"/>
      <c r="K125" s="36"/>
      <c r="L125" s="35"/>
    </row>
    <row r="126" spans="2:12" ht="24" customHeight="1">
      <c r="B126" s="51">
        <f>IFERROR((Inventory_List_Table3414[[#This Row],[Antal Lager]]&lt;=Inventory_List_Table3414[[#This Row],[Genbestil ved antal]])*(Inventory_List_Table3414[[#This Row],[Kan ikke bestilles]]="")*valHighlight,0)</f>
        <v>0</v>
      </c>
      <c r="C126" s="24" t="s">
        <v>57</v>
      </c>
      <c r="D126" s="25" t="s">
        <v>24</v>
      </c>
      <c r="E126" s="35"/>
      <c r="F126" s="26">
        <v>8.39</v>
      </c>
      <c r="G126" s="53"/>
      <c r="H126" s="52">
        <f>Inventory_List_Table3414[[#This Row],[Enheds Pris]]*Inventory_List_Table3414[[#This Row],[Antal Lager]]</f>
        <v>0</v>
      </c>
      <c r="I126" s="36"/>
      <c r="J126" s="36"/>
      <c r="K126" s="36"/>
      <c r="L126" s="35"/>
    </row>
    <row r="127" spans="2:12" ht="24" customHeight="1">
      <c r="B127" s="51">
        <f>IFERROR((Inventory_List_Table3414[[#This Row],[Antal Lager]]&lt;=Inventory_List_Table3414[[#This Row],[Genbestil ved antal]])*(Inventory_List_Table3414[[#This Row],[Kan ikke bestilles]]="")*valHighlight,0)</f>
        <v>0</v>
      </c>
      <c r="C127" s="24" t="s">
        <v>57</v>
      </c>
      <c r="D127" s="25" t="s">
        <v>25</v>
      </c>
      <c r="E127" s="35"/>
      <c r="F127" s="26">
        <v>6</v>
      </c>
      <c r="G127" s="53"/>
      <c r="H127" s="52">
        <f>Inventory_List_Table3414[[#This Row],[Enheds Pris]]*Inventory_List_Table3414[[#This Row],[Antal Lager]]</f>
        <v>0</v>
      </c>
      <c r="I127" s="36"/>
      <c r="J127" s="36"/>
      <c r="K127" s="36"/>
      <c r="L127" s="35"/>
    </row>
    <row r="128" spans="2:12" ht="24" customHeight="1">
      <c r="B128" s="51">
        <f>IFERROR((Inventory_List_Table3414[[#This Row],[Antal Lager]]&lt;=Inventory_List_Table3414[[#This Row],[Genbestil ved antal]])*(Inventory_List_Table3414[[#This Row],[Kan ikke bestilles]]="")*valHighlight,0)</f>
        <v>0</v>
      </c>
      <c r="C128" s="24" t="s">
        <v>57</v>
      </c>
      <c r="D128" s="25" t="s">
        <v>26</v>
      </c>
      <c r="E128" s="35"/>
      <c r="F128" s="26">
        <v>3.6</v>
      </c>
      <c r="G128" s="53"/>
      <c r="H128" s="52">
        <f>Inventory_List_Table3414[[#This Row],[Enheds Pris]]*Inventory_List_Table3414[[#This Row],[Antal Lager]]</f>
        <v>0</v>
      </c>
      <c r="I128" s="36"/>
      <c r="J128" s="36"/>
      <c r="K128" s="36"/>
      <c r="L128" s="35"/>
    </row>
    <row r="129" spans="2:12" ht="24" customHeight="1">
      <c r="B129" s="51">
        <f>IFERROR((Inventory_List_Table3414[[#This Row],[Antal Lager]]&lt;=Inventory_List_Table3414[[#This Row],[Genbestil ved antal]])*(Inventory_List_Table3414[[#This Row],[Kan ikke bestilles]]="")*valHighlight,0)</f>
        <v>0</v>
      </c>
      <c r="C129" s="24" t="s">
        <v>57</v>
      </c>
      <c r="D129" s="25" t="s">
        <v>27</v>
      </c>
      <c r="E129" s="35"/>
      <c r="F129" s="26">
        <v>14</v>
      </c>
      <c r="G129" s="53"/>
      <c r="H129" s="52">
        <f>Inventory_List_Table3414[[#This Row],[Enheds Pris]]*Inventory_List_Table3414[[#This Row],[Antal Lager]]</f>
        <v>0</v>
      </c>
      <c r="I129" s="36"/>
      <c r="J129" s="36"/>
      <c r="K129" s="36"/>
      <c r="L129" s="35"/>
    </row>
    <row r="130" spans="2:12" ht="24" customHeight="1">
      <c r="B130" s="51">
        <f>IFERROR((Inventory_List_Table3414[[#This Row],[Antal Lager]]&lt;=Inventory_List_Table3414[[#This Row],[Genbestil ved antal]])*(Inventory_List_Table3414[[#This Row],[Kan ikke bestilles]]="")*valHighlight,0)</f>
        <v>0</v>
      </c>
      <c r="C130" s="24" t="s">
        <v>57</v>
      </c>
      <c r="D130" s="25" t="s">
        <v>28</v>
      </c>
      <c r="E130" s="35"/>
      <c r="F130" s="26">
        <v>2.5</v>
      </c>
      <c r="G130" s="53"/>
      <c r="H130" s="52">
        <f>Inventory_List_Table3414[[#This Row],[Enheds Pris]]*Inventory_List_Table3414[[#This Row],[Antal Lager]]</f>
        <v>0</v>
      </c>
      <c r="I130" s="36"/>
      <c r="J130" s="36"/>
      <c r="K130" s="36"/>
      <c r="L130" s="35"/>
    </row>
    <row r="131" spans="2:12" ht="24" customHeight="1">
      <c r="B131" s="51">
        <f>IFERROR((Inventory_List_Table3414[[#This Row],[Antal Lager]]&lt;=Inventory_List_Table3414[[#This Row],[Genbestil ved antal]])*(Inventory_List_Table3414[[#This Row],[Kan ikke bestilles]]="")*valHighlight,0)</f>
        <v>0</v>
      </c>
      <c r="C131" s="24" t="s">
        <v>57</v>
      </c>
      <c r="D131" s="25" t="s">
        <v>29</v>
      </c>
      <c r="E131" s="35"/>
      <c r="F131" s="26">
        <v>20</v>
      </c>
      <c r="G131" s="53"/>
      <c r="H131" s="52">
        <f>Inventory_List_Table3414[[#This Row],[Enheds Pris]]*Inventory_List_Table3414[[#This Row],[Antal Lager]]</f>
        <v>0</v>
      </c>
      <c r="I131" s="36"/>
      <c r="J131" s="36"/>
      <c r="K131" s="36"/>
      <c r="L131" s="35"/>
    </row>
    <row r="132" spans="2:12" ht="24" customHeight="1">
      <c r="B132" s="51">
        <f>IFERROR((Inventory_List_Table3414[[#This Row],[Antal Lager]]&lt;=Inventory_List_Table3414[[#This Row],[Genbestil ved antal]])*(Inventory_List_Table3414[[#This Row],[Kan ikke bestilles]]="")*valHighlight,0)</f>
        <v>0</v>
      </c>
      <c r="C132" s="24" t="s">
        <v>57</v>
      </c>
      <c r="D132" s="25" t="s">
        <v>30</v>
      </c>
      <c r="E132" s="35"/>
      <c r="F132" s="26">
        <v>10.49</v>
      </c>
      <c r="G132" s="53"/>
      <c r="H132" s="52">
        <f>Inventory_List_Table3414[[#This Row],[Enheds Pris]]*Inventory_List_Table3414[[#This Row],[Antal Lager]]</f>
        <v>0</v>
      </c>
      <c r="I132" s="36"/>
      <c r="J132" s="36"/>
      <c r="K132" s="36"/>
      <c r="L132" s="35"/>
    </row>
    <row r="133" spans="2:12" ht="24" customHeight="1">
      <c r="B133" s="51">
        <f>IFERROR((Inventory_List_Table3414[[#This Row],[Antal Lager]]&lt;=Inventory_List_Table3414[[#This Row],[Genbestil ved antal]])*(Inventory_List_Table3414[[#This Row],[Kan ikke bestilles]]="")*valHighlight,0)</f>
        <v>0</v>
      </c>
      <c r="C133" s="24" t="s">
        <v>57</v>
      </c>
      <c r="D133" s="25" t="s">
        <v>31</v>
      </c>
      <c r="E133" s="35"/>
      <c r="F133" s="26">
        <v>5.76</v>
      </c>
      <c r="G133" s="53"/>
      <c r="H133" s="52">
        <f>Inventory_List_Table3414[[#This Row],[Enheds Pris]]*Inventory_List_Table3414[[#This Row],[Antal Lager]]</f>
        <v>0</v>
      </c>
      <c r="I133" s="36"/>
      <c r="J133" s="36"/>
      <c r="K133" s="36"/>
      <c r="L133" s="35"/>
    </row>
    <row r="134" spans="2:12" ht="24" customHeight="1">
      <c r="B134" s="51">
        <f>IFERROR((Inventory_List_Table3414[[#This Row],[Antal Lager]]&lt;=Inventory_List_Table3414[[#This Row],[Genbestil ved antal]])*(Inventory_List_Table3414[[#This Row],[Kan ikke bestilles]]="")*valHighlight,0)</f>
        <v>0</v>
      </c>
      <c r="C134" s="24" t="s">
        <v>57</v>
      </c>
      <c r="D134" s="25" t="s">
        <v>32</v>
      </c>
      <c r="E134" s="35"/>
      <c r="F134" s="26">
        <v>10.49</v>
      </c>
      <c r="G134" s="53"/>
      <c r="H134" s="52">
        <f>Inventory_List_Table3414[[#This Row],[Enheds Pris]]*Inventory_List_Table3414[[#This Row],[Antal Lager]]</f>
        <v>0</v>
      </c>
      <c r="I134" s="36"/>
      <c r="J134" s="36"/>
      <c r="K134" s="36"/>
      <c r="L134" s="35"/>
    </row>
    <row r="135" spans="2:12" ht="24" customHeight="1">
      <c r="B135" s="51">
        <f>IFERROR((Inventory_List_Table3414[[#This Row],[Antal Lager]]&lt;=Inventory_List_Table3414[[#This Row],[Genbestil ved antal]])*(Inventory_List_Table3414[[#This Row],[Kan ikke bestilles]]="")*valHighlight,0)</f>
        <v>0</v>
      </c>
      <c r="C135" s="24" t="s">
        <v>57</v>
      </c>
      <c r="D135" s="25" t="s">
        <v>33</v>
      </c>
      <c r="E135" s="35"/>
      <c r="F135" s="26">
        <v>10.49</v>
      </c>
      <c r="G135" s="53"/>
      <c r="H135" s="52">
        <f>Inventory_List_Table3414[[#This Row],[Enheds Pris]]*Inventory_List_Table3414[[#This Row],[Antal Lager]]</f>
        <v>0</v>
      </c>
      <c r="I135" s="36"/>
      <c r="J135" s="36"/>
      <c r="K135" s="36"/>
      <c r="L135" s="35"/>
    </row>
    <row r="136" spans="2:12" ht="24" customHeight="1">
      <c r="B136" s="51">
        <f>IFERROR((Inventory_List_Table3414[[#This Row],[Antal Lager]]&lt;=Inventory_List_Table3414[[#This Row],[Genbestil ved antal]])*(Inventory_List_Table3414[[#This Row],[Kan ikke bestilles]]="")*valHighlight,0)</f>
        <v>0</v>
      </c>
      <c r="C136" s="24" t="s">
        <v>57</v>
      </c>
      <c r="D136" s="25" t="s">
        <v>35</v>
      </c>
      <c r="E136" s="35"/>
      <c r="F136" s="26">
        <v>211.19</v>
      </c>
      <c r="G136" s="53"/>
      <c r="H136" s="52">
        <f>Inventory_List_Table3414[[#This Row],[Enheds Pris]]*Inventory_List_Table3414[[#This Row],[Antal Lager]]</f>
        <v>0</v>
      </c>
      <c r="I136" s="36"/>
      <c r="J136" s="36"/>
      <c r="K136" s="36"/>
      <c r="L136" s="35"/>
    </row>
    <row r="137" spans="2:12" ht="24" customHeight="1">
      <c r="B137" s="51">
        <f>IFERROR((Inventory_List_Table3414[[#This Row],[Antal Lager]]&lt;=Inventory_List_Table3414[[#This Row],[Genbestil ved antal]])*(Inventory_List_Table3414[[#This Row],[Kan ikke bestilles]]="")*valHighlight,0)</f>
        <v>0</v>
      </c>
      <c r="C137" s="24" t="s">
        <v>57</v>
      </c>
      <c r="D137" s="25" t="s">
        <v>34</v>
      </c>
      <c r="E137" s="35"/>
      <c r="F137" s="26">
        <v>22</v>
      </c>
      <c r="G137" s="53"/>
      <c r="H137" s="52">
        <f>Inventory_List_Table3414[[#This Row],[Enheds Pris]]*Inventory_List_Table3414[[#This Row],[Antal Lager]]</f>
        <v>0</v>
      </c>
      <c r="I137" s="36"/>
      <c r="J137" s="36"/>
      <c r="K137" s="36"/>
      <c r="L137" s="35"/>
    </row>
    <row r="138" spans="2:12" ht="24" customHeight="1">
      <c r="B138" s="51">
        <f>IFERROR((Inventory_List_Table3414[[#This Row],[Antal Lager]]&lt;=Inventory_List_Table3414[[#This Row],[Genbestil ved antal]])*(Inventory_List_Table3414[[#This Row],[Kan ikke bestilles]]="")*valHighlight,0)</f>
        <v>0</v>
      </c>
      <c r="C138" s="24" t="s">
        <v>57</v>
      </c>
      <c r="D138" s="25" t="s">
        <v>36</v>
      </c>
      <c r="E138" s="35"/>
      <c r="F138" s="26">
        <v>58</v>
      </c>
      <c r="G138" s="53"/>
      <c r="H138" s="52">
        <f>Inventory_List_Table3414[[#This Row],[Enheds Pris]]*Inventory_List_Table3414[[#This Row],[Antal Lager]]</f>
        <v>0</v>
      </c>
      <c r="I138" s="36"/>
      <c r="J138" s="36"/>
      <c r="K138" s="36"/>
      <c r="L138" s="35"/>
    </row>
    <row r="139" spans="2:12" ht="24" customHeight="1">
      <c r="B139" s="51">
        <f>IFERROR((Inventory_List_Table3414[[#This Row],[Antal Lager]]&lt;=Inventory_List_Table3414[[#This Row],[Genbestil ved antal]])*(Inventory_List_Table3414[[#This Row],[Kan ikke bestilles]]="")*valHighlight,0)</f>
        <v>0</v>
      </c>
      <c r="C139" s="24" t="s">
        <v>57</v>
      </c>
      <c r="D139" s="25" t="s">
        <v>37</v>
      </c>
      <c r="E139" s="35"/>
      <c r="F139" s="26">
        <v>45</v>
      </c>
      <c r="G139" s="53"/>
      <c r="H139" s="52">
        <f>Inventory_List_Table3414[[#This Row],[Enheds Pris]]*Inventory_List_Table3414[[#This Row],[Antal Lager]]</f>
        <v>0</v>
      </c>
      <c r="I139" s="36"/>
      <c r="J139" s="36"/>
      <c r="K139" s="36"/>
      <c r="L139" s="35"/>
    </row>
    <row r="140" spans="2:12" ht="24" customHeight="1">
      <c r="B140" s="51">
        <f>IFERROR((Inventory_List_Table3414[[#This Row],[Antal Lager]]&lt;=Inventory_List_Table3414[[#This Row],[Genbestil ved antal]])*(Inventory_List_Table3414[[#This Row],[Kan ikke bestilles]]="")*valHighlight,0)</f>
        <v>0</v>
      </c>
      <c r="C140" s="24" t="s">
        <v>57</v>
      </c>
      <c r="D140" s="25" t="s">
        <v>38</v>
      </c>
      <c r="E140" s="35"/>
      <c r="F140" s="26">
        <v>21.68</v>
      </c>
      <c r="G140" s="53"/>
      <c r="H140" s="52">
        <f>Inventory_List_Table3414[[#This Row],[Enheds Pris]]*Inventory_List_Table3414[[#This Row],[Antal Lager]]</f>
        <v>0</v>
      </c>
      <c r="I140" s="36"/>
      <c r="J140" s="36"/>
      <c r="K140" s="36"/>
      <c r="L140" s="35"/>
    </row>
    <row r="141" spans="2:12" ht="24" customHeight="1">
      <c r="B141" s="51">
        <f>IFERROR((Inventory_List_Table3414[[#This Row],[Antal Lager]]&lt;=Inventory_List_Table3414[[#This Row],[Genbestil ved antal]])*(Inventory_List_Table3414[[#This Row],[Kan ikke bestilles]]="")*valHighlight,0)</f>
        <v>0</v>
      </c>
      <c r="C141" s="24" t="s">
        <v>57</v>
      </c>
      <c r="D141" s="25" t="s">
        <v>39</v>
      </c>
      <c r="E141" s="35"/>
      <c r="F141" s="26">
        <v>43.5</v>
      </c>
      <c r="G141" s="53"/>
      <c r="H141" s="52">
        <f>Inventory_List_Table3414[[#This Row],[Enheds Pris]]*Inventory_List_Table3414[[#This Row],[Antal Lager]]</f>
        <v>0</v>
      </c>
      <c r="I141" s="36"/>
      <c r="J141" s="36"/>
      <c r="K141" s="36"/>
      <c r="L141" s="35"/>
    </row>
    <row r="142" spans="2:12" ht="24" customHeight="1">
      <c r="B142" s="51">
        <f>IFERROR((Inventory_List_Table3414[[#This Row],[Antal Lager]]&lt;=Inventory_List_Table3414[[#This Row],[Genbestil ved antal]])*(Inventory_List_Table3414[[#This Row],[Kan ikke bestilles]]="")*valHighlight,0)</f>
        <v>0</v>
      </c>
      <c r="C142" s="24" t="s">
        <v>57</v>
      </c>
      <c r="D142" s="25" t="s">
        <v>40</v>
      </c>
      <c r="E142" s="35"/>
      <c r="F142" s="26">
        <v>16.920000000000002</v>
      </c>
      <c r="G142" s="53"/>
      <c r="H142" s="52">
        <f>Inventory_List_Table3414[[#This Row],[Enheds Pris]]*Inventory_List_Table3414[[#This Row],[Antal Lager]]</f>
        <v>0</v>
      </c>
      <c r="I142" s="36"/>
      <c r="J142" s="36"/>
      <c r="K142" s="36"/>
      <c r="L142" s="35"/>
    </row>
    <row r="143" spans="2:12" ht="24" customHeight="1">
      <c r="B143" s="51">
        <f>IFERROR((Inventory_List_Table3414[[#This Row],[Antal Lager]]&lt;=Inventory_List_Table3414[[#This Row],[Genbestil ved antal]])*(Inventory_List_Table3414[[#This Row],[Kan ikke bestilles]]="")*valHighlight,0)</f>
        <v>0</v>
      </c>
      <c r="C143" s="24" t="s">
        <v>57</v>
      </c>
      <c r="D143" s="25" t="s">
        <v>41</v>
      </c>
      <c r="E143" s="35"/>
      <c r="F143" s="26">
        <v>16.5</v>
      </c>
      <c r="G143" s="53"/>
      <c r="H143" s="52">
        <f>Inventory_List_Table3414[[#This Row],[Enheds Pris]]*Inventory_List_Table3414[[#This Row],[Antal Lager]]</f>
        <v>0</v>
      </c>
      <c r="I143" s="36"/>
      <c r="J143" s="36"/>
      <c r="K143" s="36"/>
      <c r="L143" s="35"/>
    </row>
    <row r="144" spans="2:12" ht="24" customHeight="1">
      <c r="B144" s="51">
        <f>IFERROR((Inventory_List_Table3414[[#This Row],[Antal Lager]]&lt;=Inventory_List_Table3414[[#This Row],[Genbestil ved antal]])*(Inventory_List_Table3414[[#This Row],[Kan ikke bestilles]]="")*valHighlight,0)</f>
        <v>0</v>
      </c>
      <c r="C144" s="24" t="s">
        <v>57</v>
      </c>
      <c r="D144" s="25" t="s">
        <v>42</v>
      </c>
      <c r="E144" s="35"/>
      <c r="F144" s="26">
        <v>14</v>
      </c>
      <c r="G144" s="53"/>
      <c r="H144" s="52">
        <f>Inventory_List_Table3414[[#This Row],[Enheds Pris]]*Inventory_List_Table3414[[#This Row],[Antal Lager]]</f>
        <v>0</v>
      </c>
      <c r="I144" s="36"/>
      <c r="J144" s="36"/>
      <c r="K144" s="36"/>
      <c r="L144" s="35"/>
    </row>
    <row r="145" spans="2:12" ht="24" customHeight="1">
      <c r="B145" s="51">
        <f>IFERROR((Inventory_List_Table3414[[#This Row],[Antal Lager]]&lt;=Inventory_List_Table3414[[#This Row],[Genbestil ved antal]])*(Inventory_List_Table3414[[#This Row],[Kan ikke bestilles]]="")*valHighlight,0)</f>
        <v>0</v>
      </c>
      <c r="C145" s="24" t="s">
        <v>57</v>
      </c>
      <c r="D145" s="25" t="s">
        <v>43</v>
      </c>
      <c r="E145" s="35"/>
      <c r="F145" s="26">
        <v>68</v>
      </c>
      <c r="G145" s="53"/>
      <c r="H145" s="52">
        <f>Inventory_List_Table3414[[#This Row],[Enheds Pris]]*Inventory_List_Table3414[[#This Row],[Antal Lager]]</f>
        <v>0</v>
      </c>
      <c r="I145" s="36"/>
      <c r="J145" s="36"/>
      <c r="K145" s="36"/>
      <c r="L145" s="35"/>
    </row>
    <row r="146" spans="2:12" ht="24" customHeight="1">
      <c r="B146" s="51">
        <f>IFERROR((Inventory_List_Table3414[[#This Row],[Antal Lager]]&lt;=Inventory_List_Table3414[[#This Row],[Genbestil ved antal]])*(Inventory_List_Table3414[[#This Row],[Kan ikke bestilles]]="")*valHighlight,0)</f>
        <v>0</v>
      </c>
      <c r="C146" s="24" t="s">
        <v>57</v>
      </c>
      <c r="D146" s="25" t="s">
        <v>44</v>
      </c>
      <c r="E146" s="35"/>
      <c r="F146" s="26">
        <v>34</v>
      </c>
      <c r="G146" s="53"/>
      <c r="H146" s="52">
        <f>Inventory_List_Table3414[[#This Row],[Enheds Pris]]*Inventory_List_Table3414[[#This Row],[Antal Lager]]</f>
        <v>0</v>
      </c>
      <c r="I146" s="36"/>
      <c r="J146" s="36"/>
      <c r="K146" s="36"/>
      <c r="L146" s="35"/>
    </row>
    <row r="147" spans="2:12" ht="24" customHeight="1">
      <c r="B147" s="51">
        <f>IFERROR((Inventory_List_Table3414[[#This Row],[Antal Lager]]&lt;=Inventory_List_Table3414[[#This Row],[Genbestil ved antal]])*(Inventory_List_Table3414[[#This Row],[Kan ikke bestilles]]="")*valHighlight,0)</f>
        <v>0</v>
      </c>
      <c r="C147" s="24" t="s">
        <v>57</v>
      </c>
      <c r="D147" s="25" t="s">
        <v>48</v>
      </c>
      <c r="E147" s="35"/>
      <c r="F147" s="30">
        <v>73.89</v>
      </c>
      <c r="G147" s="53"/>
      <c r="H147" s="52">
        <f>Inventory_List_Table3414[[#This Row],[Enheds Pris]]*Inventory_List_Table3414[[#This Row],[Antal Lager]]</f>
        <v>0</v>
      </c>
      <c r="I147" s="36"/>
      <c r="J147" s="36"/>
      <c r="K147" s="36"/>
      <c r="L147" s="35"/>
    </row>
    <row r="148" spans="2:12" ht="24" customHeight="1">
      <c r="B148" s="51">
        <f>IFERROR((Inventory_List_Table3414[[#This Row],[Antal Lager]]&lt;=Inventory_List_Table3414[[#This Row],[Genbestil ved antal]])*(Inventory_List_Table3414[[#This Row],[Kan ikke bestilles]]="")*valHighlight,0)</f>
        <v>0</v>
      </c>
      <c r="C148" s="24" t="s">
        <v>57</v>
      </c>
      <c r="D148" s="25" t="s">
        <v>49</v>
      </c>
      <c r="E148" s="35"/>
      <c r="F148" s="30">
        <v>62.99</v>
      </c>
      <c r="G148" s="53"/>
      <c r="H148" s="52">
        <f>Inventory_List_Table3414[[#This Row],[Enheds Pris]]*Inventory_List_Table3414[[#This Row],[Antal Lager]]</f>
        <v>0</v>
      </c>
      <c r="I148" s="36"/>
      <c r="J148" s="36"/>
      <c r="K148" s="36"/>
      <c r="L148" s="35"/>
    </row>
    <row r="149" spans="2:12" ht="24" customHeight="1">
      <c r="B149" s="51">
        <f>IFERROR((Inventory_List_Table3414[[#This Row],[Antal Lager]]&lt;=Inventory_List_Table3414[[#This Row],[Genbestil ved antal]])*(Inventory_List_Table3414[[#This Row],[Kan ikke bestilles]]="")*valHighlight,0)</f>
        <v>0</v>
      </c>
      <c r="C149" s="24" t="s">
        <v>57</v>
      </c>
      <c r="D149" s="25" t="s">
        <v>50</v>
      </c>
      <c r="E149" s="35"/>
      <c r="F149" s="30">
        <v>57.74</v>
      </c>
      <c r="G149" s="53"/>
      <c r="H149" s="52">
        <f>Inventory_List_Table3414[[#This Row],[Enheds Pris]]*Inventory_List_Table3414[[#This Row],[Antal Lager]]</f>
        <v>0</v>
      </c>
      <c r="I149" s="36"/>
      <c r="J149" s="36"/>
      <c r="K149" s="36"/>
      <c r="L149" s="35"/>
    </row>
    <row r="150" spans="2:12" ht="24" customHeight="1">
      <c r="B150" s="51">
        <f>IFERROR((Inventory_List_Table3414[[#This Row],[Antal Lager]]&lt;=Inventory_List_Table3414[[#This Row],[Genbestil ved antal]])*(Inventory_List_Table3414[[#This Row],[Kan ikke bestilles]]="")*valHighlight,0)</f>
        <v>0</v>
      </c>
      <c r="C150" s="24" t="s">
        <v>57</v>
      </c>
      <c r="D150" s="25" t="s">
        <v>45</v>
      </c>
      <c r="E150" s="35"/>
      <c r="F150" s="30">
        <v>17.93</v>
      </c>
      <c r="G150" s="53"/>
      <c r="H150" s="52">
        <f>Inventory_List_Table3414[[#This Row],[Enheds Pris]]*Inventory_List_Table3414[[#This Row],[Antal Lager]]</f>
        <v>0</v>
      </c>
      <c r="I150" s="36"/>
      <c r="J150" s="36"/>
      <c r="K150" s="36"/>
      <c r="L150" s="35"/>
    </row>
    <row r="151" spans="2:12" ht="24" customHeight="1">
      <c r="B151" s="51">
        <f>IFERROR((Inventory_List_Table3414[[#This Row],[Antal Lager]]&lt;=Inventory_List_Table3414[[#This Row],[Genbestil ved antal]])*(Inventory_List_Table3414[[#This Row],[Kan ikke bestilles]]="")*valHighlight,0)</f>
        <v>0</v>
      </c>
      <c r="C151" s="24" t="s">
        <v>57</v>
      </c>
      <c r="D151" s="25" t="s">
        <v>46</v>
      </c>
      <c r="E151" s="35"/>
      <c r="F151" s="30">
        <v>12</v>
      </c>
      <c r="G151" s="53"/>
      <c r="H151" s="52">
        <f>Inventory_List_Table3414[[#This Row],[Enheds Pris]]*Inventory_List_Table3414[[#This Row],[Antal Lager]]</f>
        <v>0</v>
      </c>
      <c r="I151" s="36"/>
      <c r="J151" s="36"/>
      <c r="K151" s="36"/>
      <c r="L151" s="35"/>
    </row>
    <row r="152" spans="2:12" ht="24" customHeight="1">
      <c r="B152" s="51">
        <f>IFERROR((Inventory_List_Table3414[[#This Row],[Antal Lager]]&lt;=Inventory_List_Table3414[[#This Row],[Genbestil ved antal]])*(Inventory_List_Table3414[[#This Row],[Kan ikke bestilles]]="")*valHighlight,0)</f>
        <v>0</v>
      </c>
      <c r="C152" s="24" t="s">
        <v>57</v>
      </c>
      <c r="D152" s="25" t="s">
        <v>47</v>
      </c>
      <c r="E152" s="35"/>
      <c r="F152" s="30">
        <v>16.5</v>
      </c>
      <c r="G152" s="53"/>
      <c r="H152" s="52">
        <f>Inventory_List_Table3414[[#This Row],[Enheds Pris]]*Inventory_List_Table3414[[#This Row],[Antal Lager]]</f>
        <v>0</v>
      </c>
      <c r="I152" s="36"/>
      <c r="J152" s="36"/>
      <c r="K152" s="36"/>
      <c r="L152" s="35"/>
    </row>
    <row r="153" spans="2:12" ht="24" customHeight="1">
      <c r="B153" s="51">
        <f>IFERROR((Inventory_List_Table3414[[#This Row],[Antal Lager]]&lt;=Inventory_List_Table3414[[#This Row],[Genbestil ved antal]])*(Inventory_List_Table3414[[#This Row],[Kan ikke bestilles]]="")*valHighlight,0)</f>
        <v>0</v>
      </c>
      <c r="C153" s="24" t="s">
        <v>57</v>
      </c>
      <c r="D153" s="25" t="s">
        <v>51</v>
      </c>
      <c r="E153" s="35"/>
      <c r="F153" s="30">
        <v>35.96</v>
      </c>
      <c r="G153" s="53"/>
      <c r="H153" s="52">
        <f>Inventory_List_Table3414[[#This Row],[Enheds Pris]]*Inventory_List_Table3414[[#This Row],[Antal Lager]]</f>
        <v>0</v>
      </c>
      <c r="I153" s="36"/>
      <c r="J153" s="36"/>
      <c r="K153" s="36"/>
      <c r="L153" s="35"/>
    </row>
    <row r="154" spans="2:12" ht="24" customHeight="1">
      <c r="B154" s="51">
        <f>IFERROR((Inventory_List_Table3414[[#This Row],[Antal Lager]]&lt;=Inventory_List_Table3414[[#This Row],[Genbestil ved antal]])*(Inventory_List_Table3414[[#This Row],[Kan ikke bestilles]]="")*valHighlight,0)</f>
        <v>0</v>
      </c>
      <c r="C154" s="24" t="s">
        <v>57</v>
      </c>
      <c r="D154" s="25" t="s">
        <v>52</v>
      </c>
      <c r="E154" s="35"/>
      <c r="F154" s="30">
        <v>81.89</v>
      </c>
      <c r="G154" s="53"/>
      <c r="H154" s="52">
        <f>Inventory_List_Table3414[[#This Row],[Enheds Pris]]*Inventory_List_Table3414[[#This Row],[Antal Lager]]</f>
        <v>0</v>
      </c>
      <c r="I154" s="36"/>
      <c r="J154" s="36"/>
      <c r="K154" s="36"/>
      <c r="L154" s="35"/>
    </row>
    <row r="155" spans="2:12" ht="24" customHeight="1">
      <c r="B155" s="51">
        <f>IFERROR((Inventory_List_Table3414[[#This Row],[Antal Lager]]&lt;=Inventory_List_Table3414[[#This Row],[Genbestil ved antal]])*(Inventory_List_Table3414[[#This Row],[Kan ikke bestilles]]="")*valHighlight,0)</f>
        <v>0</v>
      </c>
      <c r="C155" s="24" t="s">
        <v>57</v>
      </c>
      <c r="D155" s="25" t="s">
        <v>53</v>
      </c>
      <c r="E155" s="35"/>
      <c r="F155" s="30">
        <v>96</v>
      </c>
      <c r="G155" s="53"/>
      <c r="H155" s="52">
        <f>Inventory_List_Table3414[[#This Row],[Enheds Pris]]*Inventory_List_Table3414[[#This Row],[Antal Lager]]</f>
        <v>0</v>
      </c>
      <c r="I155" s="36"/>
      <c r="J155" s="36"/>
      <c r="K155" s="36"/>
      <c r="L155" s="35"/>
    </row>
    <row r="156" spans="2:12" ht="24" customHeight="1">
      <c r="B156" s="51">
        <f>IFERROR((Inventory_List_Table3414[[#This Row],[Antal Lager]]&lt;=Inventory_List_Table3414[[#This Row],[Genbestil ved antal]])*(Inventory_List_Table3414[[#This Row],[Kan ikke bestilles]]="")*valHighlight,0)</f>
        <v>0</v>
      </c>
      <c r="C156" s="24" t="s">
        <v>57</v>
      </c>
      <c r="D156" s="25" t="s">
        <v>54</v>
      </c>
      <c r="E156" s="35"/>
      <c r="F156" s="30">
        <v>64</v>
      </c>
      <c r="G156" s="53"/>
      <c r="H156" s="52">
        <f>Inventory_List_Table3414[[#This Row],[Enheds Pris]]*Inventory_List_Table3414[[#This Row],[Antal Lager]]</f>
        <v>0</v>
      </c>
      <c r="I156" s="36"/>
      <c r="J156" s="36"/>
      <c r="K156" s="36"/>
      <c r="L156" s="35"/>
    </row>
    <row r="157" spans="2:12" ht="24" customHeight="1">
      <c r="B157" s="51">
        <f>IFERROR((Inventory_List_Table3414[[#This Row],[Antal Lager]]&lt;=Inventory_List_Table3414[[#This Row],[Genbestil ved antal]])*(Inventory_List_Table3414[[#This Row],[Kan ikke bestilles]]="")*valHighlight,0)</f>
        <v>0</v>
      </c>
      <c r="C157" s="24" t="s">
        <v>57</v>
      </c>
      <c r="D157" s="25" t="s">
        <v>55</v>
      </c>
      <c r="E157" s="35"/>
      <c r="F157" s="30">
        <v>64</v>
      </c>
      <c r="G157" s="53"/>
      <c r="H157" s="52">
        <f>Inventory_List_Table3414[[#This Row],[Enheds Pris]]*Inventory_List_Table3414[[#This Row],[Antal Lager]]</f>
        <v>0</v>
      </c>
      <c r="I157" s="36"/>
      <c r="J157" s="36"/>
      <c r="K157" s="36"/>
      <c r="L157" s="35"/>
    </row>
    <row r="158" spans="2:12" ht="24" customHeight="1">
      <c r="B158" s="51">
        <f>IFERROR((Inventory_List_Table3414[[#This Row],[Antal Lager]]&lt;=Inventory_List_Table3414[[#This Row],[Genbestil ved antal]])*(Inventory_List_Table3414[[#This Row],[Kan ikke bestilles]]="")*valHighlight,0)</f>
        <v>0</v>
      </c>
      <c r="C158" s="24" t="s">
        <v>57</v>
      </c>
      <c r="D158" s="25" t="s">
        <v>56</v>
      </c>
      <c r="E158" s="35"/>
      <c r="F158" s="30">
        <v>96</v>
      </c>
      <c r="G158" s="53"/>
      <c r="H158" s="52">
        <f>Inventory_List_Table3414[[#This Row],[Enheds Pris]]*Inventory_List_Table3414[[#This Row],[Antal Lager]]</f>
        <v>0</v>
      </c>
      <c r="I158" s="36"/>
      <c r="J158" s="36"/>
      <c r="K158" s="36"/>
      <c r="L158" s="35"/>
    </row>
    <row r="159" spans="2:12" ht="24" customHeight="1">
      <c r="B159" s="51">
        <f>IFERROR((Inventory_List_Table3414[[#This Row],[Antal Lager]]&lt;=Inventory_List_Table3414[[#This Row],[Genbestil ved antal]])*(Inventory_List_Table3414[[#This Row],[Kan ikke bestilles]]="")*valHighlight,0)</f>
        <v>0</v>
      </c>
      <c r="C159" s="24" t="s">
        <v>57</v>
      </c>
      <c r="D159" s="25" t="s">
        <v>313</v>
      </c>
      <c r="E159" s="35"/>
      <c r="F159" s="26">
        <v>76</v>
      </c>
      <c r="G159" s="53"/>
      <c r="H159" s="52">
        <f>Inventory_List_Table3414[[#This Row],[Enheds Pris]]*Inventory_List_Table3414[[#This Row],[Antal Lager]]</f>
        <v>0</v>
      </c>
      <c r="I159" s="36"/>
      <c r="J159" s="36"/>
      <c r="K159" s="36"/>
      <c r="L159" s="35"/>
    </row>
    <row r="160" spans="2:12" ht="24" customHeight="1">
      <c r="B160" s="51">
        <f>IFERROR((Inventory_List_Table3414[[#This Row],[Antal Lager]]&lt;=Inventory_List_Table3414[[#This Row],[Genbestil ved antal]])*(Inventory_List_Table3414[[#This Row],[Kan ikke bestilles]]="")*valHighlight,0)</f>
        <v>0</v>
      </c>
      <c r="C160" s="24" t="s">
        <v>57</v>
      </c>
      <c r="D160" s="25" t="s">
        <v>314</v>
      </c>
      <c r="E160" s="24" t="s">
        <v>339</v>
      </c>
      <c r="F160" s="26"/>
      <c r="G160" s="53"/>
      <c r="H160" s="52"/>
      <c r="I160" s="36"/>
      <c r="J160" s="36"/>
      <c r="K160" s="36"/>
      <c r="L160" s="35"/>
    </row>
    <row r="161" spans="2:12" ht="24" customHeight="1">
      <c r="B161" s="51">
        <f>IFERROR((Inventory_List_Table3414[[#This Row],[Antal Lager]]&lt;=Inventory_List_Table3414[[#This Row],[Genbestil ved antal]])*(Inventory_List_Table3414[[#This Row],[Kan ikke bestilles]]="")*valHighlight,0)</f>
        <v>0</v>
      </c>
      <c r="C161" s="24" t="s">
        <v>57</v>
      </c>
      <c r="D161" s="35"/>
      <c r="E161" s="35"/>
      <c r="F161" s="30"/>
      <c r="G161" s="53"/>
      <c r="H161" s="52"/>
      <c r="I161" s="36"/>
      <c r="J161" s="36"/>
      <c r="K161" s="36"/>
      <c r="L161" s="35"/>
    </row>
    <row r="162" spans="2:12" ht="24" customHeight="1">
      <c r="B162" s="51">
        <f>IFERROR((Inventory_List_Table3414[[#This Row],[Antal Lager]]&lt;=Inventory_List_Table3414[[#This Row],[Genbestil ved antal]])*(Inventory_List_Table3414[[#This Row],[Kan ikke bestilles]]="")*valHighlight,0)</f>
        <v>0</v>
      </c>
      <c r="C162" s="24" t="s">
        <v>57</v>
      </c>
      <c r="D162" s="35"/>
      <c r="E162" s="35"/>
      <c r="F162" s="30"/>
      <c r="G162" s="53"/>
      <c r="H162" s="52"/>
      <c r="I162" s="36"/>
      <c r="J162" s="36"/>
      <c r="K162" s="36"/>
      <c r="L162" s="35"/>
    </row>
    <row r="163" spans="2:12" ht="24" customHeight="1">
      <c r="B163" s="51">
        <f>IFERROR((Inventory_List_Table3414[[#This Row],[Antal Lager]]&lt;=Inventory_List_Table3414[[#This Row],[Genbestil ved antal]])*(Inventory_List_Table3414[[#This Row],[Kan ikke bestilles]]="")*valHighlight,0)</f>
        <v>0</v>
      </c>
      <c r="C163" s="24"/>
      <c r="D163" s="35"/>
      <c r="E163" s="35"/>
      <c r="F163" s="30"/>
      <c r="G163" s="53"/>
      <c r="H163" s="52"/>
      <c r="I163" s="36"/>
      <c r="J163" s="36"/>
      <c r="K163" s="36"/>
      <c r="L163" s="35"/>
    </row>
    <row r="164" spans="2:12" ht="24" customHeight="1">
      <c r="B164" s="51">
        <f>IFERROR((Inventory_List_Table3414[[#This Row],[Antal Lager]]&lt;=Inventory_List_Table3414[[#This Row],[Genbestil ved antal]])*(Inventory_List_Table3414[[#This Row],[Kan ikke bestilles]]="")*valHighlight,0)</f>
        <v>0</v>
      </c>
      <c r="C164" s="24"/>
      <c r="D164" s="35"/>
      <c r="E164" s="35"/>
      <c r="F164" s="30"/>
      <c r="G164" s="53"/>
      <c r="H164" s="52"/>
      <c r="I164" s="36"/>
      <c r="J164" s="36"/>
      <c r="K164" s="36"/>
      <c r="L164" s="35"/>
    </row>
    <row r="165" spans="2:12" ht="24" customHeight="1">
      <c r="B165" s="51">
        <f>IFERROR((Inventory_List_Table3414[[#This Row],[Antal Lager]]&lt;=Inventory_List_Table3414[[#This Row],[Genbestil ved antal]])*(Inventory_List_Table3414[[#This Row],[Kan ikke bestilles]]="")*valHighlight,0)</f>
        <v>0</v>
      </c>
      <c r="C165" s="24"/>
      <c r="D165" s="35"/>
      <c r="E165" s="35"/>
      <c r="F165" s="26" t="s">
        <v>333</v>
      </c>
      <c r="G165" s="53"/>
      <c r="H165" s="52">
        <f>SUM(H4:H162)</f>
        <v>163879.535</v>
      </c>
      <c r="I165" s="36"/>
      <c r="J165" s="36"/>
      <c r="K165" s="36"/>
      <c r="L165" s="35"/>
    </row>
  </sheetData>
  <sheetProtection sheet="1" objects="1" scenarios="1"/>
  <conditionalFormatting sqref="G4:G43">
    <cfRule type="expression" dxfId="162" priority="39">
      <formula>$M4="Yes"</formula>
    </cfRule>
  </conditionalFormatting>
  <conditionalFormatting sqref="G44:G54">
    <cfRule type="expression" dxfId="161" priority="41">
      <formula>$M44="Yes"</formula>
    </cfRule>
  </conditionalFormatting>
  <conditionalFormatting sqref="G55:G60">
    <cfRule type="expression" dxfId="160" priority="43">
      <formula>$M55="Yes"</formula>
    </cfRule>
  </conditionalFormatting>
  <conditionalFormatting sqref="G61:G66">
    <cfRule type="expression" dxfId="159" priority="45">
      <formula>$M61="Yes"</formula>
    </cfRule>
  </conditionalFormatting>
  <conditionalFormatting sqref="G70:G71">
    <cfRule type="expression" dxfId="158" priority="35">
      <formula>$M70="Yes"</formula>
    </cfRule>
  </conditionalFormatting>
  <conditionalFormatting sqref="G67:G68">
    <cfRule type="expression" dxfId="157" priority="31">
      <formula>$M67="Yes"</formula>
    </cfRule>
  </conditionalFormatting>
  <conditionalFormatting sqref="G69">
    <cfRule type="expression" dxfId="156" priority="25">
      <formula>$M69="Yes"</formula>
    </cfRule>
  </conditionalFormatting>
  <conditionalFormatting sqref="G72:G111">
    <cfRule type="expression" dxfId="155" priority="13">
      <formula>$L72="Yes"</formula>
    </cfRule>
  </conditionalFormatting>
  <conditionalFormatting sqref="G112:G119">
    <cfRule type="expression" dxfId="154" priority="15">
      <formula>$L112="Yes"</formula>
    </cfRule>
  </conditionalFormatting>
  <dataValidations count="15">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7FB90C4A-E336-4B86-A9E1-9235DCB61727}"/>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10FBD0D9-BA9A-44D5-A415-E5E18C5FC97F}">
      <formula1>"Yes, No"</formula1>
    </dataValidation>
    <dataValidation type="list" allowBlank="1" showInputMessage="1" showErrorMessage="1" sqref="L4:L165" xr:uid="{DCDC1E72-AC31-462F-A5BC-66F7F947EB54}">
      <formula1>"Yes"</formula1>
    </dataValidation>
    <dataValidation allowBlank="1" showInputMessage="1" showErrorMessage="1" prompt="Enter a description of the item in this column" sqref="E3" xr:uid="{1824CE90-5036-41B0-835F-AAEF58596155}"/>
    <dataValidation allowBlank="1" showInputMessage="1" showErrorMessage="1" prompt="Enter the unit price of each item in this column" sqref="F3" xr:uid="{E0841809-93AA-4376-9D9E-13E26DF73227}"/>
    <dataValidation allowBlank="1" showInputMessage="1" showErrorMessage="1" prompt="Enter the quantity in stock for each item in this column" sqref="G3" xr:uid="{7D634F0B-A3DC-4C27-8AA4-C14FEBD58F8F}"/>
    <dataValidation allowBlank="1" showInputMessage="1" showErrorMessage="1" prompt="This is an automated column._x000a__x000a_The inventory value for each item is automatically calculated in this column." sqref="H3" xr:uid="{FDE4A520-074D-4D64-AF2C-7BC2556AE43F}"/>
    <dataValidation allowBlank="1" showInputMessage="1" showErrorMessage="1" prompt="Enter the reorder level for each item in this column" sqref="I3" xr:uid="{5C90B005-42C0-427D-820A-A355CA951E18}"/>
    <dataValidation allowBlank="1" showInputMessage="1" showErrorMessage="1" prompt="Enter the number of days it takes to reorder each item in this column" sqref="J3" xr:uid="{0154606B-95E8-4AA2-AD32-27246E10E52B}"/>
    <dataValidation allowBlank="1" showInputMessage="1" showErrorMessage="1" prompt="Enter the quantity in reorder for each item in this column" sqref="K3" xr:uid="{1896DCE4-F516-4797-A170-1F65C1A0E02F}"/>
    <dataValidation allowBlank="1" showInputMessage="1" showErrorMessage="1" prompt="Enter yes if the item has been discontinued. When a yes is entered, the corresponding row is highlighted a light grey and the font style changed to strikethrough" sqref="L3" xr:uid="{1E7088DC-A82A-4A8D-A312-42BD6215C4C7}"/>
    <dataValidation allowBlank="1" showInputMessage="1" showErrorMessage="1" prompt="Enter the name of the item in this column" sqref="D3" xr:uid="{307F55EC-858F-4E8B-B176-EA6449B899DD}"/>
    <dataValidation allowBlank="1" showInputMessage="1" showErrorMessage="1" prompt="Enter the item inventory ID in this column" sqref="C3" xr:uid="{13FED33B-F290-4E3B-AECB-53BE56EC2E10}"/>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8304661C-E19A-4B2B-8D45-B955B410F555}"/>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1754DAA8-776B-4D3D-AC10-9FDD7A24B8D4}"/>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54" id="{4F06B7C0-1AEF-4DDC-B54C-020E2E9974B6}">
            <x14:iconSet showValue="0" custom="1">
              <x14:cfvo type="percent">
                <xm:f>0</xm:f>
              </x14:cfvo>
              <x14:cfvo type="num">
                <xm:f>-1</xm:f>
              </x14:cfvo>
              <x14:cfvo type="num">
                <xm:f>1</xm:f>
              </x14:cfvo>
              <x14:cfIcon iconSet="NoIcons" iconId="0"/>
              <x14:cfIcon iconSet="NoIcons" iconId="0"/>
              <x14:cfIcon iconSet="3Flags" iconId="0"/>
            </x14:iconSet>
          </x14:cfRule>
          <xm:sqref>B4:B43</xm:sqref>
        </x14:conditionalFormatting>
        <x14:conditionalFormatting xmlns:xm="http://schemas.microsoft.com/office/excel/2006/main">
          <x14:cfRule type="iconSet" priority="151" id="{5B59D16F-8747-4C1B-A551-BBBC0FD92285}">
            <x14:iconSet showValue="0" custom="1">
              <x14:cfvo type="percent">
                <xm:f>0</xm:f>
              </x14:cfvo>
              <x14:cfvo type="num">
                <xm:f>-1</xm:f>
              </x14:cfvo>
              <x14:cfvo type="num">
                <xm:f>1</xm:f>
              </x14:cfvo>
              <x14:cfIcon iconSet="NoIcons" iconId="0"/>
              <x14:cfIcon iconSet="NoIcons" iconId="0"/>
              <x14:cfIcon iconSet="3Flags" iconId="0"/>
            </x14:iconSet>
          </x14:cfRule>
          <xm:sqref>B44:B54</xm:sqref>
        </x14:conditionalFormatting>
        <x14:conditionalFormatting xmlns:xm="http://schemas.microsoft.com/office/excel/2006/main">
          <x14:cfRule type="iconSet" priority="138" id="{65E9BB8F-2F66-4F26-B02E-2487A68BA7AE}">
            <x14:iconSet showValue="0" custom="1">
              <x14:cfvo type="percent">
                <xm:f>0</xm:f>
              </x14:cfvo>
              <x14:cfvo type="num">
                <xm:f>-1</xm:f>
              </x14:cfvo>
              <x14:cfvo type="num">
                <xm:f>1</xm:f>
              </x14:cfvo>
              <x14:cfIcon iconSet="NoIcons" iconId="0"/>
              <x14:cfIcon iconSet="NoIcons" iconId="0"/>
              <x14:cfIcon iconSet="3Flags" iconId="0"/>
            </x14:iconSet>
          </x14:cfRule>
          <xm:sqref>B55:B60</xm:sqref>
        </x14:conditionalFormatting>
        <x14:conditionalFormatting xmlns:xm="http://schemas.microsoft.com/office/excel/2006/main">
          <x14:cfRule type="iconSet" priority="129" id="{979455A8-CB3C-4E80-8ED0-9AD282DA2732}">
            <x14:iconSet showValue="0" custom="1">
              <x14:cfvo type="percent">
                <xm:f>0</xm:f>
              </x14:cfvo>
              <x14:cfvo type="num">
                <xm:f>-1</xm:f>
              </x14:cfvo>
              <x14:cfvo type="num">
                <xm:f>1</xm:f>
              </x14:cfvo>
              <x14:cfIcon iconSet="NoIcons" iconId="0"/>
              <x14:cfIcon iconSet="NoIcons" iconId="0"/>
              <x14:cfIcon iconSet="3Flags" iconId="0"/>
            </x14:iconSet>
          </x14:cfRule>
          <xm:sqref>B61:B66</xm:sqref>
        </x14:conditionalFormatting>
        <x14:conditionalFormatting xmlns:xm="http://schemas.microsoft.com/office/excel/2006/main">
          <x14:cfRule type="iconSet" priority="120" id="{7A686C32-2E7B-49EC-8AAC-7F7745A3738C}">
            <x14:iconSet showValue="0" custom="1">
              <x14:cfvo type="percent">
                <xm:f>0</xm:f>
              </x14:cfvo>
              <x14:cfvo type="num">
                <xm:f>-1</xm:f>
              </x14:cfvo>
              <x14:cfvo type="num">
                <xm:f>1</xm:f>
              </x14:cfvo>
              <x14:cfIcon iconSet="NoIcons" iconId="0"/>
              <x14:cfIcon iconSet="NoIcons" iconId="0"/>
              <x14:cfIcon iconSet="3Flags" iconId="0"/>
            </x14:iconSet>
          </x14:cfRule>
          <xm:sqref>B67:B72</xm:sqref>
        </x14:conditionalFormatting>
        <x14:conditionalFormatting xmlns:xm="http://schemas.microsoft.com/office/excel/2006/main">
          <x14:cfRule type="iconSet" priority="111" id="{4D0363D1-CAFF-4CE7-9F3C-C8AC1F8D9C13}">
            <x14:iconSet showValue="0" custom="1">
              <x14:cfvo type="percent">
                <xm:f>0</xm:f>
              </x14:cfvo>
              <x14:cfvo type="num">
                <xm:f>-1</xm:f>
              </x14:cfvo>
              <x14:cfvo type="num">
                <xm:f>1</xm:f>
              </x14:cfvo>
              <x14:cfIcon iconSet="NoIcons" iconId="0"/>
              <x14:cfIcon iconSet="NoIcons" iconId="0"/>
              <x14:cfIcon iconSet="3Flags" iconId="0"/>
            </x14:iconSet>
          </x14:cfRule>
          <xm:sqref>B73:B78</xm:sqref>
        </x14:conditionalFormatting>
        <x14:conditionalFormatting xmlns:xm="http://schemas.microsoft.com/office/excel/2006/main">
          <x14:cfRule type="iconSet" priority="102" id="{ED15D5DB-A343-403E-B865-E42A2C6294C1}">
            <x14:iconSet showValue="0" custom="1">
              <x14:cfvo type="percent">
                <xm:f>0</xm:f>
              </x14:cfvo>
              <x14:cfvo type="num">
                <xm:f>-1</xm:f>
              </x14:cfvo>
              <x14:cfvo type="num">
                <xm:f>1</xm:f>
              </x14:cfvo>
              <x14:cfIcon iconSet="NoIcons" iconId="0"/>
              <x14:cfIcon iconSet="NoIcons" iconId="0"/>
              <x14:cfIcon iconSet="3Flags" iconId="0"/>
            </x14:iconSet>
          </x14:cfRule>
          <xm:sqref>B79:B84</xm:sqref>
        </x14:conditionalFormatting>
        <x14:conditionalFormatting xmlns:xm="http://schemas.microsoft.com/office/excel/2006/main">
          <x14:cfRule type="iconSet" priority="93" id="{6F7D6D30-BDB0-49BC-8307-F58154138D56}">
            <x14:iconSet showValue="0" custom="1">
              <x14:cfvo type="percent">
                <xm:f>0</xm:f>
              </x14:cfvo>
              <x14:cfvo type="num">
                <xm:f>-1</xm:f>
              </x14:cfvo>
              <x14:cfvo type="num">
                <xm:f>1</xm:f>
              </x14:cfvo>
              <x14:cfIcon iconSet="NoIcons" iconId="0"/>
              <x14:cfIcon iconSet="NoIcons" iconId="0"/>
              <x14:cfIcon iconSet="3Flags" iconId="0"/>
            </x14:iconSet>
          </x14:cfRule>
          <xm:sqref>B85:B90</xm:sqref>
        </x14:conditionalFormatting>
        <x14:conditionalFormatting xmlns:xm="http://schemas.microsoft.com/office/excel/2006/main">
          <x14:cfRule type="iconSet" priority="84" id="{E8F96F79-2390-43BC-8CEB-5C5BB8A80832}">
            <x14:iconSet showValue="0" custom="1">
              <x14:cfvo type="percent">
                <xm:f>0</xm:f>
              </x14:cfvo>
              <x14:cfvo type="num">
                <xm:f>-1</xm:f>
              </x14:cfvo>
              <x14:cfvo type="num">
                <xm:f>1</xm:f>
              </x14:cfvo>
              <x14:cfIcon iconSet="NoIcons" iconId="0"/>
              <x14:cfIcon iconSet="NoIcons" iconId="0"/>
              <x14:cfIcon iconSet="3Flags" iconId="0"/>
            </x14:iconSet>
          </x14:cfRule>
          <xm:sqref>B91:B96</xm:sqref>
        </x14:conditionalFormatting>
        <x14:conditionalFormatting xmlns:xm="http://schemas.microsoft.com/office/excel/2006/main">
          <x14:cfRule type="iconSet" priority="67" id="{29DB6164-AFFF-413B-9662-6186A69CDE63}">
            <x14:iconSet showValue="0" custom="1">
              <x14:cfvo type="percent">
                <xm:f>0</xm:f>
              </x14:cfvo>
              <x14:cfvo type="num">
                <xm:f>-1</xm:f>
              </x14:cfvo>
              <x14:cfvo type="num">
                <xm:f>1</xm:f>
              </x14:cfvo>
              <x14:cfIcon iconSet="NoIcons" iconId="0"/>
              <x14:cfIcon iconSet="NoIcons" iconId="0"/>
              <x14:cfIcon iconSet="3Flags" iconId="0"/>
            </x14:iconSet>
          </x14:cfRule>
          <xm:sqref>B97:B99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BF6DF-16EB-4DF4-A713-1099CE2C199D}">
  <sheetPr>
    <tabColor rgb="FFFFFF00"/>
    <pageSetUpPr fitToPage="1"/>
  </sheetPr>
  <dimension ref="B1:M178"/>
  <sheetViews>
    <sheetView showGridLines="0" topLeftCell="A169" zoomScaleNormal="100" workbookViewId="0">
      <selection activeCell="H179" sqref="H179"/>
    </sheetView>
  </sheetViews>
  <sheetFormatPr defaultColWidth="8.81640625" defaultRowHeight="24" customHeight="1"/>
  <cols>
    <col min="1" max="1" width="1.81640625" style="4" customWidth="1"/>
    <col min="2" max="2" width="6.81640625" style="3" customWidth="1"/>
    <col min="3" max="3" width="20.81640625" style="6" customWidth="1"/>
    <col min="4" max="4" width="23.81640625" style="6" customWidth="1"/>
    <col min="5" max="5" width="16.81640625" style="6" customWidth="1"/>
    <col min="6" max="7" width="10.81640625" style="8" customWidth="1"/>
    <col min="8" max="8" width="15.90625" style="8" customWidth="1"/>
    <col min="9" max="11" width="10.81640625" style="8" customWidth="1"/>
    <col min="12" max="12" width="12.7265625" style="6" customWidth="1"/>
    <col min="13" max="13" width="1.81640625" style="4" customWidth="1"/>
    <col min="14" max="16384" width="8.81640625" style="4"/>
  </cols>
  <sheetData>
    <row r="1" spans="2:13" s="1" customFormat="1" ht="116.25" customHeight="1">
      <c r="B1" s="2"/>
      <c r="C1" s="5"/>
      <c r="D1" s="5"/>
      <c r="E1" s="5"/>
      <c r="G1" s="7"/>
      <c r="I1" s="7"/>
      <c r="J1" s="7"/>
      <c r="M1" s="1" t="s">
        <v>2</v>
      </c>
    </row>
    <row r="2" spans="2:13" ht="23.25" customHeight="1">
      <c r="C2" s="11"/>
      <c r="D2" s="11"/>
      <c r="E2" s="11"/>
      <c r="F2" s="4"/>
      <c r="G2" s="12"/>
      <c r="H2" s="4"/>
      <c r="I2" s="12"/>
      <c r="J2" s="12"/>
      <c r="K2" s="13" t="s">
        <v>0</v>
      </c>
      <c r="L2" s="14" t="s">
        <v>521</v>
      </c>
    </row>
    <row r="3" spans="2:13" s="3" customFormat="1" ht="50.1" customHeight="1">
      <c r="B3" s="9" t="s">
        <v>9</v>
      </c>
      <c r="C3" s="9" t="s">
        <v>12</v>
      </c>
      <c r="D3" s="9" t="s">
        <v>11</v>
      </c>
      <c r="E3" s="9" t="s">
        <v>10</v>
      </c>
      <c r="F3" s="10" t="s">
        <v>17</v>
      </c>
      <c r="G3" s="9" t="s">
        <v>13</v>
      </c>
      <c r="H3" s="10" t="s">
        <v>14</v>
      </c>
      <c r="I3" s="9" t="s">
        <v>15</v>
      </c>
      <c r="J3" s="9" t="s">
        <v>16</v>
      </c>
      <c r="K3" s="9" t="s">
        <v>19</v>
      </c>
      <c r="L3" s="9" t="s">
        <v>18</v>
      </c>
    </row>
    <row r="4" spans="2:13" ht="24" customHeight="1">
      <c r="B4" s="28">
        <f>IFERROR((Inventory_List_Table341418[[#This Row],[Antal Lager]]&lt;=Inventory_List_Table341418[[#This Row],[Genbestil ved antal]])*(Inventory_List_Table341418[[#This Row],[Kan ikke bestilles]]="")*valHighlight,0)</f>
        <v>0</v>
      </c>
      <c r="C4" s="24" t="s">
        <v>513</v>
      </c>
      <c r="D4" t="s">
        <v>20</v>
      </c>
      <c r="E4" s="24"/>
      <c r="F4" s="59">
        <v>3.26</v>
      </c>
      <c r="G4" s="72">
        <v>8</v>
      </c>
      <c r="H4" s="29">
        <f>Inventory_List_Table341418[[#This Row],[Enheds Pris]]*Inventory_List_Table341418[[#This Row],[Antal Lager]]</f>
        <v>26.08</v>
      </c>
      <c r="I4" s="27"/>
      <c r="J4" s="27"/>
      <c r="K4" s="27"/>
      <c r="L4" s="24"/>
    </row>
    <row r="5" spans="2:13" ht="24" customHeight="1">
      <c r="B5" s="28">
        <f>IFERROR((Inventory_List_Table341418[[#This Row],[Antal Lager]]&lt;=Inventory_List_Table341418[[#This Row],[Genbestil ved antal]])*(Inventory_List_Table341418[[#This Row],[Kan ikke bestilles]]="")*valHighlight,0)</f>
        <v>0</v>
      </c>
      <c r="C5" s="24" t="s">
        <v>513</v>
      </c>
      <c r="D5" t="s">
        <v>21</v>
      </c>
      <c r="E5" s="24"/>
      <c r="F5" s="59">
        <v>4.8499999999999996</v>
      </c>
      <c r="G5" s="72">
        <v>6</v>
      </c>
      <c r="H5" s="29">
        <f>Inventory_List_Table341418[[#This Row],[Enheds Pris]]*Inventory_List_Table341418[[#This Row],[Antal Lager]]</f>
        <v>29.099999999999998</v>
      </c>
      <c r="I5" s="27"/>
      <c r="J5" s="27"/>
      <c r="K5" s="27"/>
      <c r="L5" s="24"/>
    </row>
    <row r="6" spans="2:13" ht="24" customHeight="1">
      <c r="B6" s="28">
        <f>IFERROR((Inventory_List_Table341418[[#This Row],[Antal Lager]]&lt;=Inventory_List_Table341418[[#This Row],[Genbestil ved antal]])*(Inventory_List_Table341418[[#This Row],[Kan ikke bestilles]]="")*valHighlight,0)</f>
        <v>0</v>
      </c>
      <c r="C6" s="24" t="s">
        <v>513</v>
      </c>
      <c r="D6" t="s">
        <v>22</v>
      </c>
      <c r="E6" s="24"/>
      <c r="F6" s="59">
        <v>10.49</v>
      </c>
      <c r="G6" s="72">
        <v>0</v>
      </c>
      <c r="H6" s="29">
        <f>Inventory_List_Table341418[[#This Row],[Enheds Pris]]*Inventory_List_Table341418[[#This Row],[Antal Lager]]</f>
        <v>0</v>
      </c>
      <c r="I6" s="27"/>
      <c r="J6" s="27"/>
      <c r="K6" s="27"/>
      <c r="L6" s="24"/>
    </row>
    <row r="7" spans="2:13" ht="24" customHeight="1">
      <c r="B7" s="28">
        <f>IFERROR((Inventory_List_Table341418[[#This Row],[Antal Lager]]&lt;=Inventory_List_Table341418[[#This Row],[Genbestil ved antal]])*(Inventory_List_Table341418[[#This Row],[Kan ikke bestilles]]="")*valHighlight,0)</f>
        <v>0</v>
      </c>
      <c r="C7" s="24" t="s">
        <v>513</v>
      </c>
      <c r="D7" t="s">
        <v>23</v>
      </c>
      <c r="E7" s="24"/>
      <c r="F7" s="59">
        <v>3.25</v>
      </c>
      <c r="G7" s="72">
        <v>0</v>
      </c>
      <c r="H7" s="29">
        <f>Inventory_List_Table341418[[#This Row],[Enheds Pris]]*Inventory_List_Table341418[[#This Row],[Antal Lager]]</f>
        <v>0</v>
      </c>
      <c r="I7" s="27"/>
      <c r="J7" s="27"/>
      <c r="K7" s="27"/>
      <c r="L7" s="24"/>
    </row>
    <row r="8" spans="2:13" ht="24" customHeight="1">
      <c r="B8" s="28">
        <f>IFERROR((Inventory_List_Table341418[[#This Row],[Antal Lager]]&lt;=Inventory_List_Table341418[[#This Row],[Genbestil ved antal]])*(Inventory_List_Table341418[[#This Row],[Kan ikke bestilles]]="")*valHighlight,0)</f>
        <v>0</v>
      </c>
      <c r="C8" s="24" t="s">
        <v>513</v>
      </c>
      <c r="D8" t="s">
        <v>24</v>
      </c>
      <c r="E8" s="24"/>
      <c r="F8" s="59">
        <v>8.39</v>
      </c>
      <c r="G8" s="72">
        <v>0</v>
      </c>
      <c r="H8" s="29">
        <f>Inventory_List_Table341418[[#This Row],[Enheds Pris]]*Inventory_List_Table341418[[#This Row],[Antal Lager]]</f>
        <v>0</v>
      </c>
      <c r="I8" s="27"/>
      <c r="J8" s="27"/>
      <c r="K8" s="27"/>
      <c r="L8" s="24"/>
    </row>
    <row r="9" spans="2:13" ht="24" customHeight="1">
      <c r="B9" s="28">
        <f>IFERROR((Inventory_List_Table341418[[#This Row],[Antal Lager]]&lt;=Inventory_List_Table341418[[#This Row],[Genbestil ved antal]])*(Inventory_List_Table341418[[#This Row],[Kan ikke bestilles]]="")*valHighlight,0)</f>
        <v>0</v>
      </c>
      <c r="C9" s="24" t="s">
        <v>513</v>
      </c>
      <c r="D9" t="s">
        <v>25</v>
      </c>
      <c r="E9" s="24"/>
      <c r="F9" s="59">
        <v>6</v>
      </c>
      <c r="G9" s="72">
        <v>6</v>
      </c>
      <c r="H9" s="29">
        <f>Inventory_List_Table341418[[#This Row],[Enheds Pris]]*Inventory_List_Table341418[[#This Row],[Antal Lager]]</f>
        <v>36</v>
      </c>
      <c r="I9" s="27"/>
      <c r="J9" s="27"/>
      <c r="K9" s="27"/>
      <c r="L9" s="24"/>
    </row>
    <row r="10" spans="2:13" ht="24" customHeight="1">
      <c r="B10" s="28">
        <f>IFERROR((Inventory_List_Table341418[[#This Row],[Antal Lager]]&lt;=Inventory_List_Table341418[[#This Row],[Genbestil ved antal]])*(Inventory_List_Table341418[[#This Row],[Kan ikke bestilles]]="")*valHighlight,0)</f>
        <v>0</v>
      </c>
      <c r="C10" s="24" t="s">
        <v>513</v>
      </c>
      <c r="D10" t="s">
        <v>26</v>
      </c>
      <c r="E10" s="24"/>
      <c r="F10" s="59">
        <v>3.6</v>
      </c>
      <c r="G10" s="72">
        <v>0</v>
      </c>
      <c r="H10" s="29">
        <f>Inventory_List_Table341418[[#This Row],[Enheds Pris]]*Inventory_List_Table341418[[#This Row],[Antal Lager]]</f>
        <v>0</v>
      </c>
      <c r="I10" s="27"/>
      <c r="J10" s="27"/>
      <c r="K10" s="27"/>
      <c r="L10" s="24"/>
    </row>
    <row r="11" spans="2:13" ht="24" customHeight="1">
      <c r="B11" s="28">
        <f>IFERROR((Inventory_List_Table341418[[#This Row],[Antal Lager]]&lt;=Inventory_List_Table341418[[#This Row],[Genbestil ved antal]])*(Inventory_List_Table341418[[#This Row],[Kan ikke bestilles]]="")*valHighlight,0)</f>
        <v>0</v>
      </c>
      <c r="C11" s="24" t="s">
        <v>513</v>
      </c>
      <c r="D11" t="s">
        <v>27</v>
      </c>
      <c r="E11" s="24"/>
      <c r="F11" s="59">
        <v>14</v>
      </c>
      <c r="G11" s="72">
        <v>3</v>
      </c>
      <c r="H11" s="29">
        <f>Inventory_List_Table341418[[#This Row],[Enheds Pris]]*Inventory_List_Table341418[[#This Row],[Antal Lager]]</f>
        <v>42</v>
      </c>
      <c r="I11" s="27"/>
      <c r="J11" s="27"/>
      <c r="K11" s="27"/>
      <c r="L11" s="24"/>
    </row>
    <row r="12" spans="2:13" ht="24" customHeight="1">
      <c r="B12" s="28">
        <f>IFERROR((Inventory_List_Table341418[[#This Row],[Antal Lager]]&lt;=Inventory_List_Table341418[[#This Row],[Genbestil ved antal]])*(Inventory_List_Table341418[[#This Row],[Kan ikke bestilles]]="")*valHighlight,0)</f>
        <v>0</v>
      </c>
      <c r="C12" s="24" t="s">
        <v>513</v>
      </c>
      <c r="D12" t="s">
        <v>28</v>
      </c>
      <c r="E12" s="24"/>
      <c r="F12" s="59">
        <v>2</v>
      </c>
      <c r="G12" s="72">
        <v>150</v>
      </c>
      <c r="H12" s="29">
        <f>Inventory_List_Table341418[[#This Row],[Enheds Pris]]*Inventory_List_Table341418[[#This Row],[Antal Lager]]</f>
        <v>300</v>
      </c>
      <c r="I12" s="27"/>
      <c r="J12" s="27"/>
      <c r="K12" s="27"/>
      <c r="L12" s="24"/>
    </row>
    <row r="13" spans="2:13" ht="24" customHeight="1">
      <c r="B13" s="28">
        <f>IFERROR((Inventory_List_Table341418[[#This Row],[Antal Lager]]&lt;=Inventory_List_Table341418[[#This Row],[Genbestil ved antal]])*(Inventory_List_Table341418[[#This Row],[Kan ikke bestilles]]="")*valHighlight,0)</f>
        <v>0</v>
      </c>
      <c r="C13" s="24" t="s">
        <v>513</v>
      </c>
      <c r="D13" t="s">
        <v>29</v>
      </c>
      <c r="E13" s="24"/>
      <c r="F13" s="26">
        <v>20</v>
      </c>
      <c r="G13" s="72">
        <v>2</v>
      </c>
      <c r="H13" s="29">
        <f>Inventory_List_Table341418[[#This Row],[Enheds Pris]]*Inventory_List_Table341418[[#This Row],[Antal Lager]]</f>
        <v>40</v>
      </c>
      <c r="I13" s="27"/>
      <c r="J13" s="27"/>
      <c r="K13" s="27"/>
      <c r="L13" s="24"/>
    </row>
    <row r="14" spans="2:13" ht="24" customHeight="1">
      <c r="B14" s="28">
        <f>IFERROR((Inventory_List_Table341418[[#This Row],[Antal Lager]]&lt;=Inventory_List_Table341418[[#This Row],[Genbestil ved antal]])*(Inventory_List_Table341418[[#This Row],[Kan ikke bestilles]]="")*valHighlight,0)</f>
        <v>0</v>
      </c>
      <c r="C14" s="24" t="s">
        <v>513</v>
      </c>
      <c r="D14" t="s">
        <v>30</v>
      </c>
      <c r="E14" s="24"/>
      <c r="F14" s="26">
        <v>10.49</v>
      </c>
      <c r="G14" s="72">
        <v>2</v>
      </c>
      <c r="H14" s="29">
        <f>Inventory_List_Table341418[[#This Row],[Enheds Pris]]*Inventory_List_Table341418[[#This Row],[Antal Lager]]</f>
        <v>20.98</v>
      </c>
      <c r="I14" s="27"/>
      <c r="J14" s="27"/>
      <c r="K14" s="27"/>
      <c r="L14" s="24"/>
    </row>
    <row r="15" spans="2:13" ht="24" customHeight="1">
      <c r="B15" s="28">
        <f>IFERROR((Inventory_List_Table341418[[#This Row],[Antal Lager]]&lt;=Inventory_List_Table341418[[#This Row],[Genbestil ved antal]])*(Inventory_List_Table341418[[#This Row],[Kan ikke bestilles]]="")*valHighlight,0)</f>
        <v>0</v>
      </c>
      <c r="C15" s="24" t="s">
        <v>513</v>
      </c>
      <c r="D15" t="s">
        <v>31</v>
      </c>
      <c r="E15" s="24"/>
      <c r="F15" s="26">
        <v>5.76</v>
      </c>
      <c r="G15" s="72">
        <v>2</v>
      </c>
      <c r="H15" s="29">
        <f>Inventory_List_Table341418[[#This Row],[Enheds Pris]]*Inventory_List_Table341418[[#This Row],[Antal Lager]]</f>
        <v>11.52</v>
      </c>
      <c r="I15" s="27"/>
      <c r="J15" s="27"/>
      <c r="K15" s="27"/>
      <c r="L15" s="24"/>
    </row>
    <row r="16" spans="2:13" ht="24" customHeight="1">
      <c r="B16" s="28">
        <f>IFERROR((Inventory_List_Table341418[[#This Row],[Antal Lager]]&lt;=Inventory_List_Table341418[[#This Row],[Genbestil ved antal]])*(Inventory_List_Table341418[[#This Row],[Kan ikke bestilles]]="")*valHighlight,0)</f>
        <v>0</v>
      </c>
      <c r="C16" s="24" t="s">
        <v>513</v>
      </c>
      <c r="D16" t="s">
        <v>32</v>
      </c>
      <c r="E16" s="24"/>
      <c r="F16" s="26">
        <v>10.49</v>
      </c>
      <c r="G16" s="72">
        <v>3</v>
      </c>
      <c r="H16" s="29">
        <f>Inventory_List_Table341418[[#This Row],[Enheds Pris]]*Inventory_List_Table341418[[#This Row],[Antal Lager]]</f>
        <v>31.47</v>
      </c>
      <c r="I16" s="27"/>
      <c r="J16" s="27"/>
      <c r="K16" s="27"/>
      <c r="L16" s="24"/>
    </row>
    <row r="17" spans="2:12" ht="24" customHeight="1">
      <c r="B17" s="28">
        <f>IFERROR((Inventory_List_Table341418[[#This Row],[Antal Lager]]&lt;=Inventory_List_Table341418[[#This Row],[Genbestil ved antal]])*(Inventory_List_Table341418[[#This Row],[Kan ikke bestilles]]="")*valHighlight,0)</f>
        <v>0</v>
      </c>
      <c r="C17" s="24" t="s">
        <v>513</v>
      </c>
      <c r="D17" t="s">
        <v>33</v>
      </c>
      <c r="E17" s="24"/>
      <c r="F17" s="26">
        <v>10.49</v>
      </c>
      <c r="G17" s="72">
        <v>0</v>
      </c>
      <c r="H17" s="29">
        <f>Inventory_List_Table341418[[#This Row],[Enheds Pris]]*Inventory_List_Table341418[[#This Row],[Antal Lager]]</f>
        <v>0</v>
      </c>
      <c r="I17" s="27"/>
      <c r="J17" s="27"/>
      <c r="K17" s="27"/>
      <c r="L17" s="24"/>
    </row>
    <row r="18" spans="2:12" ht="24" customHeight="1">
      <c r="B18" s="28">
        <f>IFERROR((Inventory_List_Table341418[[#This Row],[Antal Lager]]&lt;=Inventory_List_Table341418[[#This Row],[Genbestil ved antal]])*(Inventory_List_Table341418[[#This Row],[Kan ikke bestilles]]="")*valHighlight,0)</f>
        <v>0</v>
      </c>
      <c r="C18" s="24" t="s">
        <v>513</v>
      </c>
      <c r="D18" t="s">
        <v>525</v>
      </c>
      <c r="E18" s="24"/>
      <c r="F18" s="59">
        <v>211.19</v>
      </c>
      <c r="G18" s="72">
        <v>0</v>
      </c>
      <c r="H18" s="29">
        <f>Inventory_List_Table341418[[#This Row],[Enheds Pris]]*Inventory_List_Table341418[[#This Row],[Antal Lager]]</f>
        <v>0</v>
      </c>
      <c r="I18" s="27"/>
      <c r="J18" s="27"/>
      <c r="K18" s="27"/>
      <c r="L18" s="24"/>
    </row>
    <row r="19" spans="2:12" ht="24" customHeight="1">
      <c r="B19" s="28">
        <f>IFERROR((Inventory_List_Table341418[[#This Row],[Antal Lager]]&lt;=Inventory_List_Table341418[[#This Row],[Genbestil ved antal]])*(Inventory_List_Table341418[[#This Row],[Kan ikke bestilles]]="")*valHighlight,0)</f>
        <v>0</v>
      </c>
      <c r="C19" s="24" t="s">
        <v>513</v>
      </c>
      <c r="D19" t="s">
        <v>34</v>
      </c>
      <c r="E19" s="24"/>
      <c r="F19" s="59">
        <v>22</v>
      </c>
      <c r="G19" s="72">
        <v>1.5</v>
      </c>
      <c r="H19" s="29">
        <f>Inventory_List_Table341418[[#This Row],[Enheds Pris]]*Inventory_List_Table341418[[#This Row],[Antal Lager]]</f>
        <v>33</v>
      </c>
      <c r="I19" s="27"/>
      <c r="J19" s="27"/>
      <c r="K19" s="27"/>
      <c r="L19" s="24"/>
    </row>
    <row r="20" spans="2:12" ht="24" customHeight="1">
      <c r="B20" s="28">
        <f>IFERROR((Inventory_List_Table341418[[#This Row],[Antal Lager]]&lt;=Inventory_List_Table341418[[#This Row],[Genbestil ved antal]])*(Inventory_List_Table341418[[#This Row],[Kan ikke bestilles]]="")*valHighlight,0)</f>
        <v>0</v>
      </c>
      <c r="C20" s="24" t="s">
        <v>513</v>
      </c>
      <c r="D20" s="19"/>
      <c r="E20" s="24"/>
      <c r="F20" s="59"/>
      <c r="G20" s="73"/>
      <c r="H20" s="29">
        <f>Inventory_List_Table341418[[#This Row],[Enheds Pris]]*Inventory_List_Table341418[[#This Row],[Antal Lager]]</f>
        <v>0</v>
      </c>
      <c r="I20" s="27"/>
      <c r="J20" s="27"/>
      <c r="K20" s="27"/>
      <c r="L20" s="24"/>
    </row>
    <row r="21" spans="2:12" ht="24" customHeight="1">
      <c r="B21" s="28">
        <f>IFERROR((Inventory_List_Table341418[[#This Row],[Antal Lager]]&lt;=Inventory_List_Table341418[[#This Row],[Genbestil ved antal]])*(Inventory_List_Table341418[[#This Row],[Kan ikke bestilles]]="")*valHighlight,0)</f>
        <v>0</v>
      </c>
      <c r="C21" s="24" t="s">
        <v>513</v>
      </c>
      <c r="D21" t="s">
        <v>36</v>
      </c>
      <c r="E21" s="24"/>
      <c r="F21" s="26">
        <v>58</v>
      </c>
      <c r="G21" s="72">
        <v>9</v>
      </c>
      <c r="H21" s="29">
        <f>Inventory_List_Table341418[[#This Row],[Enheds Pris]]*Inventory_List_Table341418[[#This Row],[Antal Lager]]</f>
        <v>522</v>
      </c>
      <c r="I21" s="27"/>
      <c r="J21" s="27"/>
      <c r="K21" s="27"/>
      <c r="L21" s="24"/>
    </row>
    <row r="22" spans="2:12" ht="24" customHeight="1">
      <c r="B22" s="28">
        <f>IFERROR((Inventory_List_Table341418[[#This Row],[Antal Lager]]&lt;=Inventory_List_Table341418[[#This Row],[Genbestil ved antal]])*(Inventory_List_Table341418[[#This Row],[Kan ikke bestilles]]="")*valHighlight,0)</f>
        <v>0</v>
      </c>
      <c r="C22" s="24" t="s">
        <v>540</v>
      </c>
      <c r="D22" t="s">
        <v>37</v>
      </c>
      <c r="E22" s="24"/>
      <c r="F22" s="26">
        <v>45</v>
      </c>
      <c r="G22" s="72">
        <v>6</v>
      </c>
      <c r="H22" s="29">
        <f>Inventory_List_Table341418[[#This Row],[Enheds Pris]]*Inventory_List_Table341418[[#This Row],[Antal Lager]]</f>
        <v>270</v>
      </c>
      <c r="I22" s="27"/>
      <c r="J22" s="27"/>
      <c r="K22" s="27"/>
      <c r="L22" s="24"/>
    </row>
    <row r="23" spans="2:12" ht="24" customHeight="1">
      <c r="B23" s="28">
        <f>IFERROR((Inventory_List_Table341418[[#This Row],[Antal Lager]]&lt;=Inventory_List_Table341418[[#This Row],[Genbestil ved antal]])*(Inventory_List_Table341418[[#This Row],[Kan ikke bestilles]]="")*valHighlight,0)</f>
        <v>0</v>
      </c>
      <c r="C23" s="24" t="s">
        <v>540</v>
      </c>
      <c r="D23" t="s">
        <v>38</v>
      </c>
      <c r="E23" s="24"/>
      <c r="F23" s="26">
        <v>21.68</v>
      </c>
      <c r="G23" s="72">
        <v>2</v>
      </c>
      <c r="H23" s="29">
        <f>Inventory_List_Table341418[[#This Row],[Enheds Pris]]*Inventory_List_Table341418[[#This Row],[Antal Lager]]</f>
        <v>43.36</v>
      </c>
      <c r="I23" s="27"/>
      <c r="J23" s="27"/>
      <c r="K23" s="27"/>
      <c r="L23" s="24"/>
    </row>
    <row r="24" spans="2:12" ht="24" customHeight="1">
      <c r="B24" s="28">
        <f>IFERROR((Inventory_List_Table341418[[#This Row],[Antal Lager]]&lt;=Inventory_List_Table341418[[#This Row],[Genbestil ved antal]])*(Inventory_List_Table341418[[#This Row],[Kan ikke bestilles]]="")*valHighlight,0)</f>
        <v>0</v>
      </c>
      <c r="C24" s="24" t="s">
        <v>540</v>
      </c>
      <c r="D24" t="s">
        <v>39</v>
      </c>
      <c r="E24" s="24"/>
      <c r="F24" s="59">
        <v>43.5</v>
      </c>
      <c r="G24" s="72">
        <v>9.8000000000000007</v>
      </c>
      <c r="H24" s="29">
        <f>Inventory_List_Table341418[[#This Row],[Enheds Pris]]*Inventory_List_Table341418[[#This Row],[Antal Lager]]</f>
        <v>426.3</v>
      </c>
      <c r="I24" s="27"/>
      <c r="J24" s="27"/>
      <c r="K24" s="27"/>
      <c r="L24" s="24"/>
    </row>
    <row r="25" spans="2:12" ht="24" customHeight="1">
      <c r="B25" s="28">
        <f>IFERROR((Inventory_List_Table341418[[#This Row],[Antal Lager]]&lt;=Inventory_List_Table341418[[#This Row],[Genbestil ved antal]])*(Inventory_List_Table341418[[#This Row],[Kan ikke bestilles]]="")*valHighlight,0)</f>
        <v>0</v>
      </c>
      <c r="C25" s="24" t="s">
        <v>540</v>
      </c>
      <c r="D25" t="s">
        <v>40</v>
      </c>
      <c r="E25" s="24"/>
      <c r="F25" s="26">
        <v>16.920000000000002</v>
      </c>
      <c r="G25" s="72">
        <v>0</v>
      </c>
      <c r="H25" s="29">
        <f>Inventory_List_Table341418[[#This Row],[Enheds Pris]]*Inventory_List_Table341418[[#This Row],[Antal Lager]]</f>
        <v>0</v>
      </c>
      <c r="I25" s="27"/>
      <c r="J25" s="27"/>
      <c r="K25" s="27"/>
      <c r="L25" s="24"/>
    </row>
    <row r="26" spans="2:12" ht="24" customHeight="1">
      <c r="B26" s="28">
        <f>IFERROR((Inventory_List_Table341418[[#This Row],[Antal Lager]]&lt;=Inventory_List_Table341418[[#This Row],[Genbestil ved antal]])*(Inventory_List_Table341418[[#This Row],[Kan ikke bestilles]]="")*valHighlight,0)</f>
        <v>0</v>
      </c>
      <c r="C26" s="24" t="s">
        <v>540</v>
      </c>
      <c r="D26" t="s">
        <v>41</v>
      </c>
      <c r="E26" s="24"/>
      <c r="F26" s="26">
        <v>16.5</v>
      </c>
      <c r="G26" s="72">
        <v>0</v>
      </c>
      <c r="H26" s="29">
        <f>Inventory_List_Table341418[[#This Row],[Enheds Pris]]*Inventory_List_Table341418[[#This Row],[Antal Lager]]</f>
        <v>0</v>
      </c>
      <c r="I26" s="27"/>
      <c r="J26" s="27"/>
      <c r="K26" s="27"/>
      <c r="L26" s="24"/>
    </row>
    <row r="27" spans="2:12" ht="24" customHeight="1">
      <c r="B27" s="28">
        <f>IFERROR((Inventory_List_Table341418[[#This Row],[Antal Lager]]&lt;=Inventory_List_Table341418[[#This Row],[Genbestil ved antal]])*(Inventory_List_Table341418[[#This Row],[Kan ikke bestilles]]="")*valHighlight,0)</f>
        <v>0</v>
      </c>
      <c r="C27" s="24" t="s">
        <v>540</v>
      </c>
      <c r="D27" t="s">
        <v>42</v>
      </c>
      <c r="E27" s="24"/>
      <c r="F27" s="26">
        <v>14</v>
      </c>
      <c r="G27" s="72">
        <v>0</v>
      </c>
      <c r="H27" s="29">
        <f>Inventory_List_Table341418[[#This Row],[Enheds Pris]]*Inventory_List_Table341418[[#This Row],[Antal Lager]]</f>
        <v>0</v>
      </c>
      <c r="I27" s="27"/>
      <c r="J27" s="27"/>
      <c r="K27" s="27"/>
      <c r="L27" s="24"/>
    </row>
    <row r="28" spans="2:12" ht="24" customHeight="1">
      <c r="B28" s="28">
        <f>IFERROR((Inventory_List_Table341418[[#This Row],[Antal Lager]]&lt;=Inventory_List_Table341418[[#This Row],[Genbestil ved antal]])*(Inventory_List_Table341418[[#This Row],[Kan ikke bestilles]]="")*valHighlight,0)</f>
        <v>0</v>
      </c>
      <c r="C28" s="24" t="s">
        <v>513</v>
      </c>
      <c r="D28" t="s">
        <v>43</v>
      </c>
      <c r="E28" s="24"/>
      <c r="F28" s="26">
        <v>68</v>
      </c>
      <c r="G28" s="72">
        <v>75</v>
      </c>
      <c r="H28" s="29">
        <f>Inventory_List_Table341418[[#This Row],[Enheds Pris]]*Inventory_List_Table341418[[#This Row],[Antal Lager]]</f>
        <v>5100</v>
      </c>
      <c r="I28" s="27"/>
      <c r="J28" s="27"/>
      <c r="K28" s="27"/>
      <c r="L28" s="24"/>
    </row>
    <row r="29" spans="2:12" ht="24" customHeight="1">
      <c r="B29" s="28">
        <f>IFERROR((Inventory_List_Table341418[[#This Row],[Antal Lager]]&lt;=Inventory_List_Table341418[[#This Row],[Genbestil ved antal]])*(Inventory_List_Table341418[[#This Row],[Kan ikke bestilles]]="")*valHighlight,0)</f>
        <v>0</v>
      </c>
      <c r="C29" s="24" t="s">
        <v>540</v>
      </c>
      <c r="D29" t="s">
        <v>44</v>
      </c>
      <c r="E29" s="24"/>
      <c r="F29" s="59">
        <v>34</v>
      </c>
      <c r="G29" s="72">
        <v>11.5</v>
      </c>
      <c r="H29" s="29">
        <f>Inventory_List_Table341418[[#This Row],[Enheds Pris]]*Inventory_List_Table341418[[#This Row],[Antal Lager]]</f>
        <v>391</v>
      </c>
      <c r="I29" s="27"/>
      <c r="J29" s="27"/>
      <c r="K29" s="27"/>
      <c r="L29" s="24"/>
    </row>
    <row r="30" spans="2:12" ht="24" customHeight="1">
      <c r="B30" s="28">
        <f>IFERROR((Inventory_List_Table341418[[#This Row],[Antal Lager]]&lt;=Inventory_List_Table341418[[#This Row],[Genbestil ved antal]])*(Inventory_List_Table341418[[#This Row],[Kan ikke bestilles]]="")*valHighlight,0)</f>
        <v>0</v>
      </c>
      <c r="C30" s="24" t="s">
        <v>540</v>
      </c>
      <c r="D30" t="s">
        <v>526</v>
      </c>
      <c r="E30" s="24"/>
      <c r="F30" s="59">
        <v>73.89</v>
      </c>
      <c r="G30" s="72">
        <v>1</v>
      </c>
      <c r="H30" s="29">
        <f>Inventory_List_Table341418[[#This Row],[Enheds Pris]]*Inventory_List_Table341418[[#This Row],[Antal Lager]]</f>
        <v>73.89</v>
      </c>
      <c r="I30" s="27"/>
      <c r="J30" s="27"/>
      <c r="K30" s="27"/>
      <c r="L30" s="24"/>
    </row>
    <row r="31" spans="2:12" ht="24" customHeight="1">
      <c r="B31" s="28">
        <f>IFERROR((Inventory_List_Table341418[[#This Row],[Antal Lager]]&lt;=Inventory_List_Table341418[[#This Row],[Genbestil ved antal]])*(Inventory_List_Table341418[[#This Row],[Kan ikke bestilles]]="")*valHighlight,0)</f>
        <v>0</v>
      </c>
      <c r="C31" s="24" t="s">
        <v>540</v>
      </c>
      <c r="D31" t="s">
        <v>527</v>
      </c>
      <c r="E31" s="24"/>
      <c r="F31" s="59">
        <v>62.99</v>
      </c>
      <c r="G31" s="72">
        <v>4</v>
      </c>
      <c r="H31" s="29">
        <f>Inventory_List_Table341418[[#This Row],[Enheds Pris]]*Inventory_List_Table341418[[#This Row],[Antal Lager]]</f>
        <v>251.96</v>
      </c>
      <c r="I31" s="27"/>
      <c r="J31" s="27"/>
      <c r="K31" s="27"/>
      <c r="L31" s="24"/>
    </row>
    <row r="32" spans="2:12" ht="24" customHeight="1">
      <c r="B32" s="28">
        <f>IFERROR((Inventory_List_Table341418[[#This Row],[Antal Lager]]&lt;=Inventory_List_Table341418[[#This Row],[Genbestil ved antal]])*(Inventory_List_Table341418[[#This Row],[Kan ikke bestilles]]="")*valHighlight,0)</f>
        <v>0</v>
      </c>
      <c r="C32" s="24" t="s">
        <v>540</v>
      </c>
      <c r="D32" t="s">
        <v>528</v>
      </c>
      <c r="E32" s="24"/>
      <c r="F32" s="59">
        <v>57.74</v>
      </c>
      <c r="G32" s="72">
        <v>4</v>
      </c>
      <c r="H32" s="29">
        <f>Inventory_List_Table341418[[#This Row],[Enheds Pris]]*Inventory_List_Table341418[[#This Row],[Antal Lager]]</f>
        <v>230.96</v>
      </c>
      <c r="I32" s="27"/>
      <c r="J32" s="27"/>
      <c r="K32" s="27"/>
      <c r="L32" s="24"/>
    </row>
    <row r="33" spans="2:12" ht="24" customHeight="1">
      <c r="B33" s="28">
        <f>IFERROR((Inventory_List_Table341418[[#This Row],[Antal Lager]]&lt;=Inventory_List_Table341418[[#This Row],[Genbestil ved antal]])*(Inventory_List_Table341418[[#This Row],[Kan ikke bestilles]]="")*valHighlight,0)</f>
        <v>0</v>
      </c>
      <c r="C33" s="24" t="s">
        <v>540</v>
      </c>
      <c r="D33" t="s">
        <v>45</v>
      </c>
      <c r="E33" s="24"/>
      <c r="F33" s="30">
        <v>17.93</v>
      </c>
      <c r="G33" s="72">
        <v>3</v>
      </c>
      <c r="H33" s="29">
        <f>Inventory_List_Table341418[[#This Row],[Enheds Pris]]*Inventory_List_Table341418[[#This Row],[Antal Lager]]</f>
        <v>53.79</v>
      </c>
      <c r="I33" s="27"/>
      <c r="J33" s="27"/>
      <c r="K33" s="27"/>
      <c r="L33" s="24"/>
    </row>
    <row r="34" spans="2:12" ht="24" customHeight="1">
      <c r="B34" s="28">
        <f>IFERROR((Inventory_List_Table341418[[#This Row],[Antal Lager]]&lt;=Inventory_List_Table341418[[#This Row],[Genbestil ved antal]])*(Inventory_List_Table341418[[#This Row],[Kan ikke bestilles]]="")*valHighlight,0)</f>
        <v>0</v>
      </c>
      <c r="C34" s="24" t="s">
        <v>540</v>
      </c>
      <c r="D34" t="s">
        <v>46</v>
      </c>
      <c r="E34" s="24"/>
      <c r="F34" s="30">
        <v>12</v>
      </c>
      <c r="G34" s="72">
        <v>13</v>
      </c>
      <c r="H34" s="29">
        <f>Inventory_List_Table341418[[#This Row],[Enheds Pris]]*Inventory_List_Table341418[[#This Row],[Antal Lager]]</f>
        <v>156</v>
      </c>
      <c r="I34" s="27"/>
      <c r="J34" s="27"/>
      <c r="K34" s="27"/>
      <c r="L34" s="24"/>
    </row>
    <row r="35" spans="2:12" ht="24" customHeight="1">
      <c r="B35" s="28">
        <f>IFERROR((Inventory_List_Table341418[[#This Row],[Antal Lager]]&lt;=Inventory_List_Table341418[[#This Row],[Genbestil ved antal]])*(Inventory_List_Table341418[[#This Row],[Kan ikke bestilles]]="")*valHighlight,0)</f>
        <v>0</v>
      </c>
      <c r="C35" s="24" t="s">
        <v>540</v>
      </c>
      <c r="D35" t="s">
        <v>47</v>
      </c>
      <c r="E35" s="24"/>
      <c r="F35" s="30">
        <v>16.5</v>
      </c>
      <c r="G35" s="72">
        <v>4</v>
      </c>
      <c r="H35" s="29">
        <f>Inventory_List_Table341418[[#This Row],[Enheds Pris]]*Inventory_List_Table341418[[#This Row],[Antal Lager]]</f>
        <v>66</v>
      </c>
      <c r="I35" s="27"/>
      <c r="J35" s="27"/>
      <c r="K35" s="27"/>
      <c r="L35" s="24"/>
    </row>
    <row r="36" spans="2:12" ht="24" customHeight="1">
      <c r="B36" s="28">
        <f>IFERROR((Inventory_List_Table341418[[#This Row],[Antal Lager]]&lt;=Inventory_List_Table341418[[#This Row],[Genbestil ved antal]])*(Inventory_List_Table341418[[#This Row],[Kan ikke bestilles]]="")*valHighlight,0)</f>
        <v>0</v>
      </c>
      <c r="C36" s="24"/>
      <c r="D36" s="19"/>
      <c r="E36" s="24"/>
      <c r="F36" s="19"/>
      <c r="G36" s="19"/>
      <c r="H36" s="29">
        <f>Inventory_List_Table341418[[#This Row],[Enheds Pris]]*Inventory_List_Table341418[[#This Row],[Antal Lager]]</f>
        <v>0</v>
      </c>
      <c r="I36" s="27"/>
      <c r="J36" s="27"/>
      <c r="K36" s="27"/>
      <c r="L36" s="24"/>
    </row>
    <row r="37" spans="2:12" ht="24" customHeight="1">
      <c r="B37" s="28">
        <f>IFERROR((Inventory_List_Table341418[[#This Row],[Antal Lager]]&lt;=Inventory_List_Table341418[[#This Row],[Genbestil ved antal]])*(Inventory_List_Table341418[[#This Row],[Kan ikke bestilles]]="")*valHighlight,0)</f>
        <v>0</v>
      </c>
      <c r="C37" s="24" t="s">
        <v>513</v>
      </c>
      <c r="D37" t="s">
        <v>51</v>
      </c>
      <c r="E37" s="24"/>
      <c r="F37" s="59">
        <v>35.96</v>
      </c>
      <c r="G37" s="72">
        <v>1.5</v>
      </c>
      <c r="H37" s="29">
        <f>Inventory_List_Table341418[[#This Row],[Enheds Pris]]*Inventory_List_Table341418[[#This Row],[Antal Lager]]</f>
        <v>53.94</v>
      </c>
      <c r="I37" s="27"/>
      <c r="J37" s="27"/>
      <c r="K37" s="27"/>
      <c r="L37" s="24"/>
    </row>
    <row r="38" spans="2:12" ht="24" customHeight="1">
      <c r="B38" s="28">
        <f>IFERROR((Inventory_List_Table341418[[#This Row],[Antal Lager]]&lt;=Inventory_List_Table341418[[#This Row],[Genbestil ved antal]])*(Inventory_List_Table341418[[#This Row],[Kan ikke bestilles]]="")*valHighlight,0)</f>
        <v>0</v>
      </c>
      <c r="C38" s="24" t="s">
        <v>513</v>
      </c>
      <c r="D38" t="s">
        <v>52</v>
      </c>
      <c r="E38" s="24"/>
      <c r="F38" s="59">
        <v>81.89</v>
      </c>
      <c r="G38" s="72">
        <v>0</v>
      </c>
      <c r="H38" s="29">
        <f>Inventory_List_Table341418[[#This Row],[Enheds Pris]]*Inventory_List_Table341418[[#This Row],[Antal Lager]]</f>
        <v>0</v>
      </c>
      <c r="I38" s="27"/>
      <c r="J38" s="27"/>
      <c r="K38" s="27"/>
      <c r="L38" s="24"/>
    </row>
    <row r="39" spans="2:12" ht="24" customHeight="1">
      <c r="B39" s="28">
        <f>IFERROR((Inventory_List_Table341418[[#This Row],[Antal Lager]]&lt;=Inventory_List_Table341418[[#This Row],[Genbestil ved antal]])*(Inventory_List_Table341418[[#This Row],[Kan ikke bestilles]]="")*valHighlight,0)</f>
        <v>0</v>
      </c>
      <c r="C39" s="24" t="s">
        <v>162</v>
      </c>
      <c r="D39" t="s">
        <v>53</v>
      </c>
      <c r="E39" s="24"/>
      <c r="F39" s="30">
        <v>96</v>
      </c>
      <c r="G39" s="72">
        <v>70</v>
      </c>
      <c r="H39" s="29">
        <f>Inventory_List_Table341418[[#This Row],[Enheds Pris]]*Inventory_List_Table341418[[#This Row],[Antal Lager]]</f>
        <v>6720</v>
      </c>
      <c r="I39" s="27"/>
      <c r="J39" s="27"/>
      <c r="K39" s="27"/>
      <c r="L39" s="24"/>
    </row>
    <row r="40" spans="2:12" ht="24" customHeight="1">
      <c r="B40" s="28">
        <f>IFERROR((Inventory_List_Table341418[[#This Row],[Antal Lager]]&lt;=Inventory_List_Table341418[[#This Row],[Genbestil ved antal]])*(Inventory_List_Table341418[[#This Row],[Kan ikke bestilles]]="")*valHighlight,0)</f>
        <v>0</v>
      </c>
      <c r="C40" s="24" t="s">
        <v>542</v>
      </c>
      <c r="D40" t="s">
        <v>54</v>
      </c>
      <c r="E40" s="24"/>
      <c r="F40" s="30">
        <v>64</v>
      </c>
      <c r="G40" s="72">
        <f>E40</f>
        <v>0</v>
      </c>
      <c r="H40" s="29">
        <f>Inventory_List_Table341418[[#This Row],[Enheds Pris]]*Inventory_List_Table341418[[#This Row],[Antal Lager]]</f>
        <v>0</v>
      </c>
      <c r="I40" s="27"/>
      <c r="J40" s="27"/>
      <c r="K40" s="27"/>
      <c r="L40" s="24"/>
    </row>
    <row r="41" spans="2:12" ht="24" customHeight="1">
      <c r="B41" s="28">
        <f>IFERROR((Inventory_List_Table341418[[#This Row],[Antal Lager]]&lt;=Inventory_List_Table341418[[#This Row],[Genbestil ved antal]])*(Inventory_List_Table341418[[#This Row],[Kan ikke bestilles]]="")*valHighlight,0)</f>
        <v>0</v>
      </c>
      <c r="C41" s="24" t="s">
        <v>542</v>
      </c>
      <c r="D41" t="s">
        <v>55</v>
      </c>
      <c r="E41" s="24"/>
      <c r="F41" s="30">
        <v>64</v>
      </c>
      <c r="G41" s="72">
        <v>0</v>
      </c>
      <c r="H41" s="29">
        <f>Inventory_List_Table341418[[#This Row],[Enheds Pris]]*Inventory_List_Table341418[[#This Row],[Antal Lager]]</f>
        <v>0</v>
      </c>
      <c r="I41" s="27"/>
      <c r="J41" s="27"/>
      <c r="K41" s="27"/>
      <c r="L41" s="24"/>
    </row>
    <row r="42" spans="2:12" ht="24" customHeight="1">
      <c r="B42" s="28">
        <f>IFERROR((Inventory_List_Table341418[[#This Row],[Antal Lager]]&lt;=Inventory_List_Table341418[[#This Row],[Genbestil ved antal]])*(Inventory_List_Table341418[[#This Row],[Kan ikke bestilles]]="")*valHighlight,0)</f>
        <v>0</v>
      </c>
      <c r="C42" s="24" t="s">
        <v>542</v>
      </c>
      <c r="D42" t="s">
        <v>56</v>
      </c>
      <c r="E42" s="24"/>
      <c r="F42" s="30">
        <v>96</v>
      </c>
      <c r="G42" s="72">
        <v>29</v>
      </c>
      <c r="H42" s="29">
        <f>Inventory_List_Table341418[[#This Row],[Enheds Pris]]*Inventory_List_Table341418[[#This Row],[Antal Lager]]</f>
        <v>2784</v>
      </c>
      <c r="I42" s="27"/>
      <c r="J42" s="27"/>
      <c r="K42" s="27"/>
      <c r="L42" s="24"/>
    </row>
    <row r="43" spans="2:12" ht="24" customHeight="1">
      <c r="B43" s="28">
        <f>IFERROR((Inventory_List_Table341418[[#This Row],[Antal Lager]]&lt;=Inventory_List_Table341418[[#This Row],[Genbestil ved antal]])*(Inventory_List_Table341418[[#This Row],[Kan ikke bestilles]]="")*valHighlight,0)</f>
        <v>0</v>
      </c>
      <c r="C43" s="24"/>
      <c r="D43" s="19"/>
      <c r="E43" s="24"/>
      <c r="F43" s="19"/>
      <c r="G43" s="19"/>
      <c r="H43" s="29">
        <f>Inventory_List_Table341418[[#This Row],[Enheds Pris]]*Inventory_List_Table341418[[#This Row],[Antal Lager]]</f>
        <v>0</v>
      </c>
      <c r="I43" s="27"/>
      <c r="J43" s="27"/>
      <c r="K43" s="27"/>
      <c r="L43" s="24"/>
    </row>
    <row r="44" spans="2:12" ht="24" customHeight="1">
      <c r="B44" s="28">
        <f>IFERROR((Inventory_List_Table341418[[#This Row],[Antal Lager]]&lt;=Inventory_List_Table341418[[#This Row],[Genbestil ved antal]])*(Inventory_List_Table341418[[#This Row],[Kan ikke bestilles]]="")*valHighlight,0)</f>
        <v>0</v>
      </c>
      <c r="C44" s="24" t="s">
        <v>106</v>
      </c>
      <c r="D44" t="s">
        <v>58</v>
      </c>
      <c r="E44" s="24"/>
      <c r="F44" s="59">
        <v>83</v>
      </c>
      <c r="G44" s="72">
        <v>20.2</v>
      </c>
      <c r="H44" s="29">
        <f>Inventory_List_Table341418[[#This Row],[Enheds Pris]]*Inventory_List_Table341418[[#This Row],[Antal Lager]]</f>
        <v>1676.6</v>
      </c>
      <c r="I44" s="27"/>
      <c r="J44" s="27"/>
      <c r="K44" s="27"/>
      <c r="L44" s="24"/>
    </row>
    <row r="45" spans="2:12" ht="24" customHeight="1">
      <c r="B45" s="28">
        <f>IFERROR((Inventory_List_Table341418[[#This Row],[Antal Lager]]&lt;=Inventory_List_Table341418[[#This Row],[Genbestil ved antal]])*(Inventory_List_Table341418[[#This Row],[Kan ikke bestilles]]="")*valHighlight,0)</f>
        <v>0</v>
      </c>
      <c r="C45" s="24" t="s">
        <v>106</v>
      </c>
      <c r="D45" t="s">
        <v>59</v>
      </c>
      <c r="E45" s="24"/>
      <c r="F45" s="59">
        <v>78</v>
      </c>
      <c r="G45" s="72">
        <v>26</v>
      </c>
      <c r="H45" s="29">
        <f>Inventory_List_Table341418[[#This Row],[Enheds Pris]]*Inventory_List_Table341418[[#This Row],[Antal Lager]]</f>
        <v>2028</v>
      </c>
      <c r="I45" s="27"/>
      <c r="J45" s="27"/>
      <c r="K45" s="27"/>
      <c r="L45" s="24"/>
    </row>
    <row r="46" spans="2:12" ht="24" customHeight="1">
      <c r="B46" s="28">
        <f>IFERROR((Inventory_List_Table341418[[#This Row],[Antal Lager]]&lt;=Inventory_List_Table341418[[#This Row],[Genbestil ved antal]])*(Inventory_List_Table341418[[#This Row],[Kan ikke bestilles]]="")*valHighlight,0)</f>
        <v>0</v>
      </c>
      <c r="C46" s="24" t="s">
        <v>106</v>
      </c>
      <c r="D46" t="s">
        <v>60</v>
      </c>
      <c r="E46" s="24"/>
      <c r="F46" s="59">
        <v>62.3</v>
      </c>
      <c r="G46" s="74">
        <v>0</v>
      </c>
      <c r="H46" s="29">
        <f>Inventory_List_Table341418[[#This Row],[Enheds Pris]]*Inventory_List_Table341418[[#This Row],[Antal Lager]]</f>
        <v>0</v>
      </c>
      <c r="I46" s="27"/>
      <c r="J46" s="27"/>
      <c r="K46" s="27"/>
      <c r="L46" s="24"/>
    </row>
    <row r="47" spans="2:12" ht="24" customHeight="1">
      <c r="B47" s="28">
        <f>IFERROR((Inventory_List_Table341418[[#This Row],[Antal Lager]]&lt;=Inventory_List_Table341418[[#This Row],[Genbestil ved antal]])*(Inventory_List_Table341418[[#This Row],[Kan ikke bestilles]]="")*valHighlight,0)</f>
        <v>0</v>
      </c>
      <c r="C47" s="24" t="s">
        <v>106</v>
      </c>
      <c r="D47" t="s">
        <v>61</v>
      </c>
      <c r="E47" s="24"/>
      <c r="F47" s="59">
        <v>88.1</v>
      </c>
      <c r="G47" s="72">
        <v>20</v>
      </c>
      <c r="H47" s="29">
        <f>Inventory_List_Table341418[[#This Row],[Enheds Pris]]*Inventory_List_Table341418[[#This Row],[Antal Lager]]</f>
        <v>1762</v>
      </c>
      <c r="I47" s="27"/>
      <c r="J47" s="27"/>
      <c r="K47" s="27"/>
      <c r="L47" s="24"/>
    </row>
    <row r="48" spans="2:12" ht="24" customHeight="1">
      <c r="B48" s="28">
        <f>IFERROR((Inventory_List_Table341418[[#This Row],[Antal Lager]]&lt;=Inventory_List_Table341418[[#This Row],[Genbestil ved antal]])*(Inventory_List_Table341418[[#This Row],[Kan ikke bestilles]]="")*valHighlight,0)</f>
        <v>0</v>
      </c>
      <c r="C48" s="24" t="s">
        <v>106</v>
      </c>
      <c r="D48" t="s">
        <v>62</v>
      </c>
      <c r="E48" s="24"/>
      <c r="F48" s="59">
        <v>159.30000000000001</v>
      </c>
      <c r="G48" s="72">
        <v>4</v>
      </c>
      <c r="H48" s="29">
        <f>Inventory_List_Table341418[[#This Row],[Enheds Pris]]*Inventory_List_Table341418[[#This Row],[Antal Lager]]</f>
        <v>637.20000000000005</v>
      </c>
      <c r="I48" s="27"/>
      <c r="J48" s="27"/>
      <c r="K48" s="27"/>
      <c r="L48" s="24"/>
    </row>
    <row r="49" spans="2:12" ht="24" customHeight="1">
      <c r="B49" s="28">
        <f>IFERROR((Inventory_List_Table341418[[#This Row],[Antal Lager]]&lt;=Inventory_List_Table341418[[#This Row],[Genbestil ved antal]])*(Inventory_List_Table341418[[#This Row],[Kan ikke bestilles]]="")*valHighlight,0)</f>
        <v>0</v>
      </c>
      <c r="C49" s="24" t="s">
        <v>106</v>
      </c>
      <c r="D49" t="s">
        <v>63</v>
      </c>
      <c r="E49" s="24"/>
      <c r="F49" s="59">
        <v>115</v>
      </c>
      <c r="G49" s="72">
        <v>14</v>
      </c>
      <c r="H49" s="29">
        <f>Inventory_List_Table341418[[#This Row],[Enheds Pris]]*Inventory_List_Table341418[[#This Row],[Antal Lager]]</f>
        <v>1610</v>
      </c>
      <c r="I49" s="27"/>
      <c r="J49" s="27"/>
      <c r="K49" s="27"/>
      <c r="L49" s="24"/>
    </row>
    <row r="50" spans="2:12" ht="24" customHeight="1">
      <c r="B50" s="28">
        <f>IFERROR((Inventory_List_Table341418[[#This Row],[Antal Lager]]&lt;=Inventory_List_Table341418[[#This Row],[Genbestil ved antal]])*(Inventory_List_Table341418[[#This Row],[Kan ikke bestilles]]="")*valHighlight,0)</f>
        <v>0</v>
      </c>
      <c r="C50" s="24" t="s">
        <v>106</v>
      </c>
      <c r="D50" t="s">
        <v>408</v>
      </c>
      <c r="E50" s="24"/>
      <c r="F50" s="59">
        <v>87.75</v>
      </c>
      <c r="G50" s="72">
        <v>22</v>
      </c>
      <c r="H50" s="29">
        <f>Inventory_List_Table341418[[#This Row],[Enheds Pris]]*Inventory_List_Table341418[[#This Row],[Antal Lager]]</f>
        <v>1930.5</v>
      </c>
      <c r="I50" s="27"/>
      <c r="J50" s="27"/>
      <c r="K50" s="27"/>
      <c r="L50" s="24"/>
    </row>
    <row r="51" spans="2:12" ht="24" customHeight="1">
      <c r="B51" s="28">
        <f>IFERROR((Inventory_List_Table341418[[#This Row],[Antal Lager]]&lt;=Inventory_List_Table341418[[#This Row],[Genbestil ved antal]])*(Inventory_List_Table341418[[#This Row],[Kan ikke bestilles]]="")*valHighlight,0)</f>
        <v>0</v>
      </c>
      <c r="C51" s="24" t="s">
        <v>106</v>
      </c>
      <c r="D51" t="s">
        <v>409</v>
      </c>
      <c r="E51" s="24"/>
      <c r="F51" s="59">
        <v>97</v>
      </c>
      <c r="G51" s="72">
        <v>17</v>
      </c>
      <c r="H51" s="29">
        <f>Inventory_List_Table341418[[#This Row],[Enheds Pris]]*Inventory_List_Table341418[[#This Row],[Antal Lager]]</f>
        <v>1649</v>
      </c>
      <c r="I51" s="27"/>
      <c r="J51" s="27"/>
      <c r="K51" s="27"/>
      <c r="L51" s="24"/>
    </row>
    <row r="52" spans="2:12" ht="24" customHeight="1">
      <c r="B52" s="28">
        <f>IFERROR((Inventory_List_Table341418[[#This Row],[Antal Lager]]&lt;=Inventory_List_Table341418[[#This Row],[Genbestil ved antal]])*(Inventory_List_Table341418[[#This Row],[Kan ikke bestilles]]="")*valHighlight,0)</f>
        <v>0</v>
      </c>
      <c r="C52" s="24" t="s">
        <v>106</v>
      </c>
      <c r="D52" t="s">
        <v>529</v>
      </c>
      <c r="E52" s="24"/>
      <c r="F52" s="59">
        <v>112.79</v>
      </c>
      <c r="G52" s="72">
        <v>1</v>
      </c>
      <c r="H52" s="29">
        <f>Inventory_List_Table341418[[#This Row],[Enheds Pris]]*Inventory_List_Table341418[[#This Row],[Antal Lager]]</f>
        <v>112.79</v>
      </c>
      <c r="I52" s="27"/>
      <c r="J52" s="27"/>
      <c r="K52" s="27"/>
      <c r="L52" s="24"/>
    </row>
    <row r="53" spans="2:12" ht="24" customHeight="1">
      <c r="B53" s="28">
        <f>IFERROR((Inventory_List_Table341418[[#This Row],[Antal Lager]]&lt;=Inventory_List_Table341418[[#This Row],[Genbestil ved antal]])*(Inventory_List_Table341418[[#This Row],[Kan ikke bestilles]]="")*valHighlight,0)</f>
        <v>0</v>
      </c>
      <c r="C53" s="24" t="s">
        <v>106</v>
      </c>
      <c r="D53" t="s">
        <v>412</v>
      </c>
      <c r="E53" s="24"/>
      <c r="F53" s="59">
        <v>78.84</v>
      </c>
      <c r="G53" s="72">
        <v>3</v>
      </c>
      <c r="H53" s="29">
        <f>Inventory_List_Table341418[[#This Row],[Enheds Pris]]*Inventory_List_Table341418[[#This Row],[Antal Lager]]</f>
        <v>236.52</v>
      </c>
      <c r="I53" s="27"/>
      <c r="J53" s="27"/>
      <c r="K53" s="27"/>
      <c r="L53" s="24"/>
    </row>
    <row r="54" spans="2:12" ht="24" customHeight="1">
      <c r="B54" s="28">
        <f>IFERROR((Inventory_List_Table341418[[#This Row],[Antal Lager]]&lt;=Inventory_List_Table341418[[#This Row],[Genbestil ved antal]])*(Inventory_List_Table341418[[#This Row],[Kan ikke bestilles]]="")*valHighlight,0)</f>
        <v>0</v>
      </c>
      <c r="C54" s="24" t="s">
        <v>106</v>
      </c>
      <c r="D54" t="s">
        <v>530</v>
      </c>
      <c r="E54" s="24"/>
      <c r="F54" s="59">
        <v>138.01</v>
      </c>
      <c r="G54" s="72">
        <v>0</v>
      </c>
      <c r="H54" s="29">
        <f>Inventory_List_Table341418[[#This Row],[Enheds Pris]]*Inventory_List_Table341418[[#This Row],[Antal Lager]]</f>
        <v>0</v>
      </c>
      <c r="I54" s="27"/>
      <c r="J54" s="27"/>
      <c r="K54" s="27"/>
      <c r="L54" s="24"/>
    </row>
    <row r="55" spans="2:12" ht="24" customHeight="1">
      <c r="B55" s="28">
        <f>IFERROR((Inventory_List_Table341418[[#This Row],[Antal Lager]]&lt;=Inventory_List_Table341418[[#This Row],[Genbestil ved antal]])*(Inventory_List_Table341418[[#This Row],[Kan ikke bestilles]]="")*valHighlight,0)</f>
        <v>0</v>
      </c>
      <c r="C55" s="24" t="s">
        <v>106</v>
      </c>
      <c r="D55" t="s">
        <v>413</v>
      </c>
      <c r="E55" s="24"/>
      <c r="F55" s="59">
        <v>120</v>
      </c>
      <c r="G55" s="72">
        <v>16</v>
      </c>
      <c r="H55" s="29">
        <f>Inventory_List_Table341418[[#This Row],[Enheds Pris]]*Inventory_List_Table341418[[#This Row],[Antal Lager]]</f>
        <v>1920</v>
      </c>
      <c r="I55" s="27"/>
      <c r="J55" s="27"/>
      <c r="K55" s="27"/>
      <c r="L55" s="24"/>
    </row>
    <row r="56" spans="2:12" ht="24" customHeight="1">
      <c r="B56" s="28">
        <f>IFERROR((Inventory_List_Table341418[[#This Row],[Antal Lager]]&lt;=Inventory_List_Table341418[[#This Row],[Genbestil ved antal]])*(Inventory_List_Table341418[[#This Row],[Kan ikke bestilles]]="")*valHighlight,0)</f>
        <v>0</v>
      </c>
      <c r="C56" s="24" t="s">
        <v>106</v>
      </c>
      <c r="D56" t="s">
        <v>414</v>
      </c>
      <c r="E56" s="24" t="s">
        <v>339</v>
      </c>
      <c r="F56" s="59">
        <v>104.5</v>
      </c>
      <c r="G56" s="72">
        <v>0</v>
      </c>
      <c r="H56" s="29">
        <f>Inventory_List_Table341418[[#This Row],[Enheds Pris]]*Inventory_List_Table341418[[#This Row],[Antal Lager]]</f>
        <v>0</v>
      </c>
      <c r="I56" s="27"/>
      <c r="J56" s="27"/>
      <c r="K56" s="27"/>
      <c r="L56" s="24"/>
    </row>
    <row r="57" spans="2:12" ht="24" customHeight="1">
      <c r="B57" s="28">
        <f>IFERROR((Inventory_List_Table341418[[#This Row],[Antal Lager]]&lt;=Inventory_List_Table341418[[#This Row],[Genbestil ved antal]])*(Inventory_List_Table341418[[#This Row],[Kan ikke bestilles]]="")*valHighlight,0)</f>
        <v>0</v>
      </c>
      <c r="C57" s="24" t="s">
        <v>106</v>
      </c>
      <c r="D57" t="s">
        <v>531</v>
      </c>
      <c r="E57" s="24" t="s">
        <v>339</v>
      </c>
      <c r="F57" s="59">
        <v>133.88999999999999</v>
      </c>
      <c r="G57" s="72">
        <v>0</v>
      </c>
      <c r="H57" s="29">
        <f>Inventory_List_Table341418[[#This Row],[Enheds Pris]]*Inventory_List_Table341418[[#This Row],[Antal Lager]]</f>
        <v>0</v>
      </c>
      <c r="I57" s="27"/>
      <c r="J57" s="27"/>
      <c r="K57" s="27"/>
      <c r="L57" s="24"/>
    </row>
    <row r="58" spans="2:12" ht="24" customHeight="1">
      <c r="B58" s="28">
        <f>IFERROR((Inventory_List_Table341418[[#This Row],[Antal Lager]]&lt;=Inventory_List_Table341418[[#This Row],[Genbestil ved antal]])*(Inventory_List_Table341418[[#This Row],[Kan ikke bestilles]]="")*valHighlight,0)</f>
        <v>0</v>
      </c>
      <c r="C58" s="24" t="s">
        <v>106</v>
      </c>
      <c r="D58" t="s">
        <v>415</v>
      </c>
      <c r="E58" s="24" t="s">
        <v>339</v>
      </c>
      <c r="F58" s="59">
        <v>93.75</v>
      </c>
      <c r="G58" s="72">
        <v>11.3</v>
      </c>
      <c r="H58" s="29">
        <f>Inventory_List_Table341418[[#This Row],[Enheds Pris]]*Inventory_List_Table341418[[#This Row],[Antal Lager]]</f>
        <v>1059.375</v>
      </c>
      <c r="I58" s="27"/>
      <c r="J58" s="27"/>
      <c r="K58" s="27"/>
      <c r="L58" s="24"/>
    </row>
    <row r="59" spans="2:12" ht="24" customHeight="1">
      <c r="B59" s="28">
        <f>IFERROR((Inventory_List_Table341418[[#This Row],[Antal Lager]]&lt;=Inventory_List_Table341418[[#This Row],[Genbestil ved antal]])*(Inventory_List_Table341418[[#This Row],[Kan ikke bestilles]]="")*valHighlight,0)</f>
        <v>0</v>
      </c>
      <c r="C59" s="24" t="s">
        <v>106</v>
      </c>
      <c r="D59" t="s">
        <v>64</v>
      </c>
      <c r="E59" s="24" t="s">
        <v>339</v>
      </c>
      <c r="F59" s="26">
        <v>85</v>
      </c>
      <c r="G59" s="72">
        <v>0</v>
      </c>
      <c r="H59" s="29">
        <f>Inventory_List_Table341418[[#This Row],[Enheds Pris]]*Inventory_List_Table341418[[#This Row],[Antal Lager]]</f>
        <v>0</v>
      </c>
      <c r="I59" s="27"/>
      <c r="J59" s="27"/>
      <c r="K59" s="27"/>
      <c r="L59" s="24"/>
    </row>
    <row r="60" spans="2:12" ht="24" customHeight="1">
      <c r="B60" s="28">
        <f>IFERROR((Inventory_List_Table341418[[#This Row],[Antal Lager]]&lt;=Inventory_List_Table341418[[#This Row],[Genbestil ved antal]])*(Inventory_List_Table341418[[#This Row],[Kan ikke bestilles]]="")*valHighlight,0)</f>
        <v>0</v>
      </c>
      <c r="C60" s="24" t="s">
        <v>106</v>
      </c>
      <c r="D60" t="s">
        <v>65</v>
      </c>
      <c r="E60" s="24" t="s">
        <v>339</v>
      </c>
      <c r="F60" s="26">
        <v>85</v>
      </c>
      <c r="G60" s="72">
        <v>0</v>
      </c>
      <c r="H60" s="29">
        <f>Inventory_List_Table341418[[#This Row],[Enheds Pris]]*Inventory_List_Table341418[[#This Row],[Antal Lager]]</f>
        <v>0</v>
      </c>
      <c r="I60" s="27"/>
      <c r="J60" s="27"/>
      <c r="K60" s="27"/>
      <c r="L60" s="24"/>
    </row>
    <row r="61" spans="2:12" ht="24" customHeight="1">
      <c r="B61" s="28">
        <f>IFERROR((Inventory_List_Table341418[[#This Row],[Antal Lager]]&lt;=Inventory_List_Table341418[[#This Row],[Genbestil ved antal]])*(Inventory_List_Table341418[[#This Row],[Kan ikke bestilles]]="")*valHighlight,0)</f>
        <v>0</v>
      </c>
      <c r="C61" s="24" t="s">
        <v>106</v>
      </c>
      <c r="D61" t="s">
        <v>66</v>
      </c>
      <c r="E61" s="24"/>
      <c r="F61" s="26">
        <v>79.5</v>
      </c>
      <c r="G61" s="72">
        <v>0</v>
      </c>
      <c r="H61" s="29">
        <f>Inventory_List_Table341418[[#This Row],[Enheds Pris]]*Inventory_List_Table341418[[#This Row],[Antal Lager]]</f>
        <v>0</v>
      </c>
      <c r="I61" s="27"/>
      <c r="J61" s="27"/>
      <c r="K61" s="27"/>
      <c r="L61" s="24"/>
    </row>
    <row r="62" spans="2:12" ht="24" customHeight="1">
      <c r="B62" s="28">
        <f>IFERROR((Inventory_List_Table341418[[#This Row],[Antal Lager]]&lt;=Inventory_List_Table341418[[#This Row],[Genbestil ved antal]])*(Inventory_List_Table341418[[#This Row],[Kan ikke bestilles]]="")*valHighlight,0)</f>
        <v>0</v>
      </c>
      <c r="C62" s="24" t="s">
        <v>106</v>
      </c>
      <c r="D62" t="s">
        <v>67</v>
      </c>
      <c r="E62" s="24"/>
      <c r="F62" s="59">
        <v>148.9</v>
      </c>
      <c r="G62" s="72">
        <v>6</v>
      </c>
      <c r="H62" s="29">
        <f>Inventory_List_Table341418[[#This Row],[Enheds Pris]]*Inventory_List_Table341418[[#This Row],[Antal Lager]]</f>
        <v>893.40000000000009</v>
      </c>
      <c r="I62" s="27"/>
      <c r="J62" s="27"/>
      <c r="K62" s="27"/>
      <c r="L62" s="24"/>
    </row>
    <row r="63" spans="2:12" ht="24" customHeight="1">
      <c r="B63" s="28">
        <f>IFERROR((Inventory_List_Table341418[[#This Row],[Antal Lager]]&lt;=Inventory_List_Table341418[[#This Row],[Genbestil ved antal]])*(Inventory_List_Table341418[[#This Row],[Kan ikke bestilles]]="")*valHighlight,0)</f>
        <v>0</v>
      </c>
      <c r="C63" s="24" t="s">
        <v>106</v>
      </c>
      <c r="D63" t="s">
        <v>68</v>
      </c>
      <c r="E63" s="24"/>
      <c r="F63" s="59">
        <v>172.1</v>
      </c>
      <c r="G63" s="72">
        <v>1</v>
      </c>
      <c r="H63" s="29">
        <f>Inventory_List_Table341418[[#This Row],[Enheds Pris]]*Inventory_List_Table341418[[#This Row],[Antal Lager]]</f>
        <v>172.1</v>
      </c>
      <c r="I63" s="27"/>
      <c r="J63" s="27"/>
      <c r="K63" s="27"/>
      <c r="L63" s="24"/>
    </row>
    <row r="64" spans="2:12" ht="24" customHeight="1">
      <c r="B64" s="28">
        <f>IFERROR((Inventory_List_Table341418[[#This Row],[Antal Lager]]&lt;=Inventory_List_Table341418[[#This Row],[Genbestil ved antal]])*(Inventory_List_Table341418[[#This Row],[Kan ikke bestilles]]="")*valHighlight,0)</f>
        <v>0</v>
      </c>
      <c r="C64" s="24" t="s">
        <v>106</v>
      </c>
      <c r="D64" t="s">
        <v>416</v>
      </c>
      <c r="E64" s="24"/>
      <c r="F64" s="59">
        <v>238.5</v>
      </c>
      <c r="G64" s="72">
        <v>3</v>
      </c>
      <c r="H64" s="29">
        <f>Inventory_List_Table341418[[#This Row],[Enheds Pris]]*Inventory_List_Table341418[[#This Row],[Antal Lager]]</f>
        <v>715.5</v>
      </c>
      <c r="I64" s="27"/>
      <c r="J64" s="27"/>
      <c r="K64" s="27"/>
      <c r="L64" s="24"/>
    </row>
    <row r="65" spans="2:12" ht="24" customHeight="1">
      <c r="B65" s="28">
        <f>IFERROR((Inventory_List_Table341418[[#This Row],[Antal Lager]]&lt;=Inventory_List_Table341418[[#This Row],[Genbestil ved antal]])*(Inventory_List_Table341418[[#This Row],[Kan ikke bestilles]]="")*valHighlight,0)</f>
        <v>0</v>
      </c>
      <c r="C65" s="24" t="s">
        <v>106</v>
      </c>
      <c r="D65" t="s">
        <v>417</v>
      </c>
      <c r="E65" s="24"/>
      <c r="F65" s="59">
        <v>75</v>
      </c>
      <c r="G65" s="72">
        <v>4.7</v>
      </c>
      <c r="H65" s="29">
        <f>Inventory_List_Table341418[[#This Row],[Enheds Pris]]*Inventory_List_Table341418[[#This Row],[Antal Lager]]</f>
        <v>352.5</v>
      </c>
      <c r="I65" s="27"/>
      <c r="J65" s="27"/>
      <c r="K65" s="27"/>
      <c r="L65" s="24"/>
    </row>
    <row r="66" spans="2:12" ht="24" customHeight="1">
      <c r="B66" s="28">
        <f>IFERROR((Inventory_List_Table341418[[#This Row],[Antal Lager]]&lt;=Inventory_List_Table341418[[#This Row],[Genbestil ved antal]])*(Inventory_List_Table341418[[#This Row],[Kan ikke bestilles]]="")*valHighlight,0)</f>
        <v>0</v>
      </c>
      <c r="C66" s="24" t="s">
        <v>106</v>
      </c>
      <c r="D66" t="s">
        <v>69</v>
      </c>
      <c r="E66" s="24"/>
      <c r="F66" s="59">
        <v>99</v>
      </c>
      <c r="G66" s="72">
        <v>5</v>
      </c>
      <c r="H66" s="29">
        <f>Inventory_List_Table341418[[#This Row],[Enheds Pris]]*Inventory_List_Table341418[[#This Row],[Antal Lager]]</f>
        <v>495</v>
      </c>
      <c r="I66" s="27"/>
      <c r="J66" s="27"/>
      <c r="K66" s="27"/>
      <c r="L66" s="24"/>
    </row>
    <row r="67" spans="2:12" ht="24" customHeight="1">
      <c r="B67" s="28">
        <f>IFERROR((Inventory_List_Table341418[[#This Row],[Antal Lager]]&lt;=Inventory_List_Table341418[[#This Row],[Genbestil ved antal]])*(Inventory_List_Table341418[[#This Row],[Kan ikke bestilles]]="")*valHighlight,0)</f>
        <v>0</v>
      </c>
      <c r="C67" s="24" t="s">
        <v>106</v>
      </c>
      <c r="D67" t="s">
        <v>418</v>
      </c>
      <c r="E67" s="24"/>
      <c r="F67" s="59">
        <v>106.08</v>
      </c>
      <c r="G67" s="72">
        <v>2</v>
      </c>
      <c r="H67" s="29">
        <f>Inventory_List_Table341418[[#This Row],[Enheds Pris]]*Inventory_List_Table341418[[#This Row],[Antal Lager]]</f>
        <v>212.16</v>
      </c>
      <c r="I67" s="27"/>
      <c r="J67" s="27"/>
      <c r="K67" s="27"/>
      <c r="L67" s="24"/>
    </row>
    <row r="68" spans="2:12" ht="24" customHeight="1">
      <c r="B68" s="28">
        <f>IFERROR((Inventory_List_Table341418[[#This Row],[Antal Lager]]&lt;=Inventory_List_Table341418[[#This Row],[Genbestil ved antal]])*(Inventory_List_Table341418[[#This Row],[Kan ikke bestilles]]="")*valHighlight,0)</f>
        <v>0</v>
      </c>
      <c r="C68" s="24" t="s">
        <v>106</v>
      </c>
      <c r="D68" t="s">
        <v>70</v>
      </c>
      <c r="E68" s="24"/>
      <c r="F68" s="59">
        <v>262.39</v>
      </c>
      <c r="G68" s="72">
        <v>1</v>
      </c>
      <c r="H68" s="29">
        <f>Inventory_List_Table341418[[#This Row],[Enheds Pris]]*Inventory_List_Table341418[[#This Row],[Antal Lager]]</f>
        <v>262.39</v>
      </c>
      <c r="I68" s="27"/>
      <c r="J68" s="27"/>
      <c r="K68" s="27"/>
      <c r="L68" s="24"/>
    </row>
    <row r="69" spans="2:12" ht="24" customHeight="1">
      <c r="B69" s="28">
        <f>IFERROR((Inventory_List_Table341418[[#This Row],[Antal Lager]]&lt;=Inventory_List_Table341418[[#This Row],[Genbestil ved antal]])*(Inventory_List_Table341418[[#This Row],[Kan ikke bestilles]]="")*valHighlight,0)</f>
        <v>0</v>
      </c>
      <c r="C69" s="24" t="s">
        <v>106</v>
      </c>
      <c r="D69" t="s">
        <v>420</v>
      </c>
      <c r="E69" s="24"/>
      <c r="F69" s="59">
        <v>88.57</v>
      </c>
      <c r="G69" s="72">
        <v>4</v>
      </c>
      <c r="H69" s="29">
        <f>Inventory_List_Table341418[[#This Row],[Enheds Pris]]*Inventory_List_Table341418[[#This Row],[Antal Lager]]</f>
        <v>354.28</v>
      </c>
      <c r="I69" s="27"/>
      <c r="J69" s="27"/>
      <c r="K69" s="27"/>
      <c r="L69" s="24"/>
    </row>
    <row r="70" spans="2:12" ht="24" customHeight="1">
      <c r="B70" s="28">
        <f>IFERROR((Inventory_List_Table341418[[#This Row],[Antal Lager]]&lt;=Inventory_List_Table341418[[#This Row],[Genbestil ved antal]])*(Inventory_List_Table341418[[#This Row],[Kan ikke bestilles]]="")*valHighlight,0)</f>
        <v>0</v>
      </c>
      <c r="C70" s="24" t="s">
        <v>106</v>
      </c>
      <c r="D70" t="s">
        <v>71</v>
      </c>
      <c r="E70" s="24"/>
      <c r="F70" s="59">
        <v>59.9</v>
      </c>
      <c r="G70" s="72">
        <v>3</v>
      </c>
      <c r="H70" s="29">
        <f>Inventory_List_Table341418[[#This Row],[Enheds Pris]]*Inventory_List_Table341418[[#This Row],[Antal Lager]]</f>
        <v>179.7</v>
      </c>
      <c r="I70" s="27"/>
      <c r="J70" s="27"/>
      <c r="K70" s="27"/>
      <c r="L70" s="24"/>
    </row>
    <row r="71" spans="2:12" ht="24" customHeight="1">
      <c r="B71" s="28">
        <f>IFERROR((Inventory_List_Table341418[[#This Row],[Antal Lager]]&lt;=Inventory_List_Table341418[[#This Row],[Genbestil ved antal]])*(Inventory_List_Table341418[[#This Row],[Kan ikke bestilles]]="")*valHighlight,0)</f>
        <v>0</v>
      </c>
      <c r="C71" s="24" t="s">
        <v>106</v>
      </c>
      <c r="D71" t="s">
        <v>72</v>
      </c>
      <c r="E71" s="24"/>
      <c r="F71" s="59">
        <v>34.5</v>
      </c>
      <c r="G71" s="72">
        <v>2</v>
      </c>
      <c r="H71" s="29">
        <f>Inventory_List_Table341418[[#This Row],[Enheds Pris]]*Inventory_List_Table341418[[#This Row],[Antal Lager]]</f>
        <v>69</v>
      </c>
      <c r="I71" s="27"/>
      <c r="J71" s="27"/>
      <c r="K71" s="27"/>
      <c r="L71" s="24"/>
    </row>
    <row r="72" spans="2:12" ht="24" customHeight="1">
      <c r="B72" s="28">
        <f>IFERROR((Inventory_List_Table341418[[#This Row],[Antal Lager]]&lt;=Inventory_List_Table341418[[#This Row],[Genbestil ved antal]])*(Inventory_List_Table341418[[#This Row],[Kan ikke bestilles]]="")*valHighlight,0)</f>
        <v>0</v>
      </c>
      <c r="C72" s="24" t="s">
        <v>106</v>
      </c>
      <c r="D72" t="s">
        <v>73</v>
      </c>
      <c r="E72" s="24"/>
      <c r="F72" s="59">
        <v>35.25</v>
      </c>
      <c r="G72" s="72">
        <v>2</v>
      </c>
      <c r="H72" s="29">
        <f>Inventory_List_Table341418[[#This Row],[Enheds Pris]]*Inventory_List_Table341418[[#This Row],[Antal Lager]]</f>
        <v>70.5</v>
      </c>
      <c r="I72" s="27"/>
      <c r="J72" s="27"/>
      <c r="K72" s="27"/>
      <c r="L72" s="24"/>
    </row>
    <row r="73" spans="2:12" ht="24" customHeight="1">
      <c r="B73" s="28">
        <f>IFERROR((Inventory_List_Table341418[[#This Row],[Antal Lager]]&lt;=Inventory_List_Table341418[[#This Row],[Genbestil ved antal]])*(Inventory_List_Table341418[[#This Row],[Kan ikke bestilles]]="")*valHighlight,0)</f>
        <v>0</v>
      </c>
      <c r="C73" s="24" t="s">
        <v>106</v>
      </c>
      <c r="D73" t="s">
        <v>74</v>
      </c>
      <c r="E73" s="24"/>
      <c r="F73" s="59">
        <v>114</v>
      </c>
      <c r="G73" s="72">
        <v>1</v>
      </c>
      <c r="H73" s="29">
        <f>Inventory_List_Table341418[[#This Row],[Enheds Pris]]*Inventory_List_Table341418[[#This Row],[Antal Lager]]</f>
        <v>114</v>
      </c>
      <c r="I73" s="27"/>
      <c r="J73" s="27"/>
      <c r="K73" s="27"/>
      <c r="L73" s="24"/>
    </row>
    <row r="74" spans="2:12" ht="24" customHeight="1">
      <c r="B74" s="28">
        <f>IFERROR((Inventory_List_Table341418[[#This Row],[Antal Lager]]&lt;=Inventory_List_Table341418[[#This Row],[Genbestil ved antal]])*(Inventory_List_Table341418[[#This Row],[Kan ikke bestilles]]="")*valHighlight,0)</f>
        <v>0</v>
      </c>
      <c r="C74" s="24" t="s">
        <v>106</v>
      </c>
      <c r="D74" t="s">
        <v>75</v>
      </c>
      <c r="E74" s="24"/>
      <c r="F74" s="59">
        <v>153.19999999999999</v>
      </c>
      <c r="G74" s="72">
        <v>0</v>
      </c>
      <c r="H74" s="29">
        <f>Inventory_List_Table341418[[#This Row],[Enheds Pris]]*Inventory_List_Table341418[[#This Row],[Antal Lager]]</f>
        <v>0</v>
      </c>
      <c r="I74" s="27"/>
      <c r="J74" s="27"/>
      <c r="K74" s="27"/>
      <c r="L74" s="24"/>
    </row>
    <row r="75" spans="2:12" ht="24" customHeight="1">
      <c r="B75" s="28">
        <f>IFERROR((Inventory_List_Table341418[[#This Row],[Antal Lager]]&lt;=Inventory_List_Table341418[[#This Row],[Genbestil ved antal]])*(Inventory_List_Table341418[[#This Row],[Kan ikke bestilles]]="")*valHighlight,0)</f>
        <v>0</v>
      </c>
      <c r="C75" s="24" t="s">
        <v>106</v>
      </c>
      <c r="D75" t="s">
        <v>76</v>
      </c>
      <c r="E75" s="24"/>
      <c r="F75" s="30">
        <v>86.69</v>
      </c>
      <c r="G75" s="72">
        <v>0</v>
      </c>
      <c r="H75" s="29">
        <f>Inventory_List_Table341418[[#This Row],[Enheds Pris]]*Inventory_List_Table341418[[#This Row],[Antal Lager]]</f>
        <v>0</v>
      </c>
      <c r="I75" s="27"/>
      <c r="J75" s="27"/>
      <c r="K75" s="27"/>
      <c r="L75" s="24"/>
    </row>
    <row r="76" spans="2:12" ht="24" customHeight="1">
      <c r="B76" s="28">
        <f>IFERROR((Inventory_List_Table341418[[#This Row],[Antal Lager]]&lt;=Inventory_List_Table341418[[#This Row],[Genbestil ved antal]])*(Inventory_List_Table341418[[#This Row],[Kan ikke bestilles]]="")*valHighlight,0)</f>
        <v>0</v>
      </c>
      <c r="C76" s="24" t="s">
        <v>106</v>
      </c>
      <c r="D76" t="s">
        <v>77</v>
      </c>
      <c r="E76" s="24"/>
      <c r="F76" s="59">
        <v>109</v>
      </c>
      <c r="G76" s="72">
        <v>28.549999999999997</v>
      </c>
      <c r="H76" s="29">
        <f>Inventory_List_Table341418[[#This Row],[Enheds Pris]]*Inventory_List_Table341418[[#This Row],[Antal Lager]]</f>
        <v>3111.95</v>
      </c>
      <c r="I76" s="27"/>
      <c r="J76" s="27"/>
      <c r="K76" s="27"/>
      <c r="L76" s="24"/>
    </row>
    <row r="77" spans="2:12" ht="24" customHeight="1">
      <c r="B77" s="28">
        <f>IFERROR((Inventory_List_Table341418[[#This Row],[Antal Lager]]&lt;=Inventory_List_Table341418[[#This Row],[Genbestil ved antal]])*(Inventory_List_Table341418[[#This Row],[Kan ikke bestilles]]="")*valHighlight,0)</f>
        <v>0</v>
      </c>
      <c r="C77" s="24" t="s">
        <v>106</v>
      </c>
      <c r="D77" t="s">
        <v>78</v>
      </c>
      <c r="E77" s="24"/>
      <c r="F77" s="59">
        <v>66</v>
      </c>
      <c r="G77" s="72">
        <v>0</v>
      </c>
      <c r="H77" s="29">
        <f>Inventory_List_Table341418[[#This Row],[Enheds Pris]]*Inventory_List_Table341418[[#This Row],[Antal Lager]]</f>
        <v>0</v>
      </c>
      <c r="I77" s="27"/>
      <c r="J77" s="27"/>
      <c r="K77" s="27"/>
      <c r="L77" s="24"/>
    </row>
    <row r="78" spans="2:12" ht="24" customHeight="1">
      <c r="B78" s="28">
        <f>IFERROR((Inventory_List_Table341418[[#This Row],[Antal Lager]]&lt;=Inventory_List_Table341418[[#This Row],[Genbestil ved antal]])*(Inventory_List_Table341418[[#This Row],[Kan ikke bestilles]]="")*valHighlight,0)</f>
        <v>0</v>
      </c>
      <c r="C78" s="24" t="s">
        <v>106</v>
      </c>
      <c r="D78" t="s">
        <v>79</v>
      </c>
      <c r="E78" s="24"/>
      <c r="F78" s="59">
        <v>115.2</v>
      </c>
      <c r="G78" s="72">
        <v>0</v>
      </c>
      <c r="H78" s="29">
        <f>Inventory_List_Table341418[[#This Row],[Enheds Pris]]*Inventory_List_Table341418[[#This Row],[Antal Lager]]</f>
        <v>0</v>
      </c>
      <c r="I78" s="27"/>
      <c r="J78" s="27"/>
      <c r="K78" s="27"/>
      <c r="L78" s="24"/>
    </row>
    <row r="79" spans="2:12" ht="24" customHeight="1">
      <c r="B79" s="28">
        <f>IFERROR((Inventory_List_Table341418[[#This Row],[Antal Lager]]&lt;=Inventory_List_Table341418[[#This Row],[Genbestil ved antal]])*(Inventory_List_Table341418[[#This Row],[Kan ikke bestilles]]="")*valHighlight,0)</f>
        <v>0</v>
      </c>
      <c r="C79" s="24" t="s">
        <v>106</v>
      </c>
      <c r="D79" t="s">
        <v>80</v>
      </c>
      <c r="E79" s="24"/>
      <c r="F79" s="59">
        <v>89</v>
      </c>
      <c r="G79" s="72">
        <v>5.3</v>
      </c>
      <c r="H79" s="29">
        <f>Inventory_List_Table341418[[#This Row],[Enheds Pris]]*Inventory_List_Table341418[[#This Row],[Antal Lager]]</f>
        <v>471.7</v>
      </c>
      <c r="I79" s="27"/>
      <c r="J79" s="27"/>
      <c r="K79" s="27"/>
      <c r="L79" s="24"/>
    </row>
    <row r="80" spans="2:12" ht="24" customHeight="1">
      <c r="B80" s="28">
        <f>IFERROR((Inventory_List_Table341418[[#This Row],[Antal Lager]]&lt;=Inventory_List_Table341418[[#This Row],[Genbestil ved antal]])*(Inventory_List_Table341418[[#This Row],[Kan ikke bestilles]]="")*valHighlight,0)</f>
        <v>0</v>
      </c>
      <c r="C80" s="24" t="s">
        <v>106</v>
      </c>
      <c r="D80" t="s">
        <v>81</v>
      </c>
      <c r="E80" s="24"/>
      <c r="F80" s="59">
        <v>77.8</v>
      </c>
      <c r="G80" s="72">
        <v>0</v>
      </c>
      <c r="H80" s="29">
        <f>Inventory_List_Table341418[[#This Row],[Enheds Pris]]*Inventory_List_Table341418[[#This Row],[Antal Lager]]</f>
        <v>0</v>
      </c>
      <c r="I80" s="27"/>
      <c r="J80" s="27"/>
      <c r="K80" s="27"/>
      <c r="L80" s="24"/>
    </row>
    <row r="81" spans="2:12" ht="24" customHeight="1">
      <c r="B81" s="28">
        <f>IFERROR((Inventory_List_Table341418[[#This Row],[Antal Lager]]&lt;=Inventory_List_Table341418[[#This Row],[Genbestil ved antal]])*(Inventory_List_Table341418[[#This Row],[Kan ikke bestilles]]="")*valHighlight,0)</f>
        <v>0</v>
      </c>
      <c r="C81" s="24" t="s">
        <v>106</v>
      </c>
      <c r="D81" t="s">
        <v>82</v>
      </c>
      <c r="E81" s="24"/>
      <c r="F81" s="59">
        <v>182.2</v>
      </c>
      <c r="G81" s="72">
        <v>1.2</v>
      </c>
      <c r="H81" s="29">
        <f>Inventory_List_Table341418[[#This Row],[Enheds Pris]]*Inventory_List_Table341418[[#This Row],[Antal Lager]]</f>
        <v>218.64</v>
      </c>
      <c r="I81" s="27"/>
      <c r="J81" s="27"/>
      <c r="K81" s="27"/>
      <c r="L81" s="24"/>
    </row>
    <row r="82" spans="2:12" ht="24" customHeight="1">
      <c r="B82" s="28">
        <f>IFERROR((Inventory_List_Table341418[[#This Row],[Antal Lager]]&lt;=Inventory_List_Table341418[[#This Row],[Genbestil ved antal]])*(Inventory_List_Table341418[[#This Row],[Kan ikke bestilles]]="")*valHighlight,0)</f>
        <v>0</v>
      </c>
      <c r="C82" s="24" t="s">
        <v>106</v>
      </c>
      <c r="D82" t="s">
        <v>83</v>
      </c>
      <c r="E82" s="24"/>
      <c r="F82" s="59">
        <v>109</v>
      </c>
      <c r="G82" s="72">
        <v>15</v>
      </c>
      <c r="H82" s="29">
        <f>Inventory_List_Table341418[[#This Row],[Enheds Pris]]*Inventory_List_Table341418[[#This Row],[Antal Lager]]</f>
        <v>1635</v>
      </c>
      <c r="I82" s="27"/>
      <c r="J82" s="27"/>
      <c r="K82" s="27"/>
      <c r="L82" s="24"/>
    </row>
    <row r="83" spans="2:12" ht="24" customHeight="1">
      <c r="B83" s="28">
        <f>IFERROR((Inventory_List_Table341418[[#This Row],[Antal Lager]]&lt;=Inventory_List_Table341418[[#This Row],[Genbestil ved antal]])*(Inventory_List_Table341418[[#This Row],[Kan ikke bestilles]]="")*valHighlight,0)</f>
        <v>0</v>
      </c>
      <c r="C83" s="24" t="s">
        <v>106</v>
      </c>
      <c r="D83" t="s">
        <v>84</v>
      </c>
      <c r="E83" s="24"/>
      <c r="F83" s="59">
        <v>109</v>
      </c>
      <c r="G83" s="72">
        <v>20.2</v>
      </c>
      <c r="H83" s="29">
        <f>Inventory_List_Table341418[[#This Row],[Enheds Pris]]*Inventory_List_Table341418[[#This Row],[Antal Lager]]</f>
        <v>2201.7999999999997</v>
      </c>
      <c r="I83" s="27"/>
      <c r="J83" s="27"/>
      <c r="K83" s="27"/>
      <c r="L83" s="24"/>
    </row>
    <row r="84" spans="2:12" ht="24" customHeight="1">
      <c r="B84" s="28">
        <f>IFERROR((Inventory_List_Table341418[[#This Row],[Antal Lager]]&lt;=Inventory_List_Table341418[[#This Row],[Genbestil ved antal]])*(Inventory_List_Table341418[[#This Row],[Kan ikke bestilles]]="")*valHighlight,0)</f>
        <v>0</v>
      </c>
      <c r="C84" s="24" t="s">
        <v>106</v>
      </c>
      <c r="D84" t="s">
        <v>85</v>
      </c>
      <c r="E84" s="24"/>
      <c r="F84" s="59">
        <v>239.99</v>
      </c>
      <c r="G84" s="72">
        <v>0</v>
      </c>
      <c r="H84" s="29">
        <f>Inventory_List_Table341418[[#This Row],[Enheds Pris]]*Inventory_List_Table341418[[#This Row],[Antal Lager]]</f>
        <v>0</v>
      </c>
      <c r="I84" s="27"/>
      <c r="J84" s="27"/>
      <c r="K84" s="27"/>
      <c r="L84" s="24"/>
    </row>
    <row r="85" spans="2:12" ht="24" customHeight="1">
      <c r="B85" s="28">
        <f>IFERROR((Inventory_List_Table341418[[#This Row],[Antal Lager]]&lt;=Inventory_List_Table341418[[#This Row],[Genbestil ved antal]])*(Inventory_List_Table341418[[#This Row],[Kan ikke bestilles]]="")*valHighlight,0)</f>
        <v>0</v>
      </c>
      <c r="C85" s="24" t="s">
        <v>106</v>
      </c>
      <c r="D85" s="19" t="s">
        <v>86</v>
      </c>
      <c r="E85" s="24"/>
      <c r="F85" s="59">
        <v>152.99</v>
      </c>
      <c r="G85" s="72">
        <v>0.7</v>
      </c>
      <c r="H85" s="29">
        <f>Inventory_List_Table341418[[#This Row],[Enheds Pris]]*Inventory_List_Table341418[[#This Row],[Antal Lager]]</f>
        <v>107.093</v>
      </c>
      <c r="I85" s="27"/>
      <c r="J85" s="27"/>
      <c r="K85" s="27"/>
      <c r="L85" s="24"/>
    </row>
    <row r="86" spans="2:12" ht="24" customHeight="1">
      <c r="B86" s="28">
        <f>IFERROR((Inventory_List_Table341418[[#This Row],[Antal Lager]]&lt;=Inventory_List_Table341418[[#This Row],[Genbestil ved antal]])*(Inventory_List_Table341418[[#This Row],[Kan ikke bestilles]]="")*valHighlight,0)</f>
        <v>0</v>
      </c>
      <c r="C86" s="24" t="s">
        <v>106</v>
      </c>
      <c r="D86" t="s">
        <v>87</v>
      </c>
      <c r="E86" s="24"/>
      <c r="F86" s="30">
        <v>73.13</v>
      </c>
      <c r="G86" s="72">
        <v>8</v>
      </c>
      <c r="H86" s="29">
        <f>Inventory_List_Table341418[[#This Row],[Enheds Pris]]*Inventory_List_Table341418[[#This Row],[Antal Lager]]</f>
        <v>585.04</v>
      </c>
      <c r="I86" s="27"/>
      <c r="J86" s="27"/>
      <c r="K86" s="27"/>
      <c r="L86" s="24"/>
    </row>
    <row r="87" spans="2:12" ht="24" customHeight="1">
      <c r="B87" s="28">
        <f>IFERROR((Inventory_List_Table341418[[#This Row],[Antal Lager]]&lt;=Inventory_List_Table341418[[#This Row],[Genbestil ved antal]])*(Inventory_List_Table341418[[#This Row],[Kan ikke bestilles]]="")*valHighlight,0)</f>
        <v>0</v>
      </c>
      <c r="C87" s="24" t="s">
        <v>106</v>
      </c>
      <c r="D87" t="s">
        <v>88</v>
      </c>
      <c r="E87" s="24"/>
      <c r="F87" s="59">
        <v>87.5</v>
      </c>
      <c r="G87" s="72">
        <v>0</v>
      </c>
      <c r="H87" s="29">
        <f>Inventory_List_Table341418[[#This Row],[Enheds Pris]]*Inventory_List_Table341418[[#This Row],[Antal Lager]]</f>
        <v>0</v>
      </c>
      <c r="I87" s="27"/>
      <c r="J87" s="27"/>
      <c r="K87" s="27"/>
      <c r="L87" s="24"/>
    </row>
    <row r="88" spans="2:12" ht="24" customHeight="1">
      <c r="B88" s="28">
        <f>IFERROR((Inventory_List_Table341418[[#This Row],[Antal Lager]]&lt;=Inventory_List_Table341418[[#This Row],[Genbestil ved antal]])*(Inventory_List_Table341418[[#This Row],[Kan ikke bestilles]]="")*valHighlight,0)</f>
        <v>0</v>
      </c>
      <c r="C88" s="24" t="s">
        <v>106</v>
      </c>
      <c r="D88" t="s">
        <v>89</v>
      </c>
      <c r="E88" s="24"/>
      <c r="F88" s="59">
        <v>174.14</v>
      </c>
      <c r="G88" s="72">
        <v>0</v>
      </c>
      <c r="H88" s="29">
        <f>Inventory_List_Table341418[[#This Row],[Enheds Pris]]*Inventory_List_Table341418[[#This Row],[Antal Lager]]</f>
        <v>0</v>
      </c>
      <c r="I88" s="27"/>
      <c r="J88" s="27"/>
      <c r="K88" s="27"/>
      <c r="L88" s="24"/>
    </row>
    <row r="89" spans="2:12" ht="24" customHeight="1">
      <c r="B89" s="28">
        <f>IFERROR((Inventory_List_Table341418[[#This Row],[Antal Lager]]&lt;=Inventory_List_Table341418[[#This Row],[Genbestil ved antal]])*(Inventory_List_Table341418[[#This Row],[Kan ikke bestilles]]="")*valHighlight,0)</f>
        <v>0</v>
      </c>
      <c r="C89" s="24" t="s">
        <v>106</v>
      </c>
      <c r="D89" t="s">
        <v>90</v>
      </c>
      <c r="E89" s="24"/>
      <c r="F89" s="59">
        <v>99.6</v>
      </c>
      <c r="G89" s="72">
        <v>0</v>
      </c>
      <c r="H89" s="29">
        <f>Inventory_List_Table341418[[#This Row],[Enheds Pris]]*Inventory_List_Table341418[[#This Row],[Antal Lager]]</f>
        <v>0</v>
      </c>
      <c r="I89" s="27"/>
      <c r="J89" s="27"/>
      <c r="K89" s="27"/>
      <c r="L89" s="24"/>
    </row>
    <row r="90" spans="2:12" ht="24" customHeight="1">
      <c r="B90" s="28">
        <f>IFERROR((Inventory_List_Table341418[[#This Row],[Antal Lager]]&lt;=Inventory_List_Table341418[[#This Row],[Genbestil ved antal]])*(Inventory_List_Table341418[[#This Row],[Kan ikke bestilles]]="")*valHighlight,0)</f>
        <v>0</v>
      </c>
      <c r="C90" s="24" t="s">
        <v>106</v>
      </c>
      <c r="D90" t="s">
        <v>91</v>
      </c>
      <c r="E90" s="24"/>
      <c r="F90" s="59">
        <v>239</v>
      </c>
      <c r="G90" s="72">
        <v>0</v>
      </c>
      <c r="H90" s="29">
        <f>Inventory_List_Table341418[[#This Row],[Enheds Pris]]*Inventory_List_Table341418[[#This Row],[Antal Lager]]</f>
        <v>0</v>
      </c>
      <c r="I90" s="27"/>
      <c r="J90" s="27"/>
      <c r="K90" s="27"/>
      <c r="L90" s="24"/>
    </row>
    <row r="91" spans="2:12" ht="24" customHeight="1">
      <c r="B91" s="28">
        <f>IFERROR((Inventory_List_Table341418[[#This Row],[Antal Lager]]&lt;=Inventory_List_Table341418[[#This Row],[Genbestil ved antal]])*(Inventory_List_Table341418[[#This Row],[Kan ikke bestilles]]="")*valHighlight,0)</f>
        <v>0</v>
      </c>
      <c r="C91" s="24" t="s">
        <v>106</v>
      </c>
      <c r="D91" t="s">
        <v>92</v>
      </c>
      <c r="E91" s="24"/>
      <c r="F91" s="59">
        <v>94</v>
      </c>
      <c r="G91" s="72">
        <v>0</v>
      </c>
      <c r="H91" s="29">
        <f>Inventory_List_Table341418[[#This Row],[Enheds Pris]]*Inventory_List_Table341418[[#This Row],[Antal Lager]]</f>
        <v>0</v>
      </c>
      <c r="I91" s="27"/>
      <c r="J91" s="27"/>
      <c r="K91" s="27"/>
      <c r="L91" s="24"/>
    </row>
    <row r="92" spans="2:12" ht="24" customHeight="1">
      <c r="B92" s="28">
        <f>IFERROR((Inventory_List_Table341418[[#This Row],[Antal Lager]]&lt;=Inventory_List_Table341418[[#This Row],[Genbestil ved antal]])*(Inventory_List_Table341418[[#This Row],[Kan ikke bestilles]]="")*valHighlight,0)</f>
        <v>0</v>
      </c>
      <c r="C92" s="24" t="s">
        <v>106</v>
      </c>
      <c r="D92" t="s">
        <v>93</v>
      </c>
      <c r="E92" s="24"/>
      <c r="F92" s="59">
        <v>199</v>
      </c>
      <c r="G92" s="72">
        <v>0</v>
      </c>
      <c r="H92" s="29">
        <f>Inventory_List_Table341418[[#This Row],[Enheds Pris]]*Inventory_List_Table341418[[#This Row],[Antal Lager]]</f>
        <v>0</v>
      </c>
      <c r="I92" s="27"/>
      <c r="J92" s="27"/>
      <c r="K92" s="27"/>
      <c r="L92" s="24"/>
    </row>
    <row r="93" spans="2:12" ht="24" customHeight="1">
      <c r="B93" s="28">
        <f>IFERROR((Inventory_List_Table341418[[#This Row],[Antal Lager]]&lt;=Inventory_List_Table341418[[#This Row],[Genbestil ved antal]])*(Inventory_List_Table341418[[#This Row],[Kan ikke bestilles]]="")*valHighlight,0)</f>
        <v>0</v>
      </c>
      <c r="C93" s="24" t="s">
        <v>106</v>
      </c>
      <c r="D93" t="s">
        <v>94</v>
      </c>
      <c r="E93" s="24"/>
      <c r="F93" s="59">
        <v>27</v>
      </c>
      <c r="G93" s="72">
        <v>0</v>
      </c>
      <c r="H93" s="29">
        <f>Inventory_List_Table341418[[#This Row],[Enheds Pris]]*Inventory_List_Table341418[[#This Row],[Antal Lager]]</f>
        <v>0</v>
      </c>
      <c r="I93" s="27"/>
      <c r="J93" s="27"/>
      <c r="K93" s="27"/>
      <c r="L93" s="24"/>
    </row>
    <row r="94" spans="2:12" ht="24" customHeight="1">
      <c r="B94" s="28">
        <f>IFERROR((Inventory_List_Table341418[[#This Row],[Antal Lager]]&lt;=Inventory_List_Table341418[[#This Row],[Genbestil ved antal]])*(Inventory_List_Table341418[[#This Row],[Kan ikke bestilles]]="")*valHighlight,0)</f>
        <v>0</v>
      </c>
      <c r="C94" s="24" t="s">
        <v>106</v>
      </c>
      <c r="D94" t="s">
        <v>95</v>
      </c>
      <c r="E94" s="24"/>
      <c r="F94" s="59">
        <v>27</v>
      </c>
      <c r="G94" s="72">
        <v>0</v>
      </c>
      <c r="H94" s="29">
        <f>Inventory_List_Table341418[[#This Row],[Enheds Pris]]*Inventory_List_Table341418[[#This Row],[Antal Lager]]</f>
        <v>0</v>
      </c>
      <c r="I94" s="27"/>
      <c r="J94" s="27"/>
      <c r="K94" s="27"/>
      <c r="L94" s="24"/>
    </row>
    <row r="95" spans="2:12" ht="24" customHeight="1">
      <c r="B95" s="28">
        <f>IFERROR((Inventory_List_Table341418[[#This Row],[Antal Lager]]&lt;=Inventory_List_Table341418[[#This Row],[Genbestil ved antal]])*(Inventory_List_Table341418[[#This Row],[Kan ikke bestilles]]="")*valHighlight,0)</f>
        <v>0</v>
      </c>
      <c r="C95" s="24" t="s">
        <v>106</v>
      </c>
      <c r="D95" t="s">
        <v>532</v>
      </c>
      <c r="E95" s="24"/>
      <c r="F95" s="59">
        <v>27</v>
      </c>
      <c r="G95" s="72">
        <v>0</v>
      </c>
      <c r="H95" s="29">
        <f>Inventory_List_Table341418[[#This Row],[Enheds Pris]]*Inventory_List_Table341418[[#This Row],[Antal Lager]]</f>
        <v>0</v>
      </c>
      <c r="I95" s="27"/>
      <c r="J95" s="27"/>
      <c r="K95" s="27"/>
      <c r="L95" s="24"/>
    </row>
    <row r="96" spans="2:12" ht="24" customHeight="1">
      <c r="B96" s="28">
        <f>IFERROR((Inventory_List_Table341418[[#This Row],[Antal Lager]]&lt;=Inventory_List_Table341418[[#This Row],[Genbestil ved antal]])*(Inventory_List_Table341418[[#This Row],[Kan ikke bestilles]]="")*valHighlight,0)</f>
        <v>0</v>
      </c>
      <c r="C96" s="24" t="s">
        <v>106</v>
      </c>
      <c r="D96" t="s">
        <v>96</v>
      </c>
      <c r="E96" s="24"/>
      <c r="F96" s="59">
        <v>0</v>
      </c>
      <c r="G96" s="72">
        <v>0</v>
      </c>
      <c r="H96" s="29">
        <f>Inventory_List_Table341418[[#This Row],[Enheds Pris]]*Inventory_List_Table341418[[#This Row],[Antal Lager]]</f>
        <v>0</v>
      </c>
      <c r="I96" s="27"/>
      <c r="J96" s="27"/>
      <c r="K96" s="27"/>
      <c r="L96" s="24"/>
    </row>
    <row r="97" spans="2:12" ht="24" customHeight="1">
      <c r="B97" s="28">
        <f>IFERROR((Inventory_List_Table341418[[#This Row],[Antal Lager]]&lt;=Inventory_List_Table341418[[#This Row],[Genbestil ved antal]])*(Inventory_List_Table341418[[#This Row],[Kan ikke bestilles]]="")*valHighlight,0)</f>
        <v>0</v>
      </c>
      <c r="C97" s="24" t="s">
        <v>106</v>
      </c>
      <c r="D97" t="s">
        <v>97</v>
      </c>
      <c r="E97" s="24"/>
      <c r="F97" s="59">
        <v>0</v>
      </c>
      <c r="G97" s="72">
        <v>0</v>
      </c>
      <c r="H97" s="29">
        <f>Inventory_List_Table341418[[#This Row],[Enheds Pris]]*Inventory_List_Table341418[[#This Row],[Antal Lager]]</f>
        <v>0</v>
      </c>
      <c r="I97" s="27"/>
      <c r="J97" s="27"/>
      <c r="K97" s="27"/>
      <c r="L97" s="24"/>
    </row>
    <row r="98" spans="2:12" ht="24" customHeight="1">
      <c r="B98" s="28">
        <f>IFERROR((Inventory_List_Table341418[[#This Row],[Antal Lager]]&lt;=Inventory_List_Table341418[[#This Row],[Genbestil ved antal]])*(Inventory_List_Table341418[[#This Row],[Kan ikke bestilles]]="")*valHighlight,0)</f>
        <v>0</v>
      </c>
      <c r="C98" s="24" t="s">
        <v>106</v>
      </c>
      <c r="D98" t="s">
        <v>98</v>
      </c>
      <c r="E98" s="24"/>
      <c r="F98" s="59">
        <v>0</v>
      </c>
      <c r="G98" s="72">
        <v>0</v>
      </c>
      <c r="H98" s="29">
        <f>Inventory_List_Table341418[[#This Row],[Enheds Pris]]*Inventory_List_Table341418[[#This Row],[Antal Lager]]</f>
        <v>0</v>
      </c>
      <c r="I98" s="27"/>
      <c r="J98" s="27"/>
      <c r="K98" s="27"/>
      <c r="L98" s="24"/>
    </row>
    <row r="99" spans="2:12" ht="24" customHeight="1">
      <c r="B99" s="28">
        <f>IFERROR((Inventory_List_Table341418[[#This Row],[Antal Lager]]&lt;=Inventory_List_Table341418[[#This Row],[Genbestil ved antal]])*(Inventory_List_Table341418[[#This Row],[Kan ikke bestilles]]="")*valHighlight,0)</f>
        <v>0</v>
      </c>
      <c r="C99" s="24" t="s">
        <v>106</v>
      </c>
      <c r="D99" t="s">
        <v>99</v>
      </c>
      <c r="E99" s="24"/>
      <c r="F99" s="59">
        <v>0</v>
      </c>
      <c r="G99" s="72">
        <v>0</v>
      </c>
      <c r="H99" s="29">
        <f>Inventory_List_Table341418[[#This Row],[Enheds Pris]]*Inventory_List_Table341418[[#This Row],[Antal Lager]]</f>
        <v>0</v>
      </c>
      <c r="I99" s="27"/>
      <c r="J99" s="27"/>
      <c r="K99" s="27"/>
      <c r="L99" s="24"/>
    </row>
    <row r="100" spans="2:12" ht="24" customHeight="1">
      <c r="B100" s="51">
        <f>IFERROR((Inventory_List_Table341418[[#This Row],[Antal Lager]]&lt;=Inventory_List_Table341418[[#This Row],[Genbestil ved antal]])*(Inventory_List_Table341418[[#This Row],[Kan ikke bestilles]]="")*valHighlight,0)</f>
        <v>0</v>
      </c>
      <c r="C100" s="24" t="s">
        <v>106</v>
      </c>
      <c r="D100" t="s">
        <v>100</v>
      </c>
      <c r="E100" s="24"/>
      <c r="F100" s="59">
        <v>0</v>
      </c>
      <c r="G100" s="72">
        <v>0</v>
      </c>
      <c r="H100" s="52">
        <f>Inventory_List_Table341418[[#This Row],[Enheds Pris]]*Inventory_List_Table341418[[#This Row],[Antal Lager]]</f>
        <v>0</v>
      </c>
      <c r="I100" s="36"/>
      <c r="J100" s="36"/>
      <c r="K100" s="36"/>
      <c r="L100" s="35"/>
    </row>
    <row r="101" spans="2:12" ht="24" customHeight="1">
      <c r="B101" s="51">
        <f>IFERROR((Inventory_List_Table341418[[#This Row],[Antal Lager]]&lt;=Inventory_List_Table341418[[#This Row],[Genbestil ved antal]])*(Inventory_List_Table341418[[#This Row],[Kan ikke bestilles]]="")*valHighlight,0)</f>
        <v>0</v>
      </c>
      <c r="C101" s="24" t="s">
        <v>106</v>
      </c>
      <c r="D101" t="s">
        <v>101</v>
      </c>
      <c r="E101" s="35"/>
      <c r="F101" s="59">
        <v>0</v>
      </c>
      <c r="G101" s="72">
        <v>0</v>
      </c>
      <c r="H101" s="56">
        <f>Inventory_List_Table341418[[#This Row],[Enheds Pris]]*Inventory_List_Table341418[[#This Row],[Antal Lager]]</f>
        <v>0</v>
      </c>
      <c r="I101" s="36"/>
      <c r="J101" s="36"/>
      <c r="K101" s="36"/>
      <c r="L101" s="35"/>
    </row>
    <row r="102" spans="2:12" ht="24" customHeight="1">
      <c r="B102" s="51">
        <f>IFERROR((Inventory_List_Table341418[[#This Row],[Antal Lager]]&lt;=Inventory_List_Table341418[[#This Row],[Genbestil ved antal]])*(Inventory_List_Table341418[[#This Row],[Kan ikke bestilles]]="")*valHighlight,0)</f>
        <v>0</v>
      </c>
      <c r="C102" s="24" t="s">
        <v>106</v>
      </c>
      <c r="D102" s="19" t="s">
        <v>102</v>
      </c>
      <c r="E102" s="35"/>
      <c r="F102" s="19">
        <v>90</v>
      </c>
      <c r="G102" s="19">
        <v>17</v>
      </c>
      <c r="H102" s="52">
        <f>Inventory_List_Table341418[[#This Row],[Enheds Pris]]*Inventory_List_Table341418[[#This Row],[Antal Lager]]</f>
        <v>1530</v>
      </c>
      <c r="I102" s="36"/>
      <c r="J102" s="36"/>
      <c r="K102" s="36"/>
      <c r="L102" s="35"/>
    </row>
    <row r="103" spans="2:12" ht="24" customHeight="1">
      <c r="B103" s="51">
        <f>IFERROR((Inventory_List_Table341418[[#This Row],[Antal Lager]]&lt;=Inventory_List_Table341418[[#This Row],[Genbestil ved antal]])*(Inventory_List_Table341418[[#This Row],[Kan ikke bestilles]]="")*valHighlight,0)</f>
        <v>0</v>
      </c>
      <c r="C103" s="24"/>
      <c r="D103" s="19"/>
      <c r="E103" s="35"/>
      <c r="F103" s="19"/>
      <c r="G103" s="19"/>
      <c r="H103" s="52">
        <f>Inventory_List_Table341418[[#This Row],[Enheds Pris]]*Inventory_List_Table341418[[#This Row],[Antal Lager]]</f>
        <v>0</v>
      </c>
      <c r="I103" s="36"/>
      <c r="J103" s="36"/>
      <c r="K103" s="36"/>
      <c r="L103" s="35"/>
    </row>
    <row r="104" spans="2:12" ht="24" customHeight="1">
      <c r="B104" s="51">
        <f>IFERROR((Inventory_List_Table341418[[#This Row],[Antal Lager]]&lt;=Inventory_List_Table341418[[#This Row],[Genbestil ved antal]])*(Inventory_List_Table341418[[#This Row],[Kan ikke bestilles]]="")*valHighlight,0)</f>
        <v>0</v>
      </c>
      <c r="C104" s="24" t="s">
        <v>106</v>
      </c>
      <c r="D104" t="s">
        <v>103</v>
      </c>
      <c r="E104" s="35"/>
      <c r="F104" s="59">
        <v>38</v>
      </c>
      <c r="G104" s="72">
        <v>34</v>
      </c>
      <c r="H104" s="52">
        <f>Inventory_List_Table341418[[#This Row],[Enheds Pris]]*Inventory_List_Table341418[[#This Row],[Antal Lager]]</f>
        <v>1292</v>
      </c>
      <c r="I104" s="36"/>
      <c r="J104" s="36"/>
      <c r="K104" s="36"/>
      <c r="L104" s="35"/>
    </row>
    <row r="105" spans="2:12" ht="24" customHeight="1">
      <c r="B105" s="51">
        <f>IFERROR((Inventory_List_Table341418[[#This Row],[Antal Lager]]&lt;=Inventory_List_Table341418[[#This Row],[Genbestil ved antal]])*(Inventory_List_Table341418[[#This Row],[Kan ikke bestilles]]="")*valHighlight,0)</f>
        <v>0</v>
      </c>
      <c r="C105" s="24" t="s">
        <v>106</v>
      </c>
      <c r="D105" t="s">
        <v>104</v>
      </c>
      <c r="E105" s="35"/>
      <c r="F105" s="59">
        <v>32.94</v>
      </c>
      <c r="G105" s="72">
        <v>17</v>
      </c>
      <c r="H105" s="52">
        <f>Inventory_List_Table341418[[#This Row],[Enheds Pris]]*Inventory_List_Table341418[[#This Row],[Antal Lager]]</f>
        <v>559.98</v>
      </c>
      <c r="I105" s="36"/>
      <c r="J105" s="36"/>
      <c r="K105" s="36"/>
      <c r="L105" s="35"/>
    </row>
    <row r="106" spans="2:12" ht="24" customHeight="1">
      <c r="B106" s="51">
        <f>IFERROR((Inventory_List_Table341418[[#This Row],[Antal Lager]]&lt;=Inventory_List_Table341418[[#This Row],[Genbestil ved antal]])*(Inventory_List_Table341418[[#This Row],[Kan ikke bestilles]]="")*valHighlight,0)</f>
        <v>0</v>
      </c>
      <c r="C106" s="24"/>
      <c r="D106" t="s">
        <v>105</v>
      </c>
      <c r="E106" s="35"/>
      <c r="F106" s="59">
        <v>56.64</v>
      </c>
      <c r="G106" s="72">
        <v>44</v>
      </c>
      <c r="H106" s="52">
        <f>Inventory_List_Table341418[[#This Row],[Enheds Pris]]*Inventory_List_Table341418[[#This Row],[Antal Lager]]</f>
        <v>2492.16</v>
      </c>
      <c r="I106" s="36"/>
      <c r="J106" s="36"/>
      <c r="K106" s="36"/>
      <c r="L106" s="35"/>
    </row>
    <row r="107" spans="2:12" ht="24" customHeight="1">
      <c r="B107" s="51">
        <f>IFERROR((Inventory_List_Table341418[[#This Row],[Antal Lager]]&lt;=Inventory_List_Table341418[[#This Row],[Genbestil ved antal]])*(Inventory_List_Table341418[[#This Row],[Kan ikke bestilles]]="")*valHighlight,0)</f>
        <v>0</v>
      </c>
      <c r="C107" s="24"/>
      <c r="D107" s="19"/>
      <c r="E107" s="35"/>
      <c r="F107" s="19"/>
      <c r="G107" s="19"/>
      <c r="H107" s="52">
        <f>Inventory_List_Table341418[[#This Row],[Enheds Pris]]*Inventory_List_Table341418[[#This Row],[Antal Lager]]</f>
        <v>0</v>
      </c>
      <c r="I107" s="36"/>
      <c r="J107" s="36"/>
      <c r="K107" s="36"/>
      <c r="L107" s="35"/>
    </row>
    <row r="108" spans="2:12" ht="24" customHeight="1">
      <c r="B108" s="51">
        <f>IFERROR((Inventory_List_Table341418[[#This Row],[Antal Lager]]&lt;=Inventory_List_Table341418[[#This Row],[Genbestil ved antal]])*(Inventory_List_Table341418[[#This Row],[Kan ikke bestilles]]="")*valHighlight,0)</f>
        <v>0</v>
      </c>
      <c r="C108" s="24" t="s">
        <v>540</v>
      </c>
      <c r="D108" t="s">
        <v>121</v>
      </c>
      <c r="E108" s="35"/>
      <c r="F108" s="26">
        <v>7.99</v>
      </c>
      <c r="G108" s="72">
        <v>0</v>
      </c>
      <c r="H108" s="52">
        <f>Inventory_List_Table341418[[#This Row],[Enheds Pris]]*Inventory_List_Table341418[[#This Row],[Antal Lager]]</f>
        <v>0</v>
      </c>
      <c r="I108" s="36"/>
      <c r="J108" s="36"/>
      <c r="K108" s="36"/>
      <c r="L108" s="35"/>
    </row>
    <row r="109" spans="2:12" ht="24" customHeight="1">
      <c r="B109" s="51">
        <f>IFERROR((Inventory_List_Table341418[[#This Row],[Antal Lager]]&lt;=Inventory_List_Table341418[[#This Row],[Genbestil ved antal]])*(Inventory_List_Table341418[[#This Row],[Kan ikke bestilles]]="")*valHighlight,0)</f>
        <v>0</v>
      </c>
      <c r="C109" s="24" t="s">
        <v>540</v>
      </c>
      <c r="D109" t="s">
        <v>122</v>
      </c>
      <c r="E109" s="35"/>
      <c r="F109" s="26">
        <v>8</v>
      </c>
      <c r="G109" s="72">
        <v>0</v>
      </c>
      <c r="H109" s="52">
        <f>Inventory_List_Table341418[[#This Row],[Enheds Pris]]*Inventory_List_Table341418[[#This Row],[Antal Lager]]</f>
        <v>0</v>
      </c>
      <c r="I109" s="36"/>
      <c r="J109" s="36"/>
      <c r="K109" s="36"/>
      <c r="L109" s="35"/>
    </row>
    <row r="110" spans="2:12" ht="24" customHeight="1">
      <c r="B110" s="51">
        <f>IFERROR((Inventory_List_Table341418[[#This Row],[Antal Lager]]&lt;=Inventory_List_Table341418[[#This Row],[Genbestil ved antal]])*(Inventory_List_Table341418[[#This Row],[Kan ikke bestilles]]="")*valHighlight,0)</f>
        <v>0</v>
      </c>
      <c r="C110" s="24" t="s">
        <v>540</v>
      </c>
      <c r="D110" t="s">
        <v>123</v>
      </c>
      <c r="E110" s="35"/>
      <c r="F110" s="26">
        <v>10.5</v>
      </c>
      <c r="G110" s="72">
        <v>0</v>
      </c>
      <c r="H110" s="52">
        <f>Inventory_List_Table341418[[#This Row],[Enheds Pris]]*Inventory_List_Table341418[[#This Row],[Antal Lager]]</f>
        <v>0</v>
      </c>
      <c r="I110" s="36"/>
      <c r="J110" s="36"/>
      <c r="K110" s="36"/>
      <c r="L110" s="35"/>
    </row>
    <row r="111" spans="2:12" ht="24" customHeight="1">
      <c r="B111" s="51">
        <f>IFERROR((Inventory_List_Table341418[[#This Row],[Antal Lager]]&lt;=Inventory_List_Table341418[[#This Row],[Genbestil ved antal]])*(Inventory_List_Table341418[[#This Row],[Kan ikke bestilles]]="")*valHighlight,0)</f>
        <v>0</v>
      </c>
      <c r="C111" s="24" t="s">
        <v>540</v>
      </c>
      <c r="D111" t="s">
        <v>124</v>
      </c>
      <c r="E111" s="35"/>
      <c r="F111" s="59">
        <v>19.7</v>
      </c>
      <c r="G111" s="72">
        <v>0</v>
      </c>
      <c r="H111" s="52">
        <f>Inventory_List_Table341418[[#This Row],[Enheds Pris]]*Inventory_List_Table341418[[#This Row],[Antal Lager]]</f>
        <v>0</v>
      </c>
      <c r="I111" s="36"/>
      <c r="J111" s="36"/>
      <c r="K111" s="36"/>
      <c r="L111" s="35"/>
    </row>
    <row r="112" spans="2:12" ht="24" customHeight="1">
      <c r="B112" s="51">
        <f>IFERROR((Inventory_List_Table341418[[#This Row],[Antal Lager]]&lt;=Inventory_List_Table341418[[#This Row],[Genbestil ved antal]])*(Inventory_List_Table341418[[#This Row],[Kan ikke bestilles]]="")*valHighlight,0)</f>
        <v>0</v>
      </c>
      <c r="C112" s="24" t="s">
        <v>540</v>
      </c>
      <c r="D112" t="s">
        <v>125</v>
      </c>
      <c r="E112" s="35"/>
      <c r="F112" s="59">
        <v>14.75</v>
      </c>
      <c r="G112" s="72">
        <v>42</v>
      </c>
      <c r="H112" s="52">
        <f>Inventory_List_Table341418[[#This Row],[Enheds Pris]]*Inventory_List_Table341418[[#This Row],[Antal Lager]]</f>
        <v>619.5</v>
      </c>
      <c r="I112" s="36"/>
      <c r="J112" s="36"/>
      <c r="K112" s="36"/>
      <c r="L112" s="35"/>
    </row>
    <row r="113" spans="2:12" ht="24" customHeight="1">
      <c r="B113" s="51">
        <f>IFERROR((Inventory_List_Table341418[[#This Row],[Antal Lager]]&lt;=Inventory_List_Table341418[[#This Row],[Genbestil ved antal]])*(Inventory_List_Table341418[[#This Row],[Kan ikke bestilles]]="")*valHighlight,0)</f>
        <v>0</v>
      </c>
      <c r="C113" s="24" t="s">
        <v>540</v>
      </c>
      <c r="D113" t="s">
        <v>126</v>
      </c>
      <c r="E113" s="35"/>
      <c r="F113" s="59">
        <v>14.75</v>
      </c>
      <c r="G113" s="72">
        <v>6</v>
      </c>
      <c r="H113" s="52">
        <f>Inventory_List_Table341418[[#This Row],[Enheds Pris]]*Inventory_List_Table341418[[#This Row],[Antal Lager]]</f>
        <v>88.5</v>
      </c>
      <c r="I113" s="36"/>
      <c r="J113" s="36"/>
      <c r="K113" s="36"/>
      <c r="L113" s="35"/>
    </row>
    <row r="114" spans="2:12" ht="24" customHeight="1">
      <c r="B114" s="51">
        <f>IFERROR((Inventory_List_Table341418[[#This Row],[Antal Lager]]&lt;=Inventory_List_Table341418[[#This Row],[Genbestil ved antal]])*(Inventory_List_Table341418[[#This Row],[Kan ikke bestilles]]="")*valHighlight,0)</f>
        <v>0</v>
      </c>
      <c r="C114" s="24" t="s">
        <v>540</v>
      </c>
      <c r="D114" t="s">
        <v>127</v>
      </c>
      <c r="E114" s="35"/>
      <c r="F114" s="26">
        <v>6.2</v>
      </c>
      <c r="G114" s="72">
        <v>8</v>
      </c>
      <c r="H114" s="52">
        <f>Inventory_List_Table341418[[#This Row],[Enheds Pris]]*Inventory_List_Table341418[[#This Row],[Antal Lager]]</f>
        <v>49.6</v>
      </c>
      <c r="I114" s="36"/>
      <c r="J114" s="36"/>
      <c r="K114" s="36"/>
      <c r="L114" s="35"/>
    </row>
    <row r="115" spans="2:12" ht="24" customHeight="1">
      <c r="B115" s="51">
        <f>IFERROR((Inventory_List_Table341418[[#This Row],[Antal Lager]]&lt;=Inventory_List_Table341418[[#This Row],[Genbestil ved antal]])*(Inventory_List_Table341418[[#This Row],[Kan ikke bestilles]]="")*valHighlight,0)</f>
        <v>0</v>
      </c>
      <c r="C115" s="24" t="s">
        <v>540</v>
      </c>
      <c r="D115" t="s">
        <v>128</v>
      </c>
      <c r="E115" s="35"/>
      <c r="F115" s="59">
        <v>11.8</v>
      </c>
      <c r="G115" s="72">
        <v>0</v>
      </c>
      <c r="H115" s="52">
        <f>Inventory_List_Table341418[[#This Row],[Enheds Pris]]*Inventory_List_Table341418[[#This Row],[Antal Lager]]</f>
        <v>0</v>
      </c>
      <c r="I115" s="36"/>
      <c r="J115" s="36"/>
      <c r="K115" s="36"/>
      <c r="L115" s="35"/>
    </row>
    <row r="116" spans="2:12" ht="24" customHeight="1">
      <c r="B116" s="51">
        <f>IFERROR((Inventory_List_Table341418[[#This Row],[Antal Lager]]&lt;=Inventory_List_Table341418[[#This Row],[Genbestil ved antal]])*(Inventory_List_Table341418[[#This Row],[Kan ikke bestilles]]="")*valHighlight,0)</f>
        <v>0</v>
      </c>
      <c r="C116" s="24" t="s">
        <v>540</v>
      </c>
      <c r="D116" t="s">
        <v>129</v>
      </c>
      <c r="E116" s="35"/>
      <c r="F116" s="59">
        <v>22.3</v>
      </c>
      <c r="G116" s="72">
        <v>0</v>
      </c>
      <c r="H116" s="52">
        <f>Inventory_List_Table341418[[#This Row],[Enheds Pris]]*Inventory_List_Table341418[[#This Row],[Antal Lager]]</f>
        <v>0</v>
      </c>
      <c r="I116" s="36"/>
      <c r="J116" s="36"/>
      <c r="K116" s="36"/>
      <c r="L116" s="35"/>
    </row>
    <row r="117" spans="2:12" ht="24" customHeight="1">
      <c r="B117" s="51">
        <f>IFERROR((Inventory_List_Table341418[[#This Row],[Antal Lager]]&lt;=Inventory_List_Table341418[[#This Row],[Genbestil ved antal]])*(Inventory_List_Table341418[[#This Row],[Kan ikke bestilles]]="")*valHighlight,0)</f>
        <v>0</v>
      </c>
      <c r="C117" s="24" t="s">
        <v>540</v>
      </c>
      <c r="D117" t="s">
        <v>130</v>
      </c>
      <c r="E117" s="35"/>
      <c r="F117" s="59">
        <v>74.19</v>
      </c>
      <c r="G117" s="72">
        <v>0</v>
      </c>
      <c r="H117" s="52">
        <f>Inventory_List_Table341418[[#This Row],[Enheds Pris]]*Inventory_List_Table341418[[#This Row],[Antal Lager]]</f>
        <v>0</v>
      </c>
      <c r="I117" s="36"/>
      <c r="J117" s="36"/>
      <c r="K117" s="36"/>
      <c r="L117" s="35"/>
    </row>
    <row r="118" spans="2:12" ht="24" customHeight="1">
      <c r="B118" s="51">
        <f>IFERROR((Inventory_List_Table341418[[#This Row],[Antal Lager]]&lt;=Inventory_List_Table341418[[#This Row],[Genbestil ved antal]])*(Inventory_List_Table341418[[#This Row],[Kan ikke bestilles]]="")*valHighlight,0)</f>
        <v>0</v>
      </c>
      <c r="C118" s="24"/>
      <c r="D118" s="19"/>
      <c r="E118" s="35"/>
      <c r="F118" s="59"/>
      <c r="G118" s="73"/>
      <c r="H118" s="52">
        <f>Inventory_List_Table341418[[#This Row],[Enheds Pris]]*Inventory_List_Table341418[[#This Row],[Antal Lager]]</f>
        <v>0</v>
      </c>
      <c r="I118" s="36"/>
      <c r="J118" s="36"/>
      <c r="K118" s="36"/>
      <c r="L118" s="35"/>
    </row>
    <row r="119" spans="2:12" ht="24" customHeight="1">
      <c r="B119" s="51">
        <f>IFERROR((Inventory_List_Table341418[[#This Row],[Antal Lager]]&lt;=Inventory_List_Table341418[[#This Row],[Genbestil ved antal]])*(Inventory_List_Table341418[[#This Row],[Kan ikke bestilles]]="")*valHighlight,0)</f>
        <v>0</v>
      </c>
      <c r="C119" s="24" t="s">
        <v>540</v>
      </c>
      <c r="D119" s="19" t="s">
        <v>131</v>
      </c>
      <c r="E119" s="35"/>
      <c r="F119" s="19">
        <v>3.32</v>
      </c>
      <c r="G119" s="19">
        <v>0</v>
      </c>
      <c r="H119" s="52">
        <f>Inventory_List_Table341418[[#This Row],[Enheds Pris]]*Inventory_List_Table341418[[#This Row],[Antal Lager]]</f>
        <v>0</v>
      </c>
      <c r="I119" s="36"/>
      <c r="J119" s="36"/>
      <c r="K119" s="36"/>
      <c r="L119" s="35"/>
    </row>
    <row r="120" spans="2:12" ht="24" customHeight="1">
      <c r="B120" s="51">
        <f>IFERROR((Inventory_List_Table341418[[#This Row],[Antal Lager]]&lt;=Inventory_List_Table341418[[#This Row],[Genbestil ved antal]])*(Inventory_List_Table341418[[#This Row],[Kan ikke bestilles]]="")*valHighlight,0)</f>
        <v>0</v>
      </c>
      <c r="C120" s="24" t="s">
        <v>540</v>
      </c>
      <c r="D120" t="s">
        <v>132</v>
      </c>
      <c r="E120" s="35"/>
      <c r="F120" s="59">
        <v>3.77</v>
      </c>
      <c r="G120" s="72">
        <v>31</v>
      </c>
      <c r="H120" s="52">
        <f>Inventory_List_Table341418[[#This Row],[Enheds Pris]]*Inventory_List_Table341418[[#This Row],[Antal Lager]]</f>
        <v>116.87</v>
      </c>
      <c r="I120" s="36"/>
      <c r="J120" s="36"/>
      <c r="K120" s="36"/>
      <c r="L120" s="35"/>
    </row>
    <row r="121" spans="2:12" ht="24" customHeight="1">
      <c r="B121" s="51">
        <f>IFERROR((Inventory_List_Table341418[[#This Row],[Antal Lager]]&lt;=Inventory_List_Table341418[[#This Row],[Genbestil ved antal]])*(Inventory_List_Table341418[[#This Row],[Kan ikke bestilles]]="")*valHighlight,0)</f>
        <v>0</v>
      </c>
      <c r="C121" s="24" t="s">
        <v>540</v>
      </c>
      <c r="D121" t="s">
        <v>133</v>
      </c>
      <c r="E121" s="35"/>
      <c r="F121" s="59">
        <v>10.35</v>
      </c>
      <c r="G121" s="72">
        <v>66</v>
      </c>
      <c r="H121" s="52">
        <f>Inventory_List_Table341418[[#This Row],[Enheds Pris]]*Inventory_List_Table341418[[#This Row],[Antal Lager]]</f>
        <v>683.1</v>
      </c>
      <c r="I121" s="36"/>
      <c r="J121" s="36"/>
      <c r="K121" s="36"/>
      <c r="L121" s="35"/>
    </row>
    <row r="122" spans="2:12" ht="24" customHeight="1">
      <c r="B122" s="51">
        <f>IFERROR((Inventory_List_Table341418[[#This Row],[Antal Lager]]&lt;=Inventory_List_Table341418[[#This Row],[Genbestil ved antal]])*(Inventory_List_Table341418[[#This Row],[Kan ikke bestilles]]="")*valHighlight,0)</f>
        <v>0</v>
      </c>
      <c r="C122" s="24" t="s">
        <v>540</v>
      </c>
      <c r="D122" t="s">
        <v>134</v>
      </c>
      <c r="E122" s="35"/>
      <c r="F122" s="59">
        <v>2.2999999999999998</v>
      </c>
      <c r="G122" s="72">
        <v>55</v>
      </c>
      <c r="H122" s="52">
        <f>Inventory_List_Table341418[[#This Row],[Enheds Pris]]*Inventory_List_Table341418[[#This Row],[Antal Lager]]</f>
        <v>126.49999999999999</v>
      </c>
      <c r="I122" s="36"/>
      <c r="J122" s="36"/>
      <c r="K122" s="36"/>
      <c r="L122" s="35"/>
    </row>
    <row r="123" spans="2:12" ht="24" customHeight="1">
      <c r="B123" s="51">
        <f>IFERROR((Inventory_List_Table341418[[#This Row],[Antal Lager]]&lt;=Inventory_List_Table341418[[#This Row],[Genbestil ved antal]])*(Inventory_List_Table341418[[#This Row],[Kan ikke bestilles]]="")*valHighlight,0)</f>
        <v>0</v>
      </c>
      <c r="C123" s="24" t="s">
        <v>540</v>
      </c>
      <c r="D123" t="s">
        <v>135</v>
      </c>
      <c r="E123" s="35"/>
      <c r="F123" s="59">
        <v>1.6</v>
      </c>
      <c r="G123" s="72">
        <v>72</v>
      </c>
      <c r="H123" s="52">
        <f>Inventory_List_Table341418[[#This Row],[Enheds Pris]]*Inventory_List_Table341418[[#This Row],[Antal Lager]]</f>
        <v>115.2</v>
      </c>
      <c r="I123" s="36"/>
      <c r="J123" s="36"/>
      <c r="K123" s="36"/>
      <c r="L123" s="35"/>
    </row>
    <row r="124" spans="2:12" ht="24" customHeight="1">
      <c r="B124" s="51">
        <f>IFERROR((Inventory_List_Table341418[[#This Row],[Antal Lager]]&lt;=Inventory_List_Table341418[[#This Row],[Genbestil ved antal]])*(Inventory_List_Table341418[[#This Row],[Kan ikke bestilles]]="")*valHighlight,0)</f>
        <v>0</v>
      </c>
      <c r="C124" s="24" t="s">
        <v>540</v>
      </c>
      <c r="D124" t="s">
        <v>136</v>
      </c>
      <c r="E124" s="35"/>
      <c r="F124" s="59">
        <v>5.34</v>
      </c>
      <c r="G124" s="72">
        <v>29</v>
      </c>
      <c r="H124" s="52">
        <f>Inventory_List_Table341418[[#This Row],[Enheds Pris]]*Inventory_List_Table341418[[#This Row],[Antal Lager]]</f>
        <v>154.85999999999999</v>
      </c>
      <c r="I124" s="36"/>
      <c r="J124" s="36"/>
      <c r="K124" s="36"/>
      <c r="L124" s="35"/>
    </row>
    <row r="125" spans="2:12" ht="24" customHeight="1">
      <c r="B125" s="51">
        <f>IFERROR((Inventory_List_Table341418[[#This Row],[Antal Lager]]&lt;=Inventory_List_Table341418[[#This Row],[Genbestil ved antal]])*(Inventory_List_Table341418[[#This Row],[Kan ikke bestilles]]="")*valHighlight,0)</f>
        <v>0</v>
      </c>
      <c r="C125" s="24" t="s">
        <v>540</v>
      </c>
      <c r="D125" t="s">
        <v>137</v>
      </c>
      <c r="E125" s="35"/>
      <c r="F125" s="59">
        <v>7.15</v>
      </c>
      <c r="G125" s="72">
        <v>96</v>
      </c>
      <c r="H125" s="52">
        <f>Inventory_List_Table341418[[#This Row],[Enheds Pris]]*Inventory_List_Table341418[[#This Row],[Antal Lager]]</f>
        <v>686.40000000000009</v>
      </c>
      <c r="I125" s="36"/>
      <c r="J125" s="36"/>
      <c r="K125" s="36"/>
      <c r="L125" s="35"/>
    </row>
    <row r="126" spans="2:12" ht="24" customHeight="1">
      <c r="B126" s="51">
        <f>IFERROR((Inventory_List_Table341418[[#This Row],[Antal Lager]]&lt;=Inventory_List_Table341418[[#This Row],[Genbestil ved antal]])*(Inventory_List_Table341418[[#This Row],[Kan ikke bestilles]]="")*valHighlight,0)</f>
        <v>0</v>
      </c>
      <c r="C126" s="24" t="s">
        <v>540</v>
      </c>
      <c r="D126" t="s">
        <v>533</v>
      </c>
      <c r="E126" s="35"/>
      <c r="F126" s="59">
        <v>1.89</v>
      </c>
      <c r="G126" s="72">
        <v>0</v>
      </c>
      <c r="H126" s="52">
        <f>Inventory_List_Table341418[[#This Row],[Enheds Pris]]*Inventory_List_Table341418[[#This Row],[Antal Lager]]</f>
        <v>0</v>
      </c>
      <c r="I126" s="36"/>
      <c r="J126" s="36"/>
      <c r="K126" s="36"/>
      <c r="L126" s="35"/>
    </row>
    <row r="127" spans="2:12" ht="24" customHeight="1">
      <c r="B127" s="51">
        <f>IFERROR((Inventory_List_Table341418[[#This Row],[Antal Lager]]&lt;=Inventory_List_Table341418[[#This Row],[Genbestil ved antal]])*(Inventory_List_Table341418[[#This Row],[Kan ikke bestilles]]="")*valHighlight,0)</f>
        <v>0</v>
      </c>
      <c r="C127" s="24" t="s">
        <v>540</v>
      </c>
      <c r="D127" t="s">
        <v>138</v>
      </c>
      <c r="E127" s="35"/>
      <c r="F127" s="59">
        <v>4.17</v>
      </c>
      <c r="G127" s="72">
        <v>23</v>
      </c>
      <c r="H127" s="52">
        <f>Inventory_List_Table341418[[#This Row],[Enheds Pris]]*Inventory_List_Table341418[[#This Row],[Antal Lager]]</f>
        <v>95.91</v>
      </c>
      <c r="I127" s="36"/>
      <c r="J127" s="36"/>
      <c r="K127" s="36"/>
      <c r="L127" s="35"/>
    </row>
    <row r="128" spans="2:12" ht="24" customHeight="1">
      <c r="B128" s="51">
        <f>IFERROR((Inventory_List_Table341418[[#This Row],[Antal Lager]]&lt;=Inventory_List_Table341418[[#This Row],[Genbestil ved antal]])*(Inventory_List_Table341418[[#This Row],[Kan ikke bestilles]]="")*valHighlight,0)</f>
        <v>0</v>
      </c>
      <c r="C128" s="24" t="s">
        <v>540</v>
      </c>
      <c r="D128" t="s">
        <v>139</v>
      </c>
      <c r="E128" s="35"/>
      <c r="F128" s="59">
        <v>10.1</v>
      </c>
      <c r="G128" s="72">
        <v>0</v>
      </c>
      <c r="H128" s="52">
        <f>Inventory_List_Table341418[[#This Row],[Enheds Pris]]*Inventory_List_Table341418[[#This Row],[Antal Lager]]</f>
        <v>0</v>
      </c>
      <c r="I128" s="36"/>
      <c r="J128" s="36"/>
      <c r="K128" s="36"/>
      <c r="L128" s="35"/>
    </row>
    <row r="129" spans="2:12" ht="24" customHeight="1">
      <c r="B129" s="51">
        <f>IFERROR((Inventory_List_Table341418[[#This Row],[Antal Lager]]&lt;=Inventory_List_Table341418[[#This Row],[Genbestil ved antal]])*(Inventory_List_Table341418[[#This Row],[Kan ikke bestilles]]="")*valHighlight,0)</f>
        <v>0</v>
      </c>
      <c r="C129" s="24" t="s">
        <v>540</v>
      </c>
      <c r="D129" t="s">
        <v>140</v>
      </c>
      <c r="E129" s="35"/>
      <c r="F129" s="59">
        <v>4.25</v>
      </c>
      <c r="G129" s="72">
        <v>75</v>
      </c>
      <c r="H129" s="52">
        <f>Inventory_List_Table341418[[#This Row],[Enheds Pris]]*Inventory_List_Table341418[[#This Row],[Antal Lager]]</f>
        <v>318.75</v>
      </c>
      <c r="I129" s="36"/>
      <c r="J129" s="36"/>
      <c r="K129" s="36"/>
      <c r="L129" s="35"/>
    </row>
    <row r="130" spans="2:12" ht="24" customHeight="1">
      <c r="B130" s="51">
        <f>IFERROR((Inventory_List_Table341418[[#This Row],[Antal Lager]]&lt;=Inventory_List_Table341418[[#This Row],[Genbestil ved antal]])*(Inventory_List_Table341418[[#This Row],[Kan ikke bestilles]]="")*valHighlight,0)</f>
        <v>0</v>
      </c>
      <c r="C130" s="24" t="s">
        <v>540</v>
      </c>
      <c r="D130" t="s">
        <v>141</v>
      </c>
      <c r="E130" s="35"/>
      <c r="F130" s="59">
        <v>4.1900000000000004</v>
      </c>
      <c r="G130" s="72">
        <v>0</v>
      </c>
      <c r="H130" s="52">
        <f>Inventory_List_Table341418[[#This Row],[Enheds Pris]]*Inventory_List_Table341418[[#This Row],[Antal Lager]]</f>
        <v>0</v>
      </c>
      <c r="I130" s="36"/>
      <c r="J130" s="36"/>
      <c r="K130" s="36"/>
      <c r="L130" s="35"/>
    </row>
    <row r="131" spans="2:12" ht="24" customHeight="1">
      <c r="B131" s="51">
        <f>IFERROR((Inventory_List_Table341418[[#This Row],[Antal Lager]]&lt;=Inventory_List_Table341418[[#This Row],[Genbestil ved antal]])*(Inventory_List_Table341418[[#This Row],[Kan ikke bestilles]]="")*valHighlight,0)</f>
        <v>0</v>
      </c>
      <c r="C131" s="24" t="s">
        <v>540</v>
      </c>
      <c r="D131" t="s">
        <v>142</v>
      </c>
      <c r="E131" s="35"/>
      <c r="F131" s="59">
        <v>8.35</v>
      </c>
      <c r="G131" s="72">
        <v>0</v>
      </c>
      <c r="H131" s="52">
        <f>Inventory_List_Table341418[[#This Row],[Enheds Pris]]*Inventory_List_Table341418[[#This Row],[Antal Lager]]</f>
        <v>0</v>
      </c>
      <c r="I131" s="36"/>
      <c r="J131" s="36"/>
      <c r="K131" s="36"/>
      <c r="L131" s="35"/>
    </row>
    <row r="132" spans="2:12" ht="24" customHeight="1">
      <c r="B132" s="51">
        <f>IFERROR((Inventory_List_Table341418[[#This Row],[Antal Lager]]&lt;=Inventory_List_Table341418[[#This Row],[Genbestil ved antal]])*(Inventory_List_Table341418[[#This Row],[Kan ikke bestilles]]="")*valHighlight,0)</f>
        <v>0</v>
      </c>
      <c r="C132" s="24" t="s">
        <v>540</v>
      </c>
      <c r="D132" t="s">
        <v>143</v>
      </c>
      <c r="E132" s="35"/>
      <c r="F132" s="59">
        <v>4.17</v>
      </c>
      <c r="G132" s="72">
        <v>29</v>
      </c>
      <c r="H132" s="52">
        <f>Inventory_List_Table341418[[#This Row],[Enheds Pris]]*Inventory_List_Table341418[[#This Row],[Antal Lager]]</f>
        <v>120.92999999999999</v>
      </c>
      <c r="I132" s="36"/>
      <c r="J132" s="36"/>
      <c r="K132" s="36"/>
      <c r="L132" s="35"/>
    </row>
    <row r="133" spans="2:12" ht="24" customHeight="1">
      <c r="B133" s="51">
        <f>IFERROR((Inventory_List_Table341418[[#This Row],[Antal Lager]]&lt;=Inventory_List_Table341418[[#This Row],[Genbestil ved antal]])*(Inventory_List_Table341418[[#This Row],[Kan ikke bestilles]]="")*valHighlight,0)</f>
        <v>0</v>
      </c>
      <c r="C133" s="24" t="s">
        <v>540</v>
      </c>
      <c r="D133" t="s">
        <v>144</v>
      </c>
      <c r="E133" s="35"/>
      <c r="F133" s="59">
        <v>4.17</v>
      </c>
      <c r="G133" s="72">
        <v>144</v>
      </c>
      <c r="H133" s="52">
        <f>Inventory_List_Table341418[[#This Row],[Enheds Pris]]*Inventory_List_Table341418[[#This Row],[Antal Lager]]</f>
        <v>600.48</v>
      </c>
      <c r="I133" s="36"/>
      <c r="J133" s="36"/>
      <c r="K133" s="36"/>
      <c r="L133" s="35"/>
    </row>
    <row r="134" spans="2:12" ht="24" customHeight="1">
      <c r="B134" s="51">
        <f>IFERROR((Inventory_List_Table341418[[#This Row],[Antal Lager]]&lt;=Inventory_List_Table341418[[#This Row],[Genbestil ved antal]])*(Inventory_List_Table341418[[#This Row],[Kan ikke bestilles]]="")*valHighlight,0)</f>
        <v>0</v>
      </c>
      <c r="C134" s="24" t="s">
        <v>540</v>
      </c>
      <c r="D134" t="s">
        <v>145</v>
      </c>
      <c r="E134" s="35"/>
      <c r="F134" s="59">
        <v>16.03</v>
      </c>
      <c r="G134" s="72">
        <v>0</v>
      </c>
      <c r="H134" s="52">
        <f>Inventory_List_Table341418[[#This Row],[Enheds Pris]]*Inventory_List_Table341418[[#This Row],[Antal Lager]]</f>
        <v>0</v>
      </c>
      <c r="I134" s="36"/>
      <c r="J134" s="36"/>
      <c r="K134" s="36"/>
      <c r="L134" s="35"/>
    </row>
    <row r="135" spans="2:12" ht="24" customHeight="1">
      <c r="B135" s="51">
        <f>IFERROR((Inventory_List_Table341418[[#This Row],[Antal Lager]]&lt;=Inventory_List_Table341418[[#This Row],[Genbestil ved antal]])*(Inventory_List_Table341418[[#This Row],[Kan ikke bestilles]]="")*valHighlight,0)</f>
        <v>0</v>
      </c>
      <c r="C135" s="24" t="s">
        <v>540</v>
      </c>
      <c r="D135" s="19" t="s">
        <v>146</v>
      </c>
      <c r="E135" s="35"/>
      <c r="F135" s="59">
        <v>3.32</v>
      </c>
      <c r="G135" s="73">
        <v>13</v>
      </c>
      <c r="H135" s="52">
        <f>Inventory_List_Table341418[[#This Row],[Enheds Pris]]*Inventory_List_Table341418[[#This Row],[Antal Lager]]</f>
        <v>43.16</v>
      </c>
      <c r="I135" s="36"/>
      <c r="J135" s="36"/>
      <c r="K135" s="36"/>
      <c r="L135" s="35"/>
    </row>
    <row r="136" spans="2:12" ht="24" customHeight="1">
      <c r="B136" s="51">
        <f>IFERROR((Inventory_List_Table341418[[#This Row],[Antal Lager]]&lt;=Inventory_List_Table341418[[#This Row],[Genbestil ved antal]])*(Inventory_List_Table341418[[#This Row],[Kan ikke bestilles]]="")*valHighlight,0)</f>
        <v>0</v>
      </c>
      <c r="C136" s="24"/>
      <c r="D136" s="19"/>
      <c r="E136" s="35"/>
      <c r="F136" s="19"/>
      <c r="G136" s="19"/>
      <c r="H136" s="52">
        <f>Inventory_List_Table341418[[#This Row],[Enheds Pris]]*Inventory_List_Table341418[[#This Row],[Antal Lager]]</f>
        <v>0</v>
      </c>
      <c r="I136" s="36"/>
      <c r="J136" s="36"/>
      <c r="K136" s="36"/>
      <c r="L136" s="35"/>
    </row>
    <row r="137" spans="2:12" ht="24" customHeight="1">
      <c r="B137" s="51">
        <f>IFERROR((Inventory_List_Table341418[[#This Row],[Antal Lager]]&lt;=Inventory_List_Table341418[[#This Row],[Genbestil ved antal]])*(Inventory_List_Table341418[[#This Row],[Kan ikke bestilles]]="")*valHighlight,0)</f>
        <v>0</v>
      </c>
      <c r="C137" s="24" t="s">
        <v>162</v>
      </c>
      <c r="D137" t="s">
        <v>150</v>
      </c>
      <c r="E137" s="35"/>
      <c r="F137" s="59">
        <v>0</v>
      </c>
      <c r="G137" s="72">
        <v>20</v>
      </c>
      <c r="H137" s="52">
        <f>Inventory_List_Table341418[[#This Row],[Enheds Pris]]*Inventory_List_Table341418[[#This Row],[Antal Lager]]</f>
        <v>0</v>
      </c>
      <c r="I137" s="36"/>
      <c r="J137" s="36"/>
      <c r="K137" s="36"/>
      <c r="L137" s="35"/>
    </row>
    <row r="138" spans="2:12" ht="24" customHeight="1">
      <c r="B138" s="51">
        <f>IFERROR((Inventory_List_Table341418[[#This Row],[Antal Lager]]&lt;=Inventory_List_Table341418[[#This Row],[Genbestil ved antal]])*(Inventory_List_Table341418[[#This Row],[Kan ikke bestilles]]="")*valHighlight,0)</f>
        <v>0</v>
      </c>
      <c r="C138" s="24" t="s">
        <v>162</v>
      </c>
      <c r="D138" t="s">
        <v>151</v>
      </c>
      <c r="E138" s="35"/>
      <c r="F138" s="59">
        <v>115.35</v>
      </c>
      <c r="G138" s="72">
        <v>0.5</v>
      </c>
      <c r="H138" s="52">
        <f>Inventory_List_Table341418[[#This Row],[Enheds Pris]]*Inventory_List_Table341418[[#This Row],[Antal Lager]]</f>
        <v>57.674999999999997</v>
      </c>
      <c r="I138" s="36"/>
      <c r="J138" s="36"/>
      <c r="K138" s="36"/>
      <c r="L138" s="35"/>
    </row>
    <row r="139" spans="2:12" ht="24" customHeight="1">
      <c r="B139" s="51">
        <f>IFERROR((Inventory_List_Table341418[[#This Row],[Antal Lager]]&lt;=Inventory_List_Table341418[[#This Row],[Genbestil ved antal]])*(Inventory_List_Table341418[[#This Row],[Kan ikke bestilles]]="")*valHighlight,0)</f>
        <v>0</v>
      </c>
      <c r="C139" s="24" t="s">
        <v>162</v>
      </c>
      <c r="D139" t="s">
        <v>152</v>
      </c>
      <c r="E139" s="35"/>
      <c r="F139" s="59">
        <v>0</v>
      </c>
      <c r="G139" s="72">
        <v>7</v>
      </c>
      <c r="H139" s="52">
        <f>Inventory_List_Table341418[[#This Row],[Enheds Pris]]*Inventory_List_Table341418[[#This Row],[Antal Lager]]</f>
        <v>0</v>
      </c>
      <c r="I139" s="36"/>
      <c r="J139" s="36"/>
      <c r="K139" s="36"/>
      <c r="L139" s="35"/>
    </row>
    <row r="140" spans="2:12" ht="24" customHeight="1">
      <c r="B140" s="51">
        <f>IFERROR((Inventory_List_Table341418[[#This Row],[Antal Lager]]&lt;=Inventory_List_Table341418[[#This Row],[Genbestil ved antal]])*(Inventory_List_Table341418[[#This Row],[Kan ikke bestilles]]="")*valHighlight,0)</f>
        <v>0</v>
      </c>
      <c r="C140" s="24" t="s">
        <v>162</v>
      </c>
      <c r="D140" t="s">
        <v>153</v>
      </c>
      <c r="E140" s="35"/>
      <c r="F140" s="59">
        <v>50.15</v>
      </c>
      <c r="G140" s="72">
        <v>1</v>
      </c>
      <c r="H140" s="52">
        <f>Inventory_List_Table341418[[#This Row],[Enheds Pris]]*Inventory_List_Table341418[[#This Row],[Antal Lager]]</f>
        <v>50.15</v>
      </c>
      <c r="I140" s="36"/>
      <c r="J140" s="36"/>
      <c r="K140" s="36"/>
      <c r="L140" s="35"/>
    </row>
    <row r="141" spans="2:12" ht="24" customHeight="1">
      <c r="B141" s="51">
        <f>IFERROR((Inventory_List_Table341418[[#This Row],[Antal Lager]]&lt;=Inventory_List_Table341418[[#This Row],[Genbestil ved antal]])*(Inventory_List_Table341418[[#This Row],[Kan ikke bestilles]]="")*valHighlight,0)</f>
        <v>0</v>
      </c>
      <c r="C141" s="24" t="s">
        <v>162</v>
      </c>
      <c r="D141" t="s">
        <v>154</v>
      </c>
      <c r="E141" s="35"/>
      <c r="F141" s="59">
        <v>9.49</v>
      </c>
      <c r="G141" s="72">
        <v>23</v>
      </c>
      <c r="H141" s="52">
        <f>Inventory_List_Table341418[[#This Row],[Enheds Pris]]*Inventory_List_Table341418[[#This Row],[Antal Lager]]</f>
        <v>218.27</v>
      </c>
      <c r="I141" s="36"/>
      <c r="J141" s="36"/>
      <c r="K141" s="36"/>
      <c r="L141" s="35"/>
    </row>
    <row r="142" spans="2:12" ht="24" customHeight="1">
      <c r="B142" s="51">
        <f>IFERROR((Inventory_List_Table341418[[#This Row],[Antal Lager]]&lt;=Inventory_List_Table341418[[#This Row],[Genbestil ved antal]])*(Inventory_List_Table341418[[#This Row],[Kan ikke bestilles]]="")*valHighlight,0)</f>
        <v>0</v>
      </c>
      <c r="C142" s="24" t="s">
        <v>162</v>
      </c>
      <c r="D142" t="s">
        <v>155</v>
      </c>
      <c r="E142" s="35"/>
      <c r="F142" s="59">
        <v>0</v>
      </c>
      <c r="G142" s="72">
        <v>0</v>
      </c>
      <c r="H142" s="52">
        <f>Inventory_List_Table341418[[#This Row],[Enheds Pris]]*Inventory_List_Table341418[[#This Row],[Antal Lager]]</f>
        <v>0</v>
      </c>
      <c r="I142" s="36"/>
      <c r="J142" s="36"/>
      <c r="K142" s="36"/>
      <c r="L142" s="35"/>
    </row>
    <row r="143" spans="2:12" ht="24" customHeight="1">
      <c r="B143" s="51">
        <f>IFERROR((Inventory_List_Table341418[[#This Row],[Antal Lager]]&lt;=Inventory_List_Table341418[[#This Row],[Genbestil ved antal]])*(Inventory_List_Table341418[[#This Row],[Kan ikke bestilles]]="")*valHighlight,0)</f>
        <v>0</v>
      </c>
      <c r="C143" s="24" t="s">
        <v>162</v>
      </c>
      <c r="D143" t="s">
        <v>156</v>
      </c>
      <c r="E143" s="35"/>
      <c r="F143" s="59">
        <v>286</v>
      </c>
      <c r="G143" s="72">
        <v>0</v>
      </c>
      <c r="H143" s="52">
        <f>Inventory_List_Table341418[[#This Row],[Enheds Pris]]*Inventory_List_Table341418[[#This Row],[Antal Lager]]</f>
        <v>0</v>
      </c>
      <c r="I143" s="36"/>
      <c r="J143" s="36"/>
      <c r="K143" s="36"/>
      <c r="L143" s="35"/>
    </row>
    <row r="144" spans="2:12" ht="24" customHeight="1">
      <c r="B144" s="51">
        <f>IFERROR((Inventory_List_Table341418[[#This Row],[Antal Lager]]&lt;=Inventory_List_Table341418[[#This Row],[Genbestil ved antal]])*(Inventory_List_Table341418[[#This Row],[Kan ikke bestilles]]="")*valHighlight,0)</f>
        <v>0</v>
      </c>
      <c r="C144" s="24"/>
      <c r="D144" s="19"/>
      <c r="E144" s="35"/>
      <c r="F144" s="19"/>
      <c r="G144" s="19"/>
      <c r="H144" s="52">
        <f>Inventory_List_Table341418[[#This Row],[Enheds Pris]]*Inventory_List_Table341418[[#This Row],[Antal Lager]]</f>
        <v>0</v>
      </c>
      <c r="I144" s="36"/>
      <c r="J144" s="36"/>
      <c r="K144" s="36"/>
      <c r="L144" s="35"/>
    </row>
    <row r="145" spans="2:12" ht="24" customHeight="1">
      <c r="B145" s="51">
        <f>IFERROR((Inventory_List_Table341418[[#This Row],[Antal Lager]]&lt;=Inventory_List_Table341418[[#This Row],[Genbestil ved antal]])*(Inventory_List_Table341418[[#This Row],[Kan ikke bestilles]]="")*valHighlight,0)</f>
        <v>0</v>
      </c>
      <c r="C145" s="24" t="s">
        <v>514</v>
      </c>
      <c r="D145" t="s">
        <v>157</v>
      </c>
      <c r="E145" s="35"/>
      <c r="F145" s="59">
        <v>0</v>
      </c>
      <c r="G145" s="72">
        <v>0</v>
      </c>
      <c r="H145" s="52">
        <f>Inventory_List_Table341418[[#This Row],[Enheds Pris]]*Inventory_List_Table341418[[#This Row],[Antal Lager]]</f>
        <v>0</v>
      </c>
      <c r="I145" s="36"/>
      <c r="J145" s="36"/>
      <c r="K145" s="36"/>
      <c r="L145" s="35"/>
    </row>
    <row r="146" spans="2:12" ht="24" customHeight="1">
      <c r="B146" s="51">
        <f>IFERROR((Inventory_List_Table341418[[#This Row],[Antal Lager]]&lt;=Inventory_List_Table341418[[#This Row],[Genbestil ved antal]])*(Inventory_List_Table341418[[#This Row],[Kan ikke bestilles]]="")*valHighlight,0)</f>
        <v>0</v>
      </c>
      <c r="C146" s="24" t="s">
        <v>514</v>
      </c>
      <c r="D146" t="s">
        <v>534</v>
      </c>
      <c r="E146" s="35"/>
      <c r="F146" s="59">
        <v>7.91</v>
      </c>
      <c r="G146" s="72">
        <v>1</v>
      </c>
      <c r="H146" s="52">
        <f>Inventory_List_Table341418[[#This Row],[Enheds Pris]]*Inventory_List_Table341418[[#This Row],[Antal Lager]]</f>
        <v>7.91</v>
      </c>
      <c r="I146" s="36"/>
      <c r="J146" s="36"/>
      <c r="K146" s="36"/>
      <c r="L146" s="35"/>
    </row>
    <row r="147" spans="2:12" ht="24" customHeight="1">
      <c r="B147" s="51">
        <f>IFERROR((Inventory_List_Table341418[[#This Row],[Antal Lager]]&lt;=Inventory_List_Table341418[[#This Row],[Genbestil ved antal]])*(Inventory_List_Table341418[[#This Row],[Kan ikke bestilles]]="")*valHighlight,0)</f>
        <v>0</v>
      </c>
      <c r="C147" s="24" t="s">
        <v>514</v>
      </c>
      <c r="D147" t="s">
        <v>158</v>
      </c>
      <c r="E147" s="35"/>
      <c r="F147" s="59">
        <v>16.48</v>
      </c>
      <c r="G147" s="72">
        <v>2</v>
      </c>
      <c r="H147" s="52">
        <f>Inventory_List_Table341418[[#This Row],[Enheds Pris]]*Inventory_List_Table341418[[#This Row],[Antal Lager]]</f>
        <v>32.96</v>
      </c>
      <c r="I147" s="36"/>
      <c r="J147" s="36"/>
      <c r="K147" s="36"/>
      <c r="L147" s="35"/>
    </row>
    <row r="148" spans="2:12" ht="24" customHeight="1">
      <c r="B148" s="51">
        <f>IFERROR((Inventory_List_Table341418[[#This Row],[Antal Lager]]&lt;=Inventory_List_Table341418[[#This Row],[Genbestil ved antal]])*(Inventory_List_Table341418[[#This Row],[Kan ikke bestilles]]="")*valHighlight,0)</f>
        <v>0</v>
      </c>
      <c r="C148" s="24" t="s">
        <v>514</v>
      </c>
      <c r="D148" t="s">
        <v>159</v>
      </c>
      <c r="E148" s="35"/>
      <c r="F148" s="59">
        <v>0</v>
      </c>
      <c r="G148" s="72">
        <f>E148</f>
        <v>0</v>
      </c>
      <c r="H148" s="52">
        <f>Inventory_List_Table341418[[#This Row],[Enheds Pris]]*Inventory_List_Table341418[[#This Row],[Antal Lager]]</f>
        <v>0</v>
      </c>
      <c r="I148" s="36"/>
      <c r="J148" s="36"/>
      <c r="K148" s="36"/>
      <c r="L148" s="35"/>
    </row>
    <row r="149" spans="2:12" ht="24" customHeight="1">
      <c r="B149" s="51">
        <f>IFERROR((Inventory_List_Table341418[[#This Row],[Antal Lager]]&lt;=Inventory_List_Table341418[[#This Row],[Genbestil ved antal]])*(Inventory_List_Table341418[[#This Row],[Kan ikke bestilles]]="")*valHighlight,0)</f>
        <v>0</v>
      </c>
      <c r="C149" s="24" t="s">
        <v>514</v>
      </c>
      <c r="D149" t="s">
        <v>160</v>
      </c>
      <c r="E149" s="35"/>
      <c r="F149" s="59">
        <v>15</v>
      </c>
      <c r="G149" s="72">
        <v>14</v>
      </c>
      <c r="H149" s="52">
        <f>Inventory_List_Table341418[[#This Row],[Enheds Pris]]*Inventory_List_Table341418[[#This Row],[Antal Lager]]</f>
        <v>210</v>
      </c>
      <c r="I149" s="36"/>
      <c r="J149" s="36"/>
      <c r="K149" s="36"/>
      <c r="L149" s="35"/>
    </row>
    <row r="150" spans="2:12" ht="24" customHeight="1">
      <c r="B150" s="51">
        <f>IFERROR((Inventory_List_Table341418[[#This Row],[Antal Lager]]&lt;=Inventory_List_Table341418[[#This Row],[Genbestil ved antal]])*(Inventory_List_Table341418[[#This Row],[Kan ikke bestilles]]="")*valHighlight,0)</f>
        <v>0</v>
      </c>
      <c r="C150" s="24" t="s">
        <v>514</v>
      </c>
      <c r="D150" t="s">
        <v>535</v>
      </c>
      <c r="E150" s="35"/>
      <c r="F150" s="59">
        <v>19.940000000000001</v>
      </c>
      <c r="G150" s="72">
        <v>8</v>
      </c>
      <c r="H150" s="52">
        <f>Inventory_List_Table341418[[#This Row],[Enheds Pris]]*Inventory_List_Table341418[[#This Row],[Antal Lager]]</f>
        <v>159.52000000000001</v>
      </c>
      <c r="I150" s="36"/>
      <c r="J150" s="36"/>
      <c r="K150" s="36"/>
      <c r="L150" s="35"/>
    </row>
    <row r="151" spans="2:12" ht="24" customHeight="1">
      <c r="B151" s="51">
        <f>IFERROR((Inventory_List_Table341418[[#This Row],[Antal Lager]]&lt;=Inventory_List_Table341418[[#This Row],[Genbestil ved antal]])*(Inventory_List_Table341418[[#This Row],[Kan ikke bestilles]]="")*valHighlight,0)</f>
        <v>0</v>
      </c>
      <c r="C151" s="24" t="s">
        <v>514</v>
      </c>
      <c r="D151" t="s">
        <v>536</v>
      </c>
      <c r="E151" s="35"/>
      <c r="F151" s="59">
        <v>46.4</v>
      </c>
      <c r="G151" s="72">
        <v>3</v>
      </c>
      <c r="H151" s="52">
        <f>Inventory_List_Table341418[[#This Row],[Enheds Pris]]*Inventory_List_Table341418[[#This Row],[Antal Lager]]</f>
        <v>139.19999999999999</v>
      </c>
      <c r="I151" s="36"/>
      <c r="J151" s="36"/>
      <c r="K151" s="36"/>
      <c r="L151" s="35"/>
    </row>
    <row r="152" spans="2:12" ht="24" customHeight="1">
      <c r="B152" s="51">
        <f>IFERROR((Inventory_List_Table341418[[#This Row],[Antal Lager]]&lt;=Inventory_List_Table341418[[#This Row],[Genbestil ved antal]])*(Inventory_List_Table341418[[#This Row],[Kan ikke bestilles]]="")*valHighlight,0)</f>
        <v>0</v>
      </c>
      <c r="C152" s="24" t="s">
        <v>514</v>
      </c>
      <c r="D152" t="s">
        <v>161</v>
      </c>
      <c r="E152" s="35"/>
      <c r="F152" s="59">
        <v>2.08</v>
      </c>
      <c r="G152" s="72">
        <v>2</v>
      </c>
      <c r="H152" s="52">
        <f>Inventory_List_Table341418[[#This Row],[Enheds Pris]]*Inventory_List_Table341418[[#This Row],[Antal Lager]]</f>
        <v>4.16</v>
      </c>
      <c r="I152" s="36"/>
      <c r="J152" s="36"/>
      <c r="K152" s="36"/>
      <c r="L152" s="35"/>
    </row>
    <row r="153" spans="2:12" ht="24" customHeight="1">
      <c r="B153" s="51">
        <f>IFERROR((Inventory_List_Table341418[[#This Row],[Antal Lager]]&lt;=Inventory_List_Table341418[[#This Row],[Genbestil ved antal]])*(Inventory_List_Table341418[[#This Row],[Kan ikke bestilles]]="")*valHighlight,0)</f>
        <v>0</v>
      </c>
      <c r="C153" s="24"/>
      <c r="D153" s="19"/>
      <c r="E153" s="35"/>
      <c r="F153" s="59"/>
      <c r="G153" s="73"/>
      <c r="H153" s="52">
        <f>Inventory_List_Table341418[[#This Row],[Enheds Pris]]*Inventory_List_Table341418[[#This Row],[Antal Lager]]</f>
        <v>0</v>
      </c>
      <c r="I153" s="36"/>
      <c r="J153" s="36"/>
      <c r="K153" s="36"/>
      <c r="L153" s="35"/>
    </row>
    <row r="154" spans="2:12" ht="24" customHeight="1">
      <c r="B154" s="51">
        <f>IFERROR((Inventory_List_Table341418[[#This Row],[Antal Lager]]&lt;=Inventory_List_Table341418[[#This Row],[Genbestil ved antal]])*(Inventory_List_Table341418[[#This Row],[Kan ikke bestilles]]="")*valHighlight,0)</f>
        <v>0</v>
      </c>
      <c r="C154" s="24"/>
      <c r="D154" s="19"/>
      <c r="E154" s="35"/>
      <c r="F154" s="59"/>
      <c r="G154" s="73"/>
      <c r="H154" s="52">
        <f>Inventory_List_Table341418[[#This Row],[Enheds Pris]]*Inventory_List_Table341418[[#This Row],[Antal Lager]]</f>
        <v>0</v>
      </c>
      <c r="I154" s="36"/>
      <c r="J154" s="36"/>
      <c r="K154" s="36"/>
      <c r="L154" s="35"/>
    </row>
    <row r="155" spans="2:12" ht="24" customHeight="1">
      <c r="B155" s="51">
        <f>IFERROR((Inventory_List_Table341418[[#This Row],[Antal Lager]]&lt;=Inventory_List_Table341418[[#This Row],[Genbestil ved antal]])*(Inventory_List_Table341418[[#This Row],[Kan ikke bestilles]]="")*valHighlight,0)</f>
        <v>0</v>
      </c>
      <c r="C155" s="24" t="s">
        <v>514</v>
      </c>
      <c r="D155" t="s">
        <v>537</v>
      </c>
      <c r="E155" s="35"/>
      <c r="F155" s="59">
        <v>1.3</v>
      </c>
      <c r="G155" s="72">
        <v>0</v>
      </c>
      <c r="H155" s="52">
        <f>Inventory_List_Table341418[[#This Row],[Enheds Pris]]*Inventory_List_Table341418[[#This Row],[Antal Lager]]</f>
        <v>0</v>
      </c>
      <c r="I155" s="36"/>
      <c r="J155" s="36"/>
      <c r="K155" s="36"/>
      <c r="L155" s="35"/>
    </row>
    <row r="156" spans="2:12" ht="24" customHeight="1">
      <c r="B156" s="51">
        <f>IFERROR((Inventory_List_Table341418[[#This Row],[Antal Lager]]&lt;=Inventory_List_Table341418[[#This Row],[Genbestil ved antal]])*(Inventory_List_Table341418[[#This Row],[Kan ikke bestilles]]="")*valHighlight,0)</f>
        <v>0</v>
      </c>
      <c r="C156" s="24" t="s">
        <v>514</v>
      </c>
      <c r="D156" t="s">
        <v>202</v>
      </c>
      <c r="E156" s="35"/>
      <c r="F156" s="59">
        <v>0</v>
      </c>
      <c r="G156" s="72">
        <v>1500</v>
      </c>
      <c r="H156" s="52">
        <f>Inventory_List_Table341418[[#This Row],[Enheds Pris]]*Inventory_List_Table341418[[#This Row],[Antal Lager]]</f>
        <v>0</v>
      </c>
      <c r="I156" s="36"/>
      <c r="J156" s="36"/>
      <c r="K156" s="36"/>
      <c r="L156" s="35"/>
    </row>
    <row r="157" spans="2:12" ht="24" customHeight="1">
      <c r="B157" s="51">
        <f>IFERROR((Inventory_List_Table341418[[#This Row],[Antal Lager]]&lt;=Inventory_List_Table341418[[#This Row],[Genbestil ved antal]])*(Inventory_List_Table341418[[#This Row],[Kan ikke bestilles]]="")*valHighlight,0)</f>
        <v>0</v>
      </c>
      <c r="C157" s="24" t="s">
        <v>514</v>
      </c>
      <c r="D157" t="s">
        <v>203</v>
      </c>
      <c r="E157" s="35"/>
      <c r="F157" s="59">
        <v>0</v>
      </c>
      <c r="G157" s="72">
        <v>0</v>
      </c>
      <c r="H157" s="52">
        <f>Inventory_List_Table341418[[#This Row],[Enheds Pris]]*Inventory_List_Table341418[[#This Row],[Antal Lager]]</f>
        <v>0</v>
      </c>
      <c r="I157" s="36"/>
      <c r="J157" s="36"/>
      <c r="K157" s="36"/>
      <c r="L157" s="35"/>
    </row>
    <row r="158" spans="2:12" ht="24" customHeight="1">
      <c r="B158" s="51">
        <f>IFERROR((Inventory_List_Table341418[[#This Row],[Antal Lager]]&lt;=Inventory_List_Table341418[[#This Row],[Genbestil ved antal]])*(Inventory_List_Table341418[[#This Row],[Kan ikke bestilles]]="")*valHighlight,0)</f>
        <v>0</v>
      </c>
      <c r="C158" s="24" t="s">
        <v>514</v>
      </c>
      <c r="D158" t="s">
        <v>204</v>
      </c>
      <c r="E158" s="35"/>
      <c r="F158" s="59">
        <v>7.64</v>
      </c>
      <c r="G158" s="72">
        <v>43</v>
      </c>
      <c r="H158" s="52">
        <f>Inventory_List_Table341418[[#This Row],[Enheds Pris]]*Inventory_List_Table341418[[#This Row],[Antal Lager]]</f>
        <v>328.52</v>
      </c>
      <c r="I158" s="36"/>
      <c r="J158" s="36"/>
      <c r="K158" s="36"/>
      <c r="L158" s="35"/>
    </row>
    <row r="159" spans="2:12" ht="24" customHeight="1">
      <c r="B159" s="51">
        <f>IFERROR((Inventory_List_Table341418[[#This Row],[Antal Lager]]&lt;=Inventory_List_Table341418[[#This Row],[Genbestil ved antal]])*(Inventory_List_Table341418[[#This Row],[Kan ikke bestilles]]="")*valHighlight,0)</f>
        <v>0</v>
      </c>
      <c r="C159" s="24" t="s">
        <v>514</v>
      </c>
      <c r="D159" t="s">
        <v>538</v>
      </c>
      <c r="E159" s="35"/>
      <c r="F159" s="59">
        <v>0</v>
      </c>
      <c r="G159" s="72">
        <v>8000</v>
      </c>
      <c r="H159" s="52">
        <f>Inventory_List_Table341418[[#This Row],[Enheds Pris]]*Inventory_List_Table341418[[#This Row],[Antal Lager]]</f>
        <v>0</v>
      </c>
      <c r="I159" s="36"/>
      <c r="J159" s="36"/>
      <c r="K159" s="36"/>
      <c r="L159" s="35"/>
    </row>
    <row r="160" spans="2:12" ht="24" customHeight="1">
      <c r="B160" s="51">
        <f>IFERROR((Inventory_List_Table341418[[#This Row],[Antal Lager]]&lt;=Inventory_List_Table341418[[#This Row],[Genbestil ved antal]])*(Inventory_List_Table341418[[#This Row],[Kan ikke bestilles]]="")*valHighlight,0)</f>
        <v>0</v>
      </c>
      <c r="C160" s="24" t="s">
        <v>514</v>
      </c>
      <c r="D160" t="s">
        <v>539</v>
      </c>
      <c r="E160" s="24" t="s">
        <v>339</v>
      </c>
      <c r="F160" s="59">
        <v>0</v>
      </c>
      <c r="G160" s="72">
        <v>0</v>
      </c>
      <c r="H160" s="52">
        <f>Inventory_List_Table341418[[#This Row],[Enheds Pris]]*Inventory_List_Table341418[[#This Row],[Antal Lager]]</f>
        <v>0</v>
      </c>
      <c r="I160" s="36"/>
      <c r="J160" s="36"/>
      <c r="K160" s="36"/>
      <c r="L160" s="35"/>
    </row>
    <row r="161" spans="2:12" ht="24" customHeight="1">
      <c r="B161" s="51">
        <f>IFERROR((Inventory_List_Table341418[[#This Row],[Antal Lager]]&lt;=Inventory_List_Table341418[[#This Row],[Genbestil ved antal]])*(Inventory_List_Table341418[[#This Row],[Kan ikke bestilles]]="")*valHighlight,0)</f>
        <v>0</v>
      </c>
      <c r="C161" s="24" t="s">
        <v>514</v>
      </c>
      <c r="D161" t="s">
        <v>205</v>
      </c>
      <c r="E161" s="35"/>
      <c r="F161" s="59">
        <v>10.49</v>
      </c>
      <c r="G161" s="72">
        <v>7</v>
      </c>
      <c r="H161" s="52">
        <f>Inventory_List_Table341418[[#This Row],[Enheds Pris]]*Inventory_List_Table341418[[#This Row],[Antal Lager]]</f>
        <v>73.430000000000007</v>
      </c>
      <c r="I161" s="36"/>
      <c r="J161" s="36"/>
      <c r="K161" s="36"/>
      <c r="L161" s="35"/>
    </row>
    <row r="162" spans="2:12" ht="24" customHeight="1">
      <c r="B162" s="51">
        <f>IFERROR((Inventory_List_Table341418[[#This Row],[Antal Lager]]&lt;=Inventory_List_Table341418[[#This Row],[Genbestil ved antal]])*(Inventory_List_Table341418[[#This Row],[Kan ikke bestilles]]="")*valHighlight,0)</f>
        <v>0</v>
      </c>
      <c r="C162" s="24" t="s">
        <v>514</v>
      </c>
      <c r="D162" t="s">
        <v>206</v>
      </c>
      <c r="E162" s="35"/>
      <c r="F162" s="59">
        <v>10.49</v>
      </c>
      <c r="G162" s="72">
        <v>10</v>
      </c>
      <c r="H162" s="52">
        <f>Inventory_List_Table341418[[#This Row],[Enheds Pris]]*Inventory_List_Table341418[[#This Row],[Antal Lager]]</f>
        <v>104.9</v>
      </c>
      <c r="I162" s="36"/>
      <c r="J162" s="36"/>
      <c r="K162" s="36"/>
      <c r="L162" s="35"/>
    </row>
    <row r="163" spans="2:12" ht="24" customHeight="1">
      <c r="B163" s="51">
        <f>IFERROR((Inventory_List_Table341418[[#This Row],[Antal Lager]]&lt;=Inventory_List_Table341418[[#This Row],[Genbestil ved antal]])*(Inventory_List_Table341418[[#This Row],[Kan ikke bestilles]]="")*valHighlight,0)</f>
        <v>0</v>
      </c>
      <c r="C163" s="24"/>
      <c r="D163" s="19"/>
      <c r="E163" s="35"/>
      <c r="F163" s="19"/>
      <c r="G163" s="19"/>
      <c r="H163" s="52">
        <f>Inventory_List_Table341418[[#This Row],[Enheds Pris]]*Inventory_List_Table341418[[#This Row],[Antal Lager]]</f>
        <v>0</v>
      </c>
      <c r="I163" s="36"/>
      <c r="J163" s="36"/>
      <c r="K163" s="36"/>
      <c r="L163" s="35"/>
    </row>
    <row r="164" spans="2:12" ht="24" customHeight="1">
      <c r="B164" s="51">
        <f>IFERROR((Inventory_List_Table341418[[#This Row],[Antal Lager]]&lt;=Inventory_List_Table341418[[#This Row],[Genbestil ved antal]])*(Inventory_List_Table341418[[#This Row],[Kan ikke bestilles]]="")*valHighlight,0)</f>
        <v>0</v>
      </c>
      <c r="C164" s="24" t="s">
        <v>175</v>
      </c>
      <c r="D164" t="s">
        <v>167</v>
      </c>
      <c r="E164" s="35"/>
      <c r="F164" s="59">
        <v>475</v>
      </c>
      <c r="G164" s="72">
        <v>0</v>
      </c>
      <c r="H164" s="52">
        <f>Inventory_List_Table341418[[#This Row],[Enheds Pris]]*Inventory_List_Table341418[[#This Row],[Antal Lager]]</f>
        <v>0</v>
      </c>
      <c r="I164" s="36"/>
      <c r="J164" s="36"/>
      <c r="K164" s="36"/>
      <c r="L164" s="35"/>
    </row>
    <row r="165" spans="2:12" ht="24" customHeight="1">
      <c r="B165" s="51">
        <f>IFERROR((Inventory_List_Table341418[[#This Row],[Antal Lager]]&lt;=Inventory_List_Table341418[[#This Row],[Genbestil ved antal]])*(Inventory_List_Table341418[[#This Row],[Kan ikke bestilles]]="")*valHighlight,0)</f>
        <v>0</v>
      </c>
      <c r="C165" s="24" t="s">
        <v>175</v>
      </c>
      <c r="D165" t="s">
        <v>168</v>
      </c>
      <c r="E165" s="35"/>
      <c r="F165" s="59">
        <v>634.99</v>
      </c>
      <c r="G165" s="72">
        <v>0</v>
      </c>
      <c r="H165" s="52">
        <f>Inventory_List_Table341418[[#This Row],[Enheds Pris]]*Inventory_List_Table341418[[#This Row],[Antal Lager]]</f>
        <v>0</v>
      </c>
      <c r="I165" s="36"/>
      <c r="J165" s="36"/>
      <c r="K165" s="36"/>
      <c r="L165" s="35"/>
    </row>
    <row r="166" spans="2:12" ht="24" customHeight="1">
      <c r="B166" s="51">
        <f>IFERROR((Inventory_List_Table341418[[#This Row],[Antal Lager]]&lt;=Inventory_List_Table341418[[#This Row],[Genbestil ved antal]])*(Inventory_List_Table341418[[#This Row],[Kan ikke bestilles]]="")*valHighlight,0)</f>
        <v>0</v>
      </c>
      <c r="C166" s="24" t="s">
        <v>175</v>
      </c>
      <c r="D166" t="s">
        <v>169</v>
      </c>
      <c r="E166" s="35"/>
      <c r="F166" s="59">
        <v>463.19</v>
      </c>
      <c r="G166" s="72">
        <v>0</v>
      </c>
      <c r="H166" s="52">
        <f>Inventory_List_Table341418[[#This Row],[Enheds Pris]]*Inventory_List_Table341418[[#This Row],[Antal Lager]]</f>
        <v>0</v>
      </c>
      <c r="I166" s="36"/>
      <c r="J166" s="36"/>
      <c r="K166" s="36"/>
      <c r="L166" s="35"/>
    </row>
    <row r="167" spans="2:12" ht="24" customHeight="1">
      <c r="B167" s="51">
        <f>IFERROR((Inventory_List_Table341418[[#This Row],[Antal Lager]]&lt;=Inventory_List_Table341418[[#This Row],[Genbestil ved antal]])*(Inventory_List_Table341418[[#This Row],[Kan ikke bestilles]]="")*valHighlight,0)</f>
        <v>0</v>
      </c>
      <c r="C167" s="24" t="s">
        <v>175</v>
      </c>
      <c r="D167" t="s">
        <v>170</v>
      </c>
      <c r="E167" s="35"/>
      <c r="F167" s="59">
        <v>682</v>
      </c>
      <c r="G167" s="72">
        <v>0</v>
      </c>
      <c r="H167" s="52">
        <f>Inventory_List_Table341418[[#This Row],[Enheds Pris]]*Inventory_List_Table341418[[#This Row],[Antal Lager]]</f>
        <v>0</v>
      </c>
      <c r="I167" s="36"/>
      <c r="J167" s="36"/>
      <c r="K167" s="36"/>
      <c r="L167" s="35"/>
    </row>
    <row r="168" spans="2:12" ht="24" customHeight="1">
      <c r="B168" s="51">
        <f>IFERROR((Inventory_List_Table341418[[#This Row],[Antal Lager]]&lt;=Inventory_List_Table341418[[#This Row],[Genbestil ved antal]])*(Inventory_List_Table341418[[#This Row],[Kan ikke bestilles]]="")*valHighlight,0)</f>
        <v>0</v>
      </c>
      <c r="C168" s="24" t="s">
        <v>175</v>
      </c>
      <c r="D168" s="19" t="s">
        <v>171</v>
      </c>
      <c r="E168" s="35"/>
      <c r="F168" s="59">
        <v>785</v>
      </c>
      <c r="G168" s="73">
        <v>0</v>
      </c>
      <c r="H168" s="52">
        <f>Inventory_List_Table341418[[#This Row],[Enheds Pris]]*Inventory_List_Table341418[[#This Row],[Antal Lager]]</f>
        <v>0</v>
      </c>
      <c r="I168" s="36"/>
      <c r="J168" s="36"/>
      <c r="K168" s="36"/>
      <c r="L168" s="35"/>
    </row>
    <row r="169" spans="2:12" ht="24" customHeight="1">
      <c r="B169" s="51">
        <f>IFERROR((Inventory_List_Table341418[[#This Row],[Antal Lager]]&lt;=Inventory_List_Table341418[[#This Row],[Genbestil ved antal]])*(Inventory_List_Table341418[[#This Row],[Kan ikke bestilles]]="")*valHighlight,0)</f>
        <v>0</v>
      </c>
      <c r="C169" s="24" t="s">
        <v>175</v>
      </c>
      <c r="D169" t="s">
        <v>172</v>
      </c>
      <c r="E169" s="35"/>
      <c r="F169" s="59">
        <v>6.4</v>
      </c>
      <c r="G169" s="72">
        <v>0</v>
      </c>
      <c r="H169" s="52">
        <f>Inventory_List_Table341418[[#This Row],[Enheds Pris]]*Inventory_List_Table341418[[#This Row],[Antal Lager]]</f>
        <v>0</v>
      </c>
      <c r="I169" s="36"/>
      <c r="J169" s="36"/>
      <c r="K169" s="36"/>
      <c r="L169" s="35"/>
    </row>
    <row r="170" spans="2:12" ht="24" customHeight="1">
      <c r="B170" s="51">
        <f>IFERROR((Inventory_List_Table341418[[#This Row],[Antal Lager]]&lt;=Inventory_List_Table341418[[#This Row],[Genbestil ved antal]])*(Inventory_List_Table341418[[#This Row],[Kan ikke bestilles]]="")*valHighlight,0)</f>
        <v>0</v>
      </c>
      <c r="C170" s="24" t="s">
        <v>175</v>
      </c>
      <c r="D170" t="s">
        <v>173</v>
      </c>
      <c r="E170" s="35"/>
      <c r="F170" s="59">
        <v>7.04</v>
      </c>
      <c r="G170" s="72">
        <v>0</v>
      </c>
      <c r="H170" s="52">
        <f>Inventory_List_Table341418[[#This Row],[Enheds Pris]]*Inventory_List_Table341418[[#This Row],[Antal Lager]]</f>
        <v>0</v>
      </c>
      <c r="I170" s="36"/>
      <c r="J170" s="36"/>
      <c r="K170" s="36"/>
      <c r="L170" s="35"/>
    </row>
    <row r="171" spans="2:12" ht="24" customHeight="1">
      <c r="B171" s="51">
        <f>IFERROR((Inventory_List_Table341418[[#This Row],[Antal Lager]]&lt;=Inventory_List_Table341418[[#This Row],[Genbestil ved antal]])*(Inventory_List_Table341418[[#This Row],[Kan ikke bestilles]]="")*valHighlight,0)</f>
        <v>0</v>
      </c>
      <c r="C171" s="24" t="s">
        <v>175</v>
      </c>
      <c r="D171" t="s">
        <v>174</v>
      </c>
      <c r="E171" s="35"/>
      <c r="F171" s="59">
        <v>640</v>
      </c>
      <c r="G171" s="72">
        <v>0</v>
      </c>
      <c r="H171" s="52">
        <f>Inventory_List_Table341418[[#This Row],[Enheds Pris]]*Inventory_List_Table341418[[#This Row],[Antal Lager]]</f>
        <v>0</v>
      </c>
      <c r="I171" s="36"/>
      <c r="J171" s="36"/>
      <c r="K171" s="36"/>
      <c r="L171" s="35"/>
    </row>
    <row r="172" spans="2:12" ht="24" customHeight="1">
      <c r="B172" s="51">
        <f>IFERROR((Inventory_List_Table341418[[#This Row],[Antal Lager]]&lt;=Inventory_List_Table341418[[#This Row],[Genbestil ved antal]])*(Inventory_List_Table341418[[#This Row],[Kan ikke bestilles]]="")*valHighlight,0)</f>
        <v>0</v>
      </c>
      <c r="C172" s="35"/>
      <c r="D172" s="19"/>
      <c r="E172" s="35"/>
      <c r="F172" s="19"/>
      <c r="G172" s="19"/>
      <c r="H172" s="52">
        <f>Inventory_List_Table341418[[#This Row],[Enheds Pris]]*Inventory_List_Table341418[[#This Row],[Antal Lager]]</f>
        <v>0</v>
      </c>
      <c r="I172" s="36"/>
      <c r="J172" s="36"/>
      <c r="K172" s="36"/>
      <c r="L172" s="35"/>
    </row>
    <row r="173" spans="2:12" ht="24" customHeight="1">
      <c r="B173" s="51">
        <f>IFERROR((Inventory_List_Table341418[[#This Row],[Antal Lager]]&lt;=Inventory_List_Table341418[[#This Row],[Genbestil ved antal]])*(Inventory_List_Table341418[[#This Row],[Kan ikke bestilles]]="")*valHighlight,0)</f>
        <v>0</v>
      </c>
      <c r="C173" s="24" t="s">
        <v>541</v>
      </c>
      <c r="D173" t="s">
        <v>176</v>
      </c>
      <c r="E173" s="35"/>
      <c r="F173" s="59">
        <v>34</v>
      </c>
      <c r="G173" s="72">
        <v>11</v>
      </c>
      <c r="H173" s="52">
        <f>Inventory_List_Table341418[[#This Row],[Enheds Pris]]*Inventory_List_Table341418[[#This Row],[Antal Lager]]</f>
        <v>374</v>
      </c>
      <c r="I173" s="36"/>
      <c r="J173" s="36"/>
      <c r="K173" s="36"/>
      <c r="L173" s="35"/>
    </row>
    <row r="174" spans="2:12" ht="24" customHeight="1">
      <c r="B174" s="51">
        <f>IFERROR((Inventory_List_Table341418[[#This Row],[Antal Lager]]&lt;=Inventory_List_Table341418[[#This Row],[Genbestil ved antal]])*(Inventory_List_Table341418[[#This Row],[Kan ikke bestilles]]="")*valHighlight,0)</f>
        <v>0</v>
      </c>
      <c r="C174" s="24" t="s">
        <v>541</v>
      </c>
      <c r="D174" t="s">
        <v>177</v>
      </c>
      <c r="E174" s="35"/>
      <c r="F174" s="59">
        <v>0.8</v>
      </c>
      <c r="G174" s="72">
        <v>28</v>
      </c>
      <c r="H174" s="52">
        <f>Inventory_List_Table341418[[#This Row],[Enheds Pris]]*Inventory_List_Table341418[[#This Row],[Antal Lager]]</f>
        <v>22.400000000000002</v>
      </c>
      <c r="I174" s="36"/>
      <c r="J174" s="36"/>
      <c r="K174" s="36"/>
      <c r="L174" s="35"/>
    </row>
    <row r="175" spans="2:12" ht="24" customHeight="1">
      <c r="B175" s="51">
        <f>IFERROR((Inventory_List_Table341418[[#This Row],[Antal Lager]]&lt;=Inventory_List_Table341418[[#This Row],[Genbestil ved antal]])*(Inventory_List_Table341418[[#This Row],[Kan ikke bestilles]]="")*valHighlight,0)</f>
        <v>0</v>
      </c>
      <c r="C175" s="24" t="s">
        <v>541</v>
      </c>
      <c r="D175" t="s">
        <v>178</v>
      </c>
      <c r="E175" s="35"/>
      <c r="F175" s="59">
        <v>0.8</v>
      </c>
      <c r="G175" s="72">
        <v>0</v>
      </c>
      <c r="H175" s="52">
        <f>Inventory_List_Table341418[[#This Row],[Enheds Pris]]*Inventory_List_Table341418[[#This Row],[Antal Lager]]</f>
        <v>0</v>
      </c>
      <c r="I175" s="36"/>
      <c r="J175" s="36"/>
      <c r="K175" s="36"/>
      <c r="L175" s="35"/>
    </row>
    <row r="176" spans="2:12" ht="24" customHeight="1">
      <c r="B176" s="51">
        <f>IFERROR((Inventory_List_Table341418[[#This Row],[Antal Lager]]&lt;=Inventory_List_Table341418[[#This Row],[Genbestil ved antal]])*(Inventory_List_Table341418[[#This Row],[Kan ikke bestilles]]="")*valHighlight,0)</f>
        <v>0</v>
      </c>
      <c r="C176" s="24" t="s">
        <v>541</v>
      </c>
      <c r="D176" t="s">
        <v>179</v>
      </c>
      <c r="E176" s="35"/>
      <c r="F176" s="59">
        <v>240</v>
      </c>
      <c r="G176" s="72">
        <v>0</v>
      </c>
      <c r="H176" s="52">
        <f>Inventory_List_Table341418[[#This Row],[Enheds Pris]]*Inventory_List_Table341418[[#This Row],[Antal Lager]]</f>
        <v>0</v>
      </c>
      <c r="I176" s="36"/>
      <c r="J176" s="36"/>
      <c r="K176" s="36"/>
      <c r="L176" s="35"/>
    </row>
    <row r="177" spans="2:12" ht="24" customHeight="1">
      <c r="B177" s="51">
        <f>IFERROR((Inventory_List_Table341418[[#This Row],[Antal Lager]]&lt;=Inventory_List_Table341418[[#This Row],[Genbestil ved antal]])*(Inventory_List_Table341418[[#This Row],[Kan ikke bestilles]]="")*valHighlight,0)</f>
        <v>0</v>
      </c>
      <c r="C177" s="24" t="s">
        <v>541</v>
      </c>
      <c r="D177" t="s">
        <v>180</v>
      </c>
      <c r="E177" s="35"/>
      <c r="F177" s="59">
        <v>377.59</v>
      </c>
      <c r="G177" s="72">
        <v>0</v>
      </c>
      <c r="H177" s="52">
        <f>Inventory_List_Table341418[[#This Row],[Enheds Pris]]*Inventory_List_Table341418[[#This Row],[Antal Lager]]</f>
        <v>0</v>
      </c>
      <c r="I177" s="36"/>
      <c r="J177" s="36"/>
      <c r="K177" s="36"/>
      <c r="L177" s="35"/>
    </row>
    <row r="178" spans="2:12" ht="24" customHeight="1">
      <c r="B178" s="28">
        <f>IFERROR((Inventory_List_Table341418[[#This Row],[Antal Lager]]&lt;=Inventory_List_Table341418[[#This Row],[Genbestil ved antal]])*(Inventory_List_Table341418[[#This Row],[Kan ikke bestilles]]="")*valHighlight,0)</f>
        <v>0</v>
      </c>
      <c r="C178" s="24"/>
      <c r="D178" s="24"/>
      <c r="E178" s="24"/>
      <c r="F178" s="83" t="s">
        <v>333</v>
      </c>
      <c r="G178" s="84"/>
      <c r="H178" s="29">
        <f>SUM(H4:H177)</f>
        <v>56034.083000000013</v>
      </c>
      <c r="I178" s="27"/>
      <c r="J178" s="27"/>
      <c r="K178" s="27"/>
      <c r="L178" s="24"/>
    </row>
  </sheetData>
  <sheetProtection sheet="1" objects="1" scenarios="1"/>
  <conditionalFormatting sqref="G4:G43">
    <cfRule type="expression" dxfId="140" priority="71">
      <formula>$M4="Yes"</formula>
    </cfRule>
  </conditionalFormatting>
  <conditionalFormatting sqref="G44:G54">
    <cfRule type="expression" dxfId="139" priority="73">
      <formula>$M44="Yes"</formula>
    </cfRule>
  </conditionalFormatting>
  <conditionalFormatting sqref="G55:G60">
    <cfRule type="expression" dxfId="138" priority="75">
      <formula>$M55="Yes"</formula>
    </cfRule>
  </conditionalFormatting>
  <conditionalFormatting sqref="G61:G66">
    <cfRule type="expression" dxfId="137" priority="77">
      <formula>$M61="Yes"</formula>
    </cfRule>
  </conditionalFormatting>
  <conditionalFormatting sqref="G70:G71">
    <cfRule type="expression" dxfId="136" priority="69">
      <formula>$M70="Yes"</formula>
    </cfRule>
  </conditionalFormatting>
  <conditionalFormatting sqref="G67:G68">
    <cfRule type="expression" dxfId="135" priority="65">
      <formula>$M67="Yes"</formula>
    </cfRule>
  </conditionalFormatting>
  <conditionalFormatting sqref="G69">
    <cfRule type="expression" dxfId="134" priority="59">
      <formula>$M69="Yes"</formula>
    </cfRule>
  </conditionalFormatting>
  <conditionalFormatting sqref="G72:G111">
    <cfRule type="expression" dxfId="133" priority="47">
      <formula>$L72="Yes"</formula>
    </cfRule>
  </conditionalFormatting>
  <conditionalFormatting sqref="G112:G119">
    <cfRule type="expression" dxfId="132" priority="49">
      <formula>$L112="Yes"</formula>
    </cfRule>
  </conditionalFormatting>
  <dataValidations count="15">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5D76844F-A86C-4CD1-8666-AF874A1932D6}"/>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B6885D11-AD15-4B78-95CD-92D562146112}"/>
    <dataValidation allowBlank="1" showInputMessage="1" showErrorMessage="1" prompt="Enter the item inventory ID in this column" sqref="C3" xr:uid="{1D522DF0-C197-4F0B-9EF9-C2069ECDD577}"/>
    <dataValidation allowBlank="1" showInputMessage="1" showErrorMessage="1" prompt="Enter the name of the item in this column" sqref="D3" xr:uid="{F5929514-F796-4689-9246-9C2C9DFEF48F}"/>
    <dataValidation allowBlank="1" showInputMessage="1" showErrorMessage="1" prompt="Enter yes if the item has been discontinued. When a yes is entered, the corresponding row is highlighted a light grey and the font style changed to strikethrough" sqref="L3" xr:uid="{C4A22B13-BEB6-47FA-8293-59C164CE4D8D}"/>
    <dataValidation allowBlank="1" showInputMessage="1" showErrorMessage="1" prompt="Enter the quantity in reorder for each item in this column" sqref="K3" xr:uid="{97952308-6690-4623-96D0-7DECFF78BAF2}"/>
    <dataValidation allowBlank="1" showInputMessage="1" showErrorMessage="1" prompt="Enter the number of days it takes to reorder each item in this column" sqref="J3" xr:uid="{A4FE816E-1DE4-477A-B180-061F3C2A3FE5}"/>
    <dataValidation allowBlank="1" showInputMessage="1" showErrorMessage="1" prompt="Enter the reorder level for each item in this column" sqref="I3" xr:uid="{0B791BC5-E8EE-47DB-9CF4-F47917379082}"/>
    <dataValidation allowBlank="1" showInputMessage="1" showErrorMessage="1" prompt="This is an automated column._x000a__x000a_The inventory value for each item is automatically calculated in this column." sqref="H3" xr:uid="{7BD7E422-421C-4553-A4F6-11B076EB8363}"/>
    <dataValidation allowBlank="1" showInputMessage="1" showErrorMessage="1" prompt="Enter the quantity in stock for each item in this column" sqref="G3" xr:uid="{BA2D020D-8C0F-4E07-B66B-3A40FF7DEA47}"/>
    <dataValidation allowBlank="1" showInputMessage="1" showErrorMessage="1" prompt="Enter the unit price of each item in this column" sqref="F3" xr:uid="{A733B70C-5812-4307-9FF2-266F43840BB7}"/>
    <dataValidation allowBlank="1" showInputMessage="1" showErrorMessage="1" prompt="Enter a description of the item in this column" sqref="E3" xr:uid="{F61D41E7-2BED-465C-B25C-985D23127B36}"/>
    <dataValidation type="list" allowBlank="1" showInputMessage="1" showErrorMessage="1" sqref="L4:L178" xr:uid="{43E59CCD-E306-45A3-AECC-FB8956DBC9AD}">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BB569AC9-6339-4FC2-A645-221024CEEF7F}">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C60789F6-A65F-4E68-B05E-11BA8DE5580D}"/>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22" id="{226C52AB-1113-42E3-82CA-94EFDE6B1D9D}">
            <x14:iconSet showValue="0" custom="1">
              <x14:cfvo type="percent">
                <xm:f>0</xm:f>
              </x14:cfvo>
              <x14:cfvo type="num">
                <xm:f>-1</xm:f>
              </x14:cfvo>
              <x14:cfvo type="num">
                <xm:f>1</xm:f>
              </x14:cfvo>
              <x14:cfIcon iconSet="NoIcons" iconId="0"/>
              <x14:cfIcon iconSet="NoIcons" iconId="0"/>
              <x14:cfIcon iconSet="3Flags" iconId="0"/>
            </x14:iconSet>
          </x14:cfRule>
          <xm:sqref>B4:B43</xm:sqref>
        </x14:conditionalFormatting>
        <x14:conditionalFormatting xmlns:xm="http://schemas.microsoft.com/office/excel/2006/main">
          <x14:cfRule type="iconSet" priority="119" id="{7E0F0185-6FF2-482C-867E-2AFC75EB93CC}">
            <x14:iconSet showValue="0" custom="1">
              <x14:cfvo type="percent">
                <xm:f>0</xm:f>
              </x14:cfvo>
              <x14:cfvo type="num">
                <xm:f>-1</xm:f>
              </x14:cfvo>
              <x14:cfvo type="num">
                <xm:f>1</xm:f>
              </x14:cfvo>
              <x14:cfIcon iconSet="NoIcons" iconId="0"/>
              <x14:cfIcon iconSet="NoIcons" iconId="0"/>
              <x14:cfIcon iconSet="3Flags" iconId="0"/>
            </x14:iconSet>
          </x14:cfRule>
          <xm:sqref>B44:B54</xm:sqref>
        </x14:conditionalFormatting>
        <x14:conditionalFormatting xmlns:xm="http://schemas.microsoft.com/office/excel/2006/main">
          <x14:cfRule type="iconSet" priority="112" id="{E01D5808-1458-4456-B489-9CBB4EFBA29E}">
            <x14:iconSet showValue="0" custom="1">
              <x14:cfvo type="percent">
                <xm:f>0</xm:f>
              </x14:cfvo>
              <x14:cfvo type="num">
                <xm:f>-1</xm:f>
              </x14:cfvo>
              <x14:cfvo type="num">
                <xm:f>1</xm:f>
              </x14:cfvo>
              <x14:cfIcon iconSet="NoIcons" iconId="0"/>
              <x14:cfIcon iconSet="NoIcons" iconId="0"/>
              <x14:cfIcon iconSet="3Flags" iconId="0"/>
            </x14:iconSet>
          </x14:cfRule>
          <xm:sqref>B55:B60</xm:sqref>
        </x14:conditionalFormatting>
        <x14:conditionalFormatting xmlns:xm="http://schemas.microsoft.com/office/excel/2006/main">
          <x14:cfRule type="iconSet" priority="107" id="{E5E4369A-9489-40EB-BF34-A9D8DA628E0A}">
            <x14:iconSet showValue="0" custom="1">
              <x14:cfvo type="percent">
                <xm:f>0</xm:f>
              </x14:cfvo>
              <x14:cfvo type="num">
                <xm:f>-1</xm:f>
              </x14:cfvo>
              <x14:cfvo type="num">
                <xm:f>1</xm:f>
              </x14:cfvo>
              <x14:cfIcon iconSet="NoIcons" iconId="0"/>
              <x14:cfIcon iconSet="NoIcons" iconId="0"/>
              <x14:cfIcon iconSet="3Flags" iconId="0"/>
            </x14:iconSet>
          </x14:cfRule>
          <xm:sqref>B61:B66</xm:sqref>
        </x14:conditionalFormatting>
        <x14:conditionalFormatting xmlns:xm="http://schemas.microsoft.com/office/excel/2006/main">
          <x14:cfRule type="iconSet" priority="102" id="{9EA2E054-343E-4917-85A1-792801F7BBDE}">
            <x14:iconSet showValue="0" custom="1">
              <x14:cfvo type="percent">
                <xm:f>0</xm:f>
              </x14:cfvo>
              <x14:cfvo type="num">
                <xm:f>-1</xm:f>
              </x14:cfvo>
              <x14:cfvo type="num">
                <xm:f>1</xm:f>
              </x14:cfvo>
              <x14:cfIcon iconSet="NoIcons" iconId="0"/>
              <x14:cfIcon iconSet="NoIcons" iconId="0"/>
              <x14:cfIcon iconSet="3Flags" iconId="0"/>
            </x14:iconSet>
          </x14:cfRule>
          <xm:sqref>B67:B72</xm:sqref>
        </x14:conditionalFormatting>
        <x14:conditionalFormatting xmlns:xm="http://schemas.microsoft.com/office/excel/2006/main">
          <x14:cfRule type="iconSet" priority="97" id="{9E443F6B-8D2E-41B4-95DA-0FCF0DC3E0C7}">
            <x14:iconSet showValue="0" custom="1">
              <x14:cfvo type="percent">
                <xm:f>0</xm:f>
              </x14:cfvo>
              <x14:cfvo type="num">
                <xm:f>-1</xm:f>
              </x14:cfvo>
              <x14:cfvo type="num">
                <xm:f>1</xm:f>
              </x14:cfvo>
              <x14:cfIcon iconSet="NoIcons" iconId="0"/>
              <x14:cfIcon iconSet="NoIcons" iconId="0"/>
              <x14:cfIcon iconSet="3Flags" iconId="0"/>
            </x14:iconSet>
          </x14:cfRule>
          <xm:sqref>B73:B78</xm:sqref>
        </x14:conditionalFormatting>
        <x14:conditionalFormatting xmlns:xm="http://schemas.microsoft.com/office/excel/2006/main">
          <x14:cfRule type="iconSet" priority="94" id="{81E60699-073D-4723-BCDC-4E737E4DE1CD}">
            <x14:iconSet showValue="0" custom="1">
              <x14:cfvo type="percent">
                <xm:f>0</xm:f>
              </x14:cfvo>
              <x14:cfvo type="num">
                <xm:f>-1</xm:f>
              </x14:cfvo>
              <x14:cfvo type="num">
                <xm:f>1</xm:f>
              </x14:cfvo>
              <x14:cfIcon iconSet="NoIcons" iconId="0"/>
              <x14:cfIcon iconSet="NoIcons" iconId="0"/>
              <x14:cfIcon iconSet="3Flags" iconId="0"/>
            </x14:iconSet>
          </x14:cfRule>
          <xm:sqref>B79:B84</xm:sqref>
        </x14:conditionalFormatting>
        <x14:conditionalFormatting xmlns:xm="http://schemas.microsoft.com/office/excel/2006/main">
          <x14:cfRule type="iconSet" priority="91" id="{21678890-C0F5-4C6F-B9B6-2402531E17D2}">
            <x14:iconSet showValue="0" custom="1">
              <x14:cfvo type="percent">
                <xm:f>0</xm:f>
              </x14:cfvo>
              <x14:cfvo type="num">
                <xm:f>-1</xm:f>
              </x14:cfvo>
              <x14:cfvo type="num">
                <xm:f>1</xm:f>
              </x14:cfvo>
              <x14:cfIcon iconSet="NoIcons" iconId="0"/>
              <x14:cfIcon iconSet="NoIcons" iconId="0"/>
              <x14:cfIcon iconSet="3Flags" iconId="0"/>
            </x14:iconSet>
          </x14:cfRule>
          <xm:sqref>B85:B90</xm:sqref>
        </x14:conditionalFormatting>
        <x14:conditionalFormatting xmlns:xm="http://schemas.microsoft.com/office/excel/2006/main">
          <x14:cfRule type="iconSet" priority="88" id="{64899463-030F-4F0B-AB11-52705984AD33}">
            <x14:iconSet showValue="0" custom="1">
              <x14:cfvo type="percent">
                <xm:f>0</xm:f>
              </x14:cfvo>
              <x14:cfvo type="num">
                <xm:f>-1</xm:f>
              </x14:cfvo>
              <x14:cfvo type="num">
                <xm:f>1</xm:f>
              </x14:cfvo>
              <x14:cfIcon iconSet="NoIcons" iconId="0"/>
              <x14:cfIcon iconSet="NoIcons" iconId="0"/>
              <x14:cfIcon iconSet="3Flags" iconId="0"/>
            </x14:iconSet>
          </x14:cfRule>
          <xm:sqref>B91:B96</xm:sqref>
        </x14:conditionalFormatting>
        <x14:conditionalFormatting xmlns:xm="http://schemas.microsoft.com/office/excel/2006/main">
          <x14:cfRule type="iconSet" priority="81" id="{20D5B5D9-0646-4D50-A344-1106987400EF}">
            <x14:iconSet showValue="0" custom="1">
              <x14:cfvo type="percent">
                <xm:f>0</xm:f>
              </x14:cfvo>
              <x14:cfvo type="num">
                <xm:f>-1</xm:f>
              </x14:cfvo>
              <x14:cfvo type="num">
                <xm:f>1</xm:f>
              </x14:cfvo>
              <x14:cfIcon iconSet="NoIcons" iconId="0"/>
              <x14:cfIcon iconSet="NoIcons" iconId="0"/>
              <x14:cfIcon iconSet="3Flags" iconId="0"/>
            </x14:iconSet>
          </x14:cfRule>
          <xm:sqref>B97:B99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6E342-6B72-40F7-9F76-A74BD6A5A80C}">
  <sheetPr>
    <tabColor rgb="FF92D050"/>
    <pageSetUpPr fitToPage="1"/>
  </sheetPr>
  <dimension ref="B1:M63"/>
  <sheetViews>
    <sheetView showGridLines="0" zoomScaleNormal="100" workbookViewId="0">
      <selection activeCell="F28" sqref="F28"/>
    </sheetView>
  </sheetViews>
  <sheetFormatPr defaultColWidth="8.81640625" defaultRowHeight="24" customHeight="1"/>
  <cols>
    <col min="1" max="1" width="1.81640625" style="4" customWidth="1"/>
    <col min="2" max="2" width="6.81640625" style="3" customWidth="1"/>
    <col min="3" max="3" width="12.81640625" style="6" customWidth="1"/>
    <col min="4" max="4" width="23.81640625" style="6" customWidth="1"/>
    <col min="5" max="5" width="16.81640625" style="6" customWidth="1"/>
    <col min="6" max="7" width="10.81640625" style="8" customWidth="1"/>
    <col min="8" max="8" width="15.90625" style="8" customWidth="1"/>
    <col min="9" max="11" width="10.81640625" style="8" customWidth="1"/>
    <col min="12" max="12" width="12.7265625" style="6" customWidth="1"/>
    <col min="13" max="13" width="1.81640625" style="4" customWidth="1"/>
    <col min="14" max="16384" width="8.81640625" style="4"/>
  </cols>
  <sheetData>
    <row r="1" spans="2:13" s="1" customFormat="1" ht="116.25" customHeight="1">
      <c r="B1" s="2"/>
      <c r="C1" s="5"/>
      <c r="D1" s="5"/>
      <c r="E1" s="5"/>
      <c r="G1" s="7"/>
      <c r="I1" s="7"/>
      <c r="J1" s="7"/>
      <c r="M1" s="1" t="s">
        <v>2</v>
      </c>
    </row>
    <row r="2" spans="2:13" ht="23.25" customHeight="1">
      <c r="C2" s="11"/>
      <c r="D2" s="11"/>
      <c r="E2" s="11"/>
      <c r="F2" s="4"/>
      <c r="G2" s="12"/>
      <c r="H2" s="4"/>
      <c r="I2" s="12"/>
      <c r="J2" s="12"/>
      <c r="K2" s="13" t="s">
        <v>0</v>
      </c>
      <c r="L2" s="14" t="s">
        <v>521</v>
      </c>
    </row>
    <row r="3" spans="2:13" s="3" customFormat="1" ht="50.1" customHeight="1">
      <c r="B3" s="9" t="s">
        <v>9</v>
      </c>
      <c r="C3" s="9" t="s">
        <v>12</v>
      </c>
      <c r="D3" s="9" t="s">
        <v>11</v>
      </c>
      <c r="E3" s="9" t="s">
        <v>10</v>
      </c>
      <c r="F3" s="10" t="s">
        <v>17</v>
      </c>
      <c r="G3" s="9" t="s">
        <v>13</v>
      </c>
      <c r="H3" s="10" t="s">
        <v>14</v>
      </c>
      <c r="I3" s="9" t="s">
        <v>15</v>
      </c>
      <c r="J3" s="9" t="s">
        <v>16</v>
      </c>
      <c r="K3" s="9" t="s">
        <v>19</v>
      </c>
      <c r="L3" s="9" t="s">
        <v>18</v>
      </c>
    </row>
    <row r="4" spans="2:13" ht="24" customHeight="1">
      <c r="B4" s="28">
        <f>IFERROR((Inventory_List_Table341457[[#This Row],[Antal Lager]]&lt;=Inventory_List_Table341457[[#This Row],[Genbestil ved antal]])*(Inventory_List_Table341457[[#This Row],[Kan ikke bestilles]]="")*valHighlight,0)</f>
        <v>0</v>
      </c>
      <c r="C4" s="63" t="s">
        <v>402</v>
      </c>
      <c r="D4" s="63" t="s">
        <v>365</v>
      </c>
      <c r="E4" s="24"/>
      <c r="F4" s="63">
        <v>47</v>
      </c>
      <c r="G4" s="67">
        <v>20</v>
      </c>
      <c r="H4" s="29">
        <f>Inventory_List_Table341457[[#This Row],[Enheds Pris]]*Inventory_List_Table341457[[#This Row],[Antal Lager]]</f>
        <v>940</v>
      </c>
      <c r="I4" s="27"/>
      <c r="J4" s="27"/>
      <c r="K4" s="27"/>
      <c r="L4" s="24"/>
    </row>
    <row r="5" spans="2:13" ht="24" customHeight="1">
      <c r="B5" s="28">
        <f>IFERROR((Inventory_List_Table341457[[#This Row],[Antal Lager]]&lt;=Inventory_List_Table341457[[#This Row],[Genbestil ved antal]])*(Inventory_List_Table341457[[#This Row],[Kan ikke bestilles]]="")*valHighlight,0)</f>
        <v>0</v>
      </c>
      <c r="C5" s="63" t="s">
        <v>402</v>
      </c>
      <c r="D5" s="63" t="s">
        <v>366</v>
      </c>
      <c r="E5" s="24"/>
      <c r="F5" s="63">
        <v>32.5</v>
      </c>
      <c r="G5" s="67">
        <v>16</v>
      </c>
      <c r="H5" s="29">
        <f>Inventory_List_Table341457[[#This Row],[Enheds Pris]]*Inventory_List_Table341457[[#This Row],[Antal Lager]]</f>
        <v>520</v>
      </c>
      <c r="I5" s="27"/>
      <c r="J5" s="27"/>
      <c r="K5" s="27"/>
      <c r="L5" s="24"/>
    </row>
    <row r="6" spans="2:13" ht="24" customHeight="1">
      <c r="B6" s="28">
        <f>IFERROR((Inventory_List_Table341457[[#This Row],[Antal Lager]]&lt;=Inventory_List_Table341457[[#This Row],[Genbestil ved antal]])*(Inventory_List_Table341457[[#This Row],[Kan ikke bestilles]]="")*valHighlight,0)</f>
        <v>0</v>
      </c>
      <c r="C6" s="63" t="s">
        <v>402</v>
      </c>
      <c r="D6" s="63" t="s">
        <v>367</v>
      </c>
      <c r="E6" s="24"/>
      <c r="F6" s="63">
        <v>55.64</v>
      </c>
      <c r="G6" s="67">
        <v>40</v>
      </c>
      <c r="H6" s="29">
        <f>Inventory_List_Table341457[[#This Row],[Enheds Pris]]*Inventory_List_Table341457[[#This Row],[Antal Lager]]</f>
        <v>2225.6</v>
      </c>
      <c r="I6" s="27"/>
      <c r="J6" s="27"/>
      <c r="K6" s="27"/>
      <c r="L6" s="24"/>
    </row>
    <row r="7" spans="2:13" ht="24" customHeight="1">
      <c r="B7" s="28">
        <f>IFERROR((Inventory_List_Table341457[[#This Row],[Antal Lager]]&lt;=Inventory_List_Table341457[[#This Row],[Genbestil ved antal]])*(Inventory_List_Table341457[[#This Row],[Kan ikke bestilles]]="")*valHighlight,0)</f>
        <v>0</v>
      </c>
      <c r="C7" s="63" t="s">
        <v>402</v>
      </c>
      <c r="D7" s="63" t="s">
        <v>368</v>
      </c>
      <c r="E7" s="24"/>
      <c r="F7" s="63">
        <v>14.96</v>
      </c>
      <c r="G7" s="67">
        <v>100</v>
      </c>
      <c r="H7" s="29">
        <f>Inventory_List_Table341457[[#This Row],[Enheds Pris]]*Inventory_List_Table341457[[#This Row],[Antal Lager]]</f>
        <v>1496</v>
      </c>
      <c r="I7" s="27"/>
      <c r="J7" s="27"/>
      <c r="K7" s="27"/>
      <c r="L7" s="24"/>
    </row>
    <row r="8" spans="2:13" ht="24" customHeight="1">
      <c r="B8" s="28">
        <f>IFERROR((Inventory_List_Table341457[[#This Row],[Antal Lager]]&lt;=Inventory_List_Table341457[[#This Row],[Genbestil ved antal]])*(Inventory_List_Table341457[[#This Row],[Kan ikke bestilles]]="")*valHighlight,0)</f>
        <v>0</v>
      </c>
      <c r="C8" s="63" t="s">
        <v>402</v>
      </c>
      <c r="D8" s="63" t="s">
        <v>369</v>
      </c>
      <c r="E8" s="24"/>
      <c r="F8" s="63">
        <v>14.06</v>
      </c>
      <c r="G8" s="67">
        <v>0</v>
      </c>
      <c r="H8" s="29">
        <f>Inventory_List_Table341457[[#This Row],[Enheds Pris]]*Inventory_List_Table341457[[#This Row],[Antal Lager]]</f>
        <v>0</v>
      </c>
      <c r="I8" s="27"/>
      <c r="J8" s="27"/>
      <c r="K8" s="27"/>
      <c r="L8" s="24"/>
    </row>
    <row r="9" spans="2:13" ht="24" customHeight="1">
      <c r="B9" s="28">
        <f>IFERROR((Inventory_List_Table341457[[#This Row],[Antal Lager]]&lt;=Inventory_List_Table341457[[#This Row],[Genbestil ved antal]])*(Inventory_List_Table341457[[#This Row],[Kan ikke bestilles]]="")*valHighlight,0)</f>
        <v>0</v>
      </c>
      <c r="C9" s="63" t="s">
        <v>402</v>
      </c>
      <c r="D9" s="63" t="s">
        <v>370</v>
      </c>
      <c r="E9" s="24"/>
      <c r="F9" s="63">
        <v>10.8</v>
      </c>
      <c r="G9" s="67"/>
      <c r="H9" s="29">
        <f>Inventory_List_Table341457[[#This Row],[Enheds Pris]]*Inventory_List_Table341457[[#This Row],[Antal Lager]]</f>
        <v>0</v>
      </c>
      <c r="I9" s="27"/>
      <c r="J9" s="27"/>
      <c r="K9" s="27"/>
      <c r="L9" s="24"/>
    </row>
    <row r="10" spans="2:13" ht="24" customHeight="1">
      <c r="B10" s="28">
        <f>IFERROR((Inventory_List_Table341457[[#This Row],[Antal Lager]]&lt;=Inventory_List_Table341457[[#This Row],[Genbestil ved antal]])*(Inventory_List_Table341457[[#This Row],[Kan ikke bestilles]]="")*valHighlight,0)</f>
        <v>0</v>
      </c>
      <c r="C10" s="63"/>
      <c r="D10" s="63"/>
      <c r="E10" s="24"/>
      <c r="F10" s="63"/>
      <c r="G10" s="67"/>
      <c r="H10" s="29">
        <f>Inventory_List_Table341457[[#This Row],[Enheds Pris]]*Inventory_List_Table341457[[#This Row],[Antal Lager]]</f>
        <v>0</v>
      </c>
      <c r="I10" s="27"/>
      <c r="J10" s="27"/>
      <c r="K10" s="27"/>
      <c r="L10" s="24"/>
    </row>
    <row r="11" spans="2:13" ht="24" customHeight="1">
      <c r="B11" s="28">
        <f>IFERROR((Inventory_List_Table341457[[#This Row],[Antal Lager]]&lt;=Inventory_List_Table341457[[#This Row],[Genbestil ved antal]])*(Inventory_List_Table341457[[#This Row],[Kan ikke bestilles]]="")*valHighlight,0)</f>
        <v>0</v>
      </c>
      <c r="C11" s="63" t="s">
        <v>403</v>
      </c>
      <c r="D11" s="63" t="s">
        <v>371</v>
      </c>
      <c r="E11" s="24"/>
      <c r="F11" s="63">
        <v>83</v>
      </c>
      <c r="G11" s="67">
        <v>0</v>
      </c>
      <c r="H11" s="29">
        <f>Inventory_List_Table341457[[#This Row],[Enheds Pris]]*Inventory_List_Table341457[[#This Row],[Antal Lager]]</f>
        <v>0</v>
      </c>
      <c r="I11" s="27"/>
      <c r="J11" s="27"/>
      <c r="K11" s="27"/>
      <c r="L11" s="24"/>
    </row>
    <row r="12" spans="2:13" ht="24" customHeight="1">
      <c r="B12" s="28">
        <f>IFERROR((Inventory_List_Table341457[[#This Row],[Antal Lager]]&lt;=Inventory_List_Table341457[[#This Row],[Genbestil ved antal]])*(Inventory_List_Table341457[[#This Row],[Kan ikke bestilles]]="")*valHighlight,0)</f>
        <v>0</v>
      </c>
      <c r="C12" s="63" t="s">
        <v>403</v>
      </c>
      <c r="D12" s="63" t="s">
        <v>372</v>
      </c>
      <c r="E12" s="24"/>
      <c r="F12" s="63">
        <v>88.1</v>
      </c>
      <c r="G12" s="67">
        <v>48</v>
      </c>
      <c r="H12" s="29">
        <f>Inventory_List_Table341457[[#This Row],[Enheds Pris]]*Inventory_List_Table341457[[#This Row],[Antal Lager]]</f>
        <v>4228.7999999999993</v>
      </c>
      <c r="I12" s="27"/>
      <c r="J12" s="27"/>
      <c r="K12" s="27"/>
      <c r="L12" s="24"/>
    </row>
    <row r="13" spans="2:13" ht="24" customHeight="1">
      <c r="B13" s="28">
        <f>IFERROR((Inventory_List_Table341457[[#This Row],[Antal Lager]]&lt;=Inventory_List_Table341457[[#This Row],[Genbestil ved antal]])*(Inventory_List_Table341457[[#This Row],[Kan ikke bestilles]]="")*valHighlight,0)</f>
        <v>0</v>
      </c>
      <c r="C13" s="63" t="s">
        <v>403</v>
      </c>
      <c r="D13" s="63" t="s">
        <v>373</v>
      </c>
      <c r="E13" s="24"/>
      <c r="F13" s="63">
        <v>71.2</v>
      </c>
      <c r="G13" s="67">
        <v>0</v>
      </c>
      <c r="H13" s="29">
        <f>Inventory_List_Table341457[[#This Row],[Enheds Pris]]*Inventory_List_Table341457[[#This Row],[Antal Lager]]</f>
        <v>0</v>
      </c>
      <c r="I13" s="27"/>
      <c r="J13" s="27"/>
      <c r="K13" s="27"/>
      <c r="L13" s="24"/>
    </row>
    <row r="14" spans="2:13" ht="24" customHeight="1">
      <c r="B14" s="28">
        <f>IFERROR((Inventory_List_Table341457[[#This Row],[Antal Lager]]&lt;=Inventory_List_Table341457[[#This Row],[Genbestil ved antal]])*(Inventory_List_Table341457[[#This Row],[Kan ikke bestilles]]="")*valHighlight,0)</f>
        <v>0</v>
      </c>
      <c r="C14" s="63" t="s">
        <v>403</v>
      </c>
      <c r="D14" s="63" t="s">
        <v>374</v>
      </c>
      <c r="E14" s="24"/>
      <c r="F14" s="63">
        <v>71.2</v>
      </c>
      <c r="G14" s="67">
        <v>0</v>
      </c>
      <c r="H14" s="29">
        <f>Inventory_List_Table341457[[#This Row],[Enheds Pris]]*Inventory_List_Table341457[[#This Row],[Antal Lager]]</f>
        <v>0</v>
      </c>
      <c r="I14" s="27"/>
      <c r="J14" s="27"/>
      <c r="K14" s="27"/>
      <c r="L14" s="24"/>
    </row>
    <row r="15" spans="2:13" ht="24" customHeight="1">
      <c r="B15" s="28">
        <f>IFERROR((Inventory_List_Table341457[[#This Row],[Antal Lager]]&lt;=Inventory_List_Table341457[[#This Row],[Genbestil ved antal]])*(Inventory_List_Table341457[[#This Row],[Kan ikke bestilles]]="")*valHighlight,0)</f>
        <v>0</v>
      </c>
      <c r="C15" s="63" t="s">
        <v>403</v>
      </c>
      <c r="D15" s="63" t="s">
        <v>375</v>
      </c>
      <c r="E15" s="24"/>
      <c r="F15" s="63">
        <v>63.9</v>
      </c>
      <c r="G15" s="67">
        <v>0</v>
      </c>
      <c r="H15" s="29">
        <f>Inventory_List_Table341457[[#This Row],[Enheds Pris]]*Inventory_List_Table341457[[#This Row],[Antal Lager]]</f>
        <v>0</v>
      </c>
      <c r="I15" s="27"/>
      <c r="J15" s="27"/>
      <c r="K15" s="27"/>
      <c r="L15" s="24"/>
    </row>
    <row r="16" spans="2:13" ht="24" customHeight="1">
      <c r="B16" s="28">
        <f>IFERROR((Inventory_List_Table341457[[#This Row],[Antal Lager]]&lt;=Inventory_List_Table341457[[#This Row],[Genbestil ved antal]])*(Inventory_List_Table341457[[#This Row],[Kan ikke bestilles]]="")*valHighlight,0)</f>
        <v>0</v>
      </c>
      <c r="C16" s="63" t="s">
        <v>403</v>
      </c>
      <c r="D16" s="63" t="s">
        <v>376</v>
      </c>
      <c r="E16" s="24"/>
      <c r="F16" s="63">
        <v>115.2</v>
      </c>
      <c r="G16" s="67">
        <v>36</v>
      </c>
      <c r="H16" s="29">
        <f>Inventory_List_Table341457[[#This Row],[Enheds Pris]]*Inventory_List_Table341457[[#This Row],[Antal Lager]]</f>
        <v>4147.2</v>
      </c>
      <c r="I16" s="27"/>
      <c r="J16" s="27"/>
      <c r="K16" s="27"/>
      <c r="L16" s="24"/>
    </row>
    <row r="17" spans="2:12" ht="24" customHeight="1">
      <c r="B17" s="28">
        <f>IFERROR((Inventory_List_Table341457[[#This Row],[Antal Lager]]&lt;=Inventory_List_Table341457[[#This Row],[Genbestil ved antal]])*(Inventory_List_Table341457[[#This Row],[Kan ikke bestilles]]="")*valHighlight,0)</f>
        <v>0</v>
      </c>
      <c r="C17" s="63" t="s">
        <v>403</v>
      </c>
      <c r="D17" s="63" t="s">
        <v>377</v>
      </c>
      <c r="E17" s="24"/>
      <c r="F17" s="63">
        <v>87.75</v>
      </c>
      <c r="G17" s="67">
        <v>48</v>
      </c>
      <c r="H17" s="29">
        <f>Inventory_List_Table341457[[#This Row],[Enheds Pris]]*Inventory_List_Table341457[[#This Row],[Antal Lager]]</f>
        <v>4212</v>
      </c>
      <c r="I17" s="27"/>
      <c r="J17" s="27"/>
      <c r="K17" s="27"/>
      <c r="L17" s="24"/>
    </row>
    <row r="18" spans="2:12" ht="24" customHeight="1">
      <c r="B18" s="28">
        <f>IFERROR((Inventory_List_Table341457[[#This Row],[Antal Lager]]&lt;=Inventory_List_Table341457[[#This Row],[Genbestil ved antal]])*(Inventory_List_Table341457[[#This Row],[Kan ikke bestilles]]="")*valHighlight,0)</f>
        <v>0</v>
      </c>
      <c r="C18" s="63" t="s">
        <v>403</v>
      </c>
      <c r="D18" s="63" t="s">
        <v>378</v>
      </c>
      <c r="E18" s="24"/>
      <c r="F18" s="63">
        <v>93.75</v>
      </c>
      <c r="G18" s="67">
        <v>12</v>
      </c>
      <c r="H18" s="29">
        <f>Inventory_List_Table341457[[#This Row],[Enheds Pris]]*Inventory_List_Table341457[[#This Row],[Antal Lager]]</f>
        <v>1125</v>
      </c>
      <c r="I18" s="27"/>
      <c r="J18" s="27"/>
      <c r="K18" s="27"/>
      <c r="L18" s="24"/>
    </row>
    <row r="19" spans="2:12" ht="24" customHeight="1">
      <c r="B19" s="28">
        <f>IFERROR((Inventory_List_Table341457[[#This Row],[Antal Lager]]&lt;=Inventory_List_Table341457[[#This Row],[Genbestil ved antal]])*(Inventory_List_Table341457[[#This Row],[Kan ikke bestilles]]="")*valHighlight,0)</f>
        <v>0</v>
      </c>
      <c r="C19" s="64" t="s">
        <v>403</v>
      </c>
      <c r="D19" s="64" t="s">
        <v>379</v>
      </c>
      <c r="E19" s="24"/>
      <c r="F19" s="64"/>
      <c r="G19" s="68">
        <v>450</v>
      </c>
      <c r="H19" s="29">
        <f>Inventory_List_Table341457[[#This Row],[Enheds Pris]]*Inventory_List_Table341457[[#This Row],[Antal Lager]]</f>
        <v>0</v>
      </c>
      <c r="I19" s="27"/>
      <c r="J19" s="27"/>
      <c r="K19" s="27"/>
      <c r="L19" s="24"/>
    </row>
    <row r="20" spans="2:12" ht="24" customHeight="1">
      <c r="B20" s="28">
        <f>IFERROR((Inventory_List_Table341457[[#This Row],[Antal Lager]]&lt;=Inventory_List_Table341457[[#This Row],[Genbestil ved antal]])*(Inventory_List_Table341457[[#This Row],[Kan ikke bestilles]]="")*valHighlight,0)</f>
        <v>0</v>
      </c>
      <c r="C20" s="64" t="s">
        <v>403</v>
      </c>
      <c r="D20" s="64" t="s">
        <v>380</v>
      </c>
      <c r="E20" s="24"/>
      <c r="F20" s="64"/>
      <c r="G20" s="68">
        <v>0</v>
      </c>
      <c r="H20" s="29">
        <f>Inventory_List_Table341457[[#This Row],[Enheds Pris]]*Inventory_List_Table341457[[#This Row],[Antal Lager]]</f>
        <v>0</v>
      </c>
      <c r="I20" s="27"/>
      <c r="J20" s="27"/>
      <c r="K20" s="27"/>
      <c r="L20" s="24"/>
    </row>
    <row r="21" spans="2:12" ht="24" customHeight="1">
      <c r="B21" s="28">
        <f>IFERROR((Inventory_List_Table341457[[#This Row],[Antal Lager]]&lt;=Inventory_List_Table341457[[#This Row],[Genbestil ved antal]])*(Inventory_List_Table341457[[#This Row],[Kan ikke bestilles]]="")*valHighlight,0)</f>
        <v>0</v>
      </c>
      <c r="C21" s="64" t="s">
        <v>403</v>
      </c>
      <c r="D21" s="64" t="s">
        <v>519</v>
      </c>
      <c r="E21" s="24"/>
      <c r="F21" s="64"/>
      <c r="G21" s="68">
        <v>300</v>
      </c>
      <c r="H21" s="29">
        <f>Inventory_List_Table341457[[#This Row],[Enheds Pris]]*Inventory_List_Table341457[[#This Row],[Antal Lager]]</f>
        <v>0</v>
      </c>
      <c r="I21" s="27"/>
      <c r="J21" s="27"/>
      <c r="K21" s="27"/>
      <c r="L21" s="24"/>
    </row>
    <row r="22" spans="2:12" ht="24" customHeight="1">
      <c r="B22" s="28">
        <f>IFERROR((Inventory_List_Table341457[[#This Row],[Antal Lager]]&lt;=Inventory_List_Table341457[[#This Row],[Genbestil ved antal]])*(Inventory_List_Table341457[[#This Row],[Kan ikke bestilles]]="")*valHighlight,0)</f>
        <v>0</v>
      </c>
      <c r="C22" s="63" t="s">
        <v>404</v>
      </c>
      <c r="D22" s="63" t="s">
        <v>381</v>
      </c>
      <c r="E22" s="24"/>
      <c r="F22" s="63">
        <v>16.03</v>
      </c>
      <c r="G22" s="67">
        <v>0</v>
      </c>
      <c r="H22" s="29">
        <f>Inventory_List_Table341457[[#This Row],[Enheds Pris]]*Inventory_List_Table341457[[#This Row],[Antal Lager]]</f>
        <v>0</v>
      </c>
      <c r="I22" s="27"/>
      <c r="J22" s="27"/>
      <c r="K22" s="27"/>
      <c r="L22" s="24"/>
    </row>
    <row r="23" spans="2:12" ht="24" customHeight="1">
      <c r="B23" s="28">
        <f>IFERROR((Inventory_List_Table341457[[#This Row],[Antal Lager]]&lt;=Inventory_List_Table341457[[#This Row],[Genbestil ved antal]])*(Inventory_List_Table341457[[#This Row],[Kan ikke bestilles]]="")*valHighlight,0)</f>
        <v>0</v>
      </c>
      <c r="C23" s="63" t="s">
        <v>404</v>
      </c>
      <c r="D23" s="63" t="s">
        <v>382</v>
      </c>
      <c r="E23" s="24"/>
      <c r="F23" s="63">
        <v>10.35</v>
      </c>
      <c r="G23" s="67">
        <v>0</v>
      </c>
      <c r="H23" s="29">
        <f>Inventory_List_Table341457[[#This Row],[Enheds Pris]]*Inventory_List_Table341457[[#This Row],[Antal Lager]]</f>
        <v>0</v>
      </c>
      <c r="I23" s="27"/>
      <c r="J23" s="27"/>
      <c r="K23" s="27"/>
      <c r="L23" s="24"/>
    </row>
    <row r="24" spans="2:12" ht="24" customHeight="1">
      <c r="B24" s="28">
        <f>IFERROR((Inventory_List_Table341457[[#This Row],[Antal Lager]]&lt;=Inventory_List_Table341457[[#This Row],[Genbestil ved antal]])*(Inventory_List_Table341457[[#This Row],[Kan ikke bestilles]]="")*valHighlight,0)</f>
        <v>0</v>
      </c>
      <c r="C24" s="63" t="s">
        <v>404</v>
      </c>
      <c r="D24" s="63" t="s">
        <v>383</v>
      </c>
      <c r="E24" s="24"/>
      <c r="F24" s="63">
        <v>10.1</v>
      </c>
      <c r="G24" s="67">
        <v>0</v>
      </c>
      <c r="H24" s="29">
        <f>Inventory_List_Table341457[[#This Row],[Enheds Pris]]*Inventory_List_Table341457[[#This Row],[Antal Lager]]</f>
        <v>0</v>
      </c>
      <c r="I24" s="27"/>
      <c r="J24" s="27"/>
      <c r="K24" s="27"/>
      <c r="L24" s="24"/>
    </row>
    <row r="25" spans="2:12" ht="24" customHeight="1">
      <c r="B25" s="28">
        <f>IFERROR((Inventory_List_Table341457[[#This Row],[Antal Lager]]&lt;=Inventory_List_Table341457[[#This Row],[Genbestil ved antal]])*(Inventory_List_Table341457[[#This Row],[Kan ikke bestilles]]="")*valHighlight,0)</f>
        <v>0</v>
      </c>
      <c r="C25" s="63" t="s">
        <v>404</v>
      </c>
      <c r="D25" s="63" t="s">
        <v>384</v>
      </c>
      <c r="E25" s="24"/>
      <c r="F25" s="63">
        <v>10.1</v>
      </c>
      <c r="G25" s="67">
        <v>0</v>
      </c>
      <c r="H25" s="29">
        <f>Inventory_List_Table341457[[#This Row],[Enheds Pris]]*Inventory_List_Table341457[[#This Row],[Antal Lager]]</f>
        <v>0</v>
      </c>
      <c r="I25" s="27"/>
      <c r="J25" s="27"/>
      <c r="K25" s="27"/>
      <c r="L25" s="24"/>
    </row>
    <row r="26" spans="2:12" ht="24" customHeight="1">
      <c r="B26" s="28">
        <f>IFERROR((Inventory_List_Table341457[[#This Row],[Antal Lager]]&lt;=Inventory_List_Table341457[[#This Row],[Genbestil ved antal]])*(Inventory_List_Table341457[[#This Row],[Kan ikke bestilles]]="")*valHighlight,0)</f>
        <v>0</v>
      </c>
      <c r="C26" s="63" t="s">
        <v>404</v>
      </c>
      <c r="D26" s="63" t="s">
        <v>385</v>
      </c>
      <c r="E26" s="24"/>
      <c r="F26" s="63">
        <v>10.1</v>
      </c>
      <c r="G26" s="67">
        <v>0</v>
      </c>
      <c r="H26" s="29">
        <f>Inventory_List_Table341457[[#This Row],[Enheds Pris]]*Inventory_List_Table341457[[#This Row],[Antal Lager]]</f>
        <v>0</v>
      </c>
      <c r="I26" s="27"/>
      <c r="J26" s="27"/>
      <c r="K26" s="27"/>
      <c r="L26" s="24"/>
    </row>
    <row r="27" spans="2:12" ht="24" customHeight="1">
      <c r="B27" s="28">
        <f>IFERROR((Inventory_List_Table341457[[#This Row],[Antal Lager]]&lt;=Inventory_List_Table341457[[#This Row],[Genbestil ved antal]])*(Inventory_List_Table341457[[#This Row],[Kan ikke bestilles]]="")*valHighlight,0)</f>
        <v>0</v>
      </c>
      <c r="C27" s="63" t="s">
        <v>404</v>
      </c>
      <c r="D27" s="63" t="s">
        <v>386</v>
      </c>
      <c r="E27" s="24"/>
      <c r="F27" s="63">
        <v>4.17</v>
      </c>
      <c r="G27" s="67">
        <v>48</v>
      </c>
      <c r="H27" s="29">
        <f>Inventory_List_Table341457[[#This Row],[Enheds Pris]]*Inventory_List_Table341457[[#This Row],[Antal Lager]]</f>
        <v>200.16</v>
      </c>
      <c r="I27" s="27"/>
      <c r="J27" s="27"/>
      <c r="K27" s="27"/>
      <c r="L27" s="24"/>
    </row>
    <row r="28" spans="2:12" ht="24" customHeight="1">
      <c r="B28" s="28">
        <f>IFERROR((Inventory_List_Table341457[[#This Row],[Antal Lager]]&lt;=Inventory_List_Table341457[[#This Row],[Genbestil ved antal]])*(Inventory_List_Table341457[[#This Row],[Kan ikke bestilles]]="")*valHighlight,0)</f>
        <v>0</v>
      </c>
      <c r="C28" s="63"/>
      <c r="D28" s="34" t="s">
        <v>520</v>
      </c>
      <c r="E28" s="24"/>
      <c r="F28" s="64"/>
      <c r="G28" s="67">
        <v>72</v>
      </c>
      <c r="H28" s="29">
        <f>Inventory_List_Table341457[[#This Row],[Enheds Pris]]*Inventory_List_Table341457[[#This Row],[Antal Lager]]</f>
        <v>0</v>
      </c>
      <c r="I28" s="27"/>
      <c r="J28" s="27"/>
      <c r="K28" s="27"/>
      <c r="L28" s="24"/>
    </row>
    <row r="29" spans="2:12" ht="24" customHeight="1">
      <c r="B29" s="28">
        <f>IFERROR((Inventory_List_Table341457[[#This Row],[Antal Lager]]&lt;=Inventory_List_Table341457[[#This Row],[Genbestil ved antal]])*(Inventory_List_Table341457[[#This Row],[Kan ikke bestilles]]="")*valHighlight,0)</f>
        <v>0</v>
      </c>
      <c r="C29" s="63" t="s">
        <v>405</v>
      </c>
      <c r="D29" s="63" t="s">
        <v>387</v>
      </c>
      <c r="E29" s="24"/>
      <c r="F29" s="63">
        <v>8.6</v>
      </c>
      <c r="G29" s="67">
        <v>0</v>
      </c>
      <c r="H29" s="29">
        <f>Inventory_List_Table341457[[#This Row],[Enheds Pris]]*Inventory_List_Table341457[[#This Row],[Antal Lager]]</f>
        <v>0</v>
      </c>
      <c r="I29" s="27"/>
      <c r="J29" s="27"/>
      <c r="K29" s="27"/>
      <c r="L29" s="24"/>
    </row>
    <row r="30" spans="2:12" ht="24" customHeight="1">
      <c r="B30" s="28">
        <f>IFERROR((Inventory_List_Table341457[[#This Row],[Antal Lager]]&lt;=Inventory_List_Table341457[[#This Row],[Genbestil ved antal]])*(Inventory_List_Table341457[[#This Row],[Kan ikke bestilles]]="")*valHighlight,0)</f>
        <v>0</v>
      </c>
      <c r="C30" s="63" t="s">
        <v>405</v>
      </c>
      <c r="D30" s="63" t="s">
        <v>388</v>
      </c>
      <c r="E30" s="24"/>
      <c r="F30" s="63">
        <v>8.6</v>
      </c>
      <c r="G30" s="67">
        <v>24</v>
      </c>
      <c r="H30" s="29">
        <f>Inventory_List_Table341457[[#This Row],[Enheds Pris]]*Inventory_List_Table341457[[#This Row],[Antal Lager]]</f>
        <v>206.39999999999998</v>
      </c>
      <c r="I30" s="27"/>
      <c r="J30" s="27"/>
      <c r="K30" s="27"/>
      <c r="L30" s="24"/>
    </row>
    <row r="31" spans="2:12" ht="24" customHeight="1">
      <c r="B31" s="28">
        <f>IFERROR((Inventory_List_Table341457[[#This Row],[Antal Lager]]&lt;=Inventory_List_Table341457[[#This Row],[Genbestil ved antal]])*(Inventory_List_Table341457[[#This Row],[Kan ikke bestilles]]="")*valHighlight,0)</f>
        <v>0</v>
      </c>
      <c r="C31" s="63" t="s">
        <v>405</v>
      </c>
      <c r="D31" s="63" t="s">
        <v>389</v>
      </c>
      <c r="E31" s="24"/>
      <c r="F31" s="63">
        <v>8.6</v>
      </c>
      <c r="G31" s="67">
        <v>24</v>
      </c>
      <c r="H31" s="29">
        <f>Inventory_List_Table341457[[#This Row],[Enheds Pris]]*Inventory_List_Table341457[[#This Row],[Antal Lager]]</f>
        <v>206.39999999999998</v>
      </c>
      <c r="I31" s="27"/>
      <c r="J31" s="27"/>
      <c r="K31" s="27"/>
      <c r="L31" s="24"/>
    </row>
    <row r="32" spans="2:12" ht="24" customHeight="1">
      <c r="B32" s="28">
        <f>IFERROR((Inventory_List_Table341457[[#This Row],[Antal Lager]]&lt;=Inventory_List_Table341457[[#This Row],[Genbestil ved antal]])*(Inventory_List_Table341457[[#This Row],[Kan ikke bestilles]]="")*valHighlight,0)</f>
        <v>0</v>
      </c>
      <c r="C32" s="63" t="s">
        <v>405</v>
      </c>
      <c r="D32" s="63" t="s">
        <v>390</v>
      </c>
      <c r="E32" s="24"/>
      <c r="F32" s="63">
        <v>8.6</v>
      </c>
      <c r="G32" s="67"/>
      <c r="H32" s="29">
        <f>Inventory_List_Table341457[[#This Row],[Enheds Pris]]*Inventory_List_Table341457[[#This Row],[Antal Lager]]</f>
        <v>0</v>
      </c>
      <c r="I32" s="27"/>
      <c r="J32" s="27"/>
      <c r="K32" s="27"/>
      <c r="L32" s="24"/>
    </row>
    <row r="33" spans="2:12" ht="24" customHeight="1">
      <c r="B33" s="28">
        <f>IFERROR((Inventory_List_Table341457[[#This Row],[Antal Lager]]&lt;=Inventory_List_Table341457[[#This Row],[Genbestil ved antal]])*(Inventory_List_Table341457[[#This Row],[Kan ikke bestilles]]="")*valHighlight,0)</f>
        <v>0</v>
      </c>
      <c r="C33" s="63" t="s">
        <v>405</v>
      </c>
      <c r="D33" s="63" t="s">
        <v>391</v>
      </c>
      <c r="E33" s="24"/>
      <c r="F33" s="63">
        <v>8.6</v>
      </c>
      <c r="G33" s="67">
        <v>24</v>
      </c>
      <c r="H33" s="29">
        <f>Inventory_List_Table341457[[#This Row],[Enheds Pris]]*Inventory_List_Table341457[[#This Row],[Antal Lager]]</f>
        <v>206.39999999999998</v>
      </c>
      <c r="I33" s="27"/>
      <c r="J33" s="27"/>
      <c r="K33" s="27"/>
      <c r="L33" s="24"/>
    </row>
    <row r="34" spans="2:12" ht="24" customHeight="1">
      <c r="B34" s="28">
        <f>IFERROR((Inventory_List_Table341457[[#This Row],[Antal Lager]]&lt;=Inventory_List_Table341457[[#This Row],[Genbestil ved antal]])*(Inventory_List_Table341457[[#This Row],[Kan ikke bestilles]]="")*valHighlight,0)</f>
        <v>0</v>
      </c>
      <c r="C34" s="63" t="s">
        <v>405</v>
      </c>
      <c r="D34" s="63" t="s">
        <v>392</v>
      </c>
      <c r="E34" s="24"/>
      <c r="F34" s="63">
        <v>8.6</v>
      </c>
      <c r="G34" s="67">
        <v>0</v>
      </c>
      <c r="H34" s="29">
        <f>Inventory_List_Table341457[[#This Row],[Enheds Pris]]*Inventory_List_Table341457[[#This Row],[Antal Lager]]</f>
        <v>0</v>
      </c>
      <c r="I34" s="27"/>
      <c r="J34" s="27"/>
      <c r="K34" s="27"/>
      <c r="L34" s="24"/>
    </row>
    <row r="35" spans="2:12" ht="24" customHeight="1">
      <c r="B35" s="28">
        <f>IFERROR((Inventory_List_Table341457[[#This Row],[Antal Lager]]&lt;=Inventory_List_Table341457[[#This Row],[Genbestil ved antal]])*(Inventory_List_Table341457[[#This Row],[Kan ikke bestilles]]="")*valHighlight,0)</f>
        <v>0</v>
      </c>
      <c r="C35" s="63"/>
      <c r="D35" s="63"/>
      <c r="E35" s="24"/>
      <c r="F35" s="63"/>
      <c r="G35" s="67"/>
      <c r="H35" s="29">
        <f>Inventory_List_Table341457[[#This Row],[Enheds Pris]]*Inventory_List_Table341457[[#This Row],[Antal Lager]]</f>
        <v>0</v>
      </c>
      <c r="I35" s="27"/>
      <c r="J35" s="27"/>
      <c r="K35" s="27"/>
      <c r="L35" s="24"/>
    </row>
    <row r="36" spans="2:12" ht="24" customHeight="1">
      <c r="B36" s="28">
        <f>IFERROR((Inventory_List_Table341457[[#This Row],[Antal Lager]]&lt;=Inventory_List_Table341457[[#This Row],[Genbestil ved antal]])*(Inventory_List_Table341457[[#This Row],[Kan ikke bestilles]]="")*valHighlight,0)</f>
        <v>0</v>
      </c>
      <c r="C36" s="63" t="s">
        <v>405</v>
      </c>
      <c r="D36" s="63" t="s">
        <v>393</v>
      </c>
      <c r="E36" s="24"/>
      <c r="F36" s="63">
        <v>7.95</v>
      </c>
      <c r="G36" s="67">
        <v>0</v>
      </c>
      <c r="H36" s="29">
        <f>Inventory_List_Table341457[[#This Row],[Enheds Pris]]*Inventory_List_Table341457[[#This Row],[Antal Lager]]</f>
        <v>0</v>
      </c>
      <c r="I36" s="27"/>
      <c r="J36" s="27"/>
      <c r="K36" s="27"/>
      <c r="L36" s="24"/>
    </row>
    <row r="37" spans="2:12" ht="24" customHeight="1">
      <c r="B37" s="28">
        <f>IFERROR((Inventory_List_Table341457[[#This Row],[Antal Lager]]&lt;=Inventory_List_Table341457[[#This Row],[Genbestil ved antal]])*(Inventory_List_Table341457[[#This Row],[Kan ikke bestilles]]="")*valHighlight,0)</f>
        <v>0</v>
      </c>
      <c r="C37" s="63" t="s">
        <v>405</v>
      </c>
      <c r="D37" s="63" t="s">
        <v>173</v>
      </c>
      <c r="E37" s="24"/>
      <c r="F37" s="63">
        <v>7.04</v>
      </c>
      <c r="G37" s="67">
        <v>0</v>
      </c>
      <c r="H37" s="29">
        <f>Inventory_List_Table341457[[#This Row],[Enheds Pris]]*Inventory_List_Table341457[[#This Row],[Antal Lager]]</f>
        <v>0</v>
      </c>
      <c r="I37" s="27"/>
      <c r="J37" s="27"/>
      <c r="K37" s="27"/>
      <c r="L37" s="24"/>
    </row>
    <row r="38" spans="2:12" ht="24" customHeight="1">
      <c r="B38" s="28">
        <f>IFERROR((Inventory_List_Table341457[[#This Row],[Antal Lager]]&lt;=Inventory_List_Table341457[[#This Row],[Genbestil ved antal]])*(Inventory_List_Table341457[[#This Row],[Kan ikke bestilles]]="")*valHighlight,0)</f>
        <v>0</v>
      </c>
      <c r="C38" s="63" t="s">
        <v>405</v>
      </c>
      <c r="D38" s="63" t="s">
        <v>394</v>
      </c>
      <c r="E38" s="24"/>
      <c r="F38" s="63">
        <v>3.45</v>
      </c>
      <c r="G38" s="67"/>
      <c r="H38" s="29">
        <f>Inventory_List_Table341457[[#This Row],[Enheds Pris]]*Inventory_List_Table341457[[#This Row],[Antal Lager]]</f>
        <v>0</v>
      </c>
      <c r="I38" s="27"/>
      <c r="J38" s="27"/>
      <c r="K38" s="27"/>
      <c r="L38" s="24"/>
    </row>
    <row r="39" spans="2:12" ht="24" customHeight="1">
      <c r="B39" s="28">
        <f>IFERROR((Inventory_List_Table341457[[#This Row],[Antal Lager]]&lt;=Inventory_List_Table341457[[#This Row],[Genbestil ved antal]])*(Inventory_List_Table341457[[#This Row],[Kan ikke bestilles]]="")*valHighlight,0)</f>
        <v>0</v>
      </c>
      <c r="C39" s="63" t="s">
        <v>405</v>
      </c>
      <c r="D39" s="63" t="s">
        <v>172</v>
      </c>
      <c r="E39" s="24"/>
      <c r="F39" s="63">
        <v>6.4</v>
      </c>
      <c r="G39" s="67">
        <v>0</v>
      </c>
      <c r="H39" s="29">
        <f>Inventory_List_Table341457[[#This Row],[Enheds Pris]]*Inventory_List_Table341457[[#This Row],[Antal Lager]]</f>
        <v>0</v>
      </c>
      <c r="I39" s="27"/>
      <c r="J39" s="27"/>
      <c r="K39" s="27"/>
      <c r="L39" s="24"/>
    </row>
    <row r="40" spans="2:12" ht="24" customHeight="1">
      <c r="B40" s="28">
        <f>IFERROR((Inventory_List_Table341457[[#This Row],[Antal Lager]]&lt;=Inventory_List_Table341457[[#This Row],[Genbestil ved antal]])*(Inventory_List_Table341457[[#This Row],[Kan ikke bestilles]]="")*valHighlight,0)</f>
        <v>0</v>
      </c>
      <c r="C40" s="63"/>
      <c r="D40" s="63"/>
      <c r="E40" s="24"/>
      <c r="F40" s="63"/>
      <c r="G40" s="67"/>
      <c r="H40" s="29">
        <f>Inventory_List_Table341457[[#This Row],[Enheds Pris]]*Inventory_List_Table341457[[#This Row],[Antal Lager]]</f>
        <v>0</v>
      </c>
      <c r="I40" s="27"/>
      <c r="J40" s="27"/>
      <c r="K40" s="27"/>
      <c r="L40" s="24"/>
    </row>
    <row r="41" spans="2:12" ht="24" customHeight="1">
      <c r="B41" s="28">
        <f>IFERROR((Inventory_List_Table341457[[#This Row],[Antal Lager]]&lt;=Inventory_List_Table341457[[#This Row],[Genbestil ved antal]])*(Inventory_List_Table341457[[#This Row],[Kan ikke bestilles]]="")*valHighlight,0)</f>
        <v>0</v>
      </c>
      <c r="C41" s="63" t="s">
        <v>405</v>
      </c>
      <c r="D41" s="63" t="s">
        <v>169</v>
      </c>
      <c r="E41" s="24"/>
      <c r="F41" s="63">
        <v>463.19</v>
      </c>
      <c r="G41" s="67">
        <v>0</v>
      </c>
      <c r="H41" s="29">
        <f>Inventory_List_Table341457[[#This Row],[Enheds Pris]]*Inventory_List_Table341457[[#This Row],[Antal Lager]]</f>
        <v>0</v>
      </c>
      <c r="I41" s="27"/>
      <c r="J41" s="27"/>
      <c r="K41" s="27"/>
      <c r="L41" s="24"/>
    </row>
    <row r="42" spans="2:12" ht="24" customHeight="1">
      <c r="B42" s="28">
        <f>IFERROR((Inventory_List_Table341457[[#This Row],[Antal Lager]]&lt;=Inventory_List_Table341457[[#This Row],[Genbestil ved antal]])*(Inventory_List_Table341457[[#This Row],[Kan ikke bestilles]]="")*valHighlight,0)</f>
        <v>0</v>
      </c>
      <c r="C42" s="63" t="s">
        <v>405</v>
      </c>
      <c r="D42" s="63" t="s">
        <v>168</v>
      </c>
      <c r="E42" s="24"/>
      <c r="F42" s="63">
        <v>634.99</v>
      </c>
      <c r="G42" s="67">
        <v>0</v>
      </c>
      <c r="H42" s="29">
        <f>Inventory_List_Table341457[[#This Row],[Enheds Pris]]*Inventory_List_Table341457[[#This Row],[Antal Lager]]</f>
        <v>0</v>
      </c>
      <c r="I42" s="27"/>
      <c r="J42" s="27"/>
      <c r="K42" s="27"/>
      <c r="L42" s="24"/>
    </row>
    <row r="43" spans="2:12" ht="24" customHeight="1">
      <c r="B43" s="28">
        <f>IFERROR((Inventory_List_Table341457[[#This Row],[Antal Lager]]&lt;=Inventory_List_Table341457[[#This Row],[Genbestil ved antal]])*(Inventory_List_Table341457[[#This Row],[Kan ikke bestilles]]="")*valHighlight,0)</f>
        <v>0</v>
      </c>
      <c r="C43" s="63" t="s">
        <v>405</v>
      </c>
      <c r="D43" s="63" t="s">
        <v>395</v>
      </c>
      <c r="E43" s="24"/>
      <c r="F43" s="63">
        <v>475</v>
      </c>
      <c r="G43" s="67">
        <v>0</v>
      </c>
      <c r="H43" s="29">
        <f>Inventory_List_Table341457[[#This Row],[Enheds Pris]]*Inventory_List_Table341457[[#This Row],[Antal Lager]]</f>
        <v>0</v>
      </c>
      <c r="I43" s="27"/>
      <c r="J43" s="27"/>
      <c r="K43" s="27"/>
      <c r="L43" s="24"/>
    </row>
    <row r="44" spans="2:12" ht="24" customHeight="1">
      <c r="B44" s="28">
        <f>IFERROR((Inventory_List_Table341457[[#This Row],[Antal Lager]]&lt;=Inventory_List_Table341457[[#This Row],[Genbestil ved antal]])*(Inventory_List_Table341457[[#This Row],[Kan ikke bestilles]]="")*valHighlight,0)</f>
        <v>0</v>
      </c>
      <c r="C44" s="63" t="s">
        <v>405</v>
      </c>
      <c r="D44" s="63" t="s">
        <v>396</v>
      </c>
      <c r="E44" s="24"/>
      <c r="F44" s="63">
        <v>465</v>
      </c>
      <c r="G44" s="67">
        <v>0</v>
      </c>
      <c r="H44" s="29">
        <f>Inventory_List_Table341457[[#This Row],[Enheds Pris]]*Inventory_List_Table341457[[#This Row],[Antal Lager]]</f>
        <v>0</v>
      </c>
      <c r="I44" s="27"/>
      <c r="J44" s="27"/>
      <c r="K44" s="27"/>
      <c r="L44" s="24"/>
    </row>
    <row r="45" spans="2:12" ht="24" customHeight="1">
      <c r="B45" s="28">
        <f>IFERROR((Inventory_List_Table341457[[#This Row],[Antal Lager]]&lt;=Inventory_List_Table341457[[#This Row],[Genbestil ved antal]])*(Inventory_List_Table341457[[#This Row],[Kan ikke bestilles]]="")*valHighlight,0)</f>
        <v>0</v>
      </c>
      <c r="C45" s="63" t="s">
        <v>405</v>
      </c>
      <c r="D45" s="63" t="s">
        <v>171</v>
      </c>
      <c r="E45" s="24"/>
      <c r="F45" s="63">
        <v>785</v>
      </c>
      <c r="G45" s="67">
        <v>0</v>
      </c>
      <c r="H45" s="29">
        <f>Inventory_List_Table341457[[#This Row],[Enheds Pris]]*Inventory_List_Table341457[[#This Row],[Antal Lager]]</f>
        <v>0</v>
      </c>
      <c r="I45" s="27"/>
      <c r="J45" s="27"/>
      <c r="K45" s="27"/>
      <c r="L45" s="24"/>
    </row>
    <row r="46" spans="2:12" ht="24" customHeight="1">
      <c r="B46" s="28">
        <f>IFERROR((Inventory_List_Table341457[[#This Row],[Antal Lager]]&lt;=Inventory_List_Table341457[[#This Row],[Genbestil ved antal]])*(Inventory_List_Table341457[[#This Row],[Kan ikke bestilles]]="")*valHighlight,0)</f>
        <v>0</v>
      </c>
      <c r="C46" s="63" t="s">
        <v>405</v>
      </c>
      <c r="D46" s="63" t="s">
        <v>170</v>
      </c>
      <c r="E46" s="24"/>
      <c r="F46" s="63">
        <v>682</v>
      </c>
      <c r="G46" s="67">
        <v>0</v>
      </c>
      <c r="H46" s="29">
        <f>Inventory_List_Table341457[[#This Row],[Enheds Pris]]*Inventory_List_Table341457[[#This Row],[Antal Lager]]</f>
        <v>0</v>
      </c>
      <c r="I46" s="27"/>
      <c r="J46" s="27"/>
      <c r="K46" s="27"/>
      <c r="L46" s="24"/>
    </row>
    <row r="47" spans="2:12" ht="24" customHeight="1">
      <c r="B47" s="28">
        <f>IFERROR((Inventory_List_Table341457[[#This Row],[Antal Lager]]&lt;=Inventory_List_Table341457[[#This Row],[Genbestil ved antal]])*(Inventory_List_Table341457[[#This Row],[Kan ikke bestilles]]="")*valHighlight,0)</f>
        <v>0</v>
      </c>
      <c r="C47" s="63" t="s">
        <v>405</v>
      </c>
      <c r="D47" s="63" t="s">
        <v>397</v>
      </c>
      <c r="E47" s="24"/>
      <c r="F47" s="63">
        <v>640</v>
      </c>
      <c r="G47" s="67">
        <v>0</v>
      </c>
      <c r="H47" s="29">
        <f>Inventory_List_Table341457[[#This Row],[Enheds Pris]]*Inventory_List_Table341457[[#This Row],[Antal Lager]]</f>
        <v>0</v>
      </c>
      <c r="I47" s="27"/>
      <c r="J47" s="27"/>
      <c r="K47" s="27"/>
      <c r="L47" s="24"/>
    </row>
    <row r="48" spans="2:12" ht="24" customHeight="1">
      <c r="B48" s="28">
        <f>IFERROR((Inventory_List_Table341457[[#This Row],[Antal Lager]]&lt;=Inventory_List_Table341457[[#This Row],[Genbestil ved antal]])*(Inventory_List_Table341457[[#This Row],[Kan ikke bestilles]]="")*valHighlight,0)</f>
        <v>0</v>
      </c>
      <c r="C48" s="63"/>
      <c r="D48" s="63"/>
      <c r="E48" s="24"/>
      <c r="F48" s="63"/>
      <c r="G48" s="67"/>
      <c r="H48" s="29">
        <f>Inventory_List_Table341457[[#This Row],[Enheds Pris]]*Inventory_List_Table341457[[#This Row],[Antal Lager]]</f>
        <v>0</v>
      </c>
      <c r="I48" s="27"/>
      <c r="J48" s="27"/>
      <c r="K48" s="27"/>
      <c r="L48" s="24"/>
    </row>
    <row r="49" spans="2:12" ht="24" customHeight="1">
      <c r="B49" s="28">
        <f>IFERROR((Inventory_List_Table341457[[#This Row],[Antal Lager]]&lt;=Inventory_List_Table341457[[#This Row],[Genbestil ved antal]])*(Inventory_List_Table341457[[#This Row],[Kan ikke bestilles]]="")*valHighlight,0)</f>
        <v>0</v>
      </c>
      <c r="C49" s="63" t="s">
        <v>406</v>
      </c>
      <c r="D49" s="63" t="s">
        <v>177</v>
      </c>
      <c r="E49" s="24"/>
      <c r="F49" s="63">
        <v>0.8</v>
      </c>
      <c r="G49" s="67">
        <f>(G22+G23+G24+G25+G26+G27+G29+G30+G31+G32+G33+G34+G36+G37+G38+G39)</f>
        <v>120</v>
      </c>
      <c r="H49" s="29">
        <f>Inventory_List_Table341457[[#This Row],[Enheds Pris]]*Inventory_List_Table341457[[#This Row],[Antal Lager]]</f>
        <v>96</v>
      </c>
      <c r="I49" s="27"/>
      <c r="J49" s="27"/>
      <c r="K49" s="27"/>
      <c r="L49" s="24"/>
    </row>
    <row r="50" spans="2:12" ht="24" customHeight="1">
      <c r="B50" s="28">
        <f>IFERROR((Inventory_List_Table341457[[#This Row],[Antal Lager]]&lt;=Inventory_List_Table341457[[#This Row],[Genbestil ved antal]])*(Inventory_List_Table341457[[#This Row],[Kan ikke bestilles]]="")*valHighlight,0)</f>
        <v>0</v>
      </c>
      <c r="C50" s="63" t="s">
        <v>406</v>
      </c>
      <c r="D50" s="63" t="s">
        <v>398</v>
      </c>
      <c r="E50" s="24"/>
      <c r="F50" s="63">
        <v>377.59</v>
      </c>
      <c r="G50" s="67">
        <f>G47</f>
        <v>0</v>
      </c>
      <c r="H50" s="29">
        <f>Inventory_List_Table341457[[#This Row],[Enheds Pris]]*Inventory_List_Table341457[[#This Row],[Antal Lager]]</f>
        <v>0</v>
      </c>
      <c r="I50" s="27"/>
      <c r="J50" s="27"/>
      <c r="K50" s="27"/>
      <c r="L50" s="24"/>
    </row>
    <row r="51" spans="2:12" ht="24" customHeight="1">
      <c r="B51" s="28">
        <f>IFERROR((Inventory_List_Table341457[[#This Row],[Antal Lager]]&lt;=Inventory_List_Table341457[[#This Row],[Genbestil ved antal]])*(Inventory_List_Table341457[[#This Row],[Kan ikke bestilles]]="")*valHighlight,0)</f>
        <v>0</v>
      </c>
      <c r="C51" s="63" t="s">
        <v>406</v>
      </c>
      <c r="D51" s="63" t="s">
        <v>399</v>
      </c>
      <c r="E51" s="24"/>
      <c r="F51" s="63">
        <v>240</v>
      </c>
      <c r="G51" s="67">
        <f>(G41+G42+G43+G44+G45+G46)</f>
        <v>0</v>
      </c>
      <c r="H51" s="29">
        <f>Inventory_List_Table341457[[#This Row],[Enheds Pris]]*Inventory_List_Table341457[[#This Row],[Antal Lager]]</f>
        <v>0</v>
      </c>
      <c r="I51" s="27"/>
      <c r="J51" s="27"/>
      <c r="K51" s="27"/>
      <c r="L51" s="24"/>
    </row>
    <row r="52" spans="2:12" ht="24" customHeight="1">
      <c r="B52" s="28">
        <f>IFERROR((Inventory_List_Table341457[[#This Row],[Antal Lager]]&lt;=Inventory_List_Table341457[[#This Row],[Genbestil ved antal]])*(Inventory_List_Table341457[[#This Row],[Kan ikke bestilles]]="")*valHighlight,0)</f>
        <v>0</v>
      </c>
      <c r="C52" s="63" t="s">
        <v>406</v>
      </c>
      <c r="D52" s="63" t="s">
        <v>400</v>
      </c>
      <c r="E52" s="24"/>
      <c r="F52" s="63">
        <v>34</v>
      </c>
      <c r="G52" s="67">
        <v>2</v>
      </c>
      <c r="H52" s="29">
        <f>Inventory_List_Table341457[[#This Row],[Enheds Pris]]*Inventory_List_Table341457[[#This Row],[Antal Lager]]</f>
        <v>68</v>
      </c>
      <c r="I52" s="27"/>
      <c r="J52" s="27"/>
      <c r="K52" s="27"/>
      <c r="L52" s="24"/>
    </row>
    <row r="53" spans="2:12" ht="24" customHeight="1">
      <c r="B53" s="28">
        <f>IFERROR((Inventory_List_Table341457[[#This Row],[Antal Lager]]&lt;=Inventory_List_Table341457[[#This Row],[Genbestil ved antal]])*(Inventory_List_Table341457[[#This Row],[Kan ikke bestilles]]="")*valHighlight,0)</f>
        <v>0</v>
      </c>
      <c r="C53" s="65" t="s">
        <v>402</v>
      </c>
      <c r="D53" s="65" t="s">
        <v>401</v>
      </c>
      <c r="E53" s="24"/>
      <c r="F53" s="66">
        <v>0</v>
      </c>
      <c r="G53" s="69">
        <v>0</v>
      </c>
      <c r="H53" s="29">
        <f>Inventory_List_Table341457[[#This Row],[Enheds Pris]]*Inventory_List_Table341457[[#This Row],[Antal Lager]]</f>
        <v>0</v>
      </c>
      <c r="I53" s="27"/>
      <c r="J53" s="27"/>
      <c r="K53" s="27"/>
      <c r="L53" s="24"/>
    </row>
    <row r="54" spans="2:12" ht="24" customHeight="1">
      <c r="B54" s="28">
        <f>IFERROR((Inventory_List_Table341457[[#This Row],[Antal Lager]]&lt;=Inventory_List_Table341457[[#This Row],[Genbestil ved antal]])*(Inventory_List_Table341457[[#This Row],[Kan ikke bestilles]]="")*valHighlight,0)</f>
        <v>0</v>
      </c>
      <c r="C54" s="24"/>
      <c r="D54" s="25"/>
      <c r="E54" s="24"/>
      <c r="F54" s="30"/>
      <c r="G54" s="50"/>
      <c r="H54" s="29">
        <f>Inventory_List_Table341457[[#This Row],[Enheds Pris]]*Inventory_List_Table341457[[#This Row],[Antal Lager]]</f>
        <v>0</v>
      </c>
      <c r="I54" s="27"/>
      <c r="J54" s="27"/>
      <c r="K54" s="27"/>
      <c r="L54" s="24"/>
    </row>
    <row r="55" spans="2:12" ht="24" customHeight="1">
      <c r="B55" s="28">
        <f>IFERROR((Inventory_List_Table341457[[#This Row],[Antal Lager]]&lt;=Inventory_List_Table341457[[#This Row],[Genbestil ved antal]])*(Inventory_List_Table341457[[#This Row],[Kan ikke bestilles]]="")*valHighlight,0)</f>
        <v>0</v>
      </c>
      <c r="C55" s="24"/>
      <c r="D55" s="25"/>
      <c r="E55" s="24"/>
      <c r="F55" s="30"/>
      <c r="G55" s="50"/>
      <c r="H55" s="29">
        <f>Inventory_List_Table341457[[#This Row],[Enheds Pris]]*Inventory_List_Table341457[[#This Row],[Antal Lager]]</f>
        <v>0</v>
      </c>
      <c r="I55" s="27"/>
      <c r="J55" s="27"/>
      <c r="K55" s="27"/>
      <c r="L55" s="24"/>
    </row>
    <row r="56" spans="2:12" ht="24" customHeight="1">
      <c r="B56" s="28">
        <f>IFERROR((Inventory_List_Table341457[[#This Row],[Antal Lager]]&lt;=Inventory_List_Table341457[[#This Row],[Genbestil ved antal]])*(Inventory_List_Table341457[[#This Row],[Kan ikke bestilles]]="")*valHighlight,0)</f>
        <v>0</v>
      </c>
      <c r="C56" s="24"/>
      <c r="D56" s="25"/>
      <c r="E56" s="24"/>
      <c r="F56" s="30"/>
      <c r="G56" s="50"/>
      <c r="H56" s="29">
        <f>Inventory_List_Table341457[[#This Row],[Enheds Pris]]*Inventory_List_Table341457[[#This Row],[Antal Lager]]</f>
        <v>0</v>
      </c>
      <c r="I56" s="27"/>
      <c r="J56" s="27"/>
      <c r="K56" s="27"/>
      <c r="L56" s="24"/>
    </row>
    <row r="57" spans="2:12" ht="24" customHeight="1">
      <c r="B57" s="28">
        <f>IFERROR((Inventory_List_Table341457[[#This Row],[Antal Lager]]&lt;=Inventory_List_Table341457[[#This Row],[Genbestil ved antal]])*(Inventory_List_Table341457[[#This Row],[Kan ikke bestilles]]="")*valHighlight,0)</f>
        <v>0</v>
      </c>
      <c r="C57" s="24"/>
      <c r="D57" s="25"/>
      <c r="E57" s="24"/>
      <c r="F57" s="30"/>
      <c r="G57" s="50"/>
      <c r="H57" s="29">
        <f>Inventory_List_Table341457[[#This Row],[Enheds Pris]]*Inventory_List_Table341457[[#This Row],[Antal Lager]]</f>
        <v>0</v>
      </c>
      <c r="I57" s="27"/>
      <c r="J57" s="27"/>
      <c r="K57" s="27"/>
      <c r="L57" s="24"/>
    </row>
    <row r="58" spans="2:12" ht="24" customHeight="1">
      <c r="B58" s="51">
        <f>IFERROR((Inventory_List_Table341457[[#This Row],[Antal Lager]]&lt;=Inventory_List_Table341457[[#This Row],[Genbestil ved antal]])*(Inventory_List_Table341457[[#This Row],[Kan ikke bestilles]]="")*valHighlight,0)</f>
        <v>0</v>
      </c>
      <c r="C58" s="35"/>
      <c r="D58" s="24"/>
      <c r="E58" s="24"/>
      <c r="F58" s="30"/>
      <c r="G58" s="50"/>
      <c r="H58" s="52"/>
      <c r="I58" s="36"/>
      <c r="J58" s="36"/>
      <c r="K58" s="36"/>
      <c r="L58" s="35"/>
    </row>
    <row r="59" spans="2:12" ht="24" customHeight="1">
      <c r="B59" s="51">
        <f>IFERROR((Inventory_List_Table341457[[#This Row],[Antal Lager]]&lt;=Inventory_List_Table341457[[#This Row],[Genbestil ved antal]])*(Inventory_List_Table341457[[#This Row],[Kan ikke bestilles]]="")*valHighlight,0)</f>
        <v>0</v>
      </c>
      <c r="C59" s="35"/>
      <c r="D59" s="35"/>
      <c r="E59" s="35"/>
      <c r="F59" s="26" t="s">
        <v>333</v>
      </c>
      <c r="G59" s="53"/>
      <c r="H59" s="56">
        <f>SUM(H4:H58)</f>
        <v>19877.960000000003</v>
      </c>
      <c r="I59" s="36"/>
      <c r="J59" s="36"/>
      <c r="K59" s="36"/>
      <c r="L59" s="35"/>
    </row>
    <row r="63" spans="2:12" ht="24" customHeight="1">
      <c r="H63" s="55"/>
    </row>
  </sheetData>
  <sheetProtection sheet="1" objects="1" scenarios="1"/>
  <conditionalFormatting sqref="G54">
    <cfRule type="expression" dxfId="118" priority="6">
      <formula>$M54="Yes"</formula>
    </cfRule>
  </conditionalFormatting>
  <conditionalFormatting sqref="G55:G57">
    <cfRule type="expression" dxfId="117" priority="8">
      <formula>$M55="Yes"</formula>
    </cfRule>
  </conditionalFormatting>
  <conditionalFormatting sqref="D23">
    <cfRule type="duplicateValues" dxfId="116" priority="3"/>
  </conditionalFormatting>
  <dataValidations count="15">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D1C1EB31-8696-4416-8001-E206C5E901ED}"/>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1028CBBE-D0C0-4355-BC09-E7C50F1CDF82}">
      <formula1>"Yes, No"</formula1>
    </dataValidation>
    <dataValidation allowBlank="1" showInputMessage="1" showErrorMessage="1" prompt="Enter a description of the item in this column" sqref="E3" xr:uid="{A12A7273-0A53-44D9-B080-1DB5718C6D81}"/>
    <dataValidation allowBlank="1" showInputMessage="1" showErrorMessage="1" prompt="Enter the unit price of each item in this column" sqref="F3" xr:uid="{0C671C61-76E9-43CC-8893-09AAFE920448}"/>
    <dataValidation allowBlank="1" showInputMessage="1" showErrorMessage="1" prompt="Enter the quantity in stock for each item in this column" sqref="G3" xr:uid="{BFE0DA85-B859-4226-99D5-8354CCA3EC18}"/>
    <dataValidation allowBlank="1" showInputMessage="1" showErrorMessage="1" prompt="This is an automated column._x000a__x000a_The inventory value for each item is automatically calculated in this column." sqref="H3" xr:uid="{E13D1480-C1FD-49D8-B976-487EAFAD21C8}"/>
    <dataValidation allowBlank="1" showInputMessage="1" showErrorMessage="1" prompt="Enter the reorder level for each item in this column" sqref="I3" xr:uid="{F65428A1-FAFB-43A1-9C04-F263F60AEB96}"/>
    <dataValidation allowBlank="1" showInputMessage="1" showErrorMessage="1" prompt="Enter the number of days it takes to reorder each item in this column" sqref="J3" xr:uid="{102DD863-6F64-4D78-A004-E99CB54F98E4}"/>
    <dataValidation allowBlank="1" showInputMessage="1" showErrorMessage="1" prompt="Enter the quantity in reorder for each item in this column" sqref="K3" xr:uid="{CF04EC09-8B8C-47F0-B2A2-A7F472220CEA}"/>
    <dataValidation allowBlank="1" showInputMessage="1" showErrorMessage="1" prompt="Enter yes if the item has been discontinued. When a yes is entered, the corresponding row is highlighted a light grey and the font style changed to strikethrough" sqref="L3" xr:uid="{879239B7-D41A-4E7F-99DE-4B2ABA8BB54A}"/>
    <dataValidation allowBlank="1" showInputMessage="1" showErrorMessage="1" prompt="Enter the name of the item in this column" sqref="D3" xr:uid="{FAA86003-E4C0-4AC1-AD94-A8F60DFC419C}"/>
    <dataValidation allowBlank="1" showInputMessage="1" showErrorMessage="1" prompt="Enter the item inventory ID in this column" sqref="C3" xr:uid="{8466620F-A698-4E14-B83B-67C47E8F9CEB}"/>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214EA2A5-BB9A-451D-87B8-4E1EBA71DA2E}"/>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E9539D78-FD69-4866-B7F6-AB58E62BB541}"/>
    <dataValidation type="list" allowBlank="1" showInputMessage="1" showErrorMessage="1" sqref="L4:L59" xr:uid="{0CFAC524-0569-4C1D-8B6C-62934DA0BDB9}">
      <formula1>"Yes"</formula1>
    </dataValidation>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83" id="{9C5E703D-D50D-48EA-95D5-F67592218E79}">
            <x14:iconSet showValue="0" custom="1">
              <x14:cfvo type="percent">
                <xm:f>0</xm:f>
              </x14:cfvo>
              <x14:cfvo type="num">
                <xm:f>-1</xm:f>
              </x14:cfvo>
              <x14:cfvo type="num">
                <xm:f>1</xm:f>
              </x14:cfvo>
              <x14:cfIcon iconSet="NoIcons" iconId="0"/>
              <x14:cfIcon iconSet="NoIcons" iconId="0"/>
              <x14:cfIcon iconSet="3Flags" iconId="0"/>
            </x14:iconSet>
          </x14:cfRule>
          <xm:sqref>B4:B43</xm:sqref>
        </x14:conditionalFormatting>
        <x14:conditionalFormatting xmlns:xm="http://schemas.microsoft.com/office/excel/2006/main">
          <x14:cfRule type="iconSet" priority="80" id="{58194B02-B578-4735-8AD4-FAAAD94C1EF2}">
            <x14:iconSet showValue="0" custom="1">
              <x14:cfvo type="percent">
                <xm:f>0</xm:f>
              </x14:cfvo>
              <x14:cfvo type="num">
                <xm:f>-1</xm:f>
              </x14:cfvo>
              <x14:cfvo type="num">
                <xm:f>1</xm:f>
              </x14:cfvo>
              <x14:cfIcon iconSet="NoIcons" iconId="0"/>
              <x14:cfIcon iconSet="NoIcons" iconId="0"/>
              <x14:cfIcon iconSet="3Flags" iconId="0"/>
            </x14:iconSet>
          </x14:cfRule>
          <xm:sqref>B44:B54</xm:sqref>
        </x14:conditionalFormatting>
        <x14:conditionalFormatting xmlns:xm="http://schemas.microsoft.com/office/excel/2006/main">
          <x14:cfRule type="iconSet" priority="232" id="{C9B6DF46-ED60-4CC0-9F6B-9B3DC8FEC181}">
            <x14:iconSet showValue="0" custom="1">
              <x14:cfvo type="percent">
                <xm:f>0</xm:f>
              </x14:cfvo>
              <x14:cfvo type="num">
                <xm:f>-1</xm:f>
              </x14:cfvo>
              <x14:cfvo type="num">
                <xm:f>1</xm:f>
              </x14:cfvo>
              <x14:cfIcon iconSet="NoIcons" iconId="0"/>
              <x14:cfIcon iconSet="NoIcons" iconId="0"/>
              <x14:cfIcon iconSet="3Flags" iconId="0"/>
            </x14:iconSet>
          </x14:cfRule>
          <xm:sqref>B55:B57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6844A-5771-4F8F-B73A-3E9A6573162C}">
  <sheetPr>
    <tabColor rgb="FFFFFF00"/>
    <pageSetUpPr fitToPage="1"/>
  </sheetPr>
  <dimension ref="B1:M105"/>
  <sheetViews>
    <sheetView showGridLines="0" zoomScaleNormal="100" workbookViewId="0">
      <selection activeCell="H101" sqref="H101"/>
    </sheetView>
  </sheetViews>
  <sheetFormatPr defaultColWidth="8.81640625" defaultRowHeight="24" customHeight="1"/>
  <cols>
    <col min="1" max="1" width="1.81640625" style="4" customWidth="1"/>
    <col min="2" max="2" width="6.81640625" style="3" customWidth="1"/>
    <col min="3" max="3" width="12.81640625" style="6" customWidth="1"/>
    <col min="4" max="4" width="23.81640625" style="6" customWidth="1"/>
    <col min="5" max="5" width="16.81640625" style="6" customWidth="1"/>
    <col min="6" max="7" width="10.81640625" style="8" customWidth="1"/>
    <col min="8" max="8" width="15.90625" style="8" customWidth="1"/>
    <col min="9" max="11" width="10.81640625" style="8" customWidth="1"/>
    <col min="12" max="12" width="12.7265625" style="6" customWidth="1"/>
    <col min="13" max="13" width="1.81640625" style="4" customWidth="1"/>
    <col min="14" max="16384" width="8.81640625" style="4"/>
  </cols>
  <sheetData>
    <row r="1" spans="2:13" s="1" customFormat="1" ht="116.25" customHeight="1">
      <c r="B1" s="2"/>
      <c r="C1" s="5"/>
      <c r="D1" s="5"/>
      <c r="E1" s="5"/>
      <c r="G1" s="7"/>
      <c r="I1" s="7"/>
      <c r="J1" s="7"/>
      <c r="M1" s="1" t="s">
        <v>2</v>
      </c>
    </row>
    <row r="2" spans="2:13" ht="23.25" customHeight="1">
      <c r="C2" s="11"/>
      <c r="D2" s="11"/>
      <c r="E2" s="11"/>
      <c r="F2" s="4"/>
      <c r="G2" s="12"/>
      <c r="H2" s="4"/>
      <c r="I2" s="12"/>
      <c r="J2" s="12"/>
      <c r="K2" s="13" t="s">
        <v>0</v>
      </c>
      <c r="L2" s="14" t="s">
        <v>521</v>
      </c>
    </row>
    <row r="3" spans="2:13" s="3" customFormat="1" ht="50.1" customHeight="1">
      <c r="B3" s="9" t="s">
        <v>9</v>
      </c>
      <c r="C3" s="9" t="s">
        <v>12</v>
      </c>
      <c r="D3" s="9" t="s">
        <v>11</v>
      </c>
      <c r="E3" s="9" t="s">
        <v>10</v>
      </c>
      <c r="F3" s="10" t="s">
        <v>17</v>
      </c>
      <c r="G3" s="9" t="s">
        <v>13</v>
      </c>
      <c r="H3" s="10" t="s">
        <v>14</v>
      </c>
      <c r="I3" s="9" t="s">
        <v>15</v>
      </c>
      <c r="J3" s="9" t="s">
        <v>16</v>
      </c>
      <c r="K3" s="9" t="s">
        <v>19</v>
      </c>
      <c r="L3" s="9" t="s">
        <v>18</v>
      </c>
    </row>
    <row r="4" spans="2:13" ht="24" customHeight="1">
      <c r="B4" s="28">
        <f>IFERROR((Inventory_List_Table34145[[#This Row],[Antal Lager]]&lt;=Inventory_List_Table34145[[#This Row],[Genbestil ved antal]])*(Inventory_List_Table34145[[#This Row],[Kan ikke bestilles]]="")*valHighlight,0)</f>
        <v>0</v>
      </c>
      <c r="C4" s="63" t="s">
        <v>402</v>
      </c>
      <c r="D4" s="63" t="s">
        <v>365</v>
      </c>
      <c r="E4" s="24"/>
      <c r="F4" s="63">
        <v>47</v>
      </c>
      <c r="G4" s="67">
        <v>120</v>
      </c>
      <c r="H4" s="29">
        <f>Inventory_List_Table34145[[#This Row],[Enheds Pris]]*Inventory_List_Table34145[[#This Row],[Antal Lager]]</f>
        <v>5640</v>
      </c>
      <c r="I4" s="27"/>
      <c r="J4" s="27"/>
      <c r="K4" s="27"/>
      <c r="L4" s="24"/>
    </row>
    <row r="5" spans="2:13" ht="24" customHeight="1">
      <c r="B5" s="28">
        <f>IFERROR((Inventory_List_Table34145[[#This Row],[Antal Lager]]&lt;=Inventory_List_Table34145[[#This Row],[Genbestil ved antal]])*(Inventory_List_Table34145[[#This Row],[Kan ikke bestilles]]="")*valHighlight,0)</f>
        <v>0</v>
      </c>
      <c r="C5" s="63" t="s">
        <v>402</v>
      </c>
      <c r="D5" s="63" t="s">
        <v>366</v>
      </c>
      <c r="E5" s="24"/>
      <c r="F5" s="63">
        <v>32.5</v>
      </c>
      <c r="G5" s="67">
        <v>80</v>
      </c>
      <c r="H5" s="29">
        <f>Inventory_List_Table34145[[#This Row],[Enheds Pris]]*Inventory_List_Table34145[[#This Row],[Antal Lager]]</f>
        <v>2600</v>
      </c>
      <c r="I5" s="27"/>
      <c r="J5" s="27"/>
      <c r="K5" s="27"/>
      <c r="L5" s="24"/>
    </row>
    <row r="6" spans="2:13" ht="24" customHeight="1">
      <c r="B6" s="28">
        <f>IFERROR((Inventory_List_Table34145[[#This Row],[Antal Lager]]&lt;=Inventory_List_Table34145[[#This Row],[Genbestil ved antal]])*(Inventory_List_Table34145[[#This Row],[Kan ikke bestilles]]="")*valHighlight,0)</f>
        <v>0</v>
      </c>
      <c r="C6" s="63" t="s">
        <v>402</v>
      </c>
      <c r="D6" s="63" t="s">
        <v>367</v>
      </c>
      <c r="E6" s="24"/>
      <c r="F6" s="63">
        <v>55.64</v>
      </c>
      <c r="G6" s="67">
        <v>80</v>
      </c>
      <c r="H6" s="29">
        <f>Inventory_List_Table34145[[#This Row],[Enheds Pris]]*Inventory_List_Table34145[[#This Row],[Antal Lager]]</f>
        <v>4451.2</v>
      </c>
      <c r="I6" s="27"/>
      <c r="J6" s="27"/>
      <c r="K6" s="27"/>
      <c r="L6" s="24"/>
    </row>
    <row r="7" spans="2:13" ht="24" customHeight="1">
      <c r="B7" s="28">
        <f>IFERROR((Inventory_List_Table34145[[#This Row],[Antal Lager]]&lt;=Inventory_List_Table34145[[#This Row],[Genbestil ved antal]])*(Inventory_List_Table34145[[#This Row],[Kan ikke bestilles]]="")*valHighlight,0)</f>
        <v>0</v>
      </c>
      <c r="C7" s="63" t="s">
        <v>402</v>
      </c>
      <c r="D7" s="63" t="s">
        <v>368</v>
      </c>
      <c r="E7" s="24"/>
      <c r="F7" s="63">
        <v>14.96</v>
      </c>
      <c r="G7" s="67">
        <v>0</v>
      </c>
      <c r="H7" s="29">
        <f>Inventory_List_Table34145[[#This Row],[Enheds Pris]]*Inventory_List_Table34145[[#This Row],[Antal Lager]]</f>
        <v>0</v>
      </c>
      <c r="I7" s="27"/>
      <c r="J7" s="27"/>
      <c r="K7" s="27"/>
      <c r="L7" s="24"/>
    </row>
    <row r="8" spans="2:13" ht="24" customHeight="1">
      <c r="B8" s="28">
        <f>IFERROR((Inventory_List_Table34145[[#This Row],[Antal Lager]]&lt;=Inventory_List_Table34145[[#This Row],[Genbestil ved antal]])*(Inventory_List_Table34145[[#This Row],[Kan ikke bestilles]]="")*valHighlight,0)</f>
        <v>0</v>
      </c>
      <c r="C8" s="63" t="s">
        <v>402</v>
      </c>
      <c r="D8" s="63" t="s">
        <v>369</v>
      </c>
      <c r="E8" s="24"/>
      <c r="F8" s="63">
        <v>14.06</v>
      </c>
      <c r="G8" s="67">
        <v>0</v>
      </c>
      <c r="H8" s="29">
        <f>Inventory_List_Table34145[[#This Row],[Enheds Pris]]*Inventory_List_Table34145[[#This Row],[Antal Lager]]</f>
        <v>0</v>
      </c>
      <c r="I8" s="27"/>
      <c r="J8" s="27"/>
      <c r="K8" s="27"/>
      <c r="L8" s="24"/>
    </row>
    <row r="9" spans="2:13" ht="24" customHeight="1">
      <c r="B9" s="28">
        <f>IFERROR((Inventory_List_Table34145[[#This Row],[Antal Lager]]&lt;=Inventory_List_Table34145[[#This Row],[Genbestil ved antal]])*(Inventory_List_Table34145[[#This Row],[Kan ikke bestilles]]="")*valHighlight,0)</f>
        <v>0</v>
      </c>
      <c r="C9" s="63" t="s">
        <v>402</v>
      </c>
      <c r="D9" s="63" t="s">
        <v>370</v>
      </c>
      <c r="E9" s="24"/>
      <c r="F9" s="63">
        <v>10.8</v>
      </c>
      <c r="G9" s="67">
        <v>170</v>
      </c>
      <c r="H9" s="29">
        <f>Inventory_List_Table34145[[#This Row],[Enheds Pris]]*Inventory_List_Table34145[[#This Row],[Antal Lager]]</f>
        <v>1836.0000000000002</v>
      </c>
      <c r="I9" s="27"/>
      <c r="J9" s="27"/>
      <c r="K9" s="27"/>
      <c r="L9" s="24"/>
    </row>
    <row r="10" spans="2:13" ht="24" customHeight="1">
      <c r="B10" s="28">
        <f>IFERROR((Inventory_List_Table34145[[#This Row],[Antal Lager]]&lt;=Inventory_List_Table34145[[#This Row],[Genbestil ved antal]])*(Inventory_List_Table34145[[#This Row],[Kan ikke bestilles]]="")*valHighlight,0)</f>
        <v>0</v>
      </c>
      <c r="C10" s="63"/>
      <c r="D10" s="63"/>
      <c r="E10" s="24"/>
      <c r="F10" s="63"/>
      <c r="G10" s="67"/>
      <c r="H10" s="29">
        <f>Inventory_List_Table34145[[#This Row],[Enheds Pris]]*Inventory_List_Table34145[[#This Row],[Antal Lager]]</f>
        <v>0</v>
      </c>
      <c r="I10" s="27"/>
      <c r="J10" s="27"/>
      <c r="K10" s="27"/>
      <c r="L10" s="24"/>
    </row>
    <row r="11" spans="2:13" ht="24" customHeight="1">
      <c r="B11" s="28">
        <f>IFERROR((Inventory_List_Table34145[[#This Row],[Antal Lager]]&lt;=Inventory_List_Table34145[[#This Row],[Genbestil ved antal]])*(Inventory_List_Table34145[[#This Row],[Kan ikke bestilles]]="")*valHighlight,0)</f>
        <v>0</v>
      </c>
      <c r="C11" s="63" t="s">
        <v>403</v>
      </c>
      <c r="D11" s="63" t="s">
        <v>371</v>
      </c>
      <c r="E11" s="24"/>
      <c r="F11" s="63">
        <v>83</v>
      </c>
      <c r="G11" s="67">
        <v>0</v>
      </c>
      <c r="H11" s="29">
        <f>Inventory_List_Table34145[[#This Row],[Enheds Pris]]*Inventory_List_Table34145[[#This Row],[Antal Lager]]</f>
        <v>0</v>
      </c>
      <c r="I11" s="27"/>
      <c r="J11" s="27"/>
      <c r="K11" s="27"/>
      <c r="L11" s="24"/>
    </row>
    <row r="12" spans="2:13" ht="24" customHeight="1">
      <c r="B12" s="28">
        <f>IFERROR((Inventory_List_Table34145[[#This Row],[Antal Lager]]&lt;=Inventory_List_Table34145[[#This Row],[Genbestil ved antal]])*(Inventory_List_Table34145[[#This Row],[Kan ikke bestilles]]="")*valHighlight,0)</f>
        <v>0</v>
      </c>
      <c r="C12" s="63" t="s">
        <v>403</v>
      </c>
      <c r="D12" s="63" t="s">
        <v>372</v>
      </c>
      <c r="E12" s="24"/>
      <c r="F12" s="63">
        <v>88.1</v>
      </c>
      <c r="G12" s="67">
        <v>0</v>
      </c>
      <c r="H12" s="29">
        <f>Inventory_List_Table34145[[#This Row],[Enheds Pris]]*Inventory_List_Table34145[[#This Row],[Antal Lager]]</f>
        <v>0</v>
      </c>
      <c r="I12" s="27"/>
      <c r="J12" s="27"/>
      <c r="K12" s="27"/>
      <c r="L12" s="24"/>
    </row>
    <row r="13" spans="2:13" ht="24" customHeight="1">
      <c r="B13" s="28">
        <f>IFERROR((Inventory_List_Table34145[[#This Row],[Antal Lager]]&lt;=Inventory_List_Table34145[[#This Row],[Genbestil ved antal]])*(Inventory_List_Table34145[[#This Row],[Kan ikke bestilles]]="")*valHighlight,0)</f>
        <v>0</v>
      </c>
      <c r="C13" s="63" t="s">
        <v>403</v>
      </c>
      <c r="D13" s="63" t="s">
        <v>373</v>
      </c>
      <c r="E13" s="24"/>
      <c r="F13" s="63">
        <v>71.2</v>
      </c>
      <c r="G13" s="67">
        <v>6</v>
      </c>
      <c r="H13" s="29">
        <f>Inventory_List_Table34145[[#This Row],[Enheds Pris]]*Inventory_List_Table34145[[#This Row],[Antal Lager]]</f>
        <v>427.20000000000005</v>
      </c>
      <c r="I13" s="27"/>
      <c r="J13" s="27"/>
      <c r="K13" s="27"/>
      <c r="L13" s="24"/>
    </row>
    <row r="14" spans="2:13" ht="24" customHeight="1">
      <c r="B14" s="28">
        <f>IFERROR((Inventory_List_Table34145[[#This Row],[Antal Lager]]&lt;=Inventory_List_Table34145[[#This Row],[Genbestil ved antal]])*(Inventory_List_Table34145[[#This Row],[Kan ikke bestilles]]="")*valHighlight,0)</f>
        <v>0</v>
      </c>
      <c r="C14" s="63" t="s">
        <v>403</v>
      </c>
      <c r="D14" s="63" t="s">
        <v>374</v>
      </c>
      <c r="E14" s="24"/>
      <c r="F14" s="63">
        <v>71.2</v>
      </c>
      <c r="G14" s="67">
        <v>0</v>
      </c>
      <c r="H14" s="29">
        <f>Inventory_List_Table34145[[#This Row],[Enheds Pris]]*Inventory_List_Table34145[[#This Row],[Antal Lager]]</f>
        <v>0</v>
      </c>
      <c r="I14" s="27"/>
      <c r="J14" s="27"/>
      <c r="K14" s="27"/>
      <c r="L14" s="24"/>
    </row>
    <row r="15" spans="2:13" ht="24" customHeight="1">
      <c r="B15" s="28">
        <f>IFERROR((Inventory_List_Table34145[[#This Row],[Antal Lager]]&lt;=Inventory_List_Table34145[[#This Row],[Genbestil ved antal]])*(Inventory_List_Table34145[[#This Row],[Kan ikke bestilles]]="")*valHighlight,0)</f>
        <v>0</v>
      </c>
      <c r="C15" s="63" t="s">
        <v>403</v>
      </c>
      <c r="D15" s="63" t="s">
        <v>375</v>
      </c>
      <c r="E15" s="24"/>
      <c r="F15" s="63">
        <v>63.9</v>
      </c>
      <c r="G15" s="67">
        <v>0</v>
      </c>
      <c r="H15" s="29">
        <f>Inventory_List_Table34145[[#This Row],[Enheds Pris]]*Inventory_List_Table34145[[#This Row],[Antal Lager]]</f>
        <v>0</v>
      </c>
      <c r="I15" s="27"/>
      <c r="J15" s="27"/>
      <c r="K15" s="27"/>
      <c r="L15" s="24"/>
    </row>
    <row r="16" spans="2:13" ht="24" customHeight="1">
      <c r="B16" s="28">
        <f>IFERROR((Inventory_List_Table34145[[#This Row],[Antal Lager]]&lt;=Inventory_List_Table34145[[#This Row],[Genbestil ved antal]])*(Inventory_List_Table34145[[#This Row],[Kan ikke bestilles]]="")*valHighlight,0)</f>
        <v>0</v>
      </c>
      <c r="C16" s="63" t="s">
        <v>403</v>
      </c>
      <c r="D16" s="63" t="s">
        <v>376</v>
      </c>
      <c r="E16" s="24"/>
      <c r="F16" s="63">
        <v>115.2</v>
      </c>
      <c r="G16" s="67">
        <v>0</v>
      </c>
      <c r="H16" s="29">
        <f>Inventory_List_Table34145[[#This Row],[Enheds Pris]]*Inventory_List_Table34145[[#This Row],[Antal Lager]]</f>
        <v>0</v>
      </c>
      <c r="I16" s="27"/>
      <c r="J16" s="27"/>
      <c r="K16" s="27"/>
      <c r="L16" s="24"/>
    </row>
    <row r="17" spans="2:12" ht="24" customHeight="1">
      <c r="B17" s="28">
        <f>IFERROR((Inventory_List_Table34145[[#This Row],[Antal Lager]]&lt;=Inventory_List_Table34145[[#This Row],[Genbestil ved antal]])*(Inventory_List_Table34145[[#This Row],[Kan ikke bestilles]]="")*valHighlight,0)</f>
        <v>0</v>
      </c>
      <c r="C17" s="63" t="s">
        <v>403</v>
      </c>
      <c r="D17" s="63" t="s">
        <v>377</v>
      </c>
      <c r="E17" s="24"/>
      <c r="F17" s="63">
        <v>87.75</v>
      </c>
      <c r="G17" s="67">
        <v>0</v>
      </c>
      <c r="H17" s="29">
        <f>Inventory_List_Table34145[[#This Row],[Enheds Pris]]*Inventory_List_Table34145[[#This Row],[Antal Lager]]</f>
        <v>0</v>
      </c>
      <c r="I17" s="27"/>
      <c r="J17" s="27"/>
      <c r="K17" s="27"/>
      <c r="L17" s="24"/>
    </row>
    <row r="18" spans="2:12" ht="24" customHeight="1">
      <c r="B18" s="28">
        <f>IFERROR((Inventory_List_Table34145[[#This Row],[Antal Lager]]&lt;=Inventory_List_Table34145[[#This Row],[Genbestil ved antal]])*(Inventory_List_Table34145[[#This Row],[Kan ikke bestilles]]="")*valHighlight,0)</f>
        <v>0</v>
      </c>
      <c r="C18" s="63" t="s">
        <v>403</v>
      </c>
      <c r="D18" s="63" t="s">
        <v>378</v>
      </c>
      <c r="E18" s="24"/>
      <c r="F18" s="63">
        <v>93.75</v>
      </c>
      <c r="G18" s="67">
        <v>0</v>
      </c>
      <c r="H18" s="29">
        <f>Inventory_List_Table34145[[#This Row],[Enheds Pris]]*Inventory_List_Table34145[[#This Row],[Antal Lager]]</f>
        <v>0</v>
      </c>
      <c r="I18" s="27"/>
      <c r="J18" s="27"/>
      <c r="K18" s="27"/>
      <c r="L18" s="24"/>
    </row>
    <row r="19" spans="2:12" ht="24" customHeight="1">
      <c r="B19" s="28">
        <f>IFERROR((Inventory_List_Table34145[[#This Row],[Antal Lager]]&lt;=Inventory_List_Table34145[[#This Row],[Genbestil ved antal]])*(Inventory_List_Table34145[[#This Row],[Kan ikke bestilles]]="")*valHighlight,0)</f>
        <v>0</v>
      </c>
      <c r="C19" s="63" t="s">
        <v>403</v>
      </c>
      <c r="D19" s="63" t="s">
        <v>379</v>
      </c>
      <c r="E19" s="24"/>
      <c r="F19" s="63">
        <v>77.8</v>
      </c>
      <c r="G19" s="67">
        <v>7</v>
      </c>
      <c r="H19" s="29">
        <f>Inventory_List_Table34145[[#This Row],[Enheds Pris]]*Inventory_List_Table34145[[#This Row],[Antal Lager]]</f>
        <v>544.6</v>
      </c>
      <c r="I19" s="27"/>
      <c r="J19" s="27"/>
      <c r="K19" s="27"/>
      <c r="L19" s="24"/>
    </row>
    <row r="20" spans="2:12" ht="24" customHeight="1">
      <c r="B20" s="28">
        <f>IFERROR((Inventory_List_Table34145[[#This Row],[Antal Lager]]&lt;=Inventory_List_Table34145[[#This Row],[Genbestil ved antal]])*(Inventory_List_Table34145[[#This Row],[Kan ikke bestilles]]="")*valHighlight,0)</f>
        <v>0</v>
      </c>
      <c r="C20" s="63" t="s">
        <v>403</v>
      </c>
      <c r="D20" s="63" t="s">
        <v>380</v>
      </c>
      <c r="E20" s="24"/>
      <c r="F20" s="63">
        <v>66</v>
      </c>
      <c r="G20" s="67">
        <v>0</v>
      </c>
      <c r="H20" s="29">
        <f>Inventory_List_Table34145[[#This Row],[Enheds Pris]]*Inventory_List_Table34145[[#This Row],[Antal Lager]]</f>
        <v>0</v>
      </c>
      <c r="I20" s="27"/>
      <c r="J20" s="27"/>
      <c r="K20" s="27"/>
      <c r="L20" s="24"/>
    </row>
    <row r="21" spans="2:12" ht="24" customHeight="1">
      <c r="B21" s="28">
        <f>IFERROR((Inventory_List_Table34145[[#This Row],[Antal Lager]]&lt;=Inventory_List_Table34145[[#This Row],[Genbestil ved antal]])*(Inventory_List_Table34145[[#This Row],[Kan ikke bestilles]]="")*valHighlight,0)</f>
        <v>0</v>
      </c>
      <c r="C21" s="63"/>
      <c r="D21" s="63"/>
      <c r="E21" s="24"/>
      <c r="F21" s="63"/>
      <c r="G21" s="67"/>
      <c r="H21" s="29">
        <f>Inventory_List_Table34145[[#This Row],[Enheds Pris]]*Inventory_List_Table34145[[#This Row],[Antal Lager]]</f>
        <v>0</v>
      </c>
      <c r="I21" s="27"/>
      <c r="J21" s="27"/>
      <c r="K21" s="27"/>
      <c r="L21" s="24"/>
    </row>
    <row r="22" spans="2:12" ht="24" customHeight="1">
      <c r="B22" s="28">
        <f>IFERROR((Inventory_List_Table34145[[#This Row],[Antal Lager]]&lt;=Inventory_List_Table34145[[#This Row],[Genbestil ved antal]])*(Inventory_List_Table34145[[#This Row],[Kan ikke bestilles]]="")*valHighlight,0)</f>
        <v>0</v>
      </c>
      <c r="C22" s="63" t="s">
        <v>404</v>
      </c>
      <c r="D22" s="63" t="s">
        <v>381</v>
      </c>
      <c r="E22" s="24"/>
      <c r="F22" s="63">
        <v>16.03</v>
      </c>
      <c r="G22" s="67">
        <v>0</v>
      </c>
      <c r="H22" s="29">
        <f>Inventory_List_Table34145[[#This Row],[Enheds Pris]]*Inventory_List_Table34145[[#This Row],[Antal Lager]]</f>
        <v>0</v>
      </c>
      <c r="I22" s="27"/>
      <c r="J22" s="27"/>
      <c r="K22" s="27"/>
      <c r="L22" s="24"/>
    </row>
    <row r="23" spans="2:12" ht="24" customHeight="1">
      <c r="B23" s="28">
        <f>IFERROR((Inventory_List_Table34145[[#This Row],[Antal Lager]]&lt;=Inventory_List_Table34145[[#This Row],[Genbestil ved antal]])*(Inventory_List_Table34145[[#This Row],[Kan ikke bestilles]]="")*valHighlight,0)</f>
        <v>0</v>
      </c>
      <c r="C23" s="63" t="s">
        <v>404</v>
      </c>
      <c r="D23" s="63" t="s">
        <v>382</v>
      </c>
      <c r="E23" s="24"/>
      <c r="F23" s="63">
        <v>10.35</v>
      </c>
      <c r="G23" s="67">
        <v>0</v>
      </c>
      <c r="H23" s="29">
        <f>Inventory_List_Table34145[[#This Row],[Enheds Pris]]*Inventory_List_Table34145[[#This Row],[Antal Lager]]</f>
        <v>0</v>
      </c>
      <c r="I23" s="27"/>
      <c r="J23" s="27"/>
      <c r="K23" s="27"/>
      <c r="L23" s="24"/>
    </row>
    <row r="24" spans="2:12" ht="24" customHeight="1">
      <c r="B24" s="28">
        <f>IFERROR((Inventory_List_Table34145[[#This Row],[Antal Lager]]&lt;=Inventory_List_Table34145[[#This Row],[Genbestil ved antal]])*(Inventory_List_Table34145[[#This Row],[Kan ikke bestilles]]="")*valHighlight,0)</f>
        <v>0</v>
      </c>
      <c r="C24" s="63" t="s">
        <v>404</v>
      </c>
      <c r="D24" s="63" t="s">
        <v>383</v>
      </c>
      <c r="E24" s="24"/>
      <c r="F24" s="63">
        <v>10.1</v>
      </c>
      <c r="G24" s="67">
        <v>0</v>
      </c>
      <c r="H24" s="29">
        <f>Inventory_List_Table34145[[#This Row],[Enheds Pris]]*Inventory_List_Table34145[[#This Row],[Antal Lager]]</f>
        <v>0</v>
      </c>
      <c r="I24" s="27"/>
      <c r="J24" s="27"/>
      <c r="K24" s="27"/>
      <c r="L24" s="24"/>
    </row>
    <row r="25" spans="2:12" ht="24" customHeight="1">
      <c r="B25" s="28">
        <f>IFERROR((Inventory_List_Table34145[[#This Row],[Antal Lager]]&lt;=Inventory_List_Table34145[[#This Row],[Genbestil ved antal]])*(Inventory_List_Table34145[[#This Row],[Kan ikke bestilles]]="")*valHighlight,0)</f>
        <v>0</v>
      </c>
      <c r="C25" s="63" t="s">
        <v>404</v>
      </c>
      <c r="D25" s="63" t="s">
        <v>384</v>
      </c>
      <c r="E25" s="24"/>
      <c r="F25" s="63">
        <v>10.1</v>
      </c>
      <c r="G25" s="67">
        <v>0</v>
      </c>
      <c r="H25" s="29">
        <f>Inventory_List_Table34145[[#This Row],[Enheds Pris]]*Inventory_List_Table34145[[#This Row],[Antal Lager]]</f>
        <v>0</v>
      </c>
      <c r="I25" s="27"/>
      <c r="J25" s="27"/>
      <c r="K25" s="27"/>
      <c r="L25" s="24"/>
    </row>
    <row r="26" spans="2:12" ht="24" customHeight="1">
      <c r="B26" s="28">
        <f>IFERROR((Inventory_List_Table34145[[#This Row],[Antal Lager]]&lt;=Inventory_List_Table34145[[#This Row],[Genbestil ved antal]])*(Inventory_List_Table34145[[#This Row],[Kan ikke bestilles]]="")*valHighlight,0)</f>
        <v>0</v>
      </c>
      <c r="C26" s="63" t="s">
        <v>404</v>
      </c>
      <c r="D26" s="63" t="s">
        <v>385</v>
      </c>
      <c r="E26" s="24"/>
      <c r="F26" s="63">
        <v>10.1</v>
      </c>
      <c r="G26" s="67">
        <v>0</v>
      </c>
      <c r="H26" s="29">
        <f>Inventory_List_Table34145[[#This Row],[Enheds Pris]]*Inventory_List_Table34145[[#This Row],[Antal Lager]]</f>
        <v>0</v>
      </c>
      <c r="I26" s="27"/>
      <c r="J26" s="27"/>
      <c r="K26" s="27"/>
      <c r="L26" s="24"/>
    </row>
    <row r="27" spans="2:12" ht="24" customHeight="1">
      <c r="B27" s="28">
        <f>IFERROR((Inventory_List_Table34145[[#This Row],[Antal Lager]]&lt;=Inventory_List_Table34145[[#This Row],[Genbestil ved antal]])*(Inventory_List_Table34145[[#This Row],[Kan ikke bestilles]]="")*valHighlight,0)</f>
        <v>0</v>
      </c>
      <c r="C27" s="63" t="s">
        <v>404</v>
      </c>
      <c r="D27" s="63" t="s">
        <v>386</v>
      </c>
      <c r="E27" s="24"/>
      <c r="F27" s="63">
        <v>4.17</v>
      </c>
      <c r="G27" s="67">
        <v>0</v>
      </c>
      <c r="H27" s="29">
        <f>Inventory_List_Table34145[[#This Row],[Enheds Pris]]*Inventory_List_Table34145[[#This Row],[Antal Lager]]</f>
        <v>0</v>
      </c>
      <c r="I27" s="27"/>
      <c r="J27" s="27"/>
      <c r="K27" s="27"/>
      <c r="L27" s="24"/>
    </row>
    <row r="28" spans="2:12" ht="24" customHeight="1">
      <c r="B28" s="28">
        <f>IFERROR((Inventory_List_Table34145[[#This Row],[Antal Lager]]&lt;=Inventory_List_Table34145[[#This Row],[Genbestil ved antal]])*(Inventory_List_Table34145[[#This Row],[Kan ikke bestilles]]="")*valHighlight,0)</f>
        <v>0</v>
      </c>
      <c r="C28" s="63"/>
      <c r="D28" s="63"/>
      <c r="E28" s="24"/>
      <c r="F28" s="63"/>
      <c r="G28" s="67"/>
      <c r="H28" s="29">
        <f>Inventory_List_Table34145[[#This Row],[Enheds Pris]]*Inventory_List_Table34145[[#This Row],[Antal Lager]]</f>
        <v>0</v>
      </c>
      <c r="I28" s="27"/>
      <c r="J28" s="27"/>
      <c r="K28" s="27"/>
      <c r="L28" s="24"/>
    </row>
    <row r="29" spans="2:12" ht="24" customHeight="1">
      <c r="B29" s="28">
        <f>IFERROR((Inventory_List_Table34145[[#This Row],[Antal Lager]]&lt;=Inventory_List_Table34145[[#This Row],[Genbestil ved antal]])*(Inventory_List_Table34145[[#This Row],[Kan ikke bestilles]]="")*valHighlight,0)</f>
        <v>0</v>
      </c>
      <c r="C29" s="63" t="s">
        <v>405</v>
      </c>
      <c r="D29" s="63" t="s">
        <v>387</v>
      </c>
      <c r="E29" s="24"/>
      <c r="F29" s="63">
        <v>8.6</v>
      </c>
      <c r="G29" s="67">
        <v>0</v>
      </c>
      <c r="H29" s="29">
        <f>Inventory_List_Table34145[[#This Row],[Enheds Pris]]*Inventory_List_Table34145[[#This Row],[Antal Lager]]</f>
        <v>0</v>
      </c>
      <c r="I29" s="27"/>
      <c r="J29" s="27"/>
      <c r="K29" s="27"/>
      <c r="L29" s="24"/>
    </row>
    <row r="30" spans="2:12" ht="24" customHeight="1">
      <c r="B30" s="28">
        <f>IFERROR((Inventory_List_Table34145[[#This Row],[Antal Lager]]&lt;=Inventory_List_Table34145[[#This Row],[Genbestil ved antal]])*(Inventory_List_Table34145[[#This Row],[Kan ikke bestilles]]="")*valHighlight,0)</f>
        <v>0</v>
      </c>
      <c r="C30" s="63" t="s">
        <v>405</v>
      </c>
      <c r="D30" s="63" t="s">
        <v>388</v>
      </c>
      <c r="E30" s="24"/>
      <c r="F30" s="63">
        <v>8.6</v>
      </c>
      <c r="G30" s="67">
        <v>0</v>
      </c>
      <c r="H30" s="29">
        <f>Inventory_List_Table34145[[#This Row],[Enheds Pris]]*Inventory_List_Table34145[[#This Row],[Antal Lager]]</f>
        <v>0</v>
      </c>
      <c r="I30" s="27"/>
      <c r="J30" s="27"/>
      <c r="K30" s="27"/>
      <c r="L30" s="24"/>
    </row>
    <row r="31" spans="2:12" ht="24" customHeight="1">
      <c r="B31" s="28">
        <f>IFERROR((Inventory_List_Table34145[[#This Row],[Antal Lager]]&lt;=Inventory_List_Table34145[[#This Row],[Genbestil ved antal]])*(Inventory_List_Table34145[[#This Row],[Kan ikke bestilles]]="")*valHighlight,0)</f>
        <v>0</v>
      </c>
      <c r="C31" s="63" t="s">
        <v>405</v>
      </c>
      <c r="D31" s="63" t="s">
        <v>389</v>
      </c>
      <c r="E31" s="24"/>
      <c r="F31" s="63">
        <v>8.6</v>
      </c>
      <c r="G31" s="67">
        <v>0</v>
      </c>
      <c r="H31" s="29">
        <f>Inventory_List_Table34145[[#This Row],[Enheds Pris]]*Inventory_List_Table34145[[#This Row],[Antal Lager]]</f>
        <v>0</v>
      </c>
      <c r="I31" s="27"/>
      <c r="J31" s="27"/>
      <c r="K31" s="27"/>
      <c r="L31" s="24"/>
    </row>
    <row r="32" spans="2:12" ht="24" customHeight="1">
      <c r="B32" s="28">
        <f>IFERROR((Inventory_List_Table34145[[#This Row],[Antal Lager]]&lt;=Inventory_List_Table34145[[#This Row],[Genbestil ved antal]])*(Inventory_List_Table34145[[#This Row],[Kan ikke bestilles]]="")*valHighlight,0)</f>
        <v>0</v>
      </c>
      <c r="C32" s="63" t="s">
        <v>405</v>
      </c>
      <c r="D32" s="63" t="s">
        <v>390</v>
      </c>
      <c r="E32" s="24"/>
      <c r="F32" s="63">
        <v>8.6</v>
      </c>
      <c r="G32" s="67">
        <v>0</v>
      </c>
      <c r="H32" s="29">
        <f>Inventory_List_Table34145[[#This Row],[Enheds Pris]]*Inventory_List_Table34145[[#This Row],[Antal Lager]]</f>
        <v>0</v>
      </c>
      <c r="I32" s="27"/>
      <c r="J32" s="27"/>
      <c r="K32" s="27"/>
      <c r="L32" s="24"/>
    </row>
    <row r="33" spans="2:12" ht="24" customHeight="1">
      <c r="B33" s="28">
        <f>IFERROR((Inventory_List_Table34145[[#This Row],[Antal Lager]]&lt;=Inventory_List_Table34145[[#This Row],[Genbestil ved antal]])*(Inventory_List_Table34145[[#This Row],[Kan ikke bestilles]]="")*valHighlight,0)</f>
        <v>0</v>
      </c>
      <c r="C33" s="63" t="s">
        <v>405</v>
      </c>
      <c r="D33" s="63" t="s">
        <v>391</v>
      </c>
      <c r="E33" s="24"/>
      <c r="F33" s="63">
        <v>8.6</v>
      </c>
      <c r="G33" s="67">
        <v>0</v>
      </c>
      <c r="H33" s="29">
        <f>Inventory_List_Table34145[[#This Row],[Enheds Pris]]*Inventory_List_Table34145[[#This Row],[Antal Lager]]</f>
        <v>0</v>
      </c>
      <c r="I33" s="27"/>
      <c r="J33" s="27"/>
      <c r="K33" s="27"/>
      <c r="L33" s="24"/>
    </row>
    <row r="34" spans="2:12" ht="24" customHeight="1">
      <c r="B34" s="28">
        <f>IFERROR((Inventory_List_Table34145[[#This Row],[Antal Lager]]&lt;=Inventory_List_Table34145[[#This Row],[Genbestil ved antal]])*(Inventory_List_Table34145[[#This Row],[Kan ikke bestilles]]="")*valHighlight,0)</f>
        <v>0</v>
      </c>
      <c r="C34" s="63" t="s">
        <v>405</v>
      </c>
      <c r="D34" s="63" t="s">
        <v>392</v>
      </c>
      <c r="E34" s="24"/>
      <c r="F34" s="63">
        <v>8.6</v>
      </c>
      <c r="G34" s="67">
        <v>0</v>
      </c>
      <c r="H34" s="29">
        <f>Inventory_List_Table34145[[#This Row],[Enheds Pris]]*Inventory_List_Table34145[[#This Row],[Antal Lager]]</f>
        <v>0</v>
      </c>
      <c r="I34" s="27"/>
      <c r="J34" s="27"/>
      <c r="K34" s="27"/>
      <c r="L34" s="24"/>
    </row>
    <row r="35" spans="2:12" ht="24" customHeight="1">
      <c r="B35" s="28">
        <f>IFERROR((Inventory_List_Table34145[[#This Row],[Antal Lager]]&lt;=Inventory_List_Table34145[[#This Row],[Genbestil ved antal]])*(Inventory_List_Table34145[[#This Row],[Kan ikke bestilles]]="")*valHighlight,0)</f>
        <v>0</v>
      </c>
      <c r="C35" s="63"/>
      <c r="D35" s="63"/>
      <c r="E35" s="24"/>
      <c r="F35" s="63"/>
      <c r="G35" s="67"/>
      <c r="H35" s="29">
        <f>Inventory_List_Table34145[[#This Row],[Enheds Pris]]*Inventory_List_Table34145[[#This Row],[Antal Lager]]</f>
        <v>0</v>
      </c>
      <c r="I35" s="27"/>
      <c r="J35" s="27"/>
      <c r="K35" s="27"/>
      <c r="L35" s="24"/>
    </row>
    <row r="36" spans="2:12" ht="24" customHeight="1">
      <c r="B36" s="28">
        <f>IFERROR((Inventory_List_Table34145[[#This Row],[Antal Lager]]&lt;=Inventory_List_Table34145[[#This Row],[Genbestil ved antal]])*(Inventory_List_Table34145[[#This Row],[Kan ikke bestilles]]="")*valHighlight,0)</f>
        <v>0</v>
      </c>
      <c r="C36" s="63" t="s">
        <v>405</v>
      </c>
      <c r="D36" s="63" t="s">
        <v>393</v>
      </c>
      <c r="E36" s="24"/>
      <c r="F36" s="63">
        <v>7.95</v>
      </c>
      <c r="G36" s="67">
        <v>17</v>
      </c>
      <c r="H36" s="29">
        <f>Inventory_List_Table34145[[#This Row],[Enheds Pris]]*Inventory_List_Table34145[[#This Row],[Antal Lager]]</f>
        <v>135.15</v>
      </c>
      <c r="I36" s="27"/>
      <c r="J36" s="27"/>
      <c r="K36" s="27"/>
      <c r="L36" s="24"/>
    </row>
    <row r="37" spans="2:12" ht="24" customHeight="1">
      <c r="B37" s="28">
        <f>IFERROR((Inventory_List_Table34145[[#This Row],[Antal Lager]]&lt;=Inventory_List_Table34145[[#This Row],[Genbestil ved antal]])*(Inventory_List_Table34145[[#This Row],[Kan ikke bestilles]]="")*valHighlight,0)</f>
        <v>0</v>
      </c>
      <c r="C37" s="63" t="s">
        <v>405</v>
      </c>
      <c r="D37" s="63" t="s">
        <v>173</v>
      </c>
      <c r="E37" s="24"/>
      <c r="F37" s="63">
        <v>7.04</v>
      </c>
      <c r="G37" s="67">
        <v>0</v>
      </c>
      <c r="H37" s="29">
        <f>Inventory_List_Table34145[[#This Row],[Enheds Pris]]*Inventory_List_Table34145[[#This Row],[Antal Lager]]</f>
        <v>0</v>
      </c>
      <c r="I37" s="27"/>
      <c r="J37" s="27"/>
      <c r="K37" s="27"/>
      <c r="L37" s="24"/>
    </row>
    <row r="38" spans="2:12" ht="24" customHeight="1">
      <c r="B38" s="28">
        <f>IFERROR((Inventory_List_Table34145[[#This Row],[Antal Lager]]&lt;=Inventory_List_Table34145[[#This Row],[Genbestil ved antal]])*(Inventory_List_Table34145[[#This Row],[Kan ikke bestilles]]="")*valHighlight,0)</f>
        <v>0</v>
      </c>
      <c r="C38" s="63" t="s">
        <v>405</v>
      </c>
      <c r="D38" s="63" t="s">
        <v>394</v>
      </c>
      <c r="E38" s="24"/>
      <c r="F38" s="63">
        <v>3.45</v>
      </c>
      <c r="G38" s="67">
        <v>0</v>
      </c>
      <c r="H38" s="29">
        <f>Inventory_List_Table34145[[#This Row],[Enheds Pris]]*Inventory_List_Table34145[[#This Row],[Antal Lager]]</f>
        <v>0</v>
      </c>
      <c r="I38" s="27"/>
      <c r="J38" s="27"/>
      <c r="K38" s="27"/>
      <c r="L38" s="24"/>
    </row>
    <row r="39" spans="2:12" ht="24" customHeight="1">
      <c r="B39" s="28">
        <f>IFERROR((Inventory_List_Table34145[[#This Row],[Antal Lager]]&lt;=Inventory_List_Table34145[[#This Row],[Genbestil ved antal]])*(Inventory_List_Table34145[[#This Row],[Kan ikke bestilles]]="")*valHighlight,0)</f>
        <v>0</v>
      </c>
      <c r="C39" s="63" t="s">
        <v>405</v>
      </c>
      <c r="D39" s="63" t="s">
        <v>172</v>
      </c>
      <c r="E39" s="24"/>
      <c r="F39" s="63">
        <v>6.4</v>
      </c>
      <c r="G39" s="67">
        <v>0</v>
      </c>
      <c r="H39" s="29">
        <f>Inventory_List_Table34145[[#This Row],[Enheds Pris]]*Inventory_List_Table34145[[#This Row],[Antal Lager]]</f>
        <v>0</v>
      </c>
      <c r="I39" s="27"/>
      <c r="J39" s="27"/>
      <c r="K39" s="27"/>
      <c r="L39" s="24"/>
    </row>
    <row r="40" spans="2:12" ht="24" customHeight="1">
      <c r="B40" s="28">
        <f>IFERROR((Inventory_List_Table34145[[#This Row],[Antal Lager]]&lt;=Inventory_List_Table34145[[#This Row],[Genbestil ved antal]])*(Inventory_List_Table34145[[#This Row],[Kan ikke bestilles]]="")*valHighlight,0)</f>
        <v>0</v>
      </c>
      <c r="C40" s="63"/>
      <c r="D40" s="63"/>
      <c r="E40" s="24"/>
      <c r="F40" s="63"/>
      <c r="G40" s="67"/>
      <c r="H40" s="29">
        <f>Inventory_List_Table34145[[#This Row],[Enheds Pris]]*Inventory_List_Table34145[[#This Row],[Antal Lager]]</f>
        <v>0</v>
      </c>
      <c r="I40" s="27"/>
      <c r="J40" s="27"/>
      <c r="K40" s="27"/>
      <c r="L40" s="24"/>
    </row>
    <row r="41" spans="2:12" ht="24" customHeight="1">
      <c r="B41" s="28">
        <f>IFERROR((Inventory_List_Table34145[[#This Row],[Antal Lager]]&lt;=Inventory_List_Table34145[[#This Row],[Genbestil ved antal]])*(Inventory_List_Table34145[[#This Row],[Kan ikke bestilles]]="")*valHighlight,0)</f>
        <v>0</v>
      </c>
      <c r="C41" s="63" t="s">
        <v>405</v>
      </c>
      <c r="D41" s="63" t="s">
        <v>169</v>
      </c>
      <c r="E41" s="24"/>
      <c r="F41" s="63">
        <v>463.19</v>
      </c>
      <c r="G41" s="67">
        <v>0</v>
      </c>
      <c r="H41" s="29">
        <f>Inventory_List_Table34145[[#This Row],[Enheds Pris]]*Inventory_List_Table34145[[#This Row],[Antal Lager]]</f>
        <v>0</v>
      </c>
      <c r="I41" s="27"/>
      <c r="J41" s="27"/>
      <c r="K41" s="27"/>
      <c r="L41" s="24"/>
    </row>
    <row r="42" spans="2:12" ht="24" customHeight="1">
      <c r="B42" s="28">
        <f>IFERROR((Inventory_List_Table34145[[#This Row],[Antal Lager]]&lt;=Inventory_List_Table34145[[#This Row],[Genbestil ved antal]])*(Inventory_List_Table34145[[#This Row],[Kan ikke bestilles]]="")*valHighlight,0)</f>
        <v>0</v>
      </c>
      <c r="C42" s="63" t="s">
        <v>405</v>
      </c>
      <c r="D42" s="63" t="s">
        <v>168</v>
      </c>
      <c r="E42" s="24"/>
      <c r="F42" s="63">
        <v>634.99</v>
      </c>
      <c r="G42" s="67">
        <v>0</v>
      </c>
      <c r="H42" s="29">
        <f>Inventory_List_Table34145[[#This Row],[Enheds Pris]]*Inventory_List_Table34145[[#This Row],[Antal Lager]]</f>
        <v>0</v>
      </c>
      <c r="I42" s="27"/>
      <c r="J42" s="27"/>
      <c r="K42" s="27"/>
      <c r="L42" s="24"/>
    </row>
    <row r="43" spans="2:12" ht="24" customHeight="1">
      <c r="B43" s="28">
        <f>IFERROR((Inventory_List_Table34145[[#This Row],[Antal Lager]]&lt;=Inventory_List_Table34145[[#This Row],[Genbestil ved antal]])*(Inventory_List_Table34145[[#This Row],[Kan ikke bestilles]]="")*valHighlight,0)</f>
        <v>0</v>
      </c>
      <c r="C43" s="63" t="s">
        <v>405</v>
      </c>
      <c r="D43" s="63" t="s">
        <v>395</v>
      </c>
      <c r="E43" s="24"/>
      <c r="F43" s="63">
        <v>475</v>
      </c>
      <c r="G43" s="67">
        <v>0</v>
      </c>
      <c r="H43" s="29">
        <f>Inventory_List_Table34145[[#This Row],[Enheds Pris]]*Inventory_List_Table34145[[#This Row],[Antal Lager]]</f>
        <v>0</v>
      </c>
      <c r="I43" s="27"/>
      <c r="J43" s="27"/>
      <c r="K43" s="27"/>
      <c r="L43" s="24"/>
    </row>
    <row r="44" spans="2:12" ht="24" customHeight="1">
      <c r="B44" s="28">
        <f>IFERROR((Inventory_List_Table34145[[#This Row],[Antal Lager]]&lt;=Inventory_List_Table34145[[#This Row],[Genbestil ved antal]])*(Inventory_List_Table34145[[#This Row],[Kan ikke bestilles]]="")*valHighlight,0)</f>
        <v>0</v>
      </c>
      <c r="C44" s="63" t="s">
        <v>405</v>
      </c>
      <c r="D44" s="63" t="s">
        <v>396</v>
      </c>
      <c r="E44" s="24"/>
      <c r="F44" s="63">
        <v>465</v>
      </c>
      <c r="G44" s="67">
        <v>1</v>
      </c>
      <c r="H44" s="29">
        <f>Inventory_List_Table34145[[#This Row],[Enheds Pris]]*Inventory_List_Table34145[[#This Row],[Antal Lager]]</f>
        <v>465</v>
      </c>
      <c r="I44" s="27"/>
      <c r="J44" s="27"/>
      <c r="K44" s="27"/>
      <c r="L44" s="24"/>
    </row>
    <row r="45" spans="2:12" ht="24" customHeight="1">
      <c r="B45" s="28">
        <f>IFERROR((Inventory_List_Table34145[[#This Row],[Antal Lager]]&lt;=Inventory_List_Table34145[[#This Row],[Genbestil ved antal]])*(Inventory_List_Table34145[[#This Row],[Kan ikke bestilles]]="")*valHighlight,0)</f>
        <v>0</v>
      </c>
      <c r="C45" s="63" t="s">
        <v>405</v>
      </c>
      <c r="D45" s="63" t="s">
        <v>171</v>
      </c>
      <c r="E45" s="24"/>
      <c r="F45" s="63">
        <v>785</v>
      </c>
      <c r="G45" s="67">
        <v>0</v>
      </c>
      <c r="H45" s="29">
        <f>Inventory_List_Table34145[[#This Row],[Enheds Pris]]*Inventory_List_Table34145[[#This Row],[Antal Lager]]</f>
        <v>0</v>
      </c>
      <c r="I45" s="27"/>
      <c r="J45" s="27"/>
      <c r="K45" s="27"/>
      <c r="L45" s="24"/>
    </row>
    <row r="46" spans="2:12" ht="24" customHeight="1">
      <c r="B46" s="28">
        <f>IFERROR((Inventory_List_Table34145[[#This Row],[Antal Lager]]&lt;=Inventory_List_Table34145[[#This Row],[Genbestil ved antal]])*(Inventory_List_Table34145[[#This Row],[Kan ikke bestilles]]="")*valHighlight,0)</f>
        <v>0</v>
      </c>
      <c r="C46" s="63" t="s">
        <v>405</v>
      </c>
      <c r="D46" s="63" t="s">
        <v>170</v>
      </c>
      <c r="E46" s="24"/>
      <c r="F46" s="63">
        <v>682</v>
      </c>
      <c r="G46" s="67">
        <v>0</v>
      </c>
      <c r="H46" s="29">
        <f>Inventory_List_Table34145[[#This Row],[Enheds Pris]]*Inventory_List_Table34145[[#This Row],[Antal Lager]]</f>
        <v>0</v>
      </c>
      <c r="I46" s="27"/>
      <c r="J46" s="27"/>
      <c r="K46" s="27"/>
      <c r="L46" s="24"/>
    </row>
    <row r="47" spans="2:12" ht="24" customHeight="1">
      <c r="B47" s="28">
        <f>IFERROR((Inventory_List_Table34145[[#This Row],[Antal Lager]]&lt;=Inventory_List_Table34145[[#This Row],[Genbestil ved antal]])*(Inventory_List_Table34145[[#This Row],[Kan ikke bestilles]]="")*valHighlight,0)</f>
        <v>0</v>
      </c>
      <c r="C47" s="63" t="s">
        <v>405</v>
      </c>
      <c r="D47" s="63" t="s">
        <v>397</v>
      </c>
      <c r="E47" s="24"/>
      <c r="F47" s="63">
        <v>640</v>
      </c>
      <c r="G47" s="67">
        <v>0</v>
      </c>
      <c r="H47" s="29">
        <f>Inventory_List_Table34145[[#This Row],[Enheds Pris]]*Inventory_List_Table34145[[#This Row],[Antal Lager]]</f>
        <v>0</v>
      </c>
      <c r="I47" s="27"/>
      <c r="J47" s="27"/>
      <c r="K47" s="27"/>
      <c r="L47" s="24"/>
    </row>
    <row r="48" spans="2:12" ht="24" customHeight="1">
      <c r="B48" s="28">
        <f>IFERROR((Inventory_List_Table34145[[#This Row],[Antal Lager]]&lt;=Inventory_List_Table34145[[#This Row],[Genbestil ved antal]])*(Inventory_List_Table34145[[#This Row],[Kan ikke bestilles]]="")*valHighlight,0)</f>
        <v>0</v>
      </c>
      <c r="C48" s="63"/>
      <c r="D48" s="63"/>
      <c r="E48" s="24"/>
      <c r="F48" s="63"/>
      <c r="G48" s="67"/>
      <c r="H48" s="29">
        <f>Inventory_List_Table34145[[#This Row],[Enheds Pris]]*Inventory_List_Table34145[[#This Row],[Antal Lager]]</f>
        <v>0</v>
      </c>
      <c r="I48" s="27"/>
      <c r="J48" s="27"/>
      <c r="K48" s="27"/>
      <c r="L48" s="24"/>
    </row>
    <row r="49" spans="2:12" ht="24" customHeight="1">
      <c r="B49" s="28">
        <f>IFERROR((Inventory_List_Table34145[[#This Row],[Antal Lager]]&lt;=Inventory_List_Table34145[[#This Row],[Genbestil ved antal]])*(Inventory_List_Table34145[[#This Row],[Kan ikke bestilles]]="")*valHighlight,0)</f>
        <v>0</v>
      </c>
      <c r="C49" s="63" t="s">
        <v>406</v>
      </c>
      <c r="D49" s="63" t="s">
        <v>177</v>
      </c>
      <c r="E49" s="24"/>
      <c r="F49" s="63">
        <v>0.8</v>
      </c>
      <c r="G49" s="67">
        <f>(G22+G23+G24+G25+G26+G27+G29+G30+G31+G32+G33+G34+G36+G37+G38+G39)</f>
        <v>17</v>
      </c>
      <c r="H49" s="29">
        <f>Inventory_List_Table34145[[#This Row],[Enheds Pris]]*Inventory_List_Table34145[[#This Row],[Antal Lager]]</f>
        <v>13.600000000000001</v>
      </c>
      <c r="I49" s="27"/>
      <c r="J49" s="27"/>
      <c r="K49" s="27"/>
      <c r="L49" s="24"/>
    </row>
    <row r="50" spans="2:12" ht="24" customHeight="1">
      <c r="B50" s="28">
        <f>IFERROR((Inventory_List_Table34145[[#This Row],[Antal Lager]]&lt;=Inventory_List_Table34145[[#This Row],[Genbestil ved antal]])*(Inventory_List_Table34145[[#This Row],[Kan ikke bestilles]]="")*valHighlight,0)</f>
        <v>0</v>
      </c>
      <c r="C50" s="63" t="s">
        <v>406</v>
      </c>
      <c r="D50" s="63" t="s">
        <v>398</v>
      </c>
      <c r="E50" s="24"/>
      <c r="F50" s="63">
        <v>377.59</v>
      </c>
      <c r="G50" s="67">
        <v>1</v>
      </c>
      <c r="H50" s="29">
        <f>Inventory_List_Table34145[[#This Row],[Enheds Pris]]*Inventory_List_Table34145[[#This Row],[Antal Lager]]</f>
        <v>377.59</v>
      </c>
      <c r="I50" s="27"/>
      <c r="J50" s="27"/>
      <c r="K50" s="27"/>
      <c r="L50" s="24"/>
    </row>
    <row r="51" spans="2:12" ht="24" customHeight="1">
      <c r="B51" s="28">
        <f>IFERROR((Inventory_List_Table34145[[#This Row],[Antal Lager]]&lt;=Inventory_List_Table34145[[#This Row],[Genbestil ved antal]])*(Inventory_List_Table34145[[#This Row],[Kan ikke bestilles]]="")*valHighlight,0)</f>
        <v>0</v>
      </c>
      <c r="C51" s="63" t="s">
        <v>406</v>
      </c>
      <c r="D51" s="63" t="s">
        <v>399</v>
      </c>
      <c r="E51" s="24"/>
      <c r="F51" s="63">
        <v>240</v>
      </c>
      <c r="G51" s="67">
        <v>1</v>
      </c>
      <c r="H51" s="29">
        <f>Inventory_List_Table34145[[#This Row],[Enheds Pris]]*Inventory_List_Table34145[[#This Row],[Antal Lager]]</f>
        <v>240</v>
      </c>
      <c r="I51" s="27"/>
      <c r="J51" s="27"/>
      <c r="K51" s="27"/>
      <c r="L51" s="24"/>
    </row>
    <row r="52" spans="2:12" ht="24" customHeight="1">
      <c r="B52" s="28">
        <f>IFERROR((Inventory_List_Table34145[[#This Row],[Antal Lager]]&lt;=Inventory_List_Table34145[[#This Row],[Genbestil ved antal]])*(Inventory_List_Table34145[[#This Row],[Kan ikke bestilles]]="")*valHighlight,0)</f>
        <v>0</v>
      </c>
      <c r="C52" s="63" t="s">
        <v>406</v>
      </c>
      <c r="D52" s="63" t="s">
        <v>400</v>
      </c>
      <c r="E52" s="24"/>
      <c r="F52" s="63">
        <v>34</v>
      </c>
      <c r="G52" s="67">
        <v>0</v>
      </c>
      <c r="H52" s="29">
        <f>Inventory_List_Table34145[[#This Row],[Enheds Pris]]*Inventory_List_Table34145[[#This Row],[Antal Lager]]</f>
        <v>0</v>
      </c>
      <c r="I52" s="27"/>
      <c r="J52" s="27"/>
      <c r="K52" s="27"/>
      <c r="L52" s="24"/>
    </row>
    <row r="53" spans="2:12" ht="24" customHeight="1">
      <c r="B53" s="28">
        <f>IFERROR((Inventory_List_Table34145[[#This Row],[Antal Lager]]&lt;=Inventory_List_Table34145[[#This Row],[Genbestil ved antal]])*(Inventory_List_Table34145[[#This Row],[Kan ikke bestilles]]="")*valHighlight,0)</f>
        <v>0</v>
      </c>
      <c r="C53" s="24"/>
      <c r="D53" s="25"/>
      <c r="E53" s="24"/>
      <c r="F53" s="30"/>
      <c r="G53" s="50"/>
      <c r="H53" s="29">
        <f>Inventory_List_Table34145[[#This Row],[Enheds Pris]]*Inventory_List_Table34145[[#This Row],[Antal Lager]]</f>
        <v>0</v>
      </c>
      <c r="I53" s="27"/>
      <c r="J53" s="27"/>
      <c r="K53" s="27"/>
      <c r="L53" s="24"/>
    </row>
    <row r="54" spans="2:12" ht="24" customHeight="1">
      <c r="B54" s="28">
        <f>IFERROR((Inventory_List_Table34145[[#This Row],[Antal Lager]]&lt;=Inventory_List_Table34145[[#This Row],[Genbestil ved antal]])*(Inventory_List_Table34145[[#This Row],[Kan ikke bestilles]]="")*valHighlight,0)</f>
        <v>0</v>
      </c>
      <c r="C54" s="24"/>
      <c r="D54" s="25"/>
      <c r="E54" s="24"/>
      <c r="F54" s="30"/>
      <c r="G54" s="50"/>
      <c r="H54" s="29">
        <f>Inventory_List_Table34145[[#This Row],[Enheds Pris]]*Inventory_List_Table34145[[#This Row],[Antal Lager]]</f>
        <v>0</v>
      </c>
      <c r="I54" s="27"/>
      <c r="J54" s="27"/>
      <c r="K54" s="27"/>
      <c r="L54" s="24"/>
    </row>
    <row r="55" spans="2:12" ht="24" customHeight="1">
      <c r="B55" s="28">
        <f>IFERROR((Inventory_List_Table34145[[#This Row],[Antal Lager]]&lt;=Inventory_List_Table34145[[#This Row],[Genbestil ved antal]])*(Inventory_List_Table34145[[#This Row],[Kan ikke bestilles]]="")*valHighlight,0)</f>
        <v>0</v>
      </c>
      <c r="C55" s="24"/>
      <c r="D55" s="25"/>
      <c r="E55" s="24"/>
      <c r="F55" s="30"/>
      <c r="G55" s="50"/>
      <c r="H55" s="29">
        <f>Inventory_List_Table34145[[#This Row],[Enheds Pris]]*Inventory_List_Table34145[[#This Row],[Antal Lager]]</f>
        <v>0</v>
      </c>
      <c r="I55" s="27"/>
      <c r="J55" s="27"/>
      <c r="K55" s="27"/>
      <c r="L55" s="24"/>
    </row>
    <row r="56" spans="2:12" ht="24" customHeight="1">
      <c r="B56" s="28">
        <f>IFERROR((Inventory_List_Table34145[[#This Row],[Antal Lager]]&lt;=Inventory_List_Table34145[[#This Row],[Genbestil ved antal]])*(Inventory_List_Table34145[[#This Row],[Kan ikke bestilles]]="")*valHighlight,0)</f>
        <v>0</v>
      </c>
      <c r="C56" s="24"/>
      <c r="D56" s="25"/>
      <c r="E56" s="24"/>
      <c r="F56" s="30"/>
      <c r="G56" s="50"/>
      <c r="H56" s="29">
        <f>Inventory_List_Table34145[[#This Row],[Enheds Pris]]*Inventory_List_Table34145[[#This Row],[Antal Lager]]</f>
        <v>0</v>
      </c>
      <c r="I56" s="27"/>
      <c r="J56" s="27"/>
      <c r="K56" s="27"/>
      <c r="L56" s="24"/>
    </row>
    <row r="57" spans="2:12" ht="24" customHeight="1">
      <c r="B57" s="28">
        <f>IFERROR((Inventory_List_Table34145[[#This Row],[Antal Lager]]&lt;=Inventory_List_Table34145[[#This Row],[Genbestil ved antal]])*(Inventory_List_Table34145[[#This Row],[Kan ikke bestilles]]="")*valHighlight,0)</f>
        <v>0</v>
      </c>
      <c r="C57" s="24"/>
      <c r="D57" s="25"/>
      <c r="E57" s="24"/>
      <c r="F57" s="30"/>
      <c r="G57" s="50"/>
      <c r="H57" s="29">
        <f>Inventory_List_Table34145[[#This Row],[Enheds Pris]]*Inventory_List_Table34145[[#This Row],[Antal Lager]]</f>
        <v>0</v>
      </c>
      <c r="I57" s="27"/>
      <c r="J57" s="27"/>
      <c r="K57" s="27"/>
      <c r="L57" s="24"/>
    </row>
    <row r="58" spans="2:12" ht="24" customHeight="1">
      <c r="B58" s="28">
        <f>IFERROR((Inventory_List_Table34145[[#This Row],[Antal Lager]]&lt;=Inventory_List_Table34145[[#This Row],[Genbestil ved antal]])*(Inventory_List_Table34145[[#This Row],[Kan ikke bestilles]]="")*valHighlight,0)</f>
        <v>0</v>
      </c>
      <c r="C58" s="24"/>
      <c r="D58" s="25"/>
      <c r="E58" s="24"/>
      <c r="F58" s="30"/>
      <c r="G58" s="50"/>
      <c r="H58" s="29">
        <f>Inventory_List_Table34145[[#This Row],[Enheds Pris]]*Inventory_List_Table34145[[#This Row],[Antal Lager]]</f>
        <v>0</v>
      </c>
      <c r="I58" s="27"/>
      <c r="J58" s="27"/>
      <c r="K58" s="27"/>
      <c r="L58" s="24"/>
    </row>
    <row r="59" spans="2:12" ht="24" customHeight="1">
      <c r="B59" s="28">
        <f>IFERROR((Inventory_List_Table34145[[#This Row],[Antal Lager]]&lt;=Inventory_List_Table34145[[#This Row],[Genbestil ved antal]])*(Inventory_List_Table34145[[#This Row],[Kan ikke bestilles]]="")*valHighlight,0)</f>
        <v>0</v>
      </c>
      <c r="C59" s="24"/>
      <c r="D59" s="25"/>
      <c r="E59" s="24"/>
      <c r="F59" s="30"/>
      <c r="G59" s="50"/>
      <c r="H59" s="29">
        <f>Inventory_List_Table34145[[#This Row],[Enheds Pris]]*Inventory_List_Table34145[[#This Row],[Antal Lager]]</f>
        <v>0</v>
      </c>
      <c r="I59" s="27"/>
      <c r="J59" s="27"/>
      <c r="K59" s="27"/>
      <c r="L59" s="24"/>
    </row>
    <row r="60" spans="2:12" ht="24" customHeight="1">
      <c r="B60" s="28">
        <f>IFERROR((Inventory_List_Table34145[[#This Row],[Antal Lager]]&lt;=Inventory_List_Table34145[[#This Row],[Genbestil ved antal]])*(Inventory_List_Table34145[[#This Row],[Kan ikke bestilles]]="")*valHighlight,0)</f>
        <v>0</v>
      </c>
      <c r="C60" s="24"/>
      <c r="D60" s="25"/>
      <c r="E60" s="24"/>
      <c r="F60" s="30"/>
      <c r="G60" s="50"/>
      <c r="H60" s="29">
        <f>Inventory_List_Table34145[[#This Row],[Enheds Pris]]*Inventory_List_Table34145[[#This Row],[Antal Lager]]</f>
        <v>0</v>
      </c>
      <c r="I60" s="27"/>
      <c r="J60" s="27"/>
      <c r="K60" s="27"/>
      <c r="L60" s="24"/>
    </row>
    <row r="61" spans="2:12" ht="24" customHeight="1">
      <c r="B61" s="28">
        <f>IFERROR((Inventory_List_Table34145[[#This Row],[Antal Lager]]&lt;=Inventory_List_Table34145[[#This Row],[Genbestil ved antal]])*(Inventory_List_Table34145[[#This Row],[Kan ikke bestilles]]="")*valHighlight,0)</f>
        <v>0</v>
      </c>
      <c r="C61" s="24"/>
      <c r="D61" s="24"/>
      <c r="E61" s="24"/>
      <c r="F61" s="30"/>
      <c r="G61" s="50"/>
      <c r="H61" s="29">
        <f>Inventory_List_Table34145[[#This Row],[Enheds Pris]]*Inventory_List_Table34145[[#This Row],[Antal Lager]]</f>
        <v>0</v>
      </c>
      <c r="I61" s="27"/>
      <c r="J61" s="27"/>
      <c r="K61" s="27"/>
      <c r="L61" s="24"/>
    </row>
    <row r="62" spans="2:12" ht="24" customHeight="1">
      <c r="B62" s="28">
        <f>IFERROR((Inventory_List_Table34145[[#This Row],[Antal Lager]]&lt;=Inventory_List_Table34145[[#This Row],[Genbestil ved antal]])*(Inventory_List_Table34145[[#This Row],[Kan ikke bestilles]]="")*valHighlight,0)</f>
        <v>0</v>
      </c>
      <c r="C62" s="24"/>
      <c r="D62" s="24"/>
      <c r="E62" s="24"/>
      <c r="F62" s="30"/>
      <c r="G62" s="50"/>
      <c r="H62" s="29">
        <f>Inventory_List_Table34145[[#This Row],[Enheds Pris]]*Inventory_List_Table34145[[#This Row],[Antal Lager]]</f>
        <v>0</v>
      </c>
      <c r="I62" s="27"/>
      <c r="J62" s="27"/>
      <c r="K62" s="27"/>
      <c r="L62" s="24"/>
    </row>
    <row r="63" spans="2:12" ht="24" customHeight="1">
      <c r="B63" s="28">
        <f>IFERROR((Inventory_List_Table34145[[#This Row],[Antal Lager]]&lt;=Inventory_List_Table34145[[#This Row],[Genbestil ved antal]])*(Inventory_List_Table34145[[#This Row],[Kan ikke bestilles]]="")*valHighlight,0)</f>
        <v>0</v>
      </c>
      <c r="C63" s="24"/>
      <c r="D63" s="31"/>
      <c r="E63" s="24"/>
      <c r="F63" s="30"/>
      <c r="G63" s="50"/>
      <c r="H63" s="29">
        <f>Inventory_List_Table34145[[#This Row],[Enheds Pris]]*Inventory_List_Table34145[[#This Row],[Antal Lager]]</f>
        <v>0</v>
      </c>
      <c r="I63" s="27"/>
      <c r="J63" s="27"/>
      <c r="K63" s="27"/>
      <c r="L63" s="24"/>
    </row>
    <row r="64" spans="2:12" ht="24" customHeight="1">
      <c r="B64" s="28">
        <f>IFERROR((Inventory_List_Table34145[[#This Row],[Antal Lager]]&lt;=Inventory_List_Table34145[[#This Row],[Genbestil ved antal]])*(Inventory_List_Table34145[[#This Row],[Kan ikke bestilles]]="")*valHighlight,0)</f>
        <v>0</v>
      </c>
      <c r="C64" s="24"/>
      <c r="D64" s="25"/>
      <c r="E64" s="24"/>
      <c r="F64" s="30"/>
      <c r="G64" s="50"/>
      <c r="H64" s="29">
        <f>Inventory_List_Table34145[[#This Row],[Enheds Pris]]*Inventory_List_Table34145[[#This Row],[Antal Lager]]</f>
        <v>0</v>
      </c>
      <c r="I64" s="27"/>
      <c r="J64" s="27"/>
      <c r="K64" s="27"/>
      <c r="L64" s="24"/>
    </row>
    <row r="65" spans="2:12" ht="24" customHeight="1">
      <c r="B65" s="28">
        <f>IFERROR((Inventory_List_Table34145[[#This Row],[Antal Lager]]&lt;=Inventory_List_Table34145[[#This Row],[Genbestil ved antal]])*(Inventory_List_Table34145[[#This Row],[Kan ikke bestilles]]="")*valHighlight,0)</f>
        <v>0</v>
      </c>
      <c r="C65" s="24"/>
      <c r="D65" s="25"/>
      <c r="E65" s="24"/>
      <c r="F65" s="30"/>
      <c r="G65" s="50"/>
      <c r="H65" s="29">
        <f>Inventory_List_Table34145[[#This Row],[Enheds Pris]]*Inventory_List_Table34145[[#This Row],[Antal Lager]]</f>
        <v>0</v>
      </c>
      <c r="I65" s="27"/>
      <c r="J65" s="27"/>
      <c r="K65" s="27"/>
      <c r="L65" s="24"/>
    </row>
    <row r="66" spans="2:12" ht="24" customHeight="1">
      <c r="B66" s="28">
        <f>IFERROR((Inventory_List_Table34145[[#This Row],[Antal Lager]]&lt;=Inventory_List_Table34145[[#This Row],[Genbestil ved antal]])*(Inventory_List_Table34145[[#This Row],[Kan ikke bestilles]]="")*valHighlight,0)</f>
        <v>0</v>
      </c>
      <c r="C66" s="24"/>
      <c r="D66" s="25"/>
      <c r="E66" s="24"/>
      <c r="F66" s="30"/>
      <c r="G66" s="50"/>
      <c r="H66" s="29">
        <f>Inventory_List_Table34145[[#This Row],[Enheds Pris]]*Inventory_List_Table34145[[#This Row],[Antal Lager]]</f>
        <v>0</v>
      </c>
      <c r="I66" s="27"/>
      <c r="J66" s="27"/>
      <c r="K66" s="27"/>
      <c r="L66" s="24"/>
    </row>
    <row r="67" spans="2:12" ht="24" customHeight="1">
      <c r="B67" s="28">
        <f>IFERROR((Inventory_List_Table34145[[#This Row],[Antal Lager]]&lt;=Inventory_List_Table34145[[#This Row],[Genbestil ved antal]])*(Inventory_List_Table34145[[#This Row],[Kan ikke bestilles]]="")*valHighlight,0)</f>
        <v>0</v>
      </c>
      <c r="C67" s="24"/>
      <c r="D67" s="25"/>
      <c r="E67" s="24"/>
      <c r="F67" s="30"/>
      <c r="G67" s="50"/>
      <c r="H67" s="29">
        <f>Inventory_List_Table34145[[#This Row],[Enheds Pris]]*Inventory_List_Table34145[[#This Row],[Antal Lager]]</f>
        <v>0</v>
      </c>
      <c r="I67" s="27"/>
      <c r="J67" s="27"/>
      <c r="K67" s="27"/>
      <c r="L67" s="24"/>
    </row>
    <row r="68" spans="2:12" ht="24" customHeight="1">
      <c r="B68" s="28">
        <f>IFERROR((Inventory_List_Table34145[[#This Row],[Antal Lager]]&lt;=Inventory_List_Table34145[[#This Row],[Genbestil ved antal]])*(Inventory_List_Table34145[[#This Row],[Kan ikke bestilles]]="")*valHighlight,0)</f>
        <v>0</v>
      </c>
      <c r="C68" s="24"/>
      <c r="D68" s="31"/>
      <c r="E68" s="24"/>
      <c r="F68" s="30"/>
      <c r="G68" s="50"/>
      <c r="H68" s="29">
        <f>Inventory_List_Table34145[[#This Row],[Enheds Pris]]*Inventory_List_Table34145[[#This Row],[Antal Lager]]</f>
        <v>0</v>
      </c>
      <c r="I68" s="27"/>
      <c r="J68" s="27"/>
      <c r="K68" s="27"/>
      <c r="L68" s="24"/>
    </row>
    <row r="69" spans="2:12" ht="24" customHeight="1">
      <c r="B69" s="28">
        <f>IFERROR((Inventory_List_Table34145[[#This Row],[Antal Lager]]&lt;=Inventory_List_Table34145[[#This Row],[Genbestil ved antal]])*(Inventory_List_Table34145[[#This Row],[Kan ikke bestilles]]="")*valHighlight,0)</f>
        <v>0</v>
      </c>
      <c r="C69" s="24"/>
      <c r="D69" s="31"/>
      <c r="E69" s="24"/>
      <c r="F69" s="30"/>
      <c r="G69" s="50"/>
      <c r="H69" s="29">
        <f>Inventory_List_Table34145[[#This Row],[Enheds Pris]]*Inventory_List_Table34145[[#This Row],[Antal Lager]]</f>
        <v>0</v>
      </c>
      <c r="I69" s="27"/>
      <c r="J69" s="27"/>
      <c r="K69" s="27"/>
      <c r="L69" s="24"/>
    </row>
    <row r="70" spans="2:12" ht="24" customHeight="1">
      <c r="B70" s="28">
        <f>IFERROR((Inventory_List_Table34145[[#This Row],[Antal Lager]]&lt;=Inventory_List_Table34145[[#This Row],[Genbestil ved antal]])*(Inventory_List_Table34145[[#This Row],[Kan ikke bestilles]]="")*valHighlight,0)</f>
        <v>0</v>
      </c>
      <c r="C70" s="24"/>
      <c r="D70" s="31"/>
      <c r="E70" s="24"/>
      <c r="F70" s="30"/>
      <c r="G70" s="50"/>
      <c r="H70" s="29">
        <f>Inventory_List_Table34145[[#This Row],[Enheds Pris]]*Inventory_List_Table34145[[#This Row],[Antal Lager]]</f>
        <v>0</v>
      </c>
      <c r="I70" s="27"/>
      <c r="J70" s="27"/>
      <c r="K70" s="27"/>
      <c r="L70" s="24"/>
    </row>
    <row r="71" spans="2:12" ht="24" customHeight="1">
      <c r="B71" s="28">
        <f>IFERROR((Inventory_List_Table34145[[#This Row],[Antal Lager]]&lt;=Inventory_List_Table34145[[#This Row],[Genbestil ved antal]])*(Inventory_List_Table34145[[#This Row],[Kan ikke bestilles]]="")*valHighlight,0)</f>
        <v>0</v>
      </c>
      <c r="C71" s="24"/>
      <c r="D71" s="31"/>
      <c r="E71" s="24"/>
      <c r="F71" s="30"/>
      <c r="G71" s="50"/>
      <c r="H71" s="29">
        <f>Inventory_List_Table34145[[#This Row],[Enheds Pris]]*Inventory_List_Table34145[[#This Row],[Antal Lager]]</f>
        <v>0</v>
      </c>
      <c r="I71" s="27"/>
      <c r="J71" s="27"/>
      <c r="K71" s="27"/>
      <c r="L71" s="24"/>
    </row>
    <row r="72" spans="2:12" ht="24" customHeight="1">
      <c r="B72" s="28">
        <f>IFERROR((Inventory_List_Table34145[[#This Row],[Antal Lager]]&lt;=Inventory_List_Table34145[[#This Row],[Genbestil ved antal]])*(Inventory_List_Table34145[[#This Row],[Kan ikke bestilles]]="")*valHighlight,0)</f>
        <v>0</v>
      </c>
      <c r="C72" s="24"/>
      <c r="D72" s="31"/>
      <c r="E72" s="24"/>
      <c r="F72" s="30"/>
      <c r="G72" s="50"/>
      <c r="H72" s="29">
        <f>Inventory_List_Table34145[[#This Row],[Enheds Pris]]*Inventory_List_Table34145[[#This Row],[Antal Lager]]</f>
        <v>0</v>
      </c>
      <c r="I72" s="27"/>
      <c r="J72" s="27"/>
      <c r="K72" s="27"/>
      <c r="L72" s="24"/>
    </row>
    <row r="73" spans="2:12" ht="24" customHeight="1">
      <c r="B73" s="28">
        <f>IFERROR((Inventory_List_Table34145[[#This Row],[Antal Lager]]&lt;=Inventory_List_Table34145[[#This Row],[Genbestil ved antal]])*(Inventory_List_Table34145[[#This Row],[Kan ikke bestilles]]="")*valHighlight,0)</f>
        <v>0</v>
      </c>
      <c r="C73" s="24"/>
      <c r="D73" s="24"/>
      <c r="E73" s="24"/>
      <c r="F73" s="30"/>
      <c r="G73" s="50"/>
      <c r="H73" s="29">
        <f>Inventory_List_Table34145[[#This Row],[Enheds Pris]]*Inventory_List_Table34145[[#This Row],[Antal Lager]]</f>
        <v>0</v>
      </c>
      <c r="I73" s="27"/>
      <c r="J73" s="27"/>
      <c r="K73" s="27"/>
      <c r="L73" s="24"/>
    </row>
    <row r="74" spans="2:12" ht="24" customHeight="1">
      <c r="B74" s="28">
        <f>IFERROR((Inventory_List_Table34145[[#This Row],[Antal Lager]]&lt;=Inventory_List_Table34145[[#This Row],[Genbestil ved antal]])*(Inventory_List_Table34145[[#This Row],[Kan ikke bestilles]]="")*valHighlight,0)</f>
        <v>0</v>
      </c>
      <c r="C74" s="24"/>
      <c r="D74" s="24"/>
      <c r="E74" s="24"/>
      <c r="F74" s="26"/>
      <c r="G74" s="50"/>
      <c r="H74" s="29">
        <f>Inventory_List_Table34145[[#This Row],[Enheds Pris]]*Inventory_List_Table34145[[#This Row],[Antal Lager]]</f>
        <v>0</v>
      </c>
      <c r="I74" s="27"/>
      <c r="J74" s="27"/>
      <c r="K74" s="27"/>
      <c r="L74" s="24"/>
    </row>
    <row r="75" spans="2:12" ht="24" customHeight="1">
      <c r="B75" s="28">
        <f>IFERROR((Inventory_List_Table34145[[#This Row],[Antal Lager]]&lt;=Inventory_List_Table34145[[#This Row],[Genbestil ved antal]])*(Inventory_List_Table34145[[#This Row],[Kan ikke bestilles]]="")*valHighlight,0)</f>
        <v>0</v>
      </c>
      <c r="C75" s="24"/>
      <c r="D75" s="24"/>
      <c r="E75" s="24"/>
      <c r="F75" s="26"/>
      <c r="G75" s="50"/>
      <c r="H75" s="29">
        <f>Inventory_List_Table34145[[#This Row],[Enheds Pris]]*Inventory_List_Table34145[[#This Row],[Antal Lager]]</f>
        <v>0</v>
      </c>
      <c r="I75" s="27"/>
      <c r="J75" s="27"/>
      <c r="K75" s="27"/>
      <c r="L75" s="24"/>
    </row>
    <row r="76" spans="2:12" ht="24" customHeight="1">
      <c r="B76" s="28">
        <f>IFERROR((Inventory_List_Table34145[[#This Row],[Antal Lager]]&lt;=Inventory_List_Table34145[[#This Row],[Genbestil ved antal]])*(Inventory_List_Table34145[[#This Row],[Kan ikke bestilles]]="")*valHighlight,0)</f>
        <v>0</v>
      </c>
      <c r="C76" s="24"/>
      <c r="D76" s="24"/>
      <c r="E76" s="24"/>
      <c r="F76" s="26"/>
      <c r="G76" s="50"/>
      <c r="H76" s="29">
        <f>Inventory_List_Table34145[[#This Row],[Enheds Pris]]*Inventory_List_Table34145[[#This Row],[Antal Lager]]</f>
        <v>0</v>
      </c>
      <c r="I76" s="27"/>
      <c r="J76" s="27"/>
      <c r="K76" s="27"/>
      <c r="L76" s="24"/>
    </row>
    <row r="77" spans="2:12" ht="24" customHeight="1">
      <c r="B77" s="28">
        <f>IFERROR((Inventory_List_Table34145[[#This Row],[Antal Lager]]&lt;=Inventory_List_Table34145[[#This Row],[Genbestil ved antal]])*(Inventory_List_Table34145[[#This Row],[Kan ikke bestilles]]="")*valHighlight,0)</f>
        <v>0</v>
      </c>
      <c r="C77" s="24"/>
      <c r="D77" s="24"/>
      <c r="E77" s="24"/>
      <c r="F77" s="26"/>
      <c r="G77" s="50"/>
      <c r="H77" s="29">
        <f>Inventory_List_Table34145[[#This Row],[Enheds Pris]]*Inventory_List_Table34145[[#This Row],[Antal Lager]]</f>
        <v>0</v>
      </c>
      <c r="I77" s="27"/>
      <c r="J77" s="27"/>
      <c r="K77" s="27"/>
      <c r="L77" s="24"/>
    </row>
    <row r="78" spans="2:12" ht="24" customHeight="1">
      <c r="B78" s="28">
        <f>IFERROR((Inventory_List_Table34145[[#This Row],[Antal Lager]]&lt;=Inventory_List_Table34145[[#This Row],[Genbestil ved antal]])*(Inventory_List_Table34145[[#This Row],[Kan ikke bestilles]]="")*valHighlight,0)</f>
        <v>0</v>
      </c>
      <c r="C78" s="24"/>
      <c r="D78" s="31"/>
      <c r="E78" s="24"/>
      <c r="F78" s="26"/>
      <c r="G78" s="50"/>
      <c r="H78" s="29">
        <f>Inventory_List_Table34145[[#This Row],[Enheds Pris]]*Inventory_List_Table34145[[#This Row],[Antal Lager]]</f>
        <v>0</v>
      </c>
      <c r="I78" s="27"/>
      <c r="J78" s="27"/>
      <c r="K78" s="27"/>
      <c r="L78" s="24"/>
    </row>
    <row r="79" spans="2:12" ht="24" customHeight="1">
      <c r="B79" s="28">
        <f>IFERROR((Inventory_List_Table34145[[#This Row],[Antal Lager]]&lt;=Inventory_List_Table34145[[#This Row],[Genbestil ved antal]])*(Inventory_List_Table34145[[#This Row],[Kan ikke bestilles]]="")*valHighlight,0)</f>
        <v>0</v>
      </c>
      <c r="C79" s="24"/>
      <c r="D79" s="31"/>
      <c r="E79" s="24"/>
      <c r="F79" s="26"/>
      <c r="G79" s="50"/>
      <c r="H79" s="29">
        <f>Inventory_List_Table34145[[#This Row],[Enheds Pris]]*Inventory_List_Table34145[[#This Row],[Antal Lager]]</f>
        <v>0</v>
      </c>
      <c r="I79" s="27"/>
      <c r="J79" s="27"/>
      <c r="K79" s="27"/>
      <c r="L79" s="24"/>
    </row>
    <row r="80" spans="2:12" ht="24" customHeight="1">
      <c r="B80" s="28">
        <f>IFERROR((Inventory_List_Table34145[[#This Row],[Antal Lager]]&lt;=Inventory_List_Table34145[[#This Row],[Genbestil ved antal]])*(Inventory_List_Table34145[[#This Row],[Kan ikke bestilles]]="")*valHighlight,0)</f>
        <v>0</v>
      </c>
      <c r="C80" s="24"/>
      <c r="D80" s="31"/>
      <c r="E80" s="24"/>
      <c r="F80" s="26"/>
      <c r="G80" s="50"/>
      <c r="H80" s="29">
        <f>Inventory_List_Table34145[[#This Row],[Enheds Pris]]*Inventory_List_Table34145[[#This Row],[Antal Lager]]</f>
        <v>0</v>
      </c>
      <c r="I80" s="27"/>
      <c r="J80" s="27"/>
      <c r="K80" s="27"/>
      <c r="L80" s="24"/>
    </row>
    <row r="81" spans="2:12" ht="24" customHeight="1">
      <c r="B81" s="28">
        <f>IFERROR((Inventory_List_Table34145[[#This Row],[Antal Lager]]&lt;=Inventory_List_Table34145[[#This Row],[Genbestil ved antal]])*(Inventory_List_Table34145[[#This Row],[Kan ikke bestilles]]="")*valHighlight,0)</f>
        <v>0</v>
      </c>
      <c r="C81" s="24"/>
      <c r="D81" s="31"/>
      <c r="E81" s="24"/>
      <c r="F81" s="26"/>
      <c r="G81" s="50"/>
      <c r="H81" s="29">
        <f>Inventory_List_Table34145[[#This Row],[Enheds Pris]]*Inventory_List_Table34145[[#This Row],[Antal Lager]]</f>
        <v>0</v>
      </c>
      <c r="I81" s="27"/>
      <c r="J81" s="27"/>
      <c r="K81" s="27"/>
      <c r="L81" s="24"/>
    </row>
    <row r="82" spans="2:12" ht="24" customHeight="1">
      <c r="B82" s="28">
        <f>IFERROR((Inventory_List_Table34145[[#This Row],[Antal Lager]]&lt;=Inventory_List_Table34145[[#This Row],[Genbestil ved antal]])*(Inventory_List_Table34145[[#This Row],[Kan ikke bestilles]]="")*valHighlight,0)</f>
        <v>0</v>
      </c>
      <c r="C82" s="24"/>
      <c r="D82" s="32"/>
      <c r="E82" s="24"/>
      <c r="F82" s="26"/>
      <c r="G82" s="50"/>
      <c r="H82" s="29">
        <f>Inventory_List_Table34145[[#This Row],[Enheds Pris]]*Inventory_List_Table34145[[#This Row],[Antal Lager]]</f>
        <v>0</v>
      </c>
      <c r="I82" s="27"/>
      <c r="J82" s="27"/>
      <c r="K82" s="27"/>
      <c r="L82" s="24"/>
    </row>
    <row r="83" spans="2:12" ht="24" customHeight="1">
      <c r="B83" s="28">
        <f>IFERROR((Inventory_List_Table34145[[#This Row],[Antal Lager]]&lt;=Inventory_List_Table34145[[#This Row],[Genbestil ved antal]])*(Inventory_List_Table34145[[#This Row],[Kan ikke bestilles]]="")*valHighlight,0)</f>
        <v>0</v>
      </c>
      <c r="C83" s="24"/>
      <c r="D83" s="32"/>
      <c r="E83" s="24"/>
      <c r="F83" s="26"/>
      <c r="G83" s="50"/>
      <c r="H83" s="29">
        <f>Inventory_List_Table34145[[#This Row],[Enheds Pris]]*Inventory_List_Table34145[[#This Row],[Antal Lager]]</f>
        <v>0</v>
      </c>
      <c r="I83" s="27"/>
      <c r="J83" s="27"/>
      <c r="K83" s="27"/>
      <c r="L83" s="24"/>
    </row>
    <row r="84" spans="2:12" ht="24" customHeight="1">
      <c r="B84" s="28">
        <f>IFERROR((Inventory_List_Table34145[[#This Row],[Antal Lager]]&lt;=Inventory_List_Table34145[[#This Row],[Genbestil ved antal]])*(Inventory_List_Table34145[[#This Row],[Kan ikke bestilles]]="")*valHighlight,0)</f>
        <v>0</v>
      </c>
      <c r="C84" s="24"/>
      <c r="D84" s="32"/>
      <c r="E84" s="24"/>
      <c r="F84" s="26"/>
      <c r="G84" s="50"/>
      <c r="H84" s="29">
        <f>Inventory_List_Table34145[[#This Row],[Enheds Pris]]*Inventory_List_Table34145[[#This Row],[Antal Lager]]</f>
        <v>0</v>
      </c>
      <c r="I84" s="27"/>
      <c r="J84" s="27"/>
      <c r="K84" s="27"/>
      <c r="L84" s="24"/>
    </row>
    <row r="85" spans="2:12" ht="24" customHeight="1">
      <c r="B85" s="28">
        <f>IFERROR((Inventory_List_Table34145[[#This Row],[Antal Lager]]&lt;=Inventory_List_Table34145[[#This Row],[Genbestil ved antal]])*(Inventory_List_Table34145[[#This Row],[Kan ikke bestilles]]="")*valHighlight,0)</f>
        <v>0</v>
      </c>
      <c r="C85" s="24"/>
      <c r="D85" s="32"/>
      <c r="E85" s="24"/>
      <c r="F85" s="26"/>
      <c r="G85" s="50"/>
      <c r="H85" s="29">
        <f>Inventory_List_Table34145[[#This Row],[Enheds Pris]]*Inventory_List_Table34145[[#This Row],[Antal Lager]]</f>
        <v>0</v>
      </c>
      <c r="I85" s="27"/>
      <c r="J85" s="27"/>
      <c r="K85" s="27"/>
      <c r="L85" s="24"/>
    </row>
    <row r="86" spans="2:12" ht="24" customHeight="1">
      <c r="B86" s="28">
        <f>IFERROR((Inventory_List_Table34145[[#This Row],[Antal Lager]]&lt;=Inventory_List_Table34145[[#This Row],[Genbestil ved antal]])*(Inventory_List_Table34145[[#This Row],[Kan ikke bestilles]]="")*valHighlight,0)</f>
        <v>0</v>
      </c>
      <c r="C86" s="24"/>
      <c r="D86" s="32"/>
      <c r="E86" s="24"/>
      <c r="F86" s="26"/>
      <c r="G86" s="50"/>
      <c r="H86" s="29">
        <f>Inventory_List_Table34145[[#This Row],[Enheds Pris]]*Inventory_List_Table34145[[#This Row],[Antal Lager]]</f>
        <v>0</v>
      </c>
      <c r="I86" s="27"/>
      <c r="J86" s="27"/>
      <c r="K86" s="27"/>
      <c r="L86" s="24"/>
    </row>
    <row r="87" spans="2:12" ht="24" customHeight="1">
      <c r="B87" s="28">
        <f>IFERROR((Inventory_List_Table34145[[#This Row],[Antal Lager]]&lt;=Inventory_List_Table34145[[#This Row],[Genbestil ved antal]])*(Inventory_List_Table34145[[#This Row],[Kan ikke bestilles]]="")*valHighlight,0)</f>
        <v>0</v>
      </c>
      <c r="C87" s="24"/>
      <c r="D87" s="32"/>
      <c r="E87" s="24"/>
      <c r="F87" s="26"/>
      <c r="G87" s="50"/>
      <c r="H87" s="29">
        <f>Inventory_List_Table34145[[#This Row],[Enheds Pris]]*Inventory_List_Table34145[[#This Row],[Antal Lager]]</f>
        <v>0</v>
      </c>
      <c r="I87" s="27"/>
      <c r="J87" s="27"/>
      <c r="K87" s="27"/>
      <c r="L87" s="24"/>
    </row>
    <row r="88" spans="2:12" ht="24" customHeight="1">
      <c r="B88" s="28">
        <f>IFERROR((Inventory_List_Table34145[[#This Row],[Antal Lager]]&lt;=Inventory_List_Table34145[[#This Row],[Genbestil ved antal]])*(Inventory_List_Table34145[[#This Row],[Kan ikke bestilles]]="")*valHighlight,0)</f>
        <v>0</v>
      </c>
      <c r="C88" s="24"/>
      <c r="D88" s="32"/>
      <c r="E88" s="24"/>
      <c r="F88" s="26"/>
      <c r="G88" s="50"/>
      <c r="H88" s="29">
        <f>Inventory_List_Table34145[[#This Row],[Enheds Pris]]*Inventory_List_Table34145[[#This Row],[Antal Lager]]</f>
        <v>0</v>
      </c>
      <c r="I88" s="27"/>
      <c r="J88" s="27"/>
      <c r="K88" s="27"/>
      <c r="L88" s="24"/>
    </row>
    <row r="89" spans="2:12" ht="24" customHeight="1">
      <c r="B89" s="28">
        <f>IFERROR((Inventory_List_Table34145[[#This Row],[Antal Lager]]&lt;=Inventory_List_Table34145[[#This Row],[Genbestil ved antal]])*(Inventory_List_Table34145[[#This Row],[Kan ikke bestilles]]="")*valHighlight,0)</f>
        <v>0</v>
      </c>
      <c r="C89" s="24"/>
      <c r="D89" s="32"/>
      <c r="E89" s="24"/>
      <c r="F89" s="26"/>
      <c r="G89" s="50"/>
      <c r="H89" s="29">
        <f>Inventory_List_Table34145[[#This Row],[Enheds Pris]]*Inventory_List_Table34145[[#This Row],[Antal Lager]]</f>
        <v>0</v>
      </c>
      <c r="I89" s="27"/>
      <c r="J89" s="27"/>
      <c r="K89" s="27"/>
      <c r="L89" s="24"/>
    </row>
    <row r="90" spans="2:12" ht="24" customHeight="1">
      <c r="B90" s="28">
        <f>IFERROR((Inventory_List_Table34145[[#This Row],[Antal Lager]]&lt;=Inventory_List_Table34145[[#This Row],[Genbestil ved antal]])*(Inventory_List_Table34145[[#This Row],[Kan ikke bestilles]]="")*valHighlight,0)</f>
        <v>0</v>
      </c>
      <c r="C90" s="24"/>
      <c r="D90" s="32"/>
      <c r="E90" s="24"/>
      <c r="F90" s="26"/>
      <c r="G90" s="50"/>
      <c r="H90" s="29">
        <f>Inventory_List_Table34145[[#This Row],[Enheds Pris]]*Inventory_List_Table34145[[#This Row],[Antal Lager]]</f>
        <v>0</v>
      </c>
      <c r="I90" s="27"/>
      <c r="J90" s="27"/>
      <c r="K90" s="27"/>
      <c r="L90" s="24"/>
    </row>
    <row r="91" spans="2:12" ht="24" customHeight="1">
      <c r="B91" s="28">
        <f>IFERROR((Inventory_List_Table34145[[#This Row],[Antal Lager]]&lt;=Inventory_List_Table34145[[#This Row],[Genbestil ved antal]])*(Inventory_List_Table34145[[#This Row],[Kan ikke bestilles]]="")*valHighlight,0)</f>
        <v>0</v>
      </c>
      <c r="C91" s="24"/>
      <c r="D91" s="32"/>
      <c r="E91" s="24"/>
      <c r="F91" s="26"/>
      <c r="G91" s="50"/>
      <c r="H91" s="29">
        <f>Inventory_List_Table34145[[#This Row],[Enheds Pris]]*Inventory_List_Table34145[[#This Row],[Antal Lager]]</f>
        <v>0</v>
      </c>
      <c r="I91" s="27"/>
      <c r="J91" s="27"/>
      <c r="K91" s="27"/>
      <c r="L91" s="24"/>
    </row>
    <row r="92" spans="2:12" ht="24" customHeight="1">
      <c r="B92" s="28">
        <f>IFERROR((Inventory_List_Table34145[[#This Row],[Antal Lager]]&lt;=Inventory_List_Table34145[[#This Row],[Genbestil ved antal]])*(Inventory_List_Table34145[[#This Row],[Kan ikke bestilles]]="")*valHighlight,0)</f>
        <v>0</v>
      </c>
      <c r="C92" s="24"/>
      <c r="D92" s="25"/>
      <c r="E92" s="24"/>
      <c r="F92" s="26"/>
      <c r="G92" s="50"/>
      <c r="H92" s="29">
        <f>Inventory_List_Table34145[[#This Row],[Enheds Pris]]*Inventory_List_Table34145[[#This Row],[Antal Lager]]</f>
        <v>0</v>
      </c>
      <c r="I92" s="27"/>
      <c r="J92" s="27"/>
      <c r="K92" s="27"/>
      <c r="L92" s="24"/>
    </row>
    <row r="93" spans="2:12" ht="24" customHeight="1">
      <c r="B93" s="28">
        <f>IFERROR((Inventory_List_Table34145[[#This Row],[Antal Lager]]&lt;=Inventory_List_Table34145[[#This Row],[Genbestil ved antal]])*(Inventory_List_Table34145[[#This Row],[Kan ikke bestilles]]="")*valHighlight,0)</f>
        <v>0</v>
      </c>
      <c r="C93" s="24"/>
      <c r="D93" s="25"/>
      <c r="E93" s="24"/>
      <c r="F93" s="26"/>
      <c r="G93" s="50"/>
      <c r="H93" s="29">
        <f>Inventory_List_Table34145[[#This Row],[Enheds Pris]]*Inventory_List_Table34145[[#This Row],[Antal Lager]]</f>
        <v>0</v>
      </c>
      <c r="I93" s="27"/>
      <c r="J93" s="27"/>
      <c r="K93" s="27"/>
      <c r="L93" s="24"/>
    </row>
    <row r="94" spans="2:12" ht="24" customHeight="1">
      <c r="B94" s="28">
        <f>IFERROR((Inventory_List_Table34145[[#This Row],[Antal Lager]]&lt;=Inventory_List_Table34145[[#This Row],[Genbestil ved antal]])*(Inventory_List_Table34145[[#This Row],[Kan ikke bestilles]]="")*valHighlight,0)</f>
        <v>0</v>
      </c>
      <c r="C94" s="24"/>
      <c r="D94" s="25"/>
      <c r="E94" s="24"/>
      <c r="F94" s="26"/>
      <c r="G94" s="50"/>
      <c r="H94" s="29">
        <f>Inventory_List_Table34145[[#This Row],[Enheds Pris]]*Inventory_List_Table34145[[#This Row],[Antal Lager]]</f>
        <v>0</v>
      </c>
      <c r="I94" s="27"/>
      <c r="J94" s="27"/>
      <c r="K94" s="27"/>
      <c r="L94" s="24"/>
    </row>
    <row r="95" spans="2:12" ht="24" customHeight="1">
      <c r="B95" s="28">
        <f>IFERROR((Inventory_List_Table34145[[#This Row],[Antal Lager]]&lt;=Inventory_List_Table34145[[#This Row],[Genbestil ved antal]])*(Inventory_List_Table34145[[#This Row],[Kan ikke bestilles]]="")*valHighlight,0)</f>
        <v>0</v>
      </c>
      <c r="C95" s="24"/>
      <c r="D95" s="25"/>
      <c r="E95" s="24"/>
      <c r="F95" s="26"/>
      <c r="G95" s="50"/>
      <c r="H95" s="29">
        <f>Inventory_List_Table34145[[#This Row],[Enheds Pris]]*Inventory_List_Table34145[[#This Row],[Antal Lager]]</f>
        <v>0</v>
      </c>
      <c r="I95" s="27"/>
      <c r="J95" s="27"/>
      <c r="K95" s="27"/>
      <c r="L95" s="24"/>
    </row>
    <row r="96" spans="2:12" ht="24" customHeight="1">
      <c r="B96" s="28">
        <f>IFERROR((Inventory_List_Table34145[[#This Row],[Antal Lager]]&lt;=Inventory_List_Table34145[[#This Row],[Genbestil ved antal]])*(Inventory_List_Table34145[[#This Row],[Kan ikke bestilles]]="")*valHighlight,0)</f>
        <v>0</v>
      </c>
      <c r="C96" s="24"/>
      <c r="D96" s="25"/>
      <c r="E96" s="24"/>
      <c r="F96" s="26"/>
      <c r="G96" s="50"/>
      <c r="H96" s="29">
        <f>Inventory_List_Table34145[[#This Row],[Enheds Pris]]*Inventory_List_Table34145[[#This Row],[Antal Lager]]</f>
        <v>0</v>
      </c>
      <c r="I96" s="27"/>
      <c r="J96" s="27"/>
      <c r="K96" s="27"/>
      <c r="L96" s="24"/>
    </row>
    <row r="97" spans="2:12" ht="24" customHeight="1">
      <c r="B97" s="28">
        <f>IFERROR((Inventory_List_Table34145[[#This Row],[Antal Lager]]&lt;=Inventory_List_Table34145[[#This Row],[Genbestil ved antal]])*(Inventory_List_Table34145[[#This Row],[Kan ikke bestilles]]="")*valHighlight,0)</f>
        <v>0</v>
      </c>
      <c r="C97" s="24"/>
      <c r="D97" s="25"/>
      <c r="E97" s="24"/>
      <c r="F97" s="26"/>
      <c r="G97" s="50"/>
      <c r="H97" s="29">
        <f>Inventory_List_Table34145[[#This Row],[Enheds Pris]]*Inventory_List_Table34145[[#This Row],[Antal Lager]]</f>
        <v>0</v>
      </c>
      <c r="I97" s="27"/>
      <c r="J97" s="27"/>
      <c r="K97" s="27"/>
      <c r="L97" s="24"/>
    </row>
    <row r="98" spans="2:12" ht="24" customHeight="1">
      <c r="B98" s="28">
        <f>IFERROR((Inventory_List_Table34145[[#This Row],[Antal Lager]]&lt;=Inventory_List_Table34145[[#This Row],[Genbestil ved antal]])*(Inventory_List_Table34145[[#This Row],[Kan ikke bestilles]]="")*valHighlight,0)</f>
        <v>0</v>
      </c>
      <c r="C98" s="24"/>
      <c r="D98" s="24"/>
      <c r="E98" s="24"/>
      <c r="F98" s="26"/>
      <c r="G98" s="50"/>
      <c r="H98" s="29">
        <f>Inventory_List_Table34145[[#This Row],[Enheds Pris]]*Inventory_List_Table34145[[#This Row],[Antal Lager]]</f>
        <v>0</v>
      </c>
      <c r="I98" s="27"/>
      <c r="J98" s="27"/>
      <c r="K98" s="27"/>
      <c r="L98" s="24"/>
    </row>
    <row r="99" spans="2:12" ht="24" customHeight="1">
      <c r="B99" s="28">
        <f>IFERROR((Inventory_List_Table34145[[#This Row],[Antal Lager]]&lt;=Inventory_List_Table34145[[#This Row],[Genbestil ved antal]])*(Inventory_List_Table34145[[#This Row],[Kan ikke bestilles]]="")*valHighlight,0)</f>
        <v>0</v>
      </c>
      <c r="C99" s="24"/>
      <c r="D99" s="24"/>
      <c r="E99" s="24"/>
      <c r="F99" s="26"/>
      <c r="G99" s="50"/>
      <c r="H99" s="29">
        <f>Inventory_List_Table34145[[#This Row],[Enheds Pris]]*Inventory_List_Table34145[[#This Row],[Antal Lager]]</f>
        <v>0</v>
      </c>
      <c r="I99" s="27"/>
      <c r="J99" s="27"/>
      <c r="K99" s="27"/>
      <c r="L99" s="24"/>
    </row>
    <row r="100" spans="2:12" ht="24" customHeight="1">
      <c r="B100" s="51">
        <f>IFERROR((Inventory_List_Table34145[[#This Row],[Antal Lager]]&lt;=Inventory_List_Table34145[[#This Row],[Genbestil ved antal]])*(Inventory_List_Table34145[[#This Row],[Kan ikke bestilles]]="")*valHighlight,0)</f>
        <v>0</v>
      </c>
      <c r="C100" s="35"/>
      <c r="D100" s="24"/>
      <c r="E100" s="24"/>
      <c r="F100" s="30"/>
      <c r="G100" s="50"/>
      <c r="H100" s="52"/>
      <c r="I100" s="36"/>
      <c r="J100" s="36"/>
      <c r="K100" s="36"/>
      <c r="L100" s="35"/>
    </row>
    <row r="101" spans="2:12" ht="24" customHeight="1">
      <c r="B101" s="51">
        <f>IFERROR((Inventory_List_Table34145[[#This Row],[Antal Lager]]&lt;=Inventory_List_Table34145[[#This Row],[Genbestil ved antal]])*(Inventory_List_Table34145[[#This Row],[Kan ikke bestilles]]="")*valHighlight,0)</f>
        <v>0</v>
      </c>
      <c r="C101" s="35"/>
      <c r="D101" s="35"/>
      <c r="E101" s="35"/>
      <c r="F101" s="26" t="s">
        <v>333</v>
      </c>
      <c r="G101" s="53"/>
      <c r="H101" s="56">
        <f>SUM(H4:H100)</f>
        <v>16730.34</v>
      </c>
      <c r="I101" s="36"/>
      <c r="J101" s="36"/>
      <c r="K101" s="36"/>
      <c r="L101" s="35"/>
    </row>
    <row r="105" spans="2:12" ht="24" customHeight="1">
      <c r="H105" s="55"/>
    </row>
  </sheetData>
  <sheetProtection sheet="1" objects="1" scenarios="1"/>
  <conditionalFormatting sqref="G98:G99">
    <cfRule type="expression" dxfId="102" priority="2">
      <formula>$M98="Yes"</formula>
    </cfRule>
  </conditionalFormatting>
  <conditionalFormatting sqref="G53:G54">
    <cfRule type="expression" dxfId="101" priority="4">
      <formula>$M53="Yes"</formula>
    </cfRule>
  </conditionalFormatting>
  <conditionalFormatting sqref="G55:G60">
    <cfRule type="expression" dxfId="100" priority="6">
      <formula>$M55="Yes"</formula>
    </cfRule>
  </conditionalFormatting>
  <conditionalFormatting sqref="G61:G66">
    <cfRule type="expression" dxfId="99" priority="8">
      <formula>$M61="Yes"</formula>
    </cfRule>
  </conditionalFormatting>
  <conditionalFormatting sqref="G67:G72">
    <cfRule type="expression" dxfId="98" priority="10">
      <formula>$M67="Yes"</formula>
    </cfRule>
  </conditionalFormatting>
  <conditionalFormatting sqref="G73:G78">
    <cfRule type="expression" dxfId="97" priority="12">
      <formula>$M73="Yes"</formula>
    </cfRule>
  </conditionalFormatting>
  <conditionalFormatting sqref="G79:G84">
    <cfRule type="expression" dxfId="96" priority="14">
      <formula>$M79="Yes"</formula>
    </cfRule>
  </conditionalFormatting>
  <conditionalFormatting sqref="G85:G90">
    <cfRule type="expression" dxfId="95" priority="16">
      <formula>$M85="Yes"</formula>
    </cfRule>
  </conditionalFormatting>
  <conditionalFormatting sqref="G91:G96">
    <cfRule type="expression" dxfId="94" priority="18">
      <formula>$M91="Yes"</formula>
    </cfRule>
  </conditionalFormatting>
  <conditionalFormatting sqref="G97">
    <cfRule type="expression" dxfId="93" priority="20">
      <formula>$M97="Yes"</formula>
    </cfRule>
  </conditionalFormatting>
  <conditionalFormatting sqref="D23">
    <cfRule type="duplicateValues" dxfId="92" priority="1"/>
  </conditionalFormatting>
  <dataValidations count="15">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8432EF75-8905-474C-AEC7-99CCA5FE2D8E}"/>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3E61AC1A-363B-4731-9967-2DCA01C7E745}"/>
    <dataValidation allowBlank="1" showInputMessage="1" showErrorMessage="1" prompt="Enter the item inventory ID in this column" sqref="C3" xr:uid="{109C0450-F78B-4497-97FA-34B4F46007CE}"/>
    <dataValidation allowBlank="1" showInputMessage="1" showErrorMessage="1" prompt="Enter the name of the item in this column" sqref="D3" xr:uid="{1CC8CCFE-7261-49CA-B6FC-A508856337E4}"/>
    <dataValidation allowBlank="1" showInputMessage="1" showErrorMessage="1" prompt="Enter yes if the item has been discontinued. When a yes is entered, the corresponding row is highlighted a light grey and the font style changed to strikethrough" sqref="L3" xr:uid="{04C23A6C-77E8-4ABF-A50D-AA24AAF7EAC6}"/>
    <dataValidation allowBlank="1" showInputMessage="1" showErrorMessage="1" prompt="Enter the quantity in reorder for each item in this column" sqref="K3" xr:uid="{97FC877E-1B93-4791-8074-6EF6EF2A84E3}"/>
    <dataValidation allowBlank="1" showInputMessage="1" showErrorMessage="1" prompt="Enter the number of days it takes to reorder each item in this column" sqref="J3" xr:uid="{1740E9AA-C51E-40BC-9BD1-8D9DAFC70D1E}"/>
    <dataValidation allowBlank="1" showInputMessage="1" showErrorMessage="1" prompt="Enter the reorder level for each item in this column" sqref="I3" xr:uid="{BDD40E30-89CF-40D4-907C-8F7EA34D89C6}"/>
    <dataValidation allowBlank="1" showInputMessage="1" showErrorMessage="1" prompt="This is an automated column._x000a__x000a_The inventory value for each item is automatically calculated in this column." sqref="H3" xr:uid="{749C2DE1-A5F1-40DF-B294-E06303726CA8}"/>
    <dataValidation allowBlank="1" showInputMessage="1" showErrorMessage="1" prompt="Enter the quantity in stock for each item in this column" sqref="G3" xr:uid="{E21B1DCA-C2C9-43E4-BF62-5F4BF5AF28A7}"/>
    <dataValidation allowBlank="1" showInputMessage="1" showErrorMessage="1" prompt="Enter the unit price of each item in this column" sqref="F3" xr:uid="{C530670A-A3EA-4EAE-BF38-99B4586C1F3C}"/>
    <dataValidation allowBlank="1" showInputMessage="1" showErrorMessage="1" prompt="Enter a description of the item in this column" sqref="E3" xr:uid="{372A3E89-0D8E-41BC-9D29-151CA1C548DF}"/>
    <dataValidation type="list" allowBlank="1" showInputMessage="1" showErrorMessage="1" sqref="L4:L101" xr:uid="{19F4BF61-5319-477F-B50B-52E103D9DB40}">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18152E92-8798-4BF2-84D8-2E9CD9699941}">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6A3D6A6F-AC47-4AAB-B492-F1093E463417}"/>
  </dataValidations>
  <pageMargins left="0.25" right="0.25" top="0.75" bottom="0.75" header="0.3" footer="0.3"/>
  <pageSetup scale="67"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81" id="{A2929A6A-2546-467F-AD0D-F3AD6C6B25C3}">
            <x14:iconSet showValue="0" custom="1">
              <x14:cfvo type="percent">
                <xm:f>0</xm:f>
              </x14:cfvo>
              <x14:cfvo type="num">
                <xm:f>-1</xm:f>
              </x14:cfvo>
              <x14:cfvo type="num">
                <xm:f>1</xm:f>
              </x14:cfvo>
              <x14:cfIcon iconSet="NoIcons" iconId="0"/>
              <x14:cfIcon iconSet="NoIcons" iconId="0"/>
              <x14:cfIcon iconSet="3Flags" iconId="0"/>
            </x14:iconSet>
          </x14:cfRule>
          <xm:sqref>B4:B43</xm:sqref>
        </x14:conditionalFormatting>
        <x14:conditionalFormatting xmlns:xm="http://schemas.microsoft.com/office/excel/2006/main">
          <x14:cfRule type="iconSet" priority="78" id="{7E0BF016-1D48-4FD8-9C94-E1B4389D6CAF}">
            <x14:iconSet showValue="0" custom="1">
              <x14:cfvo type="percent">
                <xm:f>0</xm:f>
              </x14:cfvo>
              <x14:cfvo type="num">
                <xm:f>-1</xm:f>
              </x14:cfvo>
              <x14:cfvo type="num">
                <xm:f>1</xm:f>
              </x14:cfvo>
              <x14:cfIcon iconSet="NoIcons" iconId="0"/>
              <x14:cfIcon iconSet="NoIcons" iconId="0"/>
              <x14:cfIcon iconSet="3Flags" iconId="0"/>
            </x14:iconSet>
          </x14:cfRule>
          <xm:sqref>B44:B54</xm:sqref>
        </x14:conditionalFormatting>
        <x14:conditionalFormatting xmlns:xm="http://schemas.microsoft.com/office/excel/2006/main">
          <x14:cfRule type="iconSet" priority="71" id="{3E757F78-7E05-4C8F-95F6-40A14FF32DF7}">
            <x14:iconSet showValue="0" custom="1">
              <x14:cfvo type="percent">
                <xm:f>0</xm:f>
              </x14:cfvo>
              <x14:cfvo type="num">
                <xm:f>-1</xm:f>
              </x14:cfvo>
              <x14:cfvo type="num">
                <xm:f>1</xm:f>
              </x14:cfvo>
              <x14:cfIcon iconSet="NoIcons" iconId="0"/>
              <x14:cfIcon iconSet="NoIcons" iconId="0"/>
              <x14:cfIcon iconSet="3Flags" iconId="0"/>
            </x14:iconSet>
          </x14:cfRule>
          <xm:sqref>B55:B60</xm:sqref>
        </x14:conditionalFormatting>
        <x14:conditionalFormatting xmlns:xm="http://schemas.microsoft.com/office/excel/2006/main">
          <x14:cfRule type="iconSet" priority="66" id="{4EB9E6B3-EEB0-4C8F-AD7E-4F82B4A1FC7B}">
            <x14:iconSet showValue="0" custom="1">
              <x14:cfvo type="percent">
                <xm:f>0</xm:f>
              </x14:cfvo>
              <x14:cfvo type="num">
                <xm:f>-1</xm:f>
              </x14:cfvo>
              <x14:cfvo type="num">
                <xm:f>1</xm:f>
              </x14:cfvo>
              <x14:cfIcon iconSet="NoIcons" iconId="0"/>
              <x14:cfIcon iconSet="NoIcons" iconId="0"/>
              <x14:cfIcon iconSet="3Flags" iconId="0"/>
            </x14:iconSet>
          </x14:cfRule>
          <xm:sqref>B61:B66</xm:sqref>
        </x14:conditionalFormatting>
        <x14:conditionalFormatting xmlns:xm="http://schemas.microsoft.com/office/excel/2006/main">
          <x14:cfRule type="iconSet" priority="61" id="{B7D7ACBF-93AF-40DD-8919-8A798202674C}">
            <x14:iconSet showValue="0" custom="1">
              <x14:cfvo type="percent">
                <xm:f>0</xm:f>
              </x14:cfvo>
              <x14:cfvo type="num">
                <xm:f>-1</xm:f>
              </x14:cfvo>
              <x14:cfvo type="num">
                <xm:f>1</xm:f>
              </x14:cfvo>
              <x14:cfIcon iconSet="NoIcons" iconId="0"/>
              <x14:cfIcon iconSet="NoIcons" iconId="0"/>
              <x14:cfIcon iconSet="3Flags" iconId="0"/>
            </x14:iconSet>
          </x14:cfRule>
          <xm:sqref>B67:B72</xm:sqref>
        </x14:conditionalFormatting>
        <x14:conditionalFormatting xmlns:xm="http://schemas.microsoft.com/office/excel/2006/main">
          <x14:cfRule type="iconSet" priority="56" id="{D57AFABC-5B9C-4CAC-8E5D-B066451E2380}">
            <x14:iconSet showValue="0" custom="1">
              <x14:cfvo type="percent">
                <xm:f>0</xm:f>
              </x14:cfvo>
              <x14:cfvo type="num">
                <xm:f>-1</xm:f>
              </x14:cfvo>
              <x14:cfvo type="num">
                <xm:f>1</xm:f>
              </x14:cfvo>
              <x14:cfIcon iconSet="NoIcons" iconId="0"/>
              <x14:cfIcon iconSet="NoIcons" iconId="0"/>
              <x14:cfIcon iconSet="3Flags" iconId="0"/>
            </x14:iconSet>
          </x14:cfRule>
          <xm:sqref>B73:B78</xm:sqref>
        </x14:conditionalFormatting>
        <x14:conditionalFormatting xmlns:xm="http://schemas.microsoft.com/office/excel/2006/main">
          <x14:cfRule type="iconSet" priority="51" id="{D4623BDB-BCB1-4101-8718-D41CB1AFAFD0}">
            <x14:iconSet showValue="0" custom="1">
              <x14:cfvo type="percent">
                <xm:f>0</xm:f>
              </x14:cfvo>
              <x14:cfvo type="num">
                <xm:f>-1</xm:f>
              </x14:cfvo>
              <x14:cfvo type="num">
                <xm:f>1</xm:f>
              </x14:cfvo>
              <x14:cfIcon iconSet="NoIcons" iconId="0"/>
              <x14:cfIcon iconSet="NoIcons" iconId="0"/>
              <x14:cfIcon iconSet="3Flags" iconId="0"/>
            </x14:iconSet>
          </x14:cfRule>
          <xm:sqref>B79:B84</xm:sqref>
        </x14:conditionalFormatting>
        <x14:conditionalFormatting xmlns:xm="http://schemas.microsoft.com/office/excel/2006/main">
          <x14:cfRule type="iconSet" priority="46" id="{03647E2E-87ED-4358-9F42-6E6546C9EC7B}">
            <x14:iconSet showValue="0" custom="1">
              <x14:cfvo type="percent">
                <xm:f>0</xm:f>
              </x14:cfvo>
              <x14:cfvo type="num">
                <xm:f>-1</xm:f>
              </x14:cfvo>
              <x14:cfvo type="num">
                <xm:f>1</xm:f>
              </x14:cfvo>
              <x14:cfIcon iconSet="NoIcons" iconId="0"/>
              <x14:cfIcon iconSet="NoIcons" iconId="0"/>
              <x14:cfIcon iconSet="3Flags" iconId="0"/>
            </x14:iconSet>
          </x14:cfRule>
          <xm:sqref>B85:B90</xm:sqref>
        </x14:conditionalFormatting>
        <x14:conditionalFormatting xmlns:xm="http://schemas.microsoft.com/office/excel/2006/main">
          <x14:cfRule type="iconSet" priority="41" id="{1EC44AFC-0AB9-46C5-8857-04E04D274414}">
            <x14:iconSet showValue="0" custom="1">
              <x14:cfvo type="percent">
                <xm:f>0</xm:f>
              </x14:cfvo>
              <x14:cfvo type="num">
                <xm:f>-1</xm:f>
              </x14:cfvo>
              <x14:cfvo type="num">
                <xm:f>1</xm:f>
              </x14:cfvo>
              <x14:cfIcon iconSet="NoIcons" iconId="0"/>
              <x14:cfIcon iconSet="NoIcons" iconId="0"/>
              <x14:cfIcon iconSet="3Flags" iconId="0"/>
            </x14:iconSet>
          </x14:cfRule>
          <xm:sqref>B91:B96</xm:sqref>
        </x14:conditionalFormatting>
        <x14:conditionalFormatting xmlns:xm="http://schemas.microsoft.com/office/excel/2006/main">
          <x14:cfRule type="iconSet" priority="30" id="{0B64159E-C887-4A4D-BD24-8108CB01708D}">
            <x14:iconSet showValue="0" custom="1">
              <x14:cfvo type="percent">
                <xm:f>0</xm:f>
              </x14:cfvo>
              <x14:cfvo type="num">
                <xm:f>-1</xm:f>
              </x14:cfvo>
              <x14:cfvo type="num">
                <xm:f>1</xm:f>
              </x14:cfvo>
              <x14:cfIcon iconSet="NoIcons" iconId="0"/>
              <x14:cfIcon iconSet="NoIcons" iconId="0"/>
              <x14:cfIcon iconSet="3Flags" iconId="0"/>
            </x14:iconSet>
          </x14:cfRule>
          <xm:sqref>B97:B99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A82D6-5CF2-43C8-83CD-50ED99B4D885}">
  <sheetPr>
    <tabColor rgb="FF92D050"/>
    <pageSetUpPr fitToPage="1"/>
  </sheetPr>
  <dimension ref="B1:M37"/>
  <sheetViews>
    <sheetView showGridLines="0" topLeftCell="A16" zoomScaleNormal="100" workbookViewId="0">
      <selection activeCell="F27" sqref="F27"/>
    </sheetView>
  </sheetViews>
  <sheetFormatPr defaultColWidth="8.81640625" defaultRowHeight="24" customHeight="1"/>
  <cols>
    <col min="1" max="1" width="1.81640625" style="4" customWidth="1"/>
    <col min="2" max="2" width="6.81640625" style="3" customWidth="1"/>
    <col min="3" max="3" width="14.08984375" style="6" customWidth="1"/>
    <col min="4" max="4" width="23.81640625" style="6" customWidth="1"/>
    <col min="5" max="5" width="16.81640625" style="6" customWidth="1"/>
    <col min="6" max="7" width="10.81640625" style="8" customWidth="1"/>
    <col min="8" max="8" width="15.90625" style="8" customWidth="1"/>
    <col min="9" max="11" width="10.81640625" style="8" customWidth="1"/>
    <col min="12" max="12" width="12.7265625" style="6" customWidth="1"/>
    <col min="13" max="13" width="1.81640625" style="4" customWidth="1"/>
    <col min="14" max="16384" width="8.81640625" style="4"/>
  </cols>
  <sheetData>
    <row r="1" spans="2:13" s="1" customFormat="1" ht="116.25" customHeight="1">
      <c r="B1" s="2"/>
      <c r="C1" s="5"/>
      <c r="D1" s="5"/>
      <c r="E1" s="5"/>
      <c r="G1" s="7"/>
      <c r="I1" s="7"/>
      <c r="J1" s="7"/>
      <c r="M1" s="1" t="s">
        <v>2</v>
      </c>
    </row>
    <row r="2" spans="2:13" ht="23.25" customHeight="1">
      <c r="C2" s="11"/>
      <c r="D2" s="11"/>
      <c r="E2" s="11"/>
      <c r="F2" s="4"/>
      <c r="G2" s="12"/>
      <c r="H2" s="4"/>
      <c r="I2" s="12"/>
      <c r="J2" s="12"/>
      <c r="K2" s="13" t="s">
        <v>0</v>
      </c>
      <c r="L2" s="14" t="s">
        <v>521</v>
      </c>
    </row>
    <row r="3" spans="2:13" s="3" customFormat="1" ht="50.1" customHeight="1">
      <c r="B3" s="9" t="s">
        <v>9</v>
      </c>
      <c r="C3" s="9" t="s">
        <v>12</v>
      </c>
      <c r="D3" s="9" t="s">
        <v>11</v>
      </c>
      <c r="E3" s="9" t="s">
        <v>10</v>
      </c>
      <c r="F3" s="10" t="s">
        <v>17</v>
      </c>
      <c r="G3" s="9" t="s">
        <v>13</v>
      </c>
      <c r="H3" s="10" t="s">
        <v>14</v>
      </c>
      <c r="I3" s="9" t="s">
        <v>15</v>
      </c>
      <c r="J3" s="9" t="s">
        <v>16</v>
      </c>
      <c r="K3" s="9" t="s">
        <v>19</v>
      </c>
      <c r="L3" s="9" t="s">
        <v>18</v>
      </c>
    </row>
    <row r="4" spans="2:13" ht="24" customHeight="1">
      <c r="B4" s="28">
        <f>IFERROR((Inventory_List_Table34142[[#This Row],[Antal Lager]]&lt;=Inventory_List_Table34142[[#This Row],[Genbestil ved antal]])*(Inventory_List_Table34142[[#This Row],[Kan ikke bestilles]]="")*valHighlight,0)</f>
        <v>0</v>
      </c>
      <c r="C4" s="24" t="s">
        <v>364</v>
      </c>
      <c r="D4" t="s">
        <v>341</v>
      </c>
      <c r="E4" s="24"/>
      <c r="F4" s="60">
        <v>26.32</v>
      </c>
      <c r="G4" s="53">
        <v>15</v>
      </c>
      <c r="H4" s="29">
        <f>Inventory_List_Table34142[[#This Row],[Enheds Pris]]*Inventory_List_Table34142[[#This Row],[Antal Lager]]</f>
        <v>394.8</v>
      </c>
      <c r="I4" s="27"/>
      <c r="J4" s="27"/>
      <c r="K4" s="27"/>
      <c r="L4" s="24"/>
    </row>
    <row r="5" spans="2:13" ht="24" customHeight="1">
      <c r="B5" s="28">
        <f>IFERROR((Inventory_List_Table34142[[#This Row],[Antal Lager]]&lt;=Inventory_List_Table34142[[#This Row],[Genbestil ved antal]])*(Inventory_List_Table34142[[#This Row],[Kan ikke bestilles]]="")*valHighlight,0)</f>
        <v>0</v>
      </c>
      <c r="C5" s="24" t="s">
        <v>364</v>
      </c>
      <c r="D5" t="s">
        <v>342</v>
      </c>
      <c r="E5" s="24"/>
      <c r="F5" s="59">
        <v>33.61</v>
      </c>
      <c r="G5" s="50">
        <v>80</v>
      </c>
      <c r="H5" s="29">
        <f>Inventory_List_Table34142[[#This Row],[Enheds Pris]]*Inventory_List_Table34142[[#This Row],[Antal Lager]]</f>
        <v>2688.8</v>
      </c>
      <c r="I5" s="27"/>
      <c r="J5" s="27"/>
      <c r="K5" s="27"/>
      <c r="L5" s="24"/>
    </row>
    <row r="6" spans="2:13" ht="24" customHeight="1">
      <c r="B6" s="28">
        <f>IFERROR((Inventory_List_Table34142[[#This Row],[Antal Lager]]&lt;=Inventory_List_Table34142[[#This Row],[Genbestil ved antal]])*(Inventory_List_Table34142[[#This Row],[Kan ikke bestilles]]="")*valHighlight,0)</f>
        <v>0</v>
      </c>
      <c r="C6" s="24" t="s">
        <v>364</v>
      </c>
      <c r="D6" t="s">
        <v>343</v>
      </c>
      <c r="E6" s="24"/>
      <c r="F6" s="59">
        <v>5.2</v>
      </c>
      <c r="G6" s="50">
        <v>80</v>
      </c>
      <c r="H6" s="29">
        <f>Inventory_List_Table34142[[#This Row],[Enheds Pris]]*Inventory_List_Table34142[[#This Row],[Antal Lager]]</f>
        <v>416</v>
      </c>
      <c r="I6" s="27"/>
      <c r="J6" s="27"/>
      <c r="K6" s="27"/>
      <c r="L6" s="24"/>
    </row>
    <row r="7" spans="2:13" ht="24" customHeight="1">
      <c r="B7" s="28">
        <f>IFERROR((Inventory_List_Table34142[[#This Row],[Antal Lager]]&lt;=Inventory_List_Table34142[[#This Row],[Genbestil ved antal]])*(Inventory_List_Table34142[[#This Row],[Kan ikke bestilles]]="")*valHighlight,0)</f>
        <v>0</v>
      </c>
      <c r="C7" s="24" t="s">
        <v>364</v>
      </c>
      <c r="D7" t="s">
        <v>344</v>
      </c>
      <c r="E7" s="24"/>
      <c r="F7" s="59">
        <v>5.89</v>
      </c>
      <c r="G7" s="50">
        <v>125</v>
      </c>
      <c r="H7" s="29">
        <f>Inventory_List_Table34142[[#This Row],[Enheds Pris]]*Inventory_List_Table34142[[#This Row],[Antal Lager]]</f>
        <v>736.25</v>
      </c>
      <c r="I7" s="27"/>
      <c r="J7" s="27"/>
      <c r="K7" s="27"/>
      <c r="L7" s="24"/>
    </row>
    <row r="8" spans="2:13" ht="24" customHeight="1">
      <c r="B8" s="28">
        <f>IFERROR((Inventory_List_Table34142[[#This Row],[Antal Lager]]&lt;=Inventory_List_Table34142[[#This Row],[Genbestil ved antal]])*(Inventory_List_Table34142[[#This Row],[Kan ikke bestilles]]="")*valHighlight,0)</f>
        <v>0</v>
      </c>
      <c r="C8" s="24" t="s">
        <v>364</v>
      </c>
      <c r="D8" t="s">
        <v>345</v>
      </c>
      <c r="E8" s="24"/>
      <c r="F8" s="59">
        <v>20</v>
      </c>
      <c r="G8" s="50">
        <v>563</v>
      </c>
      <c r="H8" s="29">
        <f>Inventory_List_Table34142[[#This Row],[Enheds Pris]]*Inventory_List_Table34142[[#This Row],[Antal Lager]]</f>
        <v>11260</v>
      </c>
      <c r="I8" s="27"/>
      <c r="J8" s="27"/>
      <c r="K8" s="27"/>
      <c r="L8" s="24"/>
    </row>
    <row r="9" spans="2:13" ht="24" customHeight="1">
      <c r="B9" s="28">
        <f>IFERROR((Inventory_List_Table34142[[#This Row],[Antal Lager]]&lt;=Inventory_List_Table34142[[#This Row],[Genbestil ved antal]])*(Inventory_List_Table34142[[#This Row],[Kan ikke bestilles]]="")*valHighlight,0)</f>
        <v>0</v>
      </c>
      <c r="C9" s="24" t="s">
        <v>364</v>
      </c>
      <c r="D9" t="s">
        <v>346</v>
      </c>
      <c r="E9" s="24"/>
      <c r="F9" s="59">
        <v>17.96</v>
      </c>
      <c r="G9" s="50">
        <v>1560</v>
      </c>
      <c r="H9" s="29">
        <f>Inventory_List_Table34142[[#This Row],[Enheds Pris]]*Inventory_List_Table34142[[#This Row],[Antal Lager]]</f>
        <v>28017.600000000002</v>
      </c>
      <c r="I9" s="27"/>
      <c r="J9" s="27"/>
      <c r="K9" s="27"/>
      <c r="L9" s="24"/>
    </row>
    <row r="10" spans="2:13" ht="24" customHeight="1">
      <c r="B10" s="28">
        <f>IFERROR((Inventory_List_Table34142[[#This Row],[Antal Lager]]&lt;=Inventory_List_Table34142[[#This Row],[Genbestil ved antal]])*(Inventory_List_Table34142[[#This Row],[Kan ikke bestilles]]="")*valHighlight,0)</f>
        <v>0</v>
      </c>
      <c r="C10" s="24" t="s">
        <v>364</v>
      </c>
      <c r="D10" t="s">
        <v>347</v>
      </c>
      <c r="E10" s="24"/>
      <c r="F10" s="59">
        <v>19.940000000000001</v>
      </c>
      <c r="G10" s="50">
        <v>76</v>
      </c>
      <c r="H10" s="29">
        <f>Inventory_List_Table34142[[#This Row],[Enheds Pris]]*Inventory_List_Table34142[[#This Row],[Antal Lager]]</f>
        <v>1515.44</v>
      </c>
      <c r="I10" s="27"/>
      <c r="J10" s="27"/>
      <c r="K10" s="27"/>
      <c r="L10" s="24"/>
    </row>
    <row r="11" spans="2:13" ht="24" customHeight="1">
      <c r="B11" s="28">
        <f>IFERROR((Inventory_List_Table34142[[#This Row],[Antal Lager]]&lt;=Inventory_List_Table34142[[#This Row],[Genbestil ved antal]])*(Inventory_List_Table34142[[#This Row],[Kan ikke bestilles]]="")*valHighlight,0)</f>
        <v>0</v>
      </c>
      <c r="C11" s="24" t="s">
        <v>364</v>
      </c>
      <c r="D11" t="s">
        <v>348</v>
      </c>
      <c r="E11" s="24"/>
      <c r="F11" s="59">
        <v>17</v>
      </c>
      <c r="G11" s="50">
        <v>37</v>
      </c>
      <c r="H11" s="29">
        <f>Inventory_List_Table34142[[#This Row],[Enheds Pris]]*Inventory_List_Table34142[[#This Row],[Antal Lager]]</f>
        <v>629</v>
      </c>
      <c r="I11" s="27"/>
      <c r="J11" s="27"/>
      <c r="K11" s="27"/>
      <c r="L11" s="24"/>
    </row>
    <row r="12" spans="2:13" ht="24" customHeight="1">
      <c r="B12" s="28">
        <f>IFERROR((Inventory_List_Table34142[[#This Row],[Antal Lager]]&lt;=Inventory_List_Table34142[[#This Row],[Genbestil ved antal]])*(Inventory_List_Table34142[[#This Row],[Kan ikke bestilles]]="")*valHighlight,0)</f>
        <v>0</v>
      </c>
      <c r="C12" s="24" t="s">
        <v>364</v>
      </c>
      <c r="D12" t="s">
        <v>349</v>
      </c>
      <c r="E12" s="24"/>
      <c r="F12" s="59">
        <v>1.28</v>
      </c>
      <c r="G12" s="50">
        <v>1250</v>
      </c>
      <c r="H12" s="29">
        <f>Inventory_List_Table34142[[#This Row],[Enheds Pris]]*Inventory_List_Table34142[[#This Row],[Antal Lager]]</f>
        <v>1600</v>
      </c>
      <c r="I12" s="27"/>
      <c r="J12" s="27"/>
      <c r="K12" s="27"/>
      <c r="L12" s="24"/>
    </row>
    <row r="13" spans="2:13" ht="24" customHeight="1">
      <c r="B13" s="28">
        <f>IFERROR((Inventory_List_Table34142[[#This Row],[Antal Lager]]&lt;=Inventory_List_Table34142[[#This Row],[Genbestil ved antal]])*(Inventory_List_Table34142[[#This Row],[Kan ikke bestilles]]="")*valHighlight,0)</f>
        <v>0</v>
      </c>
      <c r="C13" s="24" t="s">
        <v>364</v>
      </c>
      <c r="D13" t="s">
        <v>350</v>
      </c>
      <c r="E13" s="24"/>
      <c r="F13" s="59">
        <v>3.95</v>
      </c>
      <c r="G13" s="50">
        <v>80</v>
      </c>
      <c r="H13" s="29">
        <f>Inventory_List_Table34142[[#This Row],[Enheds Pris]]*Inventory_List_Table34142[[#This Row],[Antal Lager]]</f>
        <v>316</v>
      </c>
      <c r="I13" s="27"/>
      <c r="J13" s="27"/>
      <c r="K13" s="27"/>
      <c r="L13" s="24"/>
    </row>
    <row r="14" spans="2:13" ht="24" customHeight="1">
      <c r="B14" s="28">
        <f>IFERROR((Inventory_List_Table34142[[#This Row],[Antal Lager]]&lt;=Inventory_List_Table34142[[#This Row],[Genbestil ved antal]])*(Inventory_List_Table34142[[#This Row],[Kan ikke bestilles]]="")*valHighlight,0)</f>
        <v>0</v>
      </c>
      <c r="C14" s="24" t="s">
        <v>364</v>
      </c>
      <c r="D14" t="s">
        <v>351</v>
      </c>
      <c r="E14" s="88" t="s">
        <v>335</v>
      </c>
      <c r="F14" s="59">
        <v>86</v>
      </c>
      <c r="G14" s="50"/>
      <c r="H14" s="29">
        <f>Inventory_List_Table34142[[#This Row],[Enheds Pris]]*Inventory_List_Table34142[[#This Row],[Antal Lager]]</f>
        <v>0</v>
      </c>
      <c r="I14" s="27"/>
      <c r="J14" s="27"/>
      <c r="K14" s="27"/>
      <c r="L14" s="24"/>
    </row>
    <row r="15" spans="2:13" ht="24" customHeight="1">
      <c r="B15" s="28">
        <f>IFERROR((Inventory_List_Table34142[[#This Row],[Antal Lager]]&lt;=Inventory_List_Table34142[[#This Row],[Genbestil ved antal]])*(Inventory_List_Table34142[[#This Row],[Kan ikke bestilles]]="")*valHighlight,0)</f>
        <v>0</v>
      </c>
      <c r="C15" s="24" t="s">
        <v>364</v>
      </c>
      <c r="D15" t="s">
        <v>352</v>
      </c>
      <c r="E15" s="24"/>
      <c r="F15" s="59">
        <v>18.5</v>
      </c>
      <c r="G15" s="50">
        <v>30</v>
      </c>
      <c r="H15" s="29">
        <f>Inventory_List_Table34142[[#This Row],[Enheds Pris]]*Inventory_List_Table34142[[#This Row],[Antal Lager]]</f>
        <v>555</v>
      </c>
      <c r="I15" s="27"/>
      <c r="J15" s="27"/>
      <c r="K15" s="27"/>
      <c r="L15" s="24"/>
    </row>
    <row r="16" spans="2:13" ht="24" customHeight="1">
      <c r="B16" s="28">
        <f>IFERROR((Inventory_List_Table34142[[#This Row],[Antal Lager]]&lt;=Inventory_List_Table34142[[#This Row],[Genbestil ved antal]])*(Inventory_List_Table34142[[#This Row],[Kan ikke bestilles]]="")*valHighlight,0)</f>
        <v>0</v>
      </c>
      <c r="C16" s="24" t="s">
        <v>364</v>
      </c>
      <c r="D16" t="s">
        <v>353</v>
      </c>
      <c r="E16" s="24"/>
      <c r="F16" s="59">
        <v>0</v>
      </c>
      <c r="G16" s="50">
        <v>300</v>
      </c>
      <c r="H16" s="29">
        <f>Inventory_List_Table34142[[#This Row],[Enheds Pris]]*Inventory_List_Table34142[[#This Row],[Antal Lager]]</f>
        <v>0</v>
      </c>
      <c r="I16" s="27"/>
      <c r="J16" s="27"/>
      <c r="K16" s="27"/>
      <c r="L16" s="24"/>
    </row>
    <row r="17" spans="2:12" ht="24" customHeight="1">
      <c r="B17" s="28">
        <f>IFERROR((Inventory_List_Table34142[[#This Row],[Antal Lager]]&lt;=Inventory_List_Table34142[[#This Row],[Genbestil ved antal]])*(Inventory_List_Table34142[[#This Row],[Kan ikke bestilles]]="")*valHighlight,0)</f>
        <v>0</v>
      </c>
      <c r="C17" s="24" t="s">
        <v>364</v>
      </c>
      <c r="D17" t="s">
        <v>354</v>
      </c>
      <c r="E17" s="24"/>
      <c r="F17" s="59">
        <v>11.7</v>
      </c>
      <c r="G17" s="50">
        <v>125</v>
      </c>
      <c r="H17" s="29">
        <f>Inventory_List_Table34142[[#This Row],[Enheds Pris]]*Inventory_List_Table34142[[#This Row],[Antal Lager]]</f>
        <v>1462.5</v>
      </c>
      <c r="I17" s="27"/>
      <c r="J17" s="27"/>
      <c r="K17" s="27"/>
      <c r="L17" s="24"/>
    </row>
    <row r="18" spans="2:12" ht="24" customHeight="1">
      <c r="B18" s="28">
        <f>IFERROR((Inventory_List_Table34142[[#This Row],[Antal Lager]]&lt;=Inventory_List_Table34142[[#This Row],[Genbestil ved antal]])*(Inventory_List_Table34142[[#This Row],[Kan ikke bestilles]]="")*valHighlight,0)</f>
        <v>0</v>
      </c>
      <c r="C18" s="24" t="s">
        <v>364</v>
      </c>
      <c r="D18" t="s">
        <v>355</v>
      </c>
      <c r="E18" s="24"/>
      <c r="F18" s="59">
        <v>11.7</v>
      </c>
      <c r="G18" s="50">
        <v>28</v>
      </c>
      <c r="H18" s="29">
        <f>Inventory_List_Table34142[[#This Row],[Enheds Pris]]*Inventory_List_Table34142[[#This Row],[Antal Lager]]</f>
        <v>327.59999999999997</v>
      </c>
      <c r="I18" s="27"/>
      <c r="J18" s="27"/>
      <c r="K18" s="27"/>
      <c r="L18" s="24"/>
    </row>
    <row r="19" spans="2:12" ht="24" customHeight="1">
      <c r="B19" s="28">
        <f>IFERROR((Inventory_List_Table34142[[#This Row],[Antal Lager]]&lt;=Inventory_List_Table34142[[#This Row],[Genbestil ved antal]])*(Inventory_List_Table34142[[#This Row],[Kan ikke bestilles]]="")*valHighlight,0)</f>
        <v>0</v>
      </c>
      <c r="C19" s="24" t="s">
        <v>364</v>
      </c>
      <c r="D19" t="s">
        <v>356</v>
      </c>
      <c r="E19" s="24"/>
      <c r="F19" s="59">
        <v>11.7</v>
      </c>
      <c r="G19" s="50">
        <v>70</v>
      </c>
      <c r="H19" s="29">
        <f>Inventory_List_Table34142[[#This Row],[Enheds Pris]]*Inventory_List_Table34142[[#This Row],[Antal Lager]]</f>
        <v>819</v>
      </c>
      <c r="I19" s="27"/>
      <c r="J19" s="27"/>
      <c r="K19" s="27"/>
      <c r="L19" s="24"/>
    </row>
    <row r="20" spans="2:12" ht="24" customHeight="1">
      <c r="B20" s="28">
        <f>IFERROR((Inventory_List_Table34142[[#This Row],[Antal Lager]]&lt;=Inventory_List_Table34142[[#This Row],[Genbestil ved antal]])*(Inventory_List_Table34142[[#This Row],[Kan ikke bestilles]]="")*valHighlight,0)</f>
        <v>0</v>
      </c>
      <c r="C20" s="24" t="s">
        <v>364</v>
      </c>
      <c r="D20" t="s">
        <v>357</v>
      </c>
      <c r="E20" s="24"/>
      <c r="F20" s="59">
        <v>4</v>
      </c>
      <c r="G20" s="50"/>
      <c r="H20" s="29">
        <f>Inventory_List_Table34142[[#This Row],[Enheds Pris]]*Inventory_List_Table34142[[#This Row],[Antal Lager]]</f>
        <v>0</v>
      </c>
      <c r="I20" s="27"/>
      <c r="J20" s="27"/>
      <c r="K20" s="27"/>
      <c r="L20" s="24"/>
    </row>
    <row r="21" spans="2:12" ht="24" customHeight="1">
      <c r="B21" s="28">
        <f>IFERROR((Inventory_List_Table34142[[#This Row],[Antal Lager]]&lt;=Inventory_List_Table34142[[#This Row],[Genbestil ved antal]])*(Inventory_List_Table34142[[#This Row],[Kan ikke bestilles]]="")*valHighlight,0)</f>
        <v>0</v>
      </c>
      <c r="C21" s="24" t="s">
        <v>364</v>
      </c>
      <c r="D21" t="s">
        <v>358</v>
      </c>
      <c r="E21" s="24"/>
      <c r="F21" s="59">
        <v>4</v>
      </c>
      <c r="G21" s="50"/>
      <c r="H21" s="29">
        <f>Inventory_List_Table34142[[#This Row],[Enheds Pris]]*Inventory_List_Table34142[[#This Row],[Antal Lager]]</f>
        <v>0</v>
      </c>
      <c r="I21" s="27"/>
      <c r="J21" s="27"/>
      <c r="K21" s="27"/>
      <c r="L21" s="24"/>
    </row>
    <row r="22" spans="2:12" ht="24" customHeight="1">
      <c r="B22" s="28">
        <f>IFERROR((Inventory_List_Table34142[[#This Row],[Antal Lager]]&lt;=Inventory_List_Table34142[[#This Row],[Genbestil ved antal]])*(Inventory_List_Table34142[[#This Row],[Kan ikke bestilles]]="")*valHighlight,0)</f>
        <v>0</v>
      </c>
      <c r="C22" s="24" t="s">
        <v>364</v>
      </c>
      <c r="D22" t="s">
        <v>359</v>
      </c>
      <c r="E22" s="24"/>
      <c r="F22" s="59">
        <v>4</v>
      </c>
      <c r="G22" s="50"/>
      <c r="H22" s="29">
        <f>Inventory_List_Table34142[[#This Row],[Enheds Pris]]*Inventory_List_Table34142[[#This Row],[Antal Lager]]</f>
        <v>0</v>
      </c>
      <c r="I22" s="27"/>
      <c r="J22" s="27"/>
      <c r="K22" s="27"/>
      <c r="L22" s="24"/>
    </row>
    <row r="23" spans="2:12" ht="24" customHeight="1">
      <c r="B23" s="28">
        <f>IFERROR((Inventory_List_Table34142[[#This Row],[Antal Lager]]&lt;=Inventory_List_Table34142[[#This Row],[Genbestil ved antal]])*(Inventory_List_Table34142[[#This Row],[Kan ikke bestilles]]="")*valHighlight,0)</f>
        <v>0</v>
      </c>
      <c r="C23" s="24" t="s">
        <v>364</v>
      </c>
      <c r="D23" t="s">
        <v>360</v>
      </c>
      <c r="E23" s="24"/>
      <c r="F23" s="59">
        <v>14.72</v>
      </c>
      <c r="G23" s="50">
        <v>48</v>
      </c>
      <c r="H23" s="29">
        <f>Inventory_List_Table34142[[#This Row],[Enheds Pris]]*Inventory_List_Table34142[[#This Row],[Antal Lager]]</f>
        <v>706.56000000000006</v>
      </c>
      <c r="I23" s="27"/>
      <c r="J23" s="27"/>
      <c r="K23" s="27"/>
      <c r="L23" s="24"/>
    </row>
    <row r="24" spans="2:12" ht="24" customHeight="1">
      <c r="B24" s="28">
        <f>IFERROR((Inventory_List_Table34142[[#This Row],[Antal Lager]]&lt;=Inventory_List_Table34142[[#This Row],[Genbestil ved antal]])*(Inventory_List_Table34142[[#This Row],[Kan ikke bestilles]]="")*valHighlight,0)</f>
        <v>0</v>
      </c>
      <c r="C24" s="24" t="s">
        <v>364</v>
      </c>
      <c r="D24" t="s">
        <v>361</v>
      </c>
      <c r="E24" s="24"/>
      <c r="F24" s="59">
        <v>2.14</v>
      </c>
      <c r="G24" s="50">
        <v>10000</v>
      </c>
      <c r="H24" s="29">
        <f>Inventory_List_Table34142[[#This Row],[Enheds Pris]]*Inventory_List_Table34142[[#This Row],[Antal Lager]]</f>
        <v>21400</v>
      </c>
      <c r="I24" s="27"/>
      <c r="J24" s="27"/>
      <c r="K24" s="27"/>
      <c r="L24" s="24"/>
    </row>
    <row r="25" spans="2:12" ht="24" customHeight="1">
      <c r="B25" s="28">
        <f>IFERROR((Inventory_List_Table34142[[#This Row],[Antal Lager]]&lt;=Inventory_List_Table34142[[#This Row],[Genbestil ved antal]])*(Inventory_List_Table34142[[#This Row],[Kan ikke bestilles]]="")*valHighlight,0)</f>
        <v>0</v>
      </c>
      <c r="C25" s="24" t="s">
        <v>364</v>
      </c>
      <c r="D25" t="s">
        <v>362</v>
      </c>
      <c r="E25" s="24"/>
      <c r="F25" s="59">
        <v>15</v>
      </c>
      <c r="G25" s="50">
        <v>10</v>
      </c>
      <c r="H25" s="29">
        <f>Inventory_List_Table34142[[#This Row],[Enheds Pris]]*Inventory_List_Table34142[[#This Row],[Antal Lager]]</f>
        <v>150</v>
      </c>
      <c r="I25" s="27"/>
      <c r="J25" s="27"/>
      <c r="K25" s="27"/>
      <c r="L25" s="24"/>
    </row>
    <row r="26" spans="2:12" ht="24" customHeight="1">
      <c r="B26" s="28">
        <f>IFERROR((Inventory_List_Table34142[[#This Row],[Antal Lager]]&lt;=Inventory_List_Table34142[[#This Row],[Genbestil ved antal]])*(Inventory_List_Table34142[[#This Row],[Kan ikke bestilles]]="")*valHighlight,0)</f>
        <v>0</v>
      </c>
      <c r="C26" s="24" t="s">
        <v>364</v>
      </c>
      <c r="D26" s="25"/>
      <c r="E26" s="24"/>
      <c r="F26" s="26"/>
      <c r="G26" s="50"/>
      <c r="H26" s="29">
        <f>Inventory_List_Table34142[[#This Row],[Enheds Pris]]*Inventory_List_Table34142[[#This Row],[Antal Lager]]</f>
        <v>0</v>
      </c>
      <c r="I26" s="27"/>
      <c r="J26" s="27"/>
      <c r="K26" s="27"/>
      <c r="L26" s="24"/>
    </row>
    <row r="27" spans="2:12" ht="24" customHeight="1">
      <c r="B27" s="28">
        <f>IFERROR((Inventory_List_Table34142[[#This Row],[Antal Lager]]&lt;=Inventory_List_Table34142[[#This Row],[Genbestil ved antal]])*(Inventory_List_Table34142[[#This Row],[Kan ikke bestilles]]="")*valHighlight,0)</f>
        <v>0</v>
      </c>
      <c r="C27" s="24" t="s">
        <v>364</v>
      </c>
      <c r="D27" s="25"/>
      <c r="E27" s="24"/>
      <c r="F27" s="26"/>
      <c r="G27" s="50"/>
      <c r="H27" s="29">
        <f>Inventory_List_Table34142[[#This Row],[Enheds Pris]]*Inventory_List_Table34142[[#This Row],[Antal Lager]]</f>
        <v>0</v>
      </c>
      <c r="I27" s="27"/>
      <c r="J27" s="27"/>
      <c r="K27" s="27"/>
      <c r="L27" s="24"/>
    </row>
    <row r="28" spans="2:12" ht="24" customHeight="1">
      <c r="B28" s="28">
        <f>IFERROR((Inventory_List_Table34142[[#This Row],[Antal Lager]]&lt;=Inventory_List_Table34142[[#This Row],[Genbestil ved antal]])*(Inventory_List_Table34142[[#This Row],[Kan ikke bestilles]]="")*valHighlight,0)</f>
        <v>0</v>
      </c>
      <c r="C28" s="24" t="s">
        <v>364</v>
      </c>
      <c r="D28" s="25"/>
      <c r="E28" s="24"/>
      <c r="F28" s="26"/>
      <c r="G28" s="50"/>
      <c r="H28" s="29">
        <f>Inventory_List_Table34142[[#This Row],[Enheds Pris]]*Inventory_List_Table34142[[#This Row],[Antal Lager]]</f>
        <v>0</v>
      </c>
      <c r="I28" s="27"/>
      <c r="J28" s="27"/>
      <c r="K28" s="27"/>
      <c r="L28" s="24"/>
    </row>
    <row r="29" spans="2:12" ht="24" customHeight="1">
      <c r="B29" s="28">
        <f>IFERROR((Inventory_List_Table34142[[#This Row],[Antal Lager]]&lt;=Inventory_List_Table34142[[#This Row],[Genbestil ved antal]])*(Inventory_List_Table34142[[#This Row],[Kan ikke bestilles]]="")*valHighlight,0)</f>
        <v>0</v>
      </c>
      <c r="C29" s="24" t="s">
        <v>364</v>
      </c>
      <c r="D29" s="25"/>
      <c r="E29" s="24"/>
      <c r="F29" s="26"/>
      <c r="G29" s="50"/>
      <c r="H29" s="29">
        <f>Inventory_List_Table34142[[#This Row],[Enheds Pris]]*Inventory_List_Table34142[[#This Row],[Antal Lager]]</f>
        <v>0</v>
      </c>
      <c r="I29" s="27"/>
      <c r="J29" s="27"/>
      <c r="K29" s="27"/>
      <c r="L29" s="24"/>
    </row>
    <row r="30" spans="2:12" ht="24" customHeight="1">
      <c r="B30" s="28">
        <f>IFERROR((Inventory_List_Table34142[[#This Row],[Antal Lager]]&lt;=Inventory_List_Table34142[[#This Row],[Genbestil ved antal]])*(Inventory_List_Table34142[[#This Row],[Kan ikke bestilles]]="")*valHighlight,0)</f>
        <v>0</v>
      </c>
      <c r="C30" s="24" t="s">
        <v>364</v>
      </c>
      <c r="D30" s="25"/>
      <c r="E30" s="24"/>
      <c r="F30" s="30"/>
      <c r="G30" s="50"/>
      <c r="H30" s="29">
        <f>Inventory_List_Table34142[[#This Row],[Enheds Pris]]*Inventory_List_Table34142[[#This Row],[Antal Lager]]</f>
        <v>0</v>
      </c>
      <c r="I30" s="27"/>
      <c r="J30" s="27"/>
      <c r="K30" s="27"/>
      <c r="L30" s="24"/>
    </row>
    <row r="31" spans="2:12" ht="24" customHeight="1">
      <c r="B31" s="28">
        <f>IFERROR((Inventory_List_Table34142[[#This Row],[Antal Lager]]&lt;=Inventory_List_Table34142[[#This Row],[Genbestil ved antal]])*(Inventory_List_Table34142[[#This Row],[Kan ikke bestilles]]="")*valHighlight,0)</f>
        <v>0</v>
      </c>
      <c r="C31" s="24" t="s">
        <v>364</v>
      </c>
      <c r="D31" s="25"/>
      <c r="E31" s="24"/>
      <c r="F31" s="30"/>
      <c r="G31" s="50"/>
      <c r="H31" s="29">
        <f>Inventory_List_Table34142[[#This Row],[Enheds Pris]]*Inventory_List_Table34142[[#This Row],[Antal Lager]]</f>
        <v>0</v>
      </c>
      <c r="I31" s="27"/>
      <c r="J31" s="27"/>
      <c r="K31" s="27"/>
      <c r="L31" s="24"/>
    </row>
    <row r="32" spans="2:12" ht="24" customHeight="1">
      <c r="B32" s="28">
        <f>IFERROR((Inventory_List_Table34142[[#This Row],[Antal Lager]]&lt;=Inventory_List_Table34142[[#This Row],[Genbestil ved antal]])*(Inventory_List_Table34142[[#This Row],[Kan ikke bestilles]]="")*valHighlight,0)</f>
        <v>0</v>
      </c>
      <c r="C32" s="24" t="s">
        <v>364</v>
      </c>
      <c r="D32" s="25"/>
      <c r="E32" s="24"/>
      <c r="F32" s="30"/>
      <c r="G32" s="50"/>
      <c r="H32" s="29">
        <f>Inventory_List_Table34142[[#This Row],[Enheds Pris]]*Inventory_List_Table34142[[#This Row],[Antal Lager]]</f>
        <v>0</v>
      </c>
      <c r="I32" s="27"/>
      <c r="J32" s="27"/>
      <c r="K32" s="27"/>
      <c r="L32" s="24"/>
    </row>
    <row r="33" spans="2:12" ht="24" customHeight="1">
      <c r="B33" s="51">
        <f>IFERROR((Inventory_List_Table34142[[#This Row],[Antal Lager]]&lt;=Inventory_List_Table34142[[#This Row],[Genbestil ved antal]])*(Inventory_List_Table34142[[#This Row],[Kan ikke bestilles]]="")*valHighlight,0)</f>
        <v>0</v>
      </c>
      <c r="C33" s="24"/>
      <c r="D33" s="35"/>
      <c r="E33" s="35"/>
      <c r="F33" s="26" t="s">
        <v>333</v>
      </c>
      <c r="G33" s="53"/>
      <c r="H33" s="61">
        <f>SUM(H4:H32)</f>
        <v>72994.55</v>
      </c>
      <c r="I33" s="36"/>
      <c r="J33" s="36"/>
      <c r="K33" s="36"/>
      <c r="L33" s="35"/>
    </row>
    <row r="37" spans="2:12" ht="24" customHeight="1">
      <c r="H37" s="55"/>
    </row>
  </sheetData>
  <sheetProtection sheet="1" objects="1" scenarios="1"/>
  <conditionalFormatting sqref="G5:G32">
    <cfRule type="expression" dxfId="78" priority="21">
      <formula>$M5="Yes"</formula>
    </cfRule>
  </conditionalFormatting>
  <conditionalFormatting sqref="G4">
    <cfRule type="expression" dxfId="77" priority="15">
      <formula>$L4="Yes"</formula>
    </cfRule>
  </conditionalFormatting>
  <conditionalFormatting sqref="D4">
    <cfRule type="expression" dxfId="76" priority="13">
      <formula>$L4="Yes"</formula>
    </cfRule>
  </conditionalFormatting>
  <conditionalFormatting sqref="D7">
    <cfRule type="expression" dxfId="75" priority="9">
      <formula>$L7="Yes"</formula>
    </cfRule>
  </conditionalFormatting>
  <conditionalFormatting sqref="D9">
    <cfRule type="expression" dxfId="74" priority="7">
      <formula>$L9="Yes"</formula>
    </cfRule>
  </conditionalFormatting>
  <conditionalFormatting sqref="D5">
    <cfRule type="expression" dxfId="73" priority="5">
      <formula>$L5="Yes"</formula>
    </cfRule>
  </conditionalFormatting>
  <dataValidations count="15">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E49DCD47-7BF3-4417-A992-7D278319AEF7}"/>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C16B5DCC-AB3F-4541-A0F4-CA5F7BE88F6F}"/>
    <dataValidation allowBlank="1" showInputMessage="1" showErrorMessage="1" prompt="Enter the item inventory ID in this column" sqref="C3" xr:uid="{C8654421-CF11-4C67-A577-C0EF22AA3D94}"/>
    <dataValidation allowBlank="1" showInputMessage="1" showErrorMessage="1" prompt="Enter the name of the item in this column" sqref="D3" xr:uid="{2A4ACF7C-B0A1-4FD4-A1D0-2C9F08DA476E}"/>
    <dataValidation allowBlank="1" showInputMessage="1" showErrorMessage="1" prompt="Enter yes if the item has been discontinued. When a yes is entered, the corresponding row is highlighted a light grey and the font style changed to strikethrough" sqref="L3" xr:uid="{5BAE4AF8-9D93-42DA-95EC-496DBCC67B3B}"/>
    <dataValidation allowBlank="1" showInputMessage="1" showErrorMessage="1" prompt="Enter the quantity in reorder for each item in this column" sqref="K3" xr:uid="{C306A0C6-4F0B-4D49-8F23-8986BADFB228}"/>
    <dataValidation allowBlank="1" showInputMessage="1" showErrorMessage="1" prompt="Enter the number of days it takes to reorder each item in this column" sqref="J3" xr:uid="{5AA6164B-A2CB-4C5C-95E6-E00D95E17DDA}"/>
    <dataValidation allowBlank="1" showInputMessage="1" showErrorMessage="1" prompt="Enter the reorder level for each item in this column" sqref="I3" xr:uid="{71BC9BD9-9B3E-45E4-8BAE-CBE6006284BA}"/>
    <dataValidation allowBlank="1" showInputMessage="1" showErrorMessage="1" prompt="This is an automated column._x000a__x000a_The inventory value for each item is automatically calculated in this column." sqref="H3" xr:uid="{58A7BCCF-B21E-4581-898E-97077028A6AA}"/>
    <dataValidation allowBlank="1" showInputMessage="1" showErrorMessage="1" prompt="Enter the quantity in stock for each item in this column" sqref="G3" xr:uid="{22896CC8-86E2-463B-8084-0A047587B617}"/>
    <dataValidation allowBlank="1" showInputMessage="1" showErrorMessage="1" prompt="Enter the unit price of each item in this column" sqref="F3" xr:uid="{0C9CDCD1-4C36-42DB-80B6-961F41A9D4F1}"/>
    <dataValidation allowBlank="1" showInputMessage="1" showErrorMessage="1" prompt="Enter a description of the item in this column" sqref="E3" xr:uid="{EFE51175-3135-4623-B2CF-A225C94EAC78}"/>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6E3C581D-B0E6-456A-AA60-106B6177E0DE}">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9D6A44FA-6074-4764-BF20-C32A7ED14B30}"/>
    <dataValidation type="list" allowBlank="1" showInputMessage="1" showErrorMessage="1" sqref="L4:L33" xr:uid="{DFDC4B2B-31A8-4054-8545-71B049092082}">
      <formula1>"Yes"</formula1>
    </dataValidation>
  </dataValidations>
  <pageMargins left="0.25" right="0.25" top="0.75" bottom="0.75" header="0.3" footer="0.3"/>
  <pageSetup scale="60"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48" id="{36F1FCA9-404D-4E2D-A94C-8E588B019987}">
            <x14:iconSet showValue="0" custom="1">
              <x14:cfvo type="percent">
                <xm:f>0</xm:f>
              </x14:cfvo>
              <x14:cfvo type="num">
                <xm:f>-1</xm:f>
              </x14:cfvo>
              <x14:cfvo type="num">
                <xm:f>1</xm:f>
              </x14:cfvo>
              <x14:cfIcon iconSet="NoIcons" iconId="0"/>
              <x14:cfIcon iconSet="NoIcons" iconId="0"/>
              <x14:cfIcon iconSet="3Flags" iconId="0"/>
            </x14:iconSet>
          </x14:cfRule>
          <xm:sqref>B4:B32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5CC00-D093-4212-B435-2BF4D7A742A3}">
  <sheetPr>
    <tabColor rgb="FFFFFF00"/>
    <pageSetUpPr fitToPage="1"/>
  </sheetPr>
  <dimension ref="B1:M34"/>
  <sheetViews>
    <sheetView showGridLines="0" topLeftCell="A22" zoomScaleNormal="100" workbookViewId="0">
      <selection activeCell="F10" sqref="F10"/>
    </sheetView>
  </sheetViews>
  <sheetFormatPr defaultColWidth="8.81640625" defaultRowHeight="24" customHeight="1"/>
  <cols>
    <col min="1" max="1" width="1.81640625" style="4" customWidth="1"/>
    <col min="2" max="2" width="6.81640625" style="3" customWidth="1"/>
    <col min="3" max="3" width="13.1796875" style="6" customWidth="1"/>
    <col min="4" max="4" width="23.81640625" style="6" customWidth="1"/>
    <col min="5" max="5" width="16.81640625" style="6" customWidth="1"/>
    <col min="6" max="7" width="10.81640625" style="8" customWidth="1"/>
    <col min="8" max="8" width="15.90625" style="8" customWidth="1"/>
    <col min="9" max="11" width="10.81640625" style="8" customWidth="1"/>
    <col min="12" max="12" width="12.7265625" style="6" customWidth="1"/>
    <col min="13" max="13" width="1.81640625" style="4" customWidth="1"/>
    <col min="14" max="16384" width="8.81640625" style="4"/>
  </cols>
  <sheetData>
    <row r="1" spans="2:13" s="1" customFormat="1" ht="116.25" customHeight="1">
      <c r="B1" s="2"/>
      <c r="C1" s="5"/>
      <c r="D1" s="5"/>
      <c r="E1" s="5"/>
      <c r="G1" s="7"/>
      <c r="I1" s="7"/>
      <c r="J1" s="7"/>
      <c r="M1" s="1" t="s">
        <v>2</v>
      </c>
    </row>
    <row r="2" spans="2:13" ht="23.25" customHeight="1">
      <c r="C2" s="11"/>
      <c r="D2" s="11"/>
      <c r="E2" s="11"/>
      <c r="F2" s="4"/>
      <c r="G2" s="12"/>
      <c r="H2" s="4"/>
      <c r="I2" s="12"/>
      <c r="J2" s="12"/>
      <c r="K2" s="13" t="s">
        <v>0</v>
      </c>
      <c r="L2" s="14" t="s">
        <v>521</v>
      </c>
    </row>
    <row r="3" spans="2:13" s="3" customFormat="1" ht="50.1" customHeight="1">
      <c r="B3" s="9" t="s">
        <v>9</v>
      </c>
      <c r="C3" s="9" t="s">
        <v>12</v>
      </c>
      <c r="D3" s="9" t="s">
        <v>11</v>
      </c>
      <c r="E3" s="9" t="s">
        <v>10</v>
      </c>
      <c r="F3" s="10" t="s">
        <v>17</v>
      </c>
      <c r="G3" s="9" t="s">
        <v>13</v>
      </c>
      <c r="H3" s="10" t="s">
        <v>14</v>
      </c>
      <c r="I3" s="9" t="s">
        <v>15</v>
      </c>
      <c r="J3" s="9" t="s">
        <v>16</v>
      </c>
      <c r="K3" s="9" t="s">
        <v>19</v>
      </c>
      <c r="L3" s="9" t="s">
        <v>18</v>
      </c>
    </row>
    <row r="4" spans="2:13" ht="24" customHeight="1">
      <c r="B4" s="28">
        <f>IFERROR((Inventory_List_Table341423[[#This Row],[Antal Lager]]&lt;=Inventory_List_Table341423[[#This Row],[Genbestil ved antal]])*(Inventory_List_Table341423[[#This Row],[Kan ikke bestilles]]="")*valHighlight,0)</f>
        <v>0</v>
      </c>
      <c r="C4" s="24" t="s">
        <v>364</v>
      </c>
      <c r="D4" t="s">
        <v>341</v>
      </c>
      <c r="E4" s="24"/>
      <c r="F4" s="59">
        <v>0</v>
      </c>
      <c r="G4" s="59">
        <v>60</v>
      </c>
      <c r="H4" s="29">
        <f>Inventory_List_Table341423[[#This Row],[Enheds Pris]]*Inventory_List_Table341423[[#This Row],[Antal Lager]]</f>
        <v>0</v>
      </c>
      <c r="I4" s="27"/>
      <c r="J4" s="27"/>
      <c r="K4" s="27"/>
      <c r="L4" s="24"/>
    </row>
    <row r="5" spans="2:13" ht="24" customHeight="1">
      <c r="B5" s="28">
        <f>IFERROR((Inventory_List_Table341423[[#This Row],[Antal Lager]]&lt;=Inventory_List_Table341423[[#This Row],[Genbestil ved antal]])*(Inventory_List_Table341423[[#This Row],[Kan ikke bestilles]]="")*valHighlight,0)</f>
        <v>0</v>
      </c>
      <c r="C5" s="24" t="s">
        <v>364</v>
      </c>
      <c r="D5" t="s">
        <v>342</v>
      </c>
      <c r="E5" s="24"/>
      <c r="F5" s="59">
        <v>33.61</v>
      </c>
      <c r="G5" s="59">
        <v>85</v>
      </c>
      <c r="H5" s="29">
        <f>Inventory_List_Table341423[[#This Row],[Enheds Pris]]*Inventory_List_Table341423[[#This Row],[Antal Lager]]</f>
        <v>2856.85</v>
      </c>
      <c r="I5" s="27"/>
      <c r="J5" s="27"/>
      <c r="K5" s="27"/>
      <c r="L5" s="24"/>
    </row>
    <row r="6" spans="2:13" ht="24" customHeight="1">
      <c r="B6" s="28">
        <f>IFERROR((Inventory_List_Table341423[[#This Row],[Antal Lager]]&lt;=Inventory_List_Table341423[[#This Row],[Genbestil ved antal]])*(Inventory_List_Table341423[[#This Row],[Kan ikke bestilles]]="")*valHighlight,0)</f>
        <v>0</v>
      </c>
      <c r="C6" s="24" t="s">
        <v>364</v>
      </c>
      <c r="D6" t="s">
        <v>343</v>
      </c>
      <c r="E6" s="24"/>
      <c r="F6" s="59">
        <v>0</v>
      </c>
      <c r="G6" s="59">
        <v>41</v>
      </c>
      <c r="H6" s="29">
        <f>Inventory_List_Table341423[[#This Row],[Enheds Pris]]*Inventory_List_Table341423[[#This Row],[Antal Lager]]</f>
        <v>0</v>
      </c>
      <c r="I6" s="27"/>
      <c r="J6" s="27"/>
      <c r="K6" s="27"/>
      <c r="L6" s="24"/>
    </row>
    <row r="7" spans="2:13" ht="24" customHeight="1">
      <c r="B7" s="28">
        <f>IFERROR((Inventory_List_Table341423[[#This Row],[Antal Lager]]&lt;=Inventory_List_Table341423[[#This Row],[Genbestil ved antal]])*(Inventory_List_Table341423[[#This Row],[Kan ikke bestilles]]="")*valHighlight,0)</f>
        <v>0</v>
      </c>
      <c r="C7" s="24" t="s">
        <v>364</v>
      </c>
      <c r="D7" t="s">
        <v>344</v>
      </c>
      <c r="E7" s="24"/>
      <c r="F7" s="59">
        <v>5.89</v>
      </c>
      <c r="G7" s="59">
        <v>85</v>
      </c>
      <c r="H7" s="29">
        <f>Inventory_List_Table341423[[#This Row],[Enheds Pris]]*Inventory_List_Table341423[[#This Row],[Antal Lager]]</f>
        <v>500.65</v>
      </c>
      <c r="I7" s="27"/>
      <c r="J7" s="27"/>
      <c r="K7" s="27"/>
      <c r="L7" s="24"/>
    </row>
    <row r="8" spans="2:13" ht="24" customHeight="1">
      <c r="B8" s="28">
        <f>IFERROR((Inventory_List_Table341423[[#This Row],[Antal Lager]]&lt;=Inventory_List_Table341423[[#This Row],[Genbestil ved antal]])*(Inventory_List_Table341423[[#This Row],[Kan ikke bestilles]]="")*valHighlight,0)</f>
        <v>0</v>
      </c>
      <c r="C8" s="24" t="s">
        <v>364</v>
      </c>
      <c r="D8" t="s">
        <v>345</v>
      </c>
      <c r="E8" s="24"/>
      <c r="F8" s="59">
        <v>0</v>
      </c>
      <c r="G8" s="59">
        <v>68</v>
      </c>
      <c r="H8" s="29">
        <f>Inventory_List_Table341423[[#This Row],[Enheds Pris]]*Inventory_List_Table341423[[#This Row],[Antal Lager]]</f>
        <v>0</v>
      </c>
      <c r="I8" s="27"/>
      <c r="J8" s="27"/>
      <c r="K8" s="27"/>
      <c r="L8" s="24"/>
    </row>
    <row r="9" spans="2:13" ht="24" customHeight="1">
      <c r="B9" s="28">
        <f>IFERROR((Inventory_List_Table341423[[#This Row],[Antal Lager]]&lt;=Inventory_List_Table341423[[#This Row],[Genbestil ved antal]])*(Inventory_List_Table341423[[#This Row],[Kan ikke bestilles]]="")*valHighlight,0)</f>
        <v>0</v>
      </c>
      <c r="C9" s="24" t="s">
        <v>364</v>
      </c>
      <c r="D9" t="s">
        <v>346</v>
      </c>
      <c r="E9" s="24"/>
      <c r="F9" s="59">
        <v>17.96</v>
      </c>
      <c r="G9" s="59">
        <v>83</v>
      </c>
      <c r="H9" s="29">
        <f>Inventory_List_Table341423[[#This Row],[Enheds Pris]]*Inventory_List_Table341423[[#This Row],[Antal Lager]]</f>
        <v>1490.68</v>
      </c>
      <c r="I9" s="27"/>
      <c r="J9" s="27"/>
      <c r="K9" s="27"/>
      <c r="L9" s="24"/>
    </row>
    <row r="10" spans="2:13" ht="24" customHeight="1">
      <c r="B10" s="28">
        <f>IFERROR((Inventory_List_Table341423[[#This Row],[Antal Lager]]&lt;=Inventory_List_Table341423[[#This Row],[Genbestil ved antal]])*(Inventory_List_Table341423[[#This Row],[Kan ikke bestilles]]="")*valHighlight,0)</f>
        <v>0</v>
      </c>
      <c r="C10" s="24" t="s">
        <v>364</v>
      </c>
      <c r="D10" t="s">
        <v>347</v>
      </c>
      <c r="E10" s="24"/>
      <c r="F10" s="59">
        <v>0</v>
      </c>
      <c r="G10" s="59">
        <v>0</v>
      </c>
      <c r="H10" s="29">
        <f>Inventory_List_Table341423[[#This Row],[Enheds Pris]]*Inventory_List_Table341423[[#This Row],[Antal Lager]]</f>
        <v>0</v>
      </c>
      <c r="I10" s="27"/>
      <c r="J10" s="27"/>
      <c r="K10" s="27"/>
      <c r="L10" s="24"/>
    </row>
    <row r="11" spans="2:13" ht="24" customHeight="1">
      <c r="B11" s="28">
        <f>IFERROR((Inventory_List_Table341423[[#This Row],[Antal Lager]]&lt;=Inventory_List_Table341423[[#This Row],[Genbestil ved antal]])*(Inventory_List_Table341423[[#This Row],[Kan ikke bestilles]]="")*valHighlight,0)</f>
        <v>0</v>
      </c>
      <c r="C11" s="24" t="s">
        <v>364</v>
      </c>
      <c r="D11" t="s">
        <v>348</v>
      </c>
      <c r="E11" s="24"/>
      <c r="F11" s="59">
        <v>0</v>
      </c>
      <c r="G11" s="59">
        <v>314</v>
      </c>
      <c r="H11" s="29">
        <f>Inventory_List_Table341423[[#This Row],[Enheds Pris]]*Inventory_List_Table341423[[#This Row],[Antal Lager]]</f>
        <v>0</v>
      </c>
      <c r="I11" s="27"/>
      <c r="J11" s="27"/>
      <c r="K11" s="27"/>
      <c r="L11" s="24"/>
    </row>
    <row r="12" spans="2:13" ht="24" customHeight="1">
      <c r="B12" s="28">
        <f>IFERROR((Inventory_List_Table341423[[#This Row],[Antal Lager]]&lt;=Inventory_List_Table341423[[#This Row],[Genbestil ved antal]])*(Inventory_List_Table341423[[#This Row],[Kan ikke bestilles]]="")*valHighlight,0)</f>
        <v>0</v>
      </c>
      <c r="C12" s="24" t="s">
        <v>364</v>
      </c>
      <c r="D12" t="s">
        <v>349</v>
      </c>
      <c r="E12" s="24"/>
      <c r="F12" s="59">
        <v>1.28</v>
      </c>
      <c r="G12" s="59">
        <v>696</v>
      </c>
      <c r="H12" s="29">
        <f>Inventory_List_Table341423[[#This Row],[Enheds Pris]]*Inventory_List_Table341423[[#This Row],[Antal Lager]]</f>
        <v>890.88</v>
      </c>
      <c r="I12" s="27"/>
      <c r="J12" s="27"/>
      <c r="K12" s="27"/>
      <c r="L12" s="24"/>
    </row>
    <row r="13" spans="2:13" ht="24" customHeight="1">
      <c r="B13" s="28">
        <f>IFERROR((Inventory_List_Table341423[[#This Row],[Antal Lager]]&lt;=Inventory_List_Table341423[[#This Row],[Genbestil ved antal]])*(Inventory_List_Table341423[[#This Row],[Kan ikke bestilles]]="")*valHighlight,0)</f>
        <v>0</v>
      </c>
      <c r="C13" s="24" t="s">
        <v>364</v>
      </c>
      <c r="D13" t="s">
        <v>350</v>
      </c>
      <c r="E13" s="24"/>
      <c r="F13" s="59">
        <v>3.95</v>
      </c>
      <c r="G13" s="59">
        <v>0</v>
      </c>
      <c r="H13" s="29">
        <f>Inventory_List_Table341423[[#This Row],[Enheds Pris]]*Inventory_List_Table341423[[#This Row],[Antal Lager]]</f>
        <v>0</v>
      </c>
      <c r="I13" s="27"/>
      <c r="J13" s="27"/>
      <c r="K13" s="27"/>
      <c r="L13" s="24"/>
    </row>
    <row r="14" spans="2:13" ht="24" customHeight="1">
      <c r="B14" s="28">
        <f>IFERROR((Inventory_List_Table341423[[#This Row],[Antal Lager]]&lt;=Inventory_List_Table341423[[#This Row],[Genbestil ved antal]])*(Inventory_List_Table341423[[#This Row],[Kan ikke bestilles]]="")*valHighlight,0)</f>
        <v>0</v>
      </c>
      <c r="C14" s="24" t="s">
        <v>364</v>
      </c>
      <c r="D14" t="s">
        <v>351</v>
      </c>
      <c r="E14" s="24"/>
      <c r="F14" s="59">
        <v>0</v>
      </c>
      <c r="G14" s="59">
        <v>69</v>
      </c>
      <c r="H14" s="29">
        <f>Inventory_List_Table341423[[#This Row],[Enheds Pris]]*Inventory_List_Table341423[[#This Row],[Antal Lager]]</f>
        <v>0</v>
      </c>
      <c r="I14" s="27"/>
      <c r="J14" s="27"/>
      <c r="K14" s="27"/>
      <c r="L14" s="24"/>
    </row>
    <row r="15" spans="2:13" ht="24" customHeight="1">
      <c r="B15" s="28">
        <f>IFERROR((Inventory_List_Table341423[[#This Row],[Antal Lager]]&lt;=Inventory_List_Table341423[[#This Row],[Genbestil ved antal]])*(Inventory_List_Table341423[[#This Row],[Kan ikke bestilles]]="")*valHighlight,0)</f>
        <v>0</v>
      </c>
      <c r="C15" s="24" t="s">
        <v>364</v>
      </c>
      <c r="D15" t="s">
        <v>352</v>
      </c>
      <c r="E15" s="24"/>
      <c r="F15" s="59">
        <v>18.5</v>
      </c>
      <c r="G15" s="59">
        <v>8</v>
      </c>
      <c r="H15" s="29">
        <f>Inventory_List_Table341423[[#This Row],[Enheds Pris]]*Inventory_List_Table341423[[#This Row],[Antal Lager]]</f>
        <v>148</v>
      </c>
      <c r="I15" s="27"/>
      <c r="J15" s="27"/>
      <c r="K15" s="27"/>
      <c r="L15" s="24"/>
    </row>
    <row r="16" spans="2:13" ht="24" customHeight="1">
      <c r="B16" s="28">
        <f>IFERROR((Inventory_List_Table341423[[#This Row],[Antal Lager]]&lt;=Inventory_List_Table341423[[#This Row],[Genbestil ved antal]])*(Inventory_List_Table341423[[#This Row],[Kan ikke bestilles]]="")*valHighlight,0)</f>
        <v>0</v>
      </c>
      <c r="C16" s="24" t="s">
        <v>364</v>
      </c>
      <c r="D16" t="s">
        <v>353</v>
      </c>
      <c r="E16" s="24"/>
      <c r="F16" s="59">
        <v>0</v>
      </c>
      <c r="G16" s="59">
        <v>0</v>
      </c>
      <c r="H16" s="29">
        <f>Inventory_List_Table341423[[#This Row],[Enheds Pris]]*Inventory_List_Table341423[[#This Row],[Antal Lager]]</f>
        <v>0</v>
      </c>
      <c r="I16" s="27"/>
      <c r="J16" s="27"/>
      <c r="K16" s="27"/>
      <c r="L16" s="24"/>
    </row>
    <row r="17" spans="2:12" ht="24" customHeight="1">
      <c r="B17" s="28">
        <f>IFERROR((Inventory_List_Table341423[[#This Row],[Antal Lager]]&lt;=Inventory_List_Table341423[[#This Row],[Genbestil ved antal]])*(Inventory_List_Table341423[[#This Row],[Kan ikke bestilles]]="")*valHighlight,0)</f>
        <v>0</v>
      </c>
      <c r="C17" s="24" t="s">
        <v>364</v>
      </c>
      <c r="D17" t="s">
        <v>354</v>
      </c>
      <c r="E17" s="24"/>
      <c r="F17" s="59">
        <v>11.7</v>
      </c>
      <c r="G17" s="59">
        <v>11</v>
      </c>
      <c r="H17" s="29">
        <f>Inventory_List_Table341423[[#This Row],[Enheds Pris]]*Inventory_List_Table341423[[#This Row],[Antal Lager]]</f>
        <v>128.69999999999999</v>
      </c>
      <c r="I17" s="27"/>
      <c r="J17" s="27"/>
      <c r="K17" s="27"/>
      <c r="L17" s="24"/>
    </row>
    <row r="18" spans="2:12" ht="24" customHeight="1">
      <c r="B18" s="28">
        <f>IFERROR((Inventory_List_Table341423[[#This Row],[Antal Lager]]&lt;=Inventory_List_Table341423[[#This Row],[Genbestil ved antal]])*(Inventory_List_Table341423[[#This Row],[Kan ikke bestilles]]="")*valHighlight,0)</f>
        <v>0</v>
      </c>
      <c r="C18" s="24" t="s">
        <v>364</v>
      </c>
      <c r="D18" t="s">
        <v>355</v>
      </c>
      <c r="E18" s="24"/>
      <c r="F18" s="59">
        <v>11.7</v>
      </c>
      <c r="G18" s="59">
        <v>41</v>
      </c>
      <c r="H18" s="29">
        <f>Inventory_List_Table341423[[#This Row],[Enheds Pris]]*Inventory_List_Table341423[[#This Row],[Antal Lager]]</f>
        <v>479.7</v>
      </c>
      <c r="I18" s="27"/>
      <c r="J18" s="27"/>
      <c r="K18" s="27"/>
      <c r="L18" s="24"/>
    </row>
    <row r="19" spans="2:12" ht="24" customHeight="1">
      <c r="B19" s="28">
        <f>IFERROR((Inventory_List_Table341423[[#This Row],[Antal Lager]]&lt;=Inventory_List_Table341423[[#This Row],[Genbestil ved antal]])*(Inventory_List_Table341423[[#This Row],[Kan ikke bestilles]]="")*valHighlight,0)</f>
        <v>0</v>
      </c>
      <c r="C19" s="24" t="s">
        <v>364</v>
      </c>
      <c r="D19" t="s">
        <v>356</v>
      </c>
      <c r="E19" s="24"/>
      <c r="F19" s="59">
        <v>11.7</v>
      </c>
      <c r="G19" s="59">
        <v>18</v>
      </c>
      <c r="H19" s="29">
        <f>Inventory_List_Table341423[[#This Row],[Enheds Pris]]*Inventory_List_Table341423[[#This Row],[Antal Lager]]</f>
        <v>210.6</v>
      </c>
      <c r="I19" s="27"/>
      <c r="J19" s="27"/>
      <c r="K19" s="27"/>
      <c r="L19" s="24"/>
    </row>
    <row r="20" spans="2:12" ht="24" customHeight="1">
      <c r="B20" s="28">
        <f>IFERROR((Inventory_List_Table341423[[#This Row],[Antal Lager]]&lt;=Inventory_List_Table341423[[#This Row],[Genbestil ved antal]])*(Inventory_List_Table341423[[#This Row],[Kan ikke bestilles]]="")*valHighlight,0)</f>
        <v>0</v>
      </c>
      <c r="C20" s="24" t="s">
        <v>364</v>
      </c>
      <c r="D20" t="s">
        <v>357</v>
      </c>
      <c r="E20" s="24"/>
      <c r="F20" s="59">
        <v>4</v>
      </c>
      <c r="G20" s="59">
        <v>0</v>
      </c>
      <c r="H20" s="29">
        <f>Inventory_List_Table341423[[#This Row],[Enheds Pris]]*Inventory_List_Table341423[[#This Row],[Antal Lager]]</f>
        <v>0</v>
      </c>
      <c r="I20" s="27"/>
      <c r="J20" s="27"/>
      <c r="K20" s="27"/>
      <c r="L20" s="24"/>
    </row>
    <row r="21" spans="2:12" ht="24" customHeight="1">
      <c r="B21" s="28">
        <f>IFERROR((Inventory_List_Table341423[[#This Row],[Antal Lager]]&lt;=Inventory_List_Table341423[[#This Row],[Genbestil ved antal]])*(Inventory_List_Table341423[[#This Row],[Kan ikke bestilles]]="")*valHighlight,0)</f>
        <v>0</v>
      </c>
      <c r="C21" s="24" t="s">
        <v>364</v>
      </c>
      <c r="D21" t="s">
        <v>358</v>
      </c>
      <c r="E21" s="24"/>
      <c r="F21" s="59">
        <v>4</v>
      </c>
      <c r="G21" s="59">
        <v>0</v>
      </c>
      <c r="H21" s="29">
        <f>Inventory_List_Table341423[[#This Row],[Enheds Pris]]*Inventory_List_Table341423[[#This Row],[Antal Lager]]</f>
        <v>0</v>
      </c>
      <c r="I21" s="27"/>
      <c r="J21" s="27"/>
      <c r="K21" s="27"/>
      <c r="L21" s="24"/>
    </row>
    <row r="22" spans="2:12" ht="24" customHeight="1">
      <c r="B22" s="28">
        <f>IFERROR((Inventory_List_Table341423[[#This Row],[Antal Lager]]&lt;=Inventory_List_Table341423[[#This Row],[Genbestil ved antal]])*(Inventory_List_Table341423[[#This Row],[Kan ikke bestilles]]="")*valHighlight,0)</f>
        <v>0</v>
      </c>
      <c r="C22" s="24" t="s">
        <v>364</v>
      </c>
      <c r="D22" t="s">
        <v>359</v>
      </c>
      <c r="E22" s="24"/>
      <c r="F22" s="59">
        <v>4</v>
      </c>
      <c r="G22" s="59">
        <v>0</v>
      </c>
      <c r="H22" s="29">
        <f>Inventory_List_Table341423[[#This Row],[Enheds Pris]]*Inventory_List_Table341423[[#This Row],[Antal Lager]]</f>
        <v>0</v>
      </c>
      <c r="I22" s="27"/>
      <c r="J22" s="27"/>
      <c r="K22" s="27"/>
      <c r="L22" s="24"/>
    </row>
    <row r="23" spans="2:12" ht="24" customHeight="1">
      <c r="B23" s="28">
        <f>IFERROR((Inventory_List_Table341423[[#This Row],[Antal Lager]]&lt;=Inventory_List_Table341423[[#This Row],[Genbestil ved antal]])*(Inventory_List_Table341423[[#This Row],[Kan ikke bestilles]]="")*valHighlight,0)</f>
        <v>0</v>
      </c>
      <c r="C23" s="24" t="s">
        <v>364</v>
      </c>
      <c r="D23" t="s">
        <v>360</v>
      </c>
      <c r="E23" s="24"/>
      <c r="F23" s="59">
        <v>14.72</v>
      </c>
      <c r="G23" s="62">
        <v>31</v>
      </c>
      <c r="H23" s="29">
        <f>Inventory_List_Table341423[[#This Row],[Enheds Pris]]*Inventory_List_Table341423[[#This Row],[Antal Lager]]</f>
        <v>456.32</v>
      </c>
      <c r="I23" s="27"/>
      <c r="J23" s="27"/>
      <c r="K23" s="27"/>
      <c r="L23" s="24"/>
    </row>
    <row r="24" spans="2:12" ht="24" customHeight="1">
      <c r="B24" s="28">
        <f>IFERROR((Inventory_List_Table341423[[#This Row],[Antal Lager]]&lt;=Inventory_List_Table341423[[#This Row],[Genbestil ved antal]])*(Inventory_List_Table341423[[#This Row],[Kan ikke bestilles]]="")*valHighlight,0)</f>
        <v>0</v>
      </c>
      <c r="C24" s="24" t="s">
        <v>364</v>
      </c>
      <c r="D24" t="s">
        <v>361</v>
      </c>
      <c r="E24" s="24"/>
      <c r="F24" s="59">
        <v>2.14</v>
      </c>
      <c r="G24" s="59">
        <v>0</v>
      </c>
      <c r="H24" s="29">
        <f>Inventory_List_Table341423[[#This Row],[Enheds Pris]]*Inventory_List_Table341423[[#This Row],[Antal Lager]]</f>
        <v>0</v>
      </c>
      <c r="I24" s="27"/>
      <c r="J24" s="27"/>
      <c r="K24" s="27"/>
      <c r="L24" s="24"/>
    </row>
    <row r="25" spans="2:12" ht="24" customHeight="1">
      <c r="B25" s="28">
        <f>IFERROR((Inventory_List_Table341423[[#This Row],[Antal Lager]]&lt;=Inventory_List_Table341423[[#This Row],[Genbestil ved antal]])*(Inventory_List_Table341423[[#This Row],[Kan ikke bestilles]]="")*valHighlight,0)</f>
        <v>0</v>
      </c>
      <c r="C25" s="24" t="s">
        <v>364</v>
      </c>
      <c r="D25" t="s">
        <v>362</v>
      </c>
      <c r="E25" s="24"/>
      <c r="F25" s="59">
        <v>15</v>
      </c>
      <c r="G25" s="59">
        <v>5</v>
      </c>
      <c r="H25" s="29">
        <f>Inventory_List_Table341423[[#This Row],[Enheds Pris]]*Inventory_List_Table341423[[#This Row],[Antal Lager]]</f>
        <v>75</v>
      </c>
      <c r="I25" s="27"/>
      <c r="J25" s="27"/>
      <c r="K25" s="27"/>
      <c r="L25" s="24"/>
    </row>
    <row r="26" spans="2:12" ht="24" customHeight="1">
      <c r="B26" s="28">
        <f>IFERROR((Inventory_List_Table341423[[#This Row],[Antal Lager]]&lt;=Inventory_List_Table341423[[#This Row],[Genbestil ved antal]])*(Inventory_List_Table341423[[#This Row],[Kan ikke bestilles]]="")*valHighlight,0)</f>
        <v>0</v>
      </c>
      <c r="C26" s="24" t="s">
        <v>364</v>
      </c>
      <c r="D26" s="25"/>
      <c r="E26" s="24"/>
      <c r="F26" s="26"/>
      <c r="G26" s="50"/>
      <c r="H26" s="29">
        <f>Inventory_List_Table341423[[#This Row],[Enheds Pris]]*Inventory_List_Table341423[[#This Row],[Antal Lager]]</f>
        <v>0</v>
      </c>
      <c r="I26" s="27"/>
      <c r="J26" s="27"/>
      <c r="K26" s="27"/>
      <c r="L26" s="24"/>
    </row>
    <row r="27" spans="2:12" ht="24" customHeight="1">
      <c r="B27" s="28">
        <f>IFERROR((Inventory_List_Table341423[[#This Row],[Antal Lager]]&lt;=Inventory_List_Table341423[[#This Row],[Genbestil ved antal]])*(Inventory_List_Table341423[[#This Row],[Kan ikke bestilles]]="")*valHighlight,0)</f>
        <v>0</v>
      </c>
      <c r="C27" s="24" t="s">
        <v>364</v>
      </c>
      <c r="D27" s="25"/>
      <c r="E27" s="24"/>
      <c r="F27" s="26"/>
      <c r="G27" s="50"/>
      <c r="H27" s="29">
        <f>Inventory_List_Table341423[[#This Row],[Enheds Pris]]*Inventory_List_Table341423[[#This Row],[Antal Lager]]</f>
        <v>0</v>
      </c>
      <c r="I27" s="27"/>
      <c r="J27" s="27"/>
      <c r="K27" s="27"/>
      <c r="L27" s="24"/>
    </row>
    <row r="28" spans="2:12" ht="24" customHeight="1">
      <c r="B28" s="28">
        <f>IFERROR((Inventory_List_Table341423[[#This Row],[Antal Lager]]&lt;=Inventory_List_Table341423[[#This Row],[Genbestil ved antal]])*(Inventory_List_Table341423[[#This Row],[Kan ikke bestilles]]="")*valHighlight,0)</f>
        <v>0</v>
      </c>
      <c r="C28" s="24" t="s">
        <v>364</v>
      </c>
      <c r="D28" s="25"/>
      <c r="E28" s="24"/>
      <c r="F28" s="26"/>
      <c r="G28" s="50"/>
      <c r="H28" s="29">
        <f>Inventory_List_Table341423[[#This Row],[Enheds Pris]]*Inventory_List_Table341423[[#This Row],[Antal Lager]]</f>
        <v>0</v>
      </c>
      <c r="I28" s="27"/>
      <c r="J28" s="27"/>
      <c r="K28" s="27"/>
      <c r="L28" s="24"/>
    </row>
    <row r="29" spans="2:12" ht="24" customHeight="1">
      <c r="B29" s="28">
        <f>IFERROR((Inventory_List_Table341423[[#This Row],[Antal Lager]]&lt;=Inventory_List_Table341423[[#This Row],[Genbestil ved antal]])*(Inventory_List_Table341423[[#This Row],[Kan ikke bestilles]]="")*valHighlight,0)</f>
        <v>0</v>
      </c>
      <c r="C29" s="24" t="s">
        <v>364</v>
      </c>
      <c r="D29" s="25"/>
      <c r="E29" s="24"/>
      <c r="F29" s="26"/>
      <c r="G29" s="50"/>
      <c r="H29" s="29">
        <f>Inventory_List_Table341423[[#This Row],[Enheds Pris]]*Inventory_List_Table341423[[#This Row],[Antal Lager]]</f>
        <v>0</v>
      </c>
      <c r="I29" s="27"/>
      <c r="J29" s="27"/>
      <c r="K29" s="27"/>
      <c r="L29" s="24"/>
    </row>
    <row r="30" spans="2:12" ht="24" customHeight="1">
      <c r="B30" s="51">
        <f>IFERROR((Inventory_List_Table341423[[#This Row],[Antal Lager]]&lt;=Inventory_List_Table341423[[#This Row],[Genbestil ved antal]])*(Inventory_List_Table341423[[#This Row],[Kan ikke bestilles]]="")*valHighlight,0)</f>
        <v>0</v>
      </c>
      <c r="C30" s="24"/>
      <c r="D30" s="35"/>
      <c r="E30" s="35"/>
      <c r="F30" s="26" t="s">
        <v>333</v>
      </c>
      <c r="G30" s="53"/>
      <c r="H30" s="61">
        <f>SUM(H4:H29)</f>
        <v>7237.38</v>
      </c>
      <c r="I30" s="36"/>
      <c r="J30" s="36"/>
      <c r="K30" s="36"/>
      <c r="L30" s="35"/>
    </row>
    <row r="34" spans="8:8" ht="24" customHeight="1">
      <c r="H34" s="55"/>
    </row>
  </sheetData>
  <sheetProtection sheet="1" objects="1" scenarios="1"/>
  <conditionalFormatting sqref="G5:G29">
    <cfRule type="expression" dxfId="59" priority="31">
      <formula>$M5="Yes"</formula>
    </cfRule>
  </conditionalFormatting>
  <conditionalFormatting sqref="G4">
    <cfRule type="expression" dxfId="58" priority="25">
      <formula>$L4="Yes"</formula>
    </cfRule>
  </conditionalFormatting>
  <conditionalFormatting sqref="D4">
    <cfRule type="expression" dxfId="57" priority="23">
      <formula>$L4="Yes"</formula>
    </cfRule>
  </conditionalFormatting>
  <conditionalFormatting sqref="D7">
    <cfRule type="expression" dxfId="56" priority="21">
      <formula>$L7="Yes"</formula>
    </cfRule>
  </conditionalFormatting>
  <conditionalFormatting sqref="D9">
    <cfRule type="expression" dxfId="55" priority="19">
      <formula>$L9="Yes"</formula>
    </cfRule>
  </conditionalFormatting>
  <conditionalFormatting sqref="D5">
    <cfRule type="expression" dxfId="54" priority="17">
      <formula>$L5="Yes"</formula>
    </cfRule>
  </conditionalFormatting>
  <dataValidations count="15">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xr:uid="{1A0EEFA5-0CD0-4717-A698-3C31D536E4CF}"/>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L2" xr:uid="{5497A051-3D33-41AC-AA70-FDAFF5D6DA8C}">
      <formula1>"Yes, No"</formula1>
    </dataValidation>
    <dataValidation allowBlank="1" showInputMessage="1" showErrorMessage="1" prompt="Enter a description of the item in this column" sqref="E3" xr:uid="{CFF9B031-669A-41D4-AA98-994CCA5FDD97}"/>
    <dataValidation allowBlank="1" showInputMessage="1" showErrorMessage="1" prompt="Enter the unit price of each item in this column" sqref="F3" xr:uid="{1934170F-71E6-4E51-AD64-752A1879E05E}"/>
    <dataValidation allowBlank="1" showInputMessage="1" showErrorMessage="1" prompt="Enter the quantity in stock for each item in this column" sqref="G3" xr:uid="{8594629F-205F-4585-957B-8E4BCC95BD43}"/>
    <dataValidation allowBlank="1" showInputMessage="1" showErrorMessage="1" prompt="This is an automated column._x000a__x000a_The inventory value for each item is automatically calculated in this column." sqref="H3" xr:uid="{06F2E249-333E-4ED4-A419-A547EB551E14}"/>
    <dataValidation allowBlank="1" showInputMessage="1" showErrorMessage="1" prompt="Enter the reorder level for each item in this column" sqref="I3" xr:uid="{4C1FEBD4-D2D1-4808-865C-4A6526EC397E}"/>
    <dataValidation allowBlank="1" showInputMessage="1" showErrorMessage="1" prompt="Enter the number of days it takes to reorder each item in this column" sqref="J3" xr:uid="{4EBC4AF9-4580-4D17-9777-4119CDB25570}"/>
    <dataValidation allowBlank="1" showInputMessage="1" showErrorMessage="1" prompt="Enter the quantity in reorder for each item in this column" sqref="K3" xr:uid="{AC2D5569-6861-416E-9FEA-201F2CAA422C}"/>
    <dataValidation allowBlank="1" showInputMessage="1" showErrorMessage="1" prompt="Enter yes if the item has been discontinued. When a yes is entered, the corresponding row is highlighted a light grey and the font style changed to strikethrough" sqref="L3" xr:uid="{96B3848A-8000-4713-AC1B-1F8F34CFB63E}"/>
    <dataValidation allowBlank="1" showInputMessage="1" showErrorMessage="1" prompt="Enter the name of the item in this column" sqref="D3" xr:uid="{0C5D67DA-AFC8-4CCA-A21D-0D21C4F97D1E}"/>
    <dataValidation allowBlank="1" showInputMessage="1" showErrorMessage="1" prompt="Enter the item inventory ID in this column" sqref="C3" xr:uid="{39E32791-FF58-4C24-9D75-234B2A7E4F84}"/>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xr:uid="{C2A618F6-3A7B-4220-9CC9-3546E8A266AA}"/>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xr:uid="{6253861D-2E78-4BCE-80AB-9D07AC1DC884}"/>
    <dataValidation type="list" allowBlank="1" showInputMessage="1" showErrorMessage="1" sqref="L4:L30" xr:uid="{28DE5B6B-9205-4871-B58B-487E8074F08C}">
      <formula1>"Yes"</formula1>
    </dataValidation>
  </dataValidations>
  <pageMargins left="0.25" right="0.25" top="0.75" bottom="0.75" header="0.3" footer="0.3"/>
  <pageSetup scale="60"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64" id="{93805562-0C6E-4FC8-A19C-68E2F883392E}">
            <x14:iconSet showValue="0" custom="1">
              <x14:cfvo type="percent">
                <xm:f>0</xm:f>
              </x14:cfvo>
              <x14:cfvo type="num">
                <xm:f>-1</xm:f>
              </x14:cfvo>
              <x14:cfvo type="num">
                <xm:f>1</xm:f>
              </x14:cfvo>
              <x14:cfIcon iconSet="NoIcons" iconId="0"/>
              <x14:cfIcon iconSet="NoIcons" iconId="0"/>
              <x14:cfIcon iconSet="3Flags" iconId="0"/>
            </x14:iconSet>
          </x14:cfRule>
          <xm:sqref>B4:B29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8CFDD88EF7B7384385953D9E73A23DC6" ma:contentTypeVersion="0" ma:contentTypeDescription="Opret et nyt dokument." ma:contentTypeScope="" ma:versionID="247b33335700484dbb53d888820591a9">
  <xsd:schema xmlns:xsd="http://www.w3.org/2001/XMLSchema" xmlns:xs="http://www.w3.org/2001/XMLSchema" xmlns:p="http://schemas.microsoft.com/office/2006/metadata/properties" targetNamespace="http://schemas.microsoft.com/office/2006/metadata/properties" ma:root="true" ma:fieldsID="ab76ed218bdb955c4bf39e763604e2dd">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F3298A-223B-42B2-9FEF-AB506EA6B5F6}">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2.xml><?xml version="1.0" encoding="utf-8"?>
<ds:datastoreItem xmlns:ds="http://schemas.openxmlformats.org/officeDocument/2006/customXml" ds:itemID="{9C62B521-06C0-4292-9327-89AFB5D266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E17AD16-C3BD-472A-B362-8A85F9557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TM78443713</Templat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VCK KBH</vt:lpstr>
      <vt:lpstr>INVENTAR CC KBH</vt:lpstr>
      <vt:lpstr>INVENTAR CC ÅRHUS</vt:lpstr>
      <vt:lpstr>CC KBH</vt:lpstr>
      <vt:lpstr>CC ÅRHUS</vt:lpstr>
      <vt:lpstr>POTIO KBH</vt:lpstr>
      <vt:lpstr>POTIO ÅRHUS</vt:lpstr>
      <vt:lpstr>ITF KBH</vt:lpstr>
      <vt:lpstr>ITF ÅRHUS</vt:lpstr>
      <vt:lpstr>KNABRO </vt:lpstr>
      <vt:lpstr>SPONS KBH</vt:lpstr>
      <vt:lpstr>STATUS FINAL</vt:lpstr>
      <vt:lpstr>'CC KBH'!Print_Titles</vt:lpstr>
      <vt:lpstr>'CC ÅRHUS'!Print_Titles</vt:lpstr>
      <vt:lpstr>'INVENTAR CC KBH'!Print_Titles</vt:lpstr>
      <vt:lpstr>'INVENTAR CC ÅRHUS'!Print_Titles</vt:lpstr>
      <vt:lpstr>'ITF KBH'!Print_Titles</vt:lpstr>
      <vt:lpstr>'ITF ÅRHUS'!Print_Titles</vt:lpstr>
      <vt:lpstr>'KNABRO '!Print_Titles</vt:lpstr>
      <vt:lpstr>'POTIO KBH'!Print_Titles</vt:lpstr>
      <vt:lpstr>'POTIO ÅRHUS'!Print_Titles</vt:lpstr>
      <vt:lpstr>'SPONS KBH'!Print_Titles</vt:lpstr>
      <vt:lpstr>'VCK KBH'!Print_Titles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2021-04-15T10:55:28Z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0x0101008CFDD88EF7B7384385953D9E73A23DC6</vt:lpwstr>
  </property>
</Properties>
</file>