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400" windowHeight="12015" activeTab="1"/>
  </bookViews>
  <sheets>
    <sheet name="Lending Summary" sheetId="1" r:id="rId1"/>
    <sheet name="Semiannual Budget" sheetId="2" r:id="rId2"/>
  </sheets>
  <calcPr calcId="125725"/>
</workbook>
</file>

<file path=xl/calcChain.xml><?xml version="1.0" encoding="utf-8"?>
<calcChain xmlns="http://schemas.openxmlformats.org/spreadsheetml/2006/main">
  <c r="G12" i="2"/>
  <c r="F12"/>
  <c r="E12"/>
  <c r="D12"/>
  <c r="C12"/>
  <c r="B12"/>
  <c r="G11"/>
  <c r="F11"/>
  <c r="E11"/>
  <c r="D11"/>
  <c r="C11"/>
  <c r="B11"/>
  <c r="A3"/>
  <c r="C10"/>
  <c r="D10"/>
  <c r="E10"/>
  <c r="F10"/>
  <c r="G10"/>
  <c r="H12"/>
  <c r="C13"/>
  <c r="C15" s="1"/>
  <c r="D13"/>
  <c r="D15" s="1"/>
  <c r="E13"/>
  <c r="E15" s="1"/>
  <c r="F13"/>
  <c r="F15" s="1"/>
  <c r="G13"/>
  <c r="G15" s="1"/>
  <c r="B6"/>
  <c r="H6" s="1"/>
  <c r="C7"/>
  <c r="D7"/>
  <c r="E7"/>
  <c r="F7"/>
  <c r="G7"/>
  <c r="B7"/>
  <c r="B10" s="1"/>
  <c r="C6"/>
  <c r="D6"/>
  <c r="E6"/>
  <c r="F6"/>
  <c r="G6"/>
  <c r="H5"/>
  <c r="H7" l="1"/>
  <c r="H10"/>
  <c r="B13"/>
  <c r="H13" s="1"/>
  <c r="H15" s="1"/>
  <c r="B15"/>
  <c r="H11"/>
  <c r="G8" i="1"/>
  <c r="F8"/>
  <c r="G5"/>
  <c r="G6"/>
  <c r="G7"/>
  <c r="G4"/>
  <c r="F5"/>
  <c r="F6"/>
  <c r="F7"/>
  <c r="F4"/>
  <c r="C8"/>
  <c r="D8"/>
  <c r="E8"/>
  <c r="B8"/>
</calcChain>
</file>

<file path=xl/sharedStrings.xml><?xml version="1.0" encoding="utf-8"?>
<sst xmlns="http://schemas.openxmlformats.org/spreadsheetml/2006/main" count="46" uniqueCount="33">
  <si>
    <t>Books</t>
  </si>
  <si>
    <t>CDs</t>
  </si>
  <si>
    <t>DVDs</t>
  </si>
  <si>
    <t>Games</t>
  </si>
  <si>
    <t>Average</t>
  </si>
  <si>
    <t>Total</t>
  </si>
  <si>
    <t>East Branch</t>
  </si>
  <si>
    <t>West Branch</t>
  </si>
  <si>
    <t>North Branch</t>
  </si>
  <si>
    <t>South Branch</t>
  </si>
  <si>
    <t>Troy Library</t>
  </si>
  <si>
    <t>First Quarter 2010 Lending Summary</t>
  </si>
  <si>
    <t>Sales</t>
  </si>
  <si>
    <t>January</t>
  </si>
  <si>
    <t>February</t>
  </si>
  <si>
    <t>March</t>
  </si>
  <si>
    <t>April</t>
  </si>
  <si>
    <t>May</t>
  </si>
  <si>
    <t>June</t>
  </si>
  <si>
    <t>JS Library Supply House</t>
  </si>
  <si>
    <t>Semiannual Projected Gross Margin, Expenses, and Operating Income</t>
  </si>
  <si>
    <t xml:space="preserve"> </t>
  </si>
  <si>
    <t>Cost of Goods Sold (40% of sales)</t>
  </si>
  <si>
    <t>Gross Margin</t>
  </si>
  <si>
    <t>Expenses</t>
  </si>
  <si>
    <t>Bonus</t>
  </si>
  <si>
    <t>Marketing</t>
  </si>
  <si>
    <t>Support, General, and Administrative</t>
  </si>
  <si>
    <t>Total Expenses</t>
  </si>
  <si>
    <t>Operating Income</t>
  </si>
  <si>
    <t xml:space="preserve"> January</t>
  </si>
  <si>
    <t>Assumptions</t>
  </si>
  <si>
    <t>What-if analysis was performed on the sales column in order to adjust for a recession year. Use the Scenario Manager to select "Recession Year".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</si>
</sst>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mbria"/>
      <family val="1"/>
      <scheme val="major"/>
    </font>
    <font>
      <i/>
      <sz val="16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6"/>
        </stop>
      </gradient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1" fontId="0" fillId="0" borderId="0" xfId="0" applyNumberFormat="1" applyFont="1"/>
    <xf numFmtId="10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2" borderId="0" xfId="2"/>
    <xf numFmtId="44" fontId="2" fillId="2" borderId="0" xfId="2" applyNumberFormat="1"/>
    <xf numFmtId="0" fontId="0" fillId="0" borderId="0" xfId="0" applyAlignment="1">
      <alignment textRotation="45"/>
    </xf>
    <xf numFmtId="43" fontId="0" fillId="0" borderId="0" xfId="0" applyNumberFormat="1"/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Accent1" xfId="2" builtinId="29"/>
    <cellStyle name="Currency" xfId="1" builtinId="4"/>
    <cellStyle name="Normal" xfId="0" builtinId="0"/>
  </cellStyles>
  <dxfs count="16">
    <dxf>
      <numFmt numFmtId="0" formatCode="General"/>
    </dxf>
    <dxf>
      <numFmt numFmtId="34" formatCode="_(&quot;$&quot;* #,##0.00_);_(&quot;$&quot;* \(#,##0.00\);_(&quot;$&quot;* &quot;-&quot;??_);_(@_)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'Lending Summary'!$A$4</c:f>
              <c:strCache>
                <c:ptCount val="1"/>
                <c:pt idx="0">
                  <c:v>Books</c:v>
                </c:pt>
              </c:strCache>
            </c:strRef>
          </c:tx>
          <c:cat>
            <c:strLit>
              <c:ptCount val="4"/>
              <c:pt idx="0">
                <c:v>East Branch</c:v>
              </c:pt>
              <c:pt idx="1">
                <c:v>West Branch</c:v>
              </c:pt>
              <c:pt idx="2">
                <c:v>North Branch</c:v>
              </c:pt>
              <c:pt idx="3">
                <c:v>South Branch</c:v>
              </c:pt>
            </c:strLit>
          </c:cat>
          <c:val>
            <c:numRef>
              <c:f>'Lending Summary'!$B$4:$E$4</c:f>
              <c:numCache>
                <c:formatCode>General</c:formatCode>
                <c:ptCount val="4"/>
                <c:pt idx="0">
                  <c:v>32542</c:v>
                </c:pt>
                <c:pt idx="1">
                  <c:v>62876</c:v>
                </c:pt>
                <c:pt idx="2">
                  <c:v>56733</c:v>
                </c:pt>
                <c:pt idx="3">
                  <c:v>26789</c:v>
                </c:pt>
              </c:numCache>
            </c:numRef>
          </c:val>
        </c:ser>
        <c:ser>
          <c:idx val="1"/>
          <c:order val="1"/>
          <c:tx>
            <c:strRef>
              <c:f>'Lending Summary'!$A$5</c:f>
              <c:strCache>
                <c:ptCount val="1"/>
                <c:pt idx="0">
                  <c:v>CDs</c:v>
                </c:pt>
              </c:strCache>
            </c:strRef>
          </c:tx>
          <c:cat>
            <c:strLit>
              <c:ptCount val="4"/>
              <c:pt idx="0">
                <c:v>East Branch</c:v>
              </c:pt>
              <c:pt idx="1">
                <c:v>West Branch</c:v>
              </c:pt>
              <c:pt idx="2">
                <c:v>North Branch</c:v>
              </c:pt>
              <c:pt idx="3">
                <c:v>South Branch</c:v>
              </c:pt>
            </c:strLit>
          </c:cat>
          <c:val>
            <c:numRef>
              <c:f>'Lending Summary'!$B$5:$E$5</c:f>
              <c:numCache>
                <c:formatCode>General</c:formatCode>
                <c:ptCount val="4"/>
                <c:pt idx="0">
                  <c:v>10262</c:v>
                </c:pt>
                <c:pt idx="1">
                  <c:v>8396</c:v>
                </c:pt>
                <c:pt idx="2">
                  <c:v>11978</c:v>
                </c:pt>
                <c:pt idx="3">
                  <c:v>12899</c:v>
                </c:pt>
              </c:numCache>
            </c:numRef>
          </c:val>
        </c:ser>
        <c:ser>
          <c:idx val="2"/>
          <c:order val="2"/>
          <c:tx>
            <c:strRef>
              <c:f>'Lending Summary'!$A$6</c:f>
              <c:strCache>
                <c:ptCount val="1"/>
                <c:pt idx="0">
                  <c:v>DVDs</c:v>
                </c:pt>
              </c:strCache>
            </c:strRef>
          </c:tx>
          <c:cat>
            <c:strLit>
              <c:ptCount val="4"/>
              <c:pt idx="0">
                <c:v>East Branch</c:v>
              </c:pt>
              <c:pt idx="1">
                <c:v>West Branch</c:v>
              </c:pt>
              <c:pt idx="2">
                <c:v>North Branch</c:v>
              </c:pt>
              <c:pt idx="3">
                <c:v>South Branch</c:v>
              </c:pt>
            </c:strLit>
          </c:cat>
          <c:val>
            <c:numRef>
              <c:f>'Lending Summary'!$B$6:$E$6</c:f>
              <c:numCache>
                <c:formatCode>General</c:formatCode>
                <c:ptCount val="4"/>
                <c:pt idx="0">
                  <c:v>28976</c:v>
                </c:pt>
                <c:pt idx="1">
                  <c:v>31562</c:v>
                </c:pt>
                <c:pt idx="2">
                  <c:v>29877</c:v>
                </c:pt>
                <c:pt idx="3">
                  <c:v>30119</c:v>
                </c:pt>
              </c:numCache>
            </c:numRef>
          </c:val>
        </c:ser>
        <c:ser>
          <c:idx val="3"/>
          <c:order val="3"/>
          <c:tx>
            <c:strRef>
              <c:f>'Lending Summary'!$A$7</c:f>
              <c:strCache>
                <c:ptCount val="1"/>
                <c:pt idx="0">
                  <c:v>Games</c:v>
                </c:pt>
              </c:strCache>
            </c:strRef>
          </c:tx>
          <c:cat>
            <c:strLit>
              <c:ptCount val="4"/>
              <c:pt idx="0">
                <c:v>East Branch</c:v>
              </c:pt>
              <c:pt idx="1">
                <c:v>West Branch</c:v>
              </c:pt>
              <c:pt idx="2">
                <c:v>North Branch</c:v>
              </c:pt>
              <c:pt idx="3">
                <c:v>South Branch</c:v>
              </c:pt>
            </c:strLit>
          </c:cat>
          <c:val>
            <c:numRef>
              <c:f>'Lending Summary'!$B$7:$E$7</c:f>
              <c:numCache>
                <c:formatCode>General</c:formatCode>
                <c:ptCount val="4"/>
                <c:pt idx="0">
                  <c:v>8022</c:v>
                </c:pt>
                <c:pt idx="1">
                  <c:v>7223</c:v>
                </c:pt>
                <c:pt idx="2">
                  <c:v>5133</c:v>
                </c:pt>
                <c:pt idx="3">
                  <c:v>9604</c:v>
                </c:pt>
              </c:numCache>
            </c:numRef>
          </c:val>
        </c:ser>
        <c:shape val="box"/>
        <c:axId val="75846016"/>
        <c:axId val="75847552"/>
        <c:axId val="0"/>
      </c:bar3DChart>
      <c:catAx>
        <c:axId val="75846016"/>
        <c:scaling>
          <c:orientation val="minMax"/>
        </c:scaling>
        <c:axPos val="b"/>
        <c:tickLblPos val="nextTo"/>
        <c:crossAx val="75847552"/>
        <c:crosses val="autoZero"/>
        <c:auto val="1"/>
        <c:lblAlgn val="ctr"/>
        <c:lblOffset val="100"/>
      </c:catAx>
      <c:valAx>
        <c:axId val="75847552"/>
        <c:scaling>
          <c:orientation val="minMax"/>
        </c:scaling>
        <c:axPos val="l"/>
        <c:majorGridlines/>
        <c:numFmt formatCode="General" sourceLinked="1"/>
        <c:tickLblPos val="nextTo"/>
        <c:crossAx val="75846016"/>
        <c:crosses val="autoZero"/>
        <c:crossBetween val="between"/>
      </c:valAx>
    </c:plotArea>
    <c:legend>
      <c:legendPos val="r"/>
    </c:legend>
    <c:plotVisOnly val="1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5400000" scaled="0"/>
    </a:gra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9</xdr:row>
      <xdr:rowOff>19050</xdr:rowOff>
    </xdr:from>
    <xdr:to>
      <xdr:col>6</xdr:col>
      <xdr:colOff>809626</xdr:colOff>
      <xdr:row>26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8" totalsRowShown="0" dataDxfId="15">
  <autoFilter ref="A3:G8"/>
  <tableColumns count="7">
    <tableColumn id="1" name=" "/>
    <tableColumn id="2" name="East Branch" dataDxfId="14"/>
    <tableColumn id="3" name="West Branch" dataDxfId="13"/>
    <tableColumn id="4" name="North Branch" dataDxfId="12"/>
    <tableColumn id="5" name="South Branch" dataDxfId="11"/>
    <tableColumn id="6" name="Average" dataDxfId="10"/>
    <tableColumn id="7" name="Total" dataDxfId="9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H7" totalsRowShown="0">
  <autoFilter ref="A4:H7"/>
  <tableColumns count="8">
    <tableColumn id="1" name=" "/>
    <tableColumn id="2" name="January" dataDxfId="8"/>
    <tableColumn id="3" name="February" dataDxfId="7"/>
    <tableColumn id="4" name="March" dataDxfId="6"/>
    <tableColumn id="5" name="April" dataDxfId="5"/>
    <tableColumn id="6" name="May" dataDxfId="4"/>
    <tableColumn id="7" name="June" dataDxfId="3"/>
    <tableColumn id="8" name="Total" dataDxfId="2">
      <calculatedColumnFormula>SUM(Table2[[#This Row],[January]:[June]])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9:H13" totalsRowShown="0">
  <autoFilter ref="A9:H13"/>
  <tableColumns count="8">
    <tableColumn id="1" name="Expenses"/>
    <tableColumn id="2" name=" January" dataDxfId="1">
      <calculatedColumnFormula>B4*0.085</calculatedColumnFormula>
    </tableColumn>
    <tableColumn id="3" name="February"/>
    <tableColumn id="4" name="March"/>
    <tableColumn id="5" name="April"/>
    <tableColumn id="6" name="May"/>
    <tableColumn id="7" name="June"/>
    <tableColumn id="8" name="Total" dataDxfId="0">
      <calculatedColumnFormula>SUM(Table3[[#This Row],[ January]:[June]])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7:B20" totalsRowShown="0">
  <autoFilter ref="A17:B20"/>
  <tableColumns count="2">
    <tableColumn id="1" name="Assumptions"/>
    <tableColumn id="2" name=" 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G8"/>
  <sheetViews>
    <sheetView workbookViewId="0">
      <selection activeCell="F3" sqref="F3"/>
    </sheetView>
  </sheetViews>
  <sheetFormatPr defaultRowHeight="15"/>
  <cols>
    <col min="1" max="1" width="11" customWidth="1"/>
    <col min="2" max="3" width="14.42578125" customWidth="1"/>
    <col min="4" max="5" width="14.7109375" customWidth="1"/>
    <col min="6" max="7" width="14.42578125" customWidth="1"/>
  </cols>
  <sheetData>
    <row r="1" spans="1:7" ht="30">
      <c r="A1" s="11" t="s">
        <v>10</v>
      </c>
      <c r="B1" s="11"/>
      <c r="C1" s="11"/>
      <c r="D1" s="11"/>
      <c r="E1" s="11"/>
      <c r="F1" s="11"/>
      <c r="G1" s="11"/>
    </row>
    <row r="2" spans="1:7" ht="20.25">
      <c r="A2" s="12" t="s">
        <v>11</v>
      </c>
      <c r="B2" s="12"/>
      <c r="C2" s="12"/>
      <c r="D2" s="12"/>
      <c r="E2" s="12"/>
      <c r="F2" s="12"/>
      <c r="G2" s="12"/>
    </row>
    <row r="3" spans="1:7">
      <c r="A3" t="s">
        <v>21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</row>
    <row r="4" spans="1:7">
      <c r="A4" t="s">
        <v>0</v>
      </c>
      <c r="B4" s="1">
        <v>32542</v>
      </c>
      <c r="C4" s="1">
        <v>62876</v>
      </c>
      <c r="D4" s="1">
        <v>56733</v>
      </c>
      <c r="E4" s="1">
        <v>26789</v>
      </c>
      <c r="F4" s="2">
        <f>AVERAGE(B4:E4)</f>
        <v>44735</v>
      </c>
      <c r="G4" s="1">
        <f>SUM(B4:E4)</f>
        <v>178940</v>
      </c>
    </row>
    <row r="5" spans="1:7">
      <c r="A5" t="s">
        <v>1</v>
      </c>
      <c r="B5" s="1">
        <v>10262</v>
      </c>
      <c r="C5" s="1">
        <v>8396</v>
      </c>
      <c r="D5" s="1">
        <v>11978</v>
      </c>
      <c r="E5" s="1">
        <v>12899</v>
      </c>
      <c r="F5" s="2">
        <f t="shared" ref="F5:F7" si="0">AVERAGE(B5:E5)</f>
        <v>10883.75</v>
      </c>
      <c r="G5" s="1">
        <f t="shared" ref="G5:G7" si="1">SUM(B5:E5)</f>
        <v>43535</v>
      </c>
    </row>
    <row r="6" spans="1:7">
      <c r="A6" t="s">
        <v>2</v>
      </c>
      <c r="B6" s="1">
        <v>28976</v>
      </c>
      <c r="C6" s="1">
        <v>31562</v>
      </c>
      <c r="D6" s="1">
        <v>29877</v>
      </c>
      <c r="E6" s="1">
        <v>30119</v>
      </c>
      <c r="F6" s="2">
        <f t="shared" si="0"/>
        <v>30133.5</v>
      </c>
      <c r="G6" s="1">
        <f t="shared" si="1"/>
        <v>120534</v>
      </c>
    </row>
    <row r="7" spans="1:7">
      <c r="A7" t="s">
        <v>3</v>
      </c>
      <c r="B7" s="1">
        <v>8022</v>
      </c>
      <c r="C7" s="1">
        <v>7223</v>
      </c>
      <c r="D7" s="1">
        <v>5133</v>
      </c>
      <c r="E7" s="1">
        <v>9604</v>
      </c>
      <c r="F7" s="2">
        <f t="shared" si="0"/>
        <v>7495.5</v>
      </c>
      <c r="G7" s="1">
        <f t="shared" si="1"/>
        <v>29982</v>
      </c>
    </row>
    <row r="8" spans="1:7">
      <c r="A8" t="s">
        <v>5</v>
      </c>
      <c r="B8" s="1">
        <f>SUM(B4:B7)</f>
        <v>79802</v>
      </c>
      <c r="C8" s="1">
        <f t="shared" ref="C8:F8" si="2">SUM(C4:C7)</f>
        <v>110057</v>
      </c>
      <c r="D8" s="1">
        <f t="shared" si="2"/>
        <v>103721</v>
      </c>
      <c r="E8" s="1">
        <f t="shared" si="2"/>
        <v>79411</v>
      </c>
      <c r="F8" s="2">
        <f t="shared" si="2"/>
        <v>93247.75</v>
      </c>
      <c r="G8" s="2">
        <f>SUM(B8:F8)</f>
        <v>466238.75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H22"/>
  <sheetViews>
    <sheetView tabSelected="1" workbookViewId="0">
      <selection activeCell="A2" sqref="A2:H2"/>
    </sheetView>
  </sheetViews>
  <sheetFormatPr defaultRowHeight="15"/>
  <cols>
    <col min="1" max="1" width="35.85546875" customWidth="1"/>
    <col min="2" max="8" width="17" customWidth="1"/>
    <col min="9" max="9" width="9.140625" customWidth="1"/>
  </cols>
  <sheetData>
    <row r="1" spans="1:8" ht="30">
      <c r="A1" s="15" t="s">
        <v>19</v>
      </c>
      <c r="B1" s="15"/>
      <c r="C1" s="15"/>
      <c r="D1" s="15"/>
      <c r="E1" s="15"/>
      <c r="F1" s="15"/>
      <c r="G1" s="15"/>
      <c r="H1" s="15"/>
    </row>
    <row r="2" spans="1:8" ht="20.25">
      <c r="A2" s="12" t="s">
        <v>20</v>
      </c>
      <c r="B2" s="12"/>
      <c r="C2" s="12"/>
      <c r="D2" s="12"/>
      <c r="E2" s="12"/>
      <c r="F2" s="12"/>
      <c r="G2" s="12"/>
      <c r="H2" s="12"/>
    </row>
    <row r="3" spans="1:8">
      <c r="A3" s="13">
        <f ca="1">TODAY()</f>
        <v>40442</v>
      </c>
      <c r="B3" s="13"/>
      <c r="C3" s="13"/>
      <c r="D3" s="13"/>
      <c r="E3" s="13"/>
      <c r="F3" s="13"/>
      <c r="G3" s="13"/>
      <c r="H3" s="13"/>
    </row>
    <row r="4" spans="1:8" ht="42">
      <c r="A4" t="s">
        <v>21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5</v>
      </c>
    </row>
    <row r="5" spans="1:8">
      <c r="A5" t="s">
        <v>12</v>
      </c>
      <c r="B5" s="4">
        <v>339626.84</v>
      </c>
      <c r="C5" s="4">
        <v>7070576.2199999997</v>
      </c>
      <c r="D5" s="4">
        <v>8322712.3700000001</v>
      </c>
      <c r="E5" s="4">
        <v>5836493.5099999998</v>
      </c>
      <c r="F5" s="4">
        <v>4726722.83</v>
      </c>
      <c r="G5" s="4">
        <v>8579500.3499999996</v>
      </c>
      <c r="H5" s="4">
        <f>SUM(Table2[[#This Row],[January]:[June]])</f>
        <v>34875632.119999997</v>
      </c>
    </row>
    <row r="6" spans="1:8">
      <c r="A6" t="s">
        <v>22</v>
      </c>
      <c r="B6" s="9">
        <f>B5*0.4</f>
        <v>135850.736</v>
      </c>
      <c r="C6" s="9">
        <f t="shared" ref="C6:G6" si="0">C5*0.4</f>
        <v>2828230.4879999999</v>
      </c>
      <c r="D6" s="9">
        <f t="shared" si="0"/>
        <v>3329084.9480000003</v>
      </c>
      <c r="E6" s="9">
        <f t="shared" si="0"/>
        <v>2334597.4040000001</v>
      </c>
      <c r="F6" s="9">
        <f t="shared" si="0"/>
        <v>1890689.1320000002</v>
      </c>
      <c r="G6" s="9">
        <f t="shared" si="0"/>
        <v>3431800.14</v>
      </c>
      <c r="H6" s="9">
        <f>SUM(Table2[[#This Row],[January]:[June]])</f>
        <v>13950252.848000001</v>
      </c>
    </row>
    <row r="7" spans="1:8">
      <c r="A7" t="s">
        <v>23</v>
      </c>
      <c r="B7" s="4">
        <f>B5-B6</f>
        <v>203776.10400000002</v>
      </c>
      <c r="C7" s="4">
        <f t="shared" ref="C7:G7" si="1">C5-C6</f>
        <v>4242345.7319999998</v>
      </c>
      <c r="D7" s="4">
        <f t="shared" si="1"/>
        <v>4993627.4220000003</v>
      </c>
      <c r="E7" s="4">
        <f t="shared" si="1"/>
        <v>3501896.1059999997</v>
      </c>
      <c r="F7" s="4">
        <f t="shared" si="1"/>
        <v>2836033.6979999999</v>
      </c>
      <c r="G7" s="4">
        <f t="shared" si="1"/>
        <v>5147700.209999999</v>
      </c>
      <c r="H7" s="4">
        <f>SUM(Table2[[#This Row],[January]:[June]])</f>
        <v>20925379.272</v>
      </c>
    </row>
    <row r="9" spans="1:8" ht="42">
      <c r="A9" t="s">
        <v>24</v>
      </c>
      <c r="B9" s="8" t="s">
        <v>30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5</v>
      </c>
    </row>
    <row r="10" spans="1:8">
      <c r="A10" t="s">
        <v>25</v>
      </c>
      <c r="B10" s="4">
        <f>IF(B7&gt;=3000000,100000,0)</f>
        <v>0</v>
      </c>
      <c r="C10" s="4">
        <f t="shared" ref="C10:G10" si="2">IF(C7&gt;=3000000,100000,0)</f>
        <v>100000</v>
      </c>
      <c r="D10" s="4">
        <f t="shared" si="2"/>
        <v>100000</v>
      </c>
      <c r="E10" s="4">
        <f t="shared" si="2"/>
        <v>100000</v>
      </c>
      <c r="F10" s="4">
        <f t="shared" si="2"/>
        <v>0</v>
      </c>
      <c r="G10" s="4">
        <f t="shared" si="2"/>
        <v>100000</v>
      </c>
      <c r="H10" s="4">
        <f>SUM(Table3[[#This Row],[ January]:[June]])</f>
        <v>400000</v>
      </c>
    </row>
    <row r="11" spans="1:8">
      <c r="A11" t="s">
        <v>26</v>
      </c>
      <c r="B11" s="9">
        <f>B5*B19</f>
        <v>28868.281400000003</v>
      </c>
      <c r="C11" s="9">
        <f>C5*B19</f>
        <v>600998.97869999998</v>
      </c>
      <c r="D11" s="9">
        <f>D5*B19</f>
        <v>707430.55145000003</v>
      </c>
      <c r="E11" s="9">
        <f>E5*B19</f>
        <v>496101.94835000002</v>
      </c>
      <c r="F11" s="9">
        <f>F5*B19</f>
        <v>401771.44055000006</v>
      </c>
      <c r="G11" s="9">
        <f>G5*B19</f>
        <v>729257.52974999999</v>
      </c>
      <c r="H11" s="9">
        <f>SUM(Table3[[#This Row],[ January]:[June]])</f>
        <v>2964428.7302000001</v>
      </c>
    </row>
    <row r="12" spans="1:8">
      <c r="A12" t="s">
        <v>27</v>
      </c>
      <c r="B12" s="9">
        <f>B5*B20</f>
        <v>54340.294400000006</v>
      </c>
      <c r="C12" s="9">
        <f>C5*B20</f>
        <v>1131292.1952</v>
      </c>
      <c r="D12" s="9">
        <f>D5*B20</f>
        <v>1331633.9791999999</v>
      </c>
      <c r="E12" s="9">
        <f>E5*B20</f>
        <v>933838.96160000004</v>
      </c>
      <c r="F12" s="9">
        <f>F5*B20</f>
        <v>756275.65280000004</v>
      </c>
      <c r="G12" s="9">
        <f>G5*B20</f>
        <v>1372720.0559999999</v>
      </c>
      <c r="H12" s="9">
        <f>SUM(Table3[[#This Row],[ January]:[June]])</f>
        <v>5580101.1392000001</v>
      </c>
    </row>
    <row r="13" spans="1:8">
      <c r="A13" t="s">
        <v>28</v>
      </c>
      <c r="B13" s="5">
        <f>SUM(B10:B12)</f>
        <v>83208.575800000006</v>
      </c>
      <c r="C13" s="5">
        <f t="shared" ref="C13:G13" si="3">SUM(C10:C12)</f>
        <v>1832291.1738999998</v>
      </c>
      <c r="D13" s="5">
        <f t="shared" si="3"/>
        <v>2139064.5306500001</v>
      </c>
      <c r="E13" s="5">
        <f t="shared" si="3"/>
        <v>1529940.90995</v>
      </c>
      <c r="F13" s="5">
        <f t="shared" si="3"/>
        <v>1158047.0933500002</v>
      </c>
      <c r="G13" s="5">
        <f t="shared" si="3"/>
        <v>2201977.5857499996</v>
      </c>
      <c r="H13" s="5">
        <f>SUM(Table3[[#This Row],[ January]:[June]])</f>
        <v>8944529.8693999983</v>
      </c>
    </row>
    <row r="15" spans="1:8" s="6" customFormat="1">
      <c r="A15" s="6" t="s">
        <v>29</v>
      </c>
      <c r="B15" s="7">
        <f>B7-B13</f>
        <v>120567.52820000002</v>
      </c>
      <c r="C15" s="7">
        <f t="shared" ref="C15:H15" si="4">C7-C13</f>
        <v>2410054.5581</v>
      </c>
      <c r="D15" s="7">
        <f t="shared" si="4"/>
        <v>2854562.8913500002</v>
      </c>
      <c r="E15" s="7">
        <f t="shared" si="4"/>
        <v>1971955.1960499997</v>
      </c>
      <c r="F15" s="7">
        <f t="shared" si="4"/>
        <v>1677986.6046499996</v>
      </c>
      <c r="G15" s="7">
        <f t="shared" si="4"/>
        <v>2945722.6242499994</v>
      </c>
      <c r="H15" s="7">
        <f t="shared" si="4"/>
        <v>11980849.402600002</v>
      </c>
    </row>
    <row r="17" spans="1:8">
      <c r="A17" t="s">
        <v>31</v>
      </c>
      <c r="B17" t="s">
        <v>21</v>
      </c>
    </row>
    <row r="18" spans="1:8">
      <c r="A18" t="s">
        <v>25</v>
      </c>
      <c r="B18" s="10">
        <v>100000</v>
      </c>
    </row>
    <row r="19" spans="1:8">
      <c r="A19" t="s">
        <v>26</v>
      </c>
      <c r="B19" s="3">
        <v>8.5000000000000006E-2</v>
      </c>
    </row>
    <row r="20" spans="1:8">
      <c r="A20" t="s">
        <v>27</v>
      </c>
      <c r="B20" s="3">
        <v>0.16</v>
      </c>
    </row>
    <row r="22" spans="1:8">
      <c r="A22" s="14" t="s">
        <v>32</v>
      </c>
      <c r="B22" s="14"/>
      <c r="C22" s="14"/>
      <c r="D22" s="14"/>
      <c r="E22" s="14"/>
      <c r="F22" s="14"/>
      <c r="G22" s="14"/>
      <c r="H22" s="14"/>
    </row>
  </sheetData>
  <scenarios current="0" show="0">
    <scenario name="Recession Year" locked="1" count="6" user="mncstaff" comment="Created by Halsted on 9/21/2010">
      <inputCells r="B5" val="300000" numFmtId="44"/>
      <inputCells r="C5" val="6000000" numFmtId="44"/>
      <inputCells r="D5" val="7000000" numFmtId="44"/>
      <inputCells r="E5" val="4000000" numFmtId="44"/>
      <inputCells r="F5" val="3000000" numFmtId="44"/>
      <inputCells r="G5" val="6000000" numFmtId="44"/>
    </scenario>
  </scenarios>
  <mergeCells count="4">
    <mergeCell ref="A1:H1"/>
    <mergeCell ref="A2:H2"/>
    <mergeCell ref="A3:H3"/>
    <mergeCell ref="A22:H22"/>
  </mergeCells>
  <conditionalFormatting sqref="B10:G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B11:B12 B10 B13" calculatedColum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Lending Summary</vt:lpstr>
      <vt:lpstr>Semiannual Budget</vt:lpstr>
    </vt:vector>
  </TitlesOfParts>
  <Company>San Francisco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 6080 Lab #4</dc:title>
  <dc:subject>Excel</dc:subject>
  <dc:creator>Halsted M. Bernard</dc:creator>
  <cp:lastModifiedBy>mncstaff</cp:lastModifiedBy>
  <dcterms:created xsi:type="dcterms:W3CDTF">2010-09-21T18:30:56Z</dcterms:created>
  <dcterms:modified xsi:type="dcterms:W3CDTF">2010-09-21T21:40:12Z</dcterms:modified>
</cp:coreProperties>
</file>