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Objects="none"/>
  <bookViews>
    <workbookView xWindow="0" yWindow="0" windowWidth="20490" windowHeight="7530"/>
  </bookViews>
  <sheets>
    <sheet name="Sheet1" sheetId="1" r:id="rId1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2" i="1" s="1"/>
  <c r="L30" i="1"/>
  <c r="E29" i="1"/>
  <c r="S18" i="1" s="1"/>
  <c r="Q21" i="1"/>
  <c r="R21" i="1"/>
  <c r="S21" i="1"/>
  <c r="P21" i="1"/>
  <c r="O21" i="1"/>
  <c r="M21" i="1"/>
  <c r="L29" i="1"/>
  <c r="M18" i="1"/>
  <c r="M20" i="1" s="1"/>
  <c r="O18" i="1" l="1"/>
  <c r="P18" i="1"/>
  <c r="R18" i="1"/>
  <c r="Q18" i="1"/>
  <c r="L27" i="1"/>
  <c r="M22" i="1"/>
  <c r="G17" i="1" l="1"/>
  <c r="G18" i="1" l="1"/>
  <c r="R19" i="1" l="1"/>
  <c r="R20" i="1" s="1"/>
  <c r="R22" i="1" s="1"/>
  <c r="Q19" i="1"/>
  <c r="Q20" i="1" s="1"/>
  <c r="Q22" i="1" s="1"/>
  <c r="S19" i="1"/>
  <c r="S20" i="1" s="1"/>
  <c r="S22" i="1" s="1"/>
  <c r="O19" i="1"/>
  <c r="O20" i="1" s="1"/>
  <c r="O22" i="1" s="1"/>
  <c r="P19" i="1"/>
  <c r="P20" i="1" s="1"/>
  <c r="P22" i="1" s="1"/>
  <c r="S23" i="1" l="1"/>
  <c r="S24" i="1" s="1"/>
</calcChain>
</file>

<file path=xl/sharedStrings.xml><?xml version="1.0" encoding="utf-8"?>
<sst xmlns="http://schemas.openxmlformats.org/spreadsheetml/2006/main" count="30" uniqueCount="30">
  <si>
    <t xml:space="preserve">Mjesečni troškovi </t>
  </si>
  <si>
    <t>Zaposlenik 1</t>
  </si>
  <si>
    <t>Zaposlenik 2</t>
  </si>
  <si>
    <t xml:space="preserve">Zaposlenik 3 </t>
  </si>
  <si>
    <t>Gorivo</t>
  </si>
  <si>
    <t>Struja</t>
  </si>
  <si>
    <t>Voda</t>
  </si>
  <si>
    <t>Dostavljač</t>
  </si>
  <si>
    <t>Bankovni trošovi</t>
  </si>
  <si>
    <t>UKUPNO :</t>
  </si>
  <si>
    <t>Računanje dobiti prodavnice</t>
  </si>
  <si>
    <t>Mjesečni troškovi(m)</t>
  </si>
  <si>
    <t>Dnevni promet(d)</t>
  </si>
  <si>
    <t>Mjesečni promet bez marže(mb)</t>
  </si>
  <si>
    <t>Mjesečni promet sa maržom(ms)</t>
  </si>
  <si>
    <t>Porez(p)</t>
  </si>
  <si>
    <t>Dobit=ms-mb-m-p</t>
  </si>
  <si>
    <t>Projektni ukupni troškovi:</t>
  </si>
  <si>
    <t>Zarada u prodavnici mjesečno:</t>
  </si>
  <si>
    <t>Zarada u prodavnici godišnje:</t>
  </si>
  <si>
    <t>Period investiranja</t>
  </si>
  <si>
    <t>Period eksploatacije</t>
  </si>
  <si>
    <t>Finansijski odlivi</t>
  </si>
  <si>
    <t>Finansijski priliv</t>
  </si>
  <si>
    <t>Bruto primici</t>
  </si>
  <si>
    <t>Diskontni faktor:</t>
  </si>
  <si>
    <t>Bruto sadašnja vrijednost</t>
  </si>
  <si>
    <t>Bruto sadašnja vrijednost projekta</t>
  </si>
  <si>
    <t>Stopa rentabilnosti</t>
  </si>
  <si>
    <t>Kamatna stopa za diskontni faktor: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</si>
</sst>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M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9">
    <xf numFmtId="0" fontId="0" fillId="0" borderId="0" xfId="0"/>
    <xf numFmtId="0" fontId="0" fillId="3" borderId="0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/>
    <xf numFmtId="164" fontId="0" fillId="4" borderId="5" xfId="0" applyNumberFormat="1" applyFill="1" applyBorder="1" applyAlignment="1"/>
    <xf numFmtId="2" fontId="1" fillId="4" borderId="4" xfId="1" applyNumberFormat="1" applyFont="1" applyFill="1" applyBorder="1" applyAlignment="1">
      <alignment horizontal="center"/>
    </xf>
    <xf numFmtId="2" fontId="1" fillId="4" borderId="12" xfId="1" applyNumberFormat="1" applyFont="1" applyFill="1" applyBorder="1" applyAlignment="1">
      <alignment horizontal="center"/>
    </xf>
    <xf numFmtId="2" fontId="1" fillId="4" borderId="5" xfId="1" applyNumberFormat="1" applyFont="1" applyFill="1" applyBorder="1" applyAlignment="1">
      <alignment horizontal="center"/>
    </xf>
    <xf numFmtId="2" fontId="4" fillId="5" borderId="13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3" borderId="4" xfId="0" applyNumberFormat="1" applyFill="1" applyBorder="1" applyAlignment="1">
      <alignment horizontal="left"/>
    </xf>
    <xf numFmtId="2" fontId="0" fillId="3" borderId="12" xfId="0" applyNumberFormat="1" applyFill="1" applyBorder="1" applyAlignment="1">
      <alignment horizontal="left"/>
    </xf>
    <xf numFmtId="2" fontId="0" fillId="3" borderId="5" xfId="0" applyNumberFormat="1" applyFill="1" applyBorder="1" applyAlignment="1">
      <alignment horizontal="left"/>
    </xf>
    <xf numFmtId="2" fontId="1" fillId="3" borderId="4" xfId="1" applyNumberFormat="1" applyFont="1" applyFill="1" applyBorder="1" applyAlignment="1">
      <alignment horizontal="left"/>
    </xf>
    <xf numFmtId="2" fontId="1" fillId="3" borderId="12" xfId="1" applyNumberFormat="1" applyFont="1" applyFill="1" applyBorder="1" applyAlignment="1">
      <alignment horizontal="left"/>
    </xf>
    <xf numFmtId="2" fontId="1" fillId="3" borderId="5" xfId="1" applyNumberFormat="1" applyFont="1" applyFill="1" applyBorder="1" applyAlignment="1">
      <alignment horizontal="left"/>
    </xf>
    <xf numFmtId="0" fontId="1" fillId="3" borderId="4" xfId="1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3" borderId="12" xfId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/>
    <xf numFmtId="0" fontId="0" fillId="3" borderId="14" xfId="0" applyFill="1" applyBorder="1"/>
    <xf numFmtId="0" fontId="0" fillId="3" borderId="11" xfId="0" applyFill="1" applyBorder="1"/>
    <xf numFmtId="0" fontId="2" fillId="3" borderId="11" xfId="0" applyFont="1" applyFill="1" applyBorder="1"/>
    <xf numFmtId="0" fontId="0" fillId="3" borderId="10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2" fillId="3" borderId="9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S32"/>
  <sheetViews>
    <sheetView tabSelected="1" topLeftCell="B9" zoomScale="89" zoomScaleNormal="89" workbookViewId="0">
      <selection activeCell="N35" sqref="N35"/>
    </sheetView>
  </sheetViews>
  <sheetFormatPr defaultRowHeight="15" x14ac:dyDescent="0.25"/>
  <cols>
    <col min="4" max="4" width="17.85546875" customWidth="1"/>
    <col min="7" max="7" width="9.5703125" customWidth="1"/>
    <col min="9" max="9" width="10.42578125" customWidth="1"/>
    <col min="11" max="11" width="13.7109375" customWidth="1"/>
    <col min="12" max="13" width="9.140625" customWidth="1"/>
    <col min="14" max="14" width="10.140625" customWidth="1"/>
    <col min="15" max="15" width="14.28515625" customWidth="1"/>
    <col min="16" max="16" width="13" customWidth="1"/>
    <col min="17" max="17" width="14.28515625" customWidth="1"/>
    <col min="18" max="19" width="13.42578125" customWidth="1"/>
  </cols>
  <sheetData>
    <row r="13" spans="4:19" ht="15.75" thickBot="1" x14ac:dyDescent="0.3"/>
    <row r="14" spans="4:19" ht="15.75" thickBot="1" x14ac:dyDescent="0.3">
      <c r="D14" s="29" t="s">
        <v>29</v>
      </c>
      <c r="E14" s="30"/>
      <c r="F14" s="30"/>
      <c r="G14" s="31"/>
      <c r="H14" s="36">
        <v>7.0000000000000007E-2</v>
      </c>
    </row>
    <row r="15" spans="4:19" ht="15.75" thickBot="1" x14ac:dyDescent="0.3"/>
    <row r="16" spans="4:19" ht="15.75" thickBot="1" x14ac:dyDescent="0.3">
      <c r="D16" s="38" t="s">
        <v>17</v>
      </c>
      <c r="E16" s="39"/>
      <c r="F16" s="39"/>
      <c r="G16" s="40">
        <v>23090</v>
      </c>
      <c r="I16" s="12"/>
      <c r="J16" s="13"/>
      <c r="K16" s="13"/>
      <c r="L16" s="14"/>
      <c r="M16" s="24" t="s">
        <v>20</v>
      </c>
      <c r="N16" s="25"/>
      <c r="O16" s="24" t="s">
        <v>21</v>
      </c>
      <c r="P16" s="37"/>
      <c r="Q16" s="37"/>
      <c r="R16" s="37"/>
      <c r="S16" s="25"/>
    </row>
    <row r="17" spans="4:19" ht="15.75" thickBot="1" x14ac:dyDescent="0.3">
      <c r="D17" s="44" t="s">
        <v>18</v>
      </c>
      <c r="E17" s="45"/>
      <c r="F17" s="45"/>
      <c r="G17" s="46">
        <f>L32</f>
        <v>4009.3720000000003</v>
      </c>
      <c r="I17" s="15"/>
      <c r="J17" s="16"/>
      <c r="K17" s="16"/>
      <c r="L17" s="17"/>
      <c r="M17" s="29">
        <v>-1</v>
      </c>
      <c r="N17" s="31"/>
      <c r="O17" s="26">
        <v>0</v>
      </c>
      <c r="P17" s="27">
        <v>1</v>
      </c>
      <c r="Q17" s="26">
        <v>2</v>
      </c>
      <c r="R17" s="27">
        <v>3</v>
      </c>
      <c r="S17" s="28">
        <v>4</v>
      </c>
    </row>
    <row r="18" spans="4:19" ht="15.75" thickBot="1" x14ac:dyDescent="0.3">
      <c r="D18" s="41" t="s">
        <v>19</v>
      </c>
      <c r="E18" s="42"/>
      <c r="F18" s="42"/>
      <c r="G18" s="43">
        <f>G17*12</f>
        <v>48112.464000000007</v>
      </c>
      <c r="I18" s="18" t="s">
        <v>22</v>
      </c>
      <c r="J18" s="19"/>
      <c r="K18" s="19"/>
      <c r="L18" s="20"/>
      <c r="M18" s="32">
        <f>G16</f>
        <v>23090</v>
      </c>
      <c r="N18" s="33"/>
      <c r="O18" s="2">
        <f>$E$29*12</f>
        <v>32820</v>
      </c>
      <c r="P18" s="2">
        <f>$E$29*12</f>
        <v>32820</v>
      </c>
      <c r="Q18" s="2">
        <f>$E$29*12</f>
        <v>32820</v>
      </c>
      <c r="R18" s="2">
        <f>$E$29*12</f>
        <v>32820</v>
      </c>
      <c r="S18" s="2">
        <f>$E$29*12</f>
        <v>32820</v>
      </c>
    </row>
    <row r="19" spans="4:19" ht="15.75" thickBot="1" x14ac:dyDescent="0.3">
      <c r="I19" s="18" t="s">
        <v>23</v>
      </c>
      <c r="J19" s="19"/>
      <c r="K19" s="19"/>
      <c r="L19" s="20"/>
      <c r="M19" s="32">
        <v>0</v>
      </c>
      <c r="N19" s="33"/>
      <c r="O19" s="3">
        <f>$G$18</f>
        <v>48112.464000000007</v>
      </c>
      <c r="P19" s="3">
        <f>$G$18</f>
        <v>48112.464000000007</v>
      </c>
      <c r="Q19" s="3">
        <f>$G$18</f>
        <v>48112.464000000007</v>
      </c>
      <c r="R19" s="3">
        <f>$G$18</f>
        <v>48112.464000000007</v>
      </c>
      <c r="S19" s="3">
        <f>$G$18</f>
        <v>48112.464000000007</v>
      </c>
    </row>
    <row r="20" spans="4:19" ht="15.75" thickBot="1" x14ac:dyDescent="0.3">
      <c r="D20" s="12" t="s">
        <v>0</v>
      </c>
      <c r="E20" s="13"/>
      <c r="F20" s="13"/>
      <c r="G20" s="14"/>
      <c r="I20" s="18" t="s">
        <v>24</v>
      </c>
      <c r="J20" s="19"/>
      <c r="K20" s="19"/>
      <c r="L20" s="20"/>
      <c r="M20" s="32">
        <f>M19-M18</f>
        <v>-23090</v>
      </c>
      <c r="N20" s="33"/>
      <c r="O20" s="2">
        <f>O19-O18</f>
        <v>15292.464000000007</v>
      </c>
      <c r="P20" s="2">
        <f t="shared" ref="P20:S20" si="0">P19-P18</f>
        <v>15292.464000000007</v>
      </c>
      <c r="Q20" s="2">
        <f t="shared" si="0"/>
        <v>15292.464000000007</v>
      </c>
      <c r="R20" s="2">
        <f t="shared" si="0"/>
        <v>15292.464000000007</v>
      </c>
      <c r="S20" s="2">
        <f t="shared" si="0"/>
        <v>15292.464000000007</v>
      </c>
    </row>
    <row r="21" spans="4:19" ht="15.75" thickBot="1" x14ac:dyDescent="0.3">
      <c r="D21" s="48" t="s">
        <v>1</v>
      </c>
      <c r="E21" s="13">
        <v>800</v>
      </c>
      <c r="F21" s="13"/>
      <c r="G21" s="14"/>
      <c r="I21" s="18" t="s">
        <v>25</v>
      </c>
      <c r="J21" s="19"/>
      <c r="K21" s="19"/>
      <c r="L21" s="20"/>
      <c r="M21" s="34">
        <f>(1+$H$14)^M17</f>
        <v>0.93457943925233644</v>
      </c>
      <c r="N21" s="35"/>
      <c r="O21" s="4">
        <f>(1+$H$14)^O17</f>
        <v>1</v>
      </c>
      <c r="P21" s="4">
        <f>(1+$H$14)^P17</f>
        <v>1.07</v>
      </c>
      <c r="Q21" s="4">
        <f>(1+$H$14)^Q17</f>
        <v>1.1449</v>
      </c>
      <c r="R21" s="4">
        <f>(1+$H$14)^R17</f>
        <v>1.2250430000000001</v>
      </c>
      <c r="S21" s="4">
        <f>(1+$H$14)^S17</f>
        <v>1.31079601</v>
      </c>
    </row>
    <row r="22" spans="4:19" ht="15.75" thickBot="1" x14ac:dyDescent="0.3">
      <c r="D22" s="49" t="s">
        <v>2</v>
      </c>
      <c r="E22" s="1">
        <v>800</v>
      </c>
      <c r="F22" s="1"/>
      <c r="G22" s="47"/>
      <c r="I22" s="18" t="s">
        <v>26</v>
      </c>
      <c r="J22" s="19"/>
      <c r="K22" s="19"/>
      <c r="L22" s="20"/>
      <c r="M22" s="32">
        <f>M20/M21</f>
        <v>-24706.3</v>
      </c>
      <c r="N22" s="33"/>
      <c r="O22" s="5">
        <f>O20/O21</f>
        <v>15292.464000000007</v>
      </c>
      <c r="P22" s="5">
        <f t="shared" ref="P22:S22" si="1">P20/P21</f>
        <v>14292.022429906548</v>
      </c>
      <c r="Q22" s="5">
        <f t="shared" si="1"/>
        <v>13357.030308323878</v>
      </c>
      <c r="R22" s="5">
        <f>R20/R21</f>
        <v>12483.205895629791</v>
      </c>
      <c r="S22" s="5">
        <f t="shared" si="1"/>
        <v>11666.547566009151</v>
      </c>
    </row>
    <row r="23" spans="4:19" ht="15.75" thickBot="1" x14ac:dyDescent="0.3">
      <c r="D23" s="49" t="s">
        <v>3</v>
      </c>
      <c r="E23" s="1">
        <v>800</v>
      </c>
      <c r="F23" s="1"/>
      <c r="G23" s="47"/>
      <c r="I23" s="18" t="s">
        <v>27</v>
      </c>
      <c r="J23" s="19"/>
      <c r="K23" s="19"/>
      <c r="L23" s="20"/>
      <c r="M23" s="6"/>
      <c r="N23" s="6"/>
      <c r="O23" s="6"/>
      <c r="P23" s="6"/>
      <c r="Q23" s="6"/>
      <c r="R23" s="7"/>
      <c r="S23" s="2">
        <f>SUM(M22:S22)</f>
        <v>42384.970199869378</v>
      </c>
    </row>
    <row r="24" spans="4:19" ht="15.75" thickBot="1" x14ac:dyDescent="0.3">
      <c r="D24" s="49" t="s">
        <v>8</v>
      </c>
      <c r="E24" s="1">
        <v>30</v>
      </c>
      <c r="F24" s="1"/>
      <c r="G24" s="47"/>
      <c r="I24" s="21" t="s">
        <v>28</v>
      </c>
      <c r="J24" s="22"/>
      <c r="K24" s="22"/>
      <c r="L24" s="23"/>
      <c r="M24" s="8"/>
      <c r="N24" s="9"/>
      <c r="O24" s="9"/>
      <c r="P24" s="9"/>
      <c r="Q24" s="9"/>
      <c r="R24" s="10"/>
      <c r="S24" s="11">
        <f>S23/SUM(M18+M18)</f>
        <v>0.91782092247443436</v>
      </c>
    </row>
    <row r="25" spans="4:19" ht="15.75" thickBot="1" x14ac:dyDescent="0.3">
      <c r="D25" s="49" t="s">
        <v>7</v>
      </c>
      <c r="E25" s="1">
        <v>100</v>
      </c>
      <c r="F25" s="1"/>
      <c r="G25" s="47"/>
    </row>
    <row r="26" spans="4:19" ht="15.75" thickBot="1" x14ac:dyDescent="0.3">
      <c r="D26" s="49" t="s">
        <v>4</v>
      </c>
      <c r="E26" s="1">
        <v>50</v>
      </c>
      <c r="F26" s="1"/>
      <c r="G26" s="47"/>
      <c r="I26" s="53" t="s">
        <v>10</v>
      </c>
      <c r="J26" s="54"/>
      <c r="K26" s="54"/>
      <c r="L26" s="55"/>
    </row>
    <row r="27" spans="4:19" ht="15.75" thickBot="1" x14ac:dyDescent="0.3">
      <c r="D27" s="49" t="s">
        <v>5</v>
      </c>
      <c r="E27" s="1">
        <v>130</v>
      </c>
      <c r="F27" s="1"/>
      <c r="G27" s="47"/>
      <c r="I27" s="29" t="s">
        <v>11</v>
      </c>
      <c r="J27" s="30"/>
      <c r="K27" s="31"/>
      <c r="L27" s="56">
        <f>E29</f>
        <v>2735</v>
      </c>
    </row>
    <row r="28" spans="4:19" ht="15.75" thickBot="1" x14ac:dyDescent="0.3">
      <c r="D28" s="50" t="s">
        <v>6</v>
      </c>
      <c r="E28" s="16">
        <v>25</v>
      </c>
      <c r="F28" s="16"/>
      <c r="G28" s="17"/>
      <c r="I28" s="29" t="s">
        <v>12</v>
      </c>
      <c r="J28" s="30"/>
      <c r="K28" s="31"/>
      <c r="L28" s="56">
        <v>1275</v>
      </c>
    </row>
    <row r="29" spans="4:19" ht="15.75" thickBot="1" x14ac:dyDescent="0.3">
      <c r="D29" s="51" t="s">
        <v>9</v>
      </c>
      <c r="E29" s="16">
        <f>SUM(E21:G28)</f>
        <v>2735</v>
      </c>
      <c r="F29" s="16"/>
      <c r="G29" s="17"/>
      <c r="I29" s="29" t="s">
        <v>13</v>
      </c>
      <c r="J29" s="30"/>
      <c r="K29" s="31"/>
      <c r="L29" s="56">
        <f>L28*30</f>
        <v>38250</v>
      </c>
    </row>
    <row r="30" spans="4:19" ht="15.75" thickBot="1" x14ac:dyDescent="0.3">
      <c r="I30" s="15" t="s">
        <v>14</v>
      </c>
      <c r="J30" s="16"/>
      <c r="K30" s="17"/>
      <c r="L30" s="52">
        <f>L29+7890</f>
        <v>46140</v>
      </c>
    </row>
    <row r="31" spans="4:19" ht="15.75" thickBot="1" x14ac:dyDescent="0.3">
      <c r="I31" s="29" t="s">
        <v>15</v>
      </c>
      <c r="J31" s="30"/>
      <c r="K31" s="31"/>
      <c r="L31" s="56">
        <f>(L30-L29)*0.1452</f>
        <v>1145.6279999999999</v>
      </c>
    </row>
    <row r="32" spans="4:19" ht="15.75" thickBot="1" x14ac:dyDescent="0.3">
      <c r="I32" s="57"/>
      <c r="J32" s="58" t="s">
        <v>16</v>
      </c>
      <c r="K32" s="52"/>
      <c r="L32" s="52">
        <f>L30-L29-L27-L31</f>
        <v>4009.3720000000003</v>
      </c>
    </row>
  </sheetData>
  <mergeCells count="37">
    <mergeCell ref="D14:G14"/>
    <mergeCell ref="E21:G21"/>
    <mergeCell ref="E22:G22"/>
    <mergeCell ref="E26:G26"/>
    <mergeCell ref="I24:L24"/>
    <mergeCell ref="M24:R24"/>
    <mergeCell ref="I21:L21"/>
    <mergeCell ref="M21:N21"/>
    <mergeCell ref="I22:L22"/>
    <mergeCell ref="M22:N22"/>
    <mergeCell ref="I23:L23"/>
    <mergeCell ref="I18:L18"/>
    <mergeCell ref="M18:N18"/>
    <mergeCell ref="I19:L19"/>
    <mergeCell ref="M19:N19"/>
    <mergeCell ref="I20:L20"/>
    <mergeCell ref="M20:N20"/>
    <mergeCell ref="I16:L17"/>
    <mergeCell ref="M16:N16"/>
    <mergeCell ref="O16:S16"/>
    <mergeCell ref="M17:N17"/>
    <mergeCell ref="D20:G20"/>
    <mergeCell ref="D16:F16"/>
    <mergeCell ref="D17:F17"/>
    <mergeCell ref="D18:F18"/>
    <mergeCell ref="E23:G23"/>
    <mergeCell ref="E24:G24"/>
    <mergeCell ref="E25:G25"/>
    <mergeCell ref="E27:G27"/>
    <mergeCell ref="I30:K30"/>
    <mergeCell ref="I31:K31"/>
    <mergeCell ref="E28:G28"/>
    <mergeCell ref="E29:G29"/>
    <mergeCell ref="I26:L26"/>
    <mergeCell ref="I27:K27"/>
    <mergeCell ref="I28:K28"/>
    <mergeCell ref="I29:K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 Mehic</dc:creator>
  <cp:lastModifiedBy>user</cp:lastModifiedBy>
  <dcterms:created xsi:type="dcterms:W3CDTF">2018-01-08T16:15:33Z</dcterms:created>
  <dcterms:modified xsi:type="dcterms:W3CDTF">2018-10-25T12:40:49Z</dcterms:modified>
</cp:coreProperties>
</file>