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PC\Documents\GitHub\INFO3300-Project2\"/>
    </mc:Choice>
  </mc:AlternateContent>
  <bookViews>
    <workbookView xWindow="0" yWindow="0" windowWidth="21580" windowHeight="9830" activeTab="4"/>
  </bookViews>
  <sheets>
    <sheet name="hello" sheetId="1" r:id="rId1"/>
    <sheet name="US 2013" sheetId="2" r:id="rId2"/>
    <sheet name="2013-full" sheetId="3" r:id="rId3"/>
    <sheet name="US 2012" sheetId="4" r:id="rId4"/>
    <sheet name="US 2011" sheetId="5" r:id="rId5"/>
    <sheet name="US 2010" sheetId="6" r:id="rId6"/>
    <sheet name="US 2009" sheetId="7" r:id="rId7"/>
    <sheet name="US 2008" sheetId="8" r:id="rId8"/>
    <sheet name="US 2007" sheetId="9" r:id="rId9"/>
    <sheet name="sources" sheetId="10" r:id="rId10"/>
  </sheets>
  <calcPr calcId="152511"/>
</workbook>
</file>

<file path=xl/calcChain.xml><?xml version="1.0" encoding="utf-8"?>
<calcChain xmlns="http://schemas.openxmlformats.org/spreadsheetml/2006/main">
  <c r="W94" i="9" l="1"/>
  <c r="T94" i="9"/>
  <c r="S94" i="9"/>
  <c r="M94" i="9"/>
  <c r="L94" i="9"/>
  <c r="K94" i="9"/>
  <c r="W93" i="9"/>
  <c r="T93" i="9"/>
  <c r="S93" i="9"/>
  <c r="L93" i="9"/>
  <c r="K93" i="9"/>
  <c r="M93" i="9" s="1"/>
  <c r="W92" i="9"/>
  <c r="T92" i="9"/>
  <c r="S92" i="9"/>
  <c r="L92" i="9"/>
  <c r="M92" i="9" s="1"/>
  <c r="K92" i="9"/>
  <c r="W91" i="9"/>
  <c r="T91" i="9"/>
  <c r="S91" i="9"/>
  <c r="L91" i="9"/>
  <c r="K91" i="9"/>
  <c r="M91" i="9" s="1"/>
  <c r="W90" i="9"/>
  <c r="T90" i="9"/>
  <c r="S90" i="9"/>
  <c r="M90" i="9"/>
  <c r="L90" i="9"/>
  <c r="K90" i="9"/>
  <c r="W89" i="9"/>
  <c r="T89" i="9"/>
  <c r="S89" i="9"/>
  <c r="L89" i="9"/>
  <c r="K89" i="9"/>
  <c r="M89" i="9" s="1"/>
  <c r="W88" i="9"/>
  <c r="T88" i="9"/>
  <c r="S88" i="9"/>
  <c r="L88" i="9"/>
  <c r="M88" i="9" s="1"/>
  <c r="K88" i="9"/>
  <c r="W87" i="9"/>
  <c r="T87" i="9"/>
  <c r="S87" i="9"/>
  <c r="L87" i="9"/>
  <c r="K87" i="9"/>
  <c r="M87" i="9" s="1"/>
  <c r="W86" i="9"/>
  <c r="T86" i="9"/>
  <c r="S86" i="9"/>
  <c r="M86" i="9"/>
  <c r="L86" i="9"/>
  <c r="K86" i="9"/>
  <c r="W85" i="9"/>
  <c r="T85" i="9"/>
  <c r="S85" i="9"/>
  <c r="L85" i="9"/>
  <c r="K85" i="9"/>
  <c r="M85" i="9" s="1"/>
  <c r="W84" i="9"/>
  <c r="T84" i="9"/>
  <c r="S84" i="9"/>
  <c r="L84" i="9"/>
  <c r="M84" i="9" s="1"/>
  <c r="K84" i="9"/>
  <c r="W83" i="9"/>
  <c r="T83" i="9"/>
  <c r="S83" i="9"/>
  <c r="L83" i="9"/>
  <c r="K83" i="9"/>
  <c r="M83" i="9" s="1"/>
  <c r="W82" i="9"/>
  <c r="T82" i="9"/>
  <c r="S82" i="9"/>
  <c r="M82" i="9"/>
  <c r="L82" i="9"/>
  <c r="K82" i="9"/>
  <c r="W81" i="9"/>
  <c r="T81" i="9"/>
  <c r="S81" i="9"/>
  <c r="L81" i="9"/>
  <c r="K81" i="9"/>
  <c r="M81" i="9" s="1"/>
  <c r="W80" i="9"/>
  <c r="T80" i="9"/>
  <c r="S80" i="9"/>
  <c r="L80" i="9"/>
  <c r="M80" i="9" s="1"/>
  <c r="K80" i="9"/>
  <c r="W79" i="9"/>
  <c r="T79" i="9"/>
  <c r="S79" i="9"/>
  <c r="L79" i="9"/>
  <c r="K79" i="9"/>
  <c r="M79" i="9" s="1"/>
  <c r="W78" i="9"/>
  <c r="T78" i="9"/>
  <c r="S78" i="9"/>
  <c r="M78" i="9"/>
  <c r="L78" i="9"/>
  <c r="K78" i="9"/>
  <c r="W77" i="9"/>
  <c r="T77" i="9"/>
  <c r="S77" i="9"/>
  <c r="L77" i="9"/>
  <c r="K77" i="9"/>
  <c r="M77" i="9" s="1"/>
  <c r="W76" i="9"/>
  <c r="T76" i="9"/>
  <c r="S76" i="9"/>
  <c r="L76" i="9"/>
  <c r="M76" i="9" s="1"/>
  <c r="K76" i="9"/>
  <c r="W75" i="9"/>
  <c r="T75" i="9"/>
  <c r="S75" i="9"/>
  <c r="M75" i="9"/>
  <c r="L75" i="9"/>
  <c r="K75" i="9"/>
  <c r="W74" i="9"/>
  <c r="T74" i="9"/>
  <c r="S74" i="9"/>
  <c r="M74" i="9"/>
  <c r="L74" i="9"/>
  <c r="K74" i="9"/>
  <c r="W73" i="9"/>
  <c r="T73" i="9"/>
  <c r="S73" i="9"/>
  <c r="L73" i="9"/>
  <c r="K73" i="9"/>
  <c r="M73" i="9" s="1"/>
  <c r="W72" i="9"/>
  <c r="T72" i="9"/>
  <c r="S72" i="9"/>
  <c r="L72" i="9"/>
  <c r="M72" i="9" s="1"/>
  <c r="K72" i="9"/>
  <c r="W71" i="9"/>
  <c r="T71" i="9"/>
  <c r="S71" i="9"/>
  <c r="L71" i="9"/>
  <c r="K71" i="9"/>
  <c r="M71" i="9" s="1"/>
  <c r="W70" i="9"/>
  <c r="T70" i="9"/>
  <c r="S70" i="9"/>
  <c r="M70" i="9"/>
  <c r="L70" i="9"/>
  <c r="K70" i="9"/>
  <c r="W69" i="9"/>
  <c r="T69" i="9"/>
  <c r="S69" i="9"/>
  <c r="L69" i="9"/>
  <c r="K69" i="9"/>
  <c r="M69" i="9" s="1"/>
  <c r="W68" i="9"/>
  <c r="T68" i="9"/>
  <c r="S68" i="9"/>
  <c r="L68" i="9"/>
  <c r="M68" i="9" s="1"/>
  <c r="K68" i="9"/>
  <c r="W67" i="9"/>
  <c r="T67" i="9"/>
  <c r="S67" i="9"/>
  <c r="M67" i="9"/>
  <c r="L67" i="9"/>
  <c r="K67" i="9"/>
  <c r="W66" i="9"/>
  <c r="T66" i="9"/>
  <c r="S66" i="9"/>
  <c r="M66" i="9"/>
  <c r="L66" i="9"/>
  <c r="K66" i="9"/>
  <c r="W65" i="9"/>
  <c r="T65" i="9"/>
  <c r="S65" i="9"/>
  <c r="L65" i="9"/>
  <c r="K65" i="9"/>
  <c r="M65" i="9" s="1"/>
  <c r="W64" i="9"/>
  <c r="T64" i="9"/>
  <c r="S64" i="9"/>
  <c r="L64" i="9"/>
  <c r="M64" i="9" s="1"/>
  <c r="K64" i="9"/>
  <c r="W63" i="9"/>
  <c r="T63" i="9"/>
  <c r="S63" i="9"/>
  <c r="L63" i="9"/>
  <c r="K63" i="9"/>
  <c r="M63" i="9" s="1"/>
  <c r="W62" i="9"/>
  <c r="M62" i="9"/>
  <c r="K62" i="9"/>
  <c r="W61" i="9"/>
  <c r="T61" i="9"/>
  <c r="S61" i="9"/>
  <c r="L61" i="9"/>
  <c r="K61" i="9"/>
  <c r="M61" i="9" s="1"/>
  <c r="W60" i="9"/>
  <c r="T60" i="9"/>
  <c r="S60" i="9"/>
  <c r="M60" i="9"/>
  <c r="K60" i="9"/>
  <c r="W59" i="9"/>
  <c r="T59" i="9"/>
  <c r="S59" i="9"/>
  <c r="L59" i="9"/>
  <c r="K59" i="9"/>
  <c r="M59" i="9" s="1"/>
  <c r="W58" i="9"/>
  <c r="T58" i="9"/>
  <c r="S58" i="9"/>
  <c r="L58" i="9"/>
  <c r="K58" i="9"/>
  <c r="M58" i="9" s="1"/>
  <c r="W57" i="9"/>
  <c r="T57" i="9"/>
  <c r="S57" i="9"/>
  <c r="L57" i="9"/>
  <c r="K57" i="9"/>
  <c r="M57" i="9" s="1"/>
  <c r="W56" i="9"/>
  <c r="T56" i="9"/>
  <c r="S56" i="9"/>
  <c r="M56" i="9"/>
  <c r="L56" i="9"/>
  <c r="K56" i="9"/>
  <c r="W55" i="9"/>
  <c r="T55" i="9"/>
  <c r="S55" i="9"/>
  <c r="L55" i="9"/>
  <c r="K55" i="9"/>
  <c r="M55" i="9" s="1"/>
  <c r="W54" i="9"/>
  <c r="T54" i="9"/>
  <c r="S54" i="9"/>
  <c r="L54" i="9"/>
  <c r="K54" i="9"/>
  <c r="M54" i="9" s="1"/>
  <c r="W53" i="9"/>
  <c r="T53" i="9"/>
  <c r="S53" i="9"/>
  <c r="L53" i="9"/>
  <c r="K53" i="9"/>
  <c r="M53" i="9" s="1"/>
  <c r="W52" i="9"/>
  <c r="T52" i="9"/>
  <c r="S52" i="9"/>
  <c r="M52" i="9"/>
  <c r="L52" i="9"/>
  <c r="K52" i="9"/>
  <c r="W51" i="9"/>
  <c r="T51" i="9"/>
  <c r="S51" i="9"/>
  <c r="L51" i="9"/>
  <c r="K51" i="9"/>
  <c r="M51" i="9" s="1"/>
  <c r="W50" i="9"/>
  <c r="T50" i="9"/>
  <c r="S50" i="9"/>
  <c r="L50" i="9"/>
  <c r="K50" i="9"/>
  <c r="M50" i="9" s="1"/>
  <c r="W49" i="9"/>
  <c r="T49" i="9"/>
  <c r="S49" i="9"/>
  <c r="L49" i="9"/>
  <c r="K49" i="9"/>
  <c r="M49" i="9" s="1"/>
  <c r="W48" i="9"/>
  <c r="T48" i="9"/>
  <c r="S48" i="9"/>
  <c r="M48" i="9"/>
  <c r="L48" i="9"/>
  <c r="K48" i="9"/>
  <c r="W47" i="9"/>
  <c r="T47" i="9"/>
  <c r="S47" i="9"/>
  <c r="L47" i="9"/>
  <c r="K47" i="9"/>
  <c r="M47" i="9" s="1"/>
  <c r="W46" i="9"/>
  <c r="T46" i="9"/>
  <c r="S46" i="9"/>
  <c r="L46" i="9"/>
  <c r="K46" i="9"/>
  <c r="M46" i="9" s="1"/>
  <c r="W45" i="9"/>
  <c r="T45" i="9"/>
  <c r="S45" i="9"/>
  <c r="L45" i="9"/>
  <c r="K45" i="9"/>
  <c r="M45" i="9" s="1"/>
  <c r="W44" i="9"/>
  <c r="T44" i="9"/>
  <c r="S44" i="9"/>
  <c r="M44" i="9"/>
  <c r="L44" i="9"/>
  <c r="K44" i="9"/>
  <c r="W43" i="9"/>
  <c r="T43" i="9"/>
  <c r="S43" i="9"/>
  <c r="L43" i="9"/>
  <c r="K43" i="9"/>
  <c r="M43" i="9" s="1"/>
  <c r="W42" i="9"/>
  <c r="T42" i="9"/>
  <c r="S42" i="9"/>
  <c r="L42" i="9"/>
  <c r="K42" i="9"/>
  <c r="M42" i="9" s="1"/>
  <c r="W41" i="9"/>
  <c r="T41" i="9"/>
  <c r="S41" i="9"/>
  <c r="L41" i="9"/>
  <c r="K41" i="9"/>
  <c r="M41" i="9" s="1"/>
  <c r="W40" i="9"/>
  <c r="T40" i="9"/>
  <c r="S40" i="9"/>
  <c r="M40" i="9"/>
  <c r="L40" i="9"/>
  <c r="K40" i="9"/>
  <c r="W39" i="9"/>
  <c r="T39" i="9"/>
  <c r="S39" i="9"/>
  <c r="L39" i="9"/>
  <c r="K39" i="9"/>
  <c r="M39" i="9" s="1"/>
  <c r="W38" i="9"/>
  <c r="T38" i="9"/>
  <c r="S38" i="9"/>
  <c r="L38" i="9"/>
  <c r="K38" i="9"/>
  <c r="M38" i="9" s="1"/>
  <c r="W37" i="9"/>
  <c r="T37" i="9"/>
  <c r="S37" i="9"/>
  <c r="L37" i="9"/>
  <c r="K37" i="9"/>
  <c r="M37" i="9" s="1"/>
  <c r="W36" i="9"/>
  <c r="T36" i="9"/>
  <c r="S36" i="9"/>
  <c r="M36" i="9"/>
  <c r="L36" i="9"/>
  <c r="K36" i="9"/>
  <c r="W35" i="9"/>
  <c r="T35" i="9"/>
  <c r="S35" i="9"/>
  <c r="L35" i="9"/>
  <c r="K35" i="9"/>
  <c r="M35" i="9" s="1"/>
  <c r="W34" i="9"/>
  <c r="T34" i="9"/>
  <c r="S34" i="9"/>
  <c r="L34" i="9"/>
  <c r="K34" i="9"/>
  <c r="M34" i="9" s="1"/>
  <c r="W33" i="9"/>
  <c r="T33" i="9"/>
  <c r="S33" i="9"/>
  <c r="L33" i="9"/>
  <c r="K33" i="9"/>
  <c r="M33" i="9" s="1"/>
  <c r="W32" i="9"/>
  <c r="T32" i="9"/>
  <c r="S32" i="9"/>
  <c r="M32" i="9"/>
  <c r="L32" i="9"/>
  <c r="K32" i="9"/>
  <c r="W31" i="9"/>
  <c r="T31" i="9"/>
  <c r="S31" i="9"/>
  <c r="L31" i="9"/>
  <c r="K31" i="9"/>
  <c r="M31" i="9" s="1"/>
  <c r="W30" i="9"/>
  <c r="T30" i="9"/>
  <c r="S30" i="9"/>
  <c r="L30" i="9"/>
  <c r="K30" i="9"/>
  <c r="M30" i="9" s="1"/>
  <c r="W29" i="9"/>
  <c r="T29" i="9"/>
  <c r="S29" i="9"/>
  <c r="L29" i="9"/>
  <c r="K29" i="9"/>
  <c r="M29" i="9" s="1"/>
  <c r="W28" i="9"/>
  <c r="T28" i="9"/>
  <c r="S28" i="9"/>
  <c r="M28" i="9"/>
  <c r="L28" i="9"/>
  <c r="K28" i="9"/>
  <c r="W27" i="9"/>
  <c r="T27" i="9"/>
  <c r="S27" i="9"/>
  <c r="L27" i="9"/>
  <c r="K27" i="9"/>
  <c r="M27" i="9" s="1"/>
  <c r="W26" i="9"/>
  <c r="T26" i="9"/>
  <c r="S26" i="9"/>
  <c r="L26" i="9"/>
  <c r="K26" i="9"/>
  <c r="M26" i="9" s="1"/>
  <c r="W25" i="9"/>
  <c r="T25" i="9"/>
  <c r="S25" i="9"/>
  <c r="L25" i="9"/>
  <c r="K25" i="9"/>
  <c r="M25" i="9" s="1"/>
  <c r="W24" i="9"/>
  <c r="T24" i="9"/>
  <c r="S24" i="9"/>
  <c r="M24" i="9"/>
  <c r="L24" i="9"/>
  <c r="K24" i="9"/>
  <c r="W23" i="9"/>
  <c r="T23" i="9"/>
  <c r="S23" i="9"/>
  <c r="L23" i="9"/>
  <c r="K23" i="9"/>
  <c r="M23" i="9" s="1"/>
  <c r="W22" i="9"/>
  <c r="T22" i="9"/>
  <c r="S22" i="9"/>
  <c r="L22" i="9"/>
  <c r="K22" i="9"/>
  <c r="M22" i="9" s="1"/>
  <c r="W21" i="9"/>
  <c r="T21" i="9"/>
  <c r="S21" i="9"/>
  <c r="L21" i="9"/>
  <c r="K21" i="9"/>
  <c r="M21" i="9" s="1"/>
  <c r="W20" i="9"/>
  <c r="T20" i="9"/>
  <c r="S20" i="9"/>
  <c r="M20" i="9"/>
  <c r="L20" i="9"/>
  <c r="K20" i="9"/>
  <c r="W19" i="9"/>
  <c r="T19" i="9"/>
  <c r="S19" i="9"/>
  <c r="L19" i="9"/>
  <c r="K19" i="9"/>
  <c r="M19" i="9" s="1"/>
  <c r="W18" i="9"/>
  <c r="T18" i="9"/>
  <c r="S18" i="9"/>
  <c r="L18" i="9"/>
  <c r="K18" i="9"/>
  <c r="M18" i="9" s="1"/>
  <c r="W17" i="9"/>
  <c r="T17" i="9"/>
  <c r="S17" i="9"/>
  <c r="L17" i="9"/>
  <c r="K17" i="9"/>
  <c r="M17" i="9" s="1"/>
  <c r="W16" i="9"/>
  <c r="T16" i="9"/>
  <c r="S16" i="9"/>
  <c r="M16" i="9"/>
  <c r="L16" i="9"/>
  <c r="K16" i="9"/>
  <c r="W15" i="9"/>
  <c r="T15" i="9"/>
  <c r="S15" i="9"/>
  <c r="L15" i="9"/>
  <c r="K15" i="9"/>
  <c r="M15" i="9" s="1"/>
  <c r="W14" i="9"/>
  <c r="T14" i="9"/>
  <c r="S14" i="9"/>
  <c r="L14" i="9"/>
  <c r="K14" i="9"/>
  <c r="M14" i="9" s="1"/>
  <c r="W13" i="9"/>
  <c r="T13" i="9"/>
  <c r="S13" i="9"/>
  <c r="L13" i="9"/>
  <c r="K13" i="9"/>
  <c r="M13" i="9" s="1"/>
  <c r="W12" i="9"/>
  <c r="T12" i="9"/>
  <c r="S12" i="9"/>
  <c r="M12" i="9"/>
  <c r="L12" i="9"/>
  <c r="K12" i="9"/>
  <c r="W11" i="9"/>
  <c r="T11" i="9"/>
  <c r="S11" i="9"/>
  <c r="L11" i="9"/>
  <c r="K11" i="9"/>
  <c r="K3" i="9" s="1"/>
  <c r="W10" i="9"/>
  <c r="T10" i="9"/>
  <c r="S10" i="9"/>
  <c r="L10" i="9"/>
  <c r="K10" i="9"/>
  <c r="M10" i="9" s="1"/>
  <c r="W9" i="9"/>
  <c r="T9" i="9"/>
  <c r="S9" i="9"/>
  <c r="L9" i="9"/>
  <c r="K9" i="9"/>
  <c r="M9" i="9" s="1"/>
  <c r="W8" i="9"/>
  <c r="M8" i="9"/>
  <c r="K8" i="9"/>
  <c r="W7" i="9"/>
  <c r="T7" i="9"/>
  <c r="S7" i="9"/>
  <c r="L7" i="9"/>
  <c r="K7" i="9"/>
  <c r="M7" i="9" s="1"/>
  <c r="W6" i="9"/>
  <c r="T6" i="9"/>
  <c r="S6" i="9"/>
  <c r="M6" i="9"/>
  <c r="L6" i="9"/>
  <c r="K6" i="9"/>
  <c r="W5" i="9"/>
  <c r="T5" i="9"/>
  <c r="S5" i="9"/>
  <c r="S3" i="9" s="1"/>
  <c r="L5" i="9"/>
  <c r="K5" i="9"/>
  <c r="M5" i="9" s="1"/>
  <c r="W4" i="9"/>
  <c r="T4" i="9"/>
  <c r="S4" i="9"/>
  <c r="L4" i="9"/>
  <c r="M4" i="9" s="1"/>
  <c r="K4" i="9"/>
  <c r="T3" i="9"/>
  <c r="N3" i="9"/>
  <c r="H3" i="9"/>
  <c r="G3" i="9"/>
  <c r="D3" i="9"/>
  <c r="C3" i="9"/>
  <c r="Y151" i="8"/>
  <c r="L151" i="8" s="1"/>
  <c r="K151" i="8"/>
  <c r="M151" i="8" s="1"/>
  <c r="Y150" i="8"/>
  <c r="L150" i="8" s="1"/>
  <c r="M150" i="8" s="1"/>
  <c r="S150" i="8"/>
  <c r="K150" i="8"/>
  <c r="Y149" i="8"/>
  <c r="S149" i="8"/>
  <c r="K149" i="8"/>
  <c r="M149" i="8" s="1"/>
  <c r="Y148" i="8"/>
  <c r="L148" i="8" s="1"/>
  <c r="M148" i="8" s="1"/>
  <c r="S148" i="8"/>
  <c r="K148" i="8"/>
  <c r="Y147" i="8"/>
  <c r="S147" i="8"/>
  <c r="L147" i="8"/>
  <c r="K147" i="8"/>
  <c r="M147" i="8" s="1"/>
  <c r="Y146" i="8"/>
  <c r="L146" i="8" s="1"/>
  <c r="S146" i="8"/>
  <c r="K146" i="8"/>
  <c r="Y145" i="8"/>
  <c r="L145" i="8" s="1"/>
  <c r="M145" i="8" s="1"/>
  <c r="S145" i="8"/>
  <c r="K145" i="8"/>
  <c r="Y144" i="8"/>
  <c r="S144" i="8"/>
  <c r="L144" i="8"/>
  <c r="K144" i="8"/>
  <c r="M144" i="8" s="1"/>
  <c r="Y143" i="8"/>
  <c r="L143" i="8" s="1"/>
  <c r="M143" i="8" s="1"/>
  <c r="S143" i="8"/>
  <c r="K143" i="8"/>
  <c r="Y142" i="8"/>
  <c r="S142" i="8"/>
  <c r="M142" i="8"/>
  <c r="L142" i="8"/>
  <c r="K142" i="8"/>
  <c r="Y141" i="8"/>
  <c r="L141" i="8" s="1"/>
  <c r="S141" i="8"/>
  <c r="K141" i="8"/>
  <c r="M141" i="8" s="1"/>
  <c r="Y140" i="8"/>
  <c r="L140" i="8" s="1"/>
  <c r="M140" i="8" s="1"/>
  <c r="K140" i="8"/>
  <c r="Y139" i="8"/>
  <c r="S139" i="8"/>
  <c r="L139" i="8"/>
  <c r="K139" i="8"/>
  <c r="M139" i="8" s="1"/>
  <c r="Y138" i="8"/>
  <c r="L138" i="8" s="1"/>
  <c r="M138" i="8" s="1"/>
  <c r="S138" i="8"/>
  <c r="K138" i="8"/>
  <c r="Y137" i="8"/>
  <c r="S137" i="8"/>
  <c r="M137" i="8"/>
  <c r="L137" i="8"/>
  <c r="K137" i="8"/>
  <c r="Y136" i="8"/>
  <c r="L136" i="8" s="1"/>
  <c r="S136" i="8"/>
  <c r="K136" i="8"/>
  <c r="M136" i="8" s="1"/>
  <c r="Y135" i="8"/>
  <c r="L135" i="8" s="1"/>
  <c r="M135" i="8" s="1"/>
  <c r="S135" i="8"/>
  <c r="K135" i="8"/>
  <c r="Y134" i="8"/>
  <c r="S134" i="8"/>
  <c r="L134" i="8"/>
  <c r="K134" i="8"/>
  <c r="Y133" i="8"/>
  <c r="L133" i="8"/>
  <c r="K133" i="8"/>
  <c r="Y132" i="8"/>
  <c r="S132" i="8"/>
  <c r="L132" i="8"/>
  <c r="K132" i="8"/>
  <c r="M132" i="8" s="1"/>
  <c r="Y131" i="8"/>
  <c r="L131" i="8" s="1"/>
  <c r="S131" i="8"/>
  <c r="K131" i="8"/>
  <c r="Y130" i="8"/>
  <c r="L130" i="8" s="1"/>
  <c r="M130" i="8" s="1"/>
  <c r="S130" i="8"/>
  <c r="K130" i="8"/>
  <c r="Y129" i="8"/>
  <c r="L129" i="8"/>
  <c r="K129" i="8"/>
  <c r="M129" i="8" s="1"/>
  <c r="Y128" i="8"/>
  <c r="L128" i="8" s="1"/>
  <c r="M128" i="8" s="1"/>
  <c r="S128" i="8"/>
  <c r="K128" i="8"/>
  <c r="Y127" i="8"/>
  <c r="S127" i="8"/>
  <c r="L127" i="8"/>
  <c r="K127" i="8"/>
  <c r="M127" i="8" s="1"/>
  <c r="Y126" i="8"/>
  <c r="L126" i="8" s="1"/>
  <c r="M126" i="8" s="1"/>
  <c r="K126" i="8"/>
  <c r="Y125" i="8"/>
  <c r="S125" i="8"/>
  <c r="M125" i="8"/>
  <c r="L125" i="8"/>
  <c r="K125" i="8"/>
  <c r="Y124" i="8"/>
  <c r="L124" i="8" s="1"/>
  <c r="S124" i="8"/>
  <c r="K124" i="8"/>
  <c r="M124" i="8" s="1"/>
  <c r="Y123" i="8"/>
  <c r="L123" i="8" s="1"/>
  <c r="M123" i="8" s="1"/>
  <c r="S123" i="8"/>
  <c r="K123" i="8"/>
  <c r="Y122" i="8"/>
  <c r="S122" i="8"/>
  <c r="L122" i="8"/>
  <c r="K122" i="8"/>
  <c r="Y121" i="8"/>
  <c r="L121" i="8" s="1"/>
  <c r="S121" i="8"/>
  <c r="K121" i="8"/>
  <c r="M121" i="8" s="1"/>
  <c r="Y120" i="8"/>
  <c r="L120" i="8" s="1"/>
  <c r="M120" i="8" s="1"/>
  <c r="W120" i="8"/>
  <c r="K120" i="8"/>
  <c r="Y119" i="8"/>
  <c r="S119" i="8"/>
  <c r="L119" i="8"/>
  <c r="K119" i="8"/>
  <c r="M119" i="8" s="1"/>
  <c r="Y118" i="8"/>
  <c r="L118" i="8" s="1"/>
  <c r="M118" i="8" s="1"/>
  <c r="S118" i="8"/>
  <c r="K118" i="8"/>
  <c r="Y117" i="8"/>
  <c r="S117" i="8"/>
  <c r="M117" i="8"/>
  <c r="L117" i="8"/>
  <c r="K117" i="8"/>
  <c r="Y116" i="8"/>
  <c r="L116" i="8" s="1"/>
  <c r="S116" i="8"/>
  <c r="K116" i="8"/>
  <c r="Y115" i="8"/>
  <c r="L115" i="8" s="1"/>
  <c r="M115" i="8" s="1"/>
  <c r="S115" i="8"/>
  <c r="K115" i="8"/>
  <c r="Y114" i="8"/>
  <c r="S114" i="8"/>
  <c r="L114" i="8"/>
  <c r="K114" i="8"/>
  <c r="Y113" i="8"/>
  <c r="L113" i="8" s="1"/>
  <c r="S113" i="8"/>
  <c r="K113" i="8"/>
  <c r="M113" i="8" s="1"/>
  <c r="Y112" i="8"/>
  <c r="L112" i="8" s="1"/>
  <c r="M112" i="8" s="1"/>
  <c r="S112" i="8"/>
  <c r="K112" i="8"/>
  <c r="Y111" i="8"/>
  <c r="S111" i="8"/>
  <c r="L111" i="8"/>
  <c r="K111" i="8"/>
  <c r="M111" i="8" s="1"/>
  <c r="Y110" i="8"/>
  <c r="L110" i="8" s="1"/>
  <c r="M110" i="8" s="1"/>
  <c r="S110" i="8"/>
  <c r="K110" i="8"/>
  <c r="Y109" i="8"/>
  <c r="S109" i="8"/>
  <c r="M109" i="8"/>
  <c r="L109" i="8"/>
  <c r="K109" i="8"/>
  <c r="Y108" i="8"/>
  <c r="L108" i="8" s="1"/>
  <c r="S108" i="8"/>
  <c r="K108" i="8"/>
  <c r="M108" i="8" s="1"/>
  <c r="Y107" i="8"/>
  <c r="L107" i="8" s="1"/>
  <c r="M107" i="8" s="1"/>
  <c r="S107" i="8"/>
  <c r="K107" i="8"/>
  <c r="Y106" i="8"/>
  <c r="S106" i="8"/>
  <c r="L106" i="8"/>
  <c r="K106" i="8"/>
  <c r="Y105" i="8"/>
  <c r="L105" i="8" s="1"/>
  <c r="S105" i="8"/>
  <c r="K105" i="8"/>
  <c r="M105" i="8" s="1"/>
  <c r="Y104" i="8"/>
  <c r="S104" i="8"/>
  <c r="M104" i="8"/>
  <c r="K104" i="8"/>
  <c r="Y103" i="8"/>
  <c r="L103" i="8" s="1"/>
  <c r="S103" i="8"/>
  <c r="K103" i="8"/>
  <c r="Y102" i="8"/>
  <c r="L102" i="8" s="1"/>
  <c r="M102" i="8" s="1"/>
  <c r="S102" i="8"/>
  <c r="K102" i="8"/>
  <c r="Y101" i="8"/>
  <c r="S101" i="8"/>
  <c r="L101" i="8"/>
  <c r="K101" i="8"/>
  <c r="M101" i="8" s="1"/>
  <c r="Y100" i="8"/>
  <c r="L100" i="8" s="1"/>
  <c r="S100" i="8"/>
  <c r="K100" i="8"/>
  <c r="M100" i="8" s="1"/>
  <c r="Y99" i="8"/>
  <c r="L99" i="8" s="1"/>
  <c r="M99" i="8" s="1"/>
  <c r="S99" i="8"/>
  <c r="K99" i="8"/>
  <c r="Y98" i="8"/>
  <c r="S98" i="8"/>
  <c r="L98" i="8"/>
  <c r="K98" i="8"/>
  <c r="M98" i="8" s="1"/>
  <c r="Y97" i="8"/>
  <c r="L97" i="8" s="1"/>
  <c r="M97" i="8" s="1"/>
  <c r="S97" i="8"/>
  <c r="K97" i="8"/>
  <c r="Y96" i="8"/>
  <c r="S96" i="8"/>
  <c r="M96" i="8"/>
  <c r="L96" i="8"/>
  <c r="K96" i="8"/>
  <c r="Y95" i="8"/>
  <c r="L95" i="8" s="1"/>
  <c r="S95" i="8"/>
  <c r="K95" i="8"/>
  <c r="Y94" i="8"/>
  <c r="L94" i="8" s="1"/>
  <c r="M94" i="8" s="1"/>
  <c r="S94" i="8"/>
  <c r="K94" i="8"/>
  <c r="Y93" i="8"/>
  <c r="S93" i="8"/>
  <c r="L93" i="8"/>
  <c r="K93" i="8"/>
  <c r="Y92" i="8"/>
  <c r="L92" i="8" s="1"/>
  <c r="S92" i="8"/>
  <c r="K92" i="8"/>
  <c r="Y91" i="8"/>
  <c r="L91" i="8" s="1"/>
  <c r="M91" i="8" s="1"/>
  <c r="S91" i="8"/>
  <c r="K91" i="8"/>
  <c r="Y90" i="8"/>
  <c r="S90" i="8"/>
  <c r="L90" i="8"/>
  <c r="K90" i="8"/>
  <c r="M90" i="8" s="1"/>
  <c r="Y89" i="8"/>
  <c r="L89" i="8" s="1"/>
  <c r="M89" i="8" s="1"/>
  <c r="K89" i="8"/>
  <c r="Y88" i="8"/>
  <c r="S88" i="8"/>
  <c r="L88" i="8"/>
  <c r="K88" i="8"/>
  <c r="Y87" i="8"/>
  <c r="L87" i="8" s="1"/>
  <c r="S87" i="8"/>
  <c r="K87" i="8"/>
  <c r="M87" i="8" s="1"/>
  <c r="Y86" i="8"/>
  <c r="L86" i="8" s="1"/>
  <c r="M86" i="8" s="1"/>
  <c r="S86" i="8"/>
  <c r="K86" i="8"/>
  <c r="Y85" i="8"/>
  <c r="L85" i="8"/>
  <c r="K85" i="8"/>
  <c r="M85" i="8" s="1"/>
  <c r="Y84" i="8"/>
  <c r="L84" i="8" s="1"/>
  <c r="M84" i="8" s="1"/>
  <c r="S84" i="8"/>
  <c r="K84" i="8"/>
  <c r="Y83" i="8"/>
  <c r="S83" i="8"/>
  <c r="L83" i="8"/>
  <c r="K83" i="8"/>
  <c r="Y82" i="8"/>
  <c r="L82" i="8" s="1"/>
  <c r="M82" i="8" s="1"/>
  <c r="K82" i="8"/>
  <c r="Y81" i="8"/>
  <c r="S81" i="8"/>
  <c r="M81" i="8"/>
  <c r="L81" i="8"/>
  <c r="K81" i="8"/>
  <c r="Y80" i="8"/>
  <c r="L80" i="8" s="1"/>
  <c r="S80" i="8"/>
  <c r="K80" i="8"/>
  <c r="M80" i="8" s="1"/>
  <c r="Y79" i="8"/>
  <c r="L79" i="8" s="1"/>
  <c r="M79" i="8" s="1"/>
  <c r="S79" i="8"/>
  <c r="K79" i="8"/>
  <c r="Y78" i="8"/>
  <c r="S78" i="8"/>
  <c r="L78" i="8"/>
  <c r="K78" i="8"/>
  <c r="M78" i="8" s="1"/>
  <c r="Y77" i="8"/>
  <c r="L77" i="8" s="1"/>
  <c r="S77" i="8"/>
  <c r="K77" i="8"/>
  <c r="M77" i="8" s="1"/>
  <c r="Y76" i="8"/>
  <c r="L76" i="8" s="1"/>
  <c r="M76" i="8" s="1"/>
  <c r="S76" i="8"/>
  <c r="K76" i="8"/>
  <c r="Y75" i="8"/>
  <c r="S75" i="8"/>
  <c r="L75" i="8"/>
  <c r="K75" i="8"/>
  <c r="M75" i="8" s="1"/>
  <c r="Y74" i="8"/>
  <c r="L74" i="8" s="1"/>
  <c r="M74" i="8" s="1"/>
  <c r="S74" i="8"/>
  <c r="K74" i="8"/>
  <c r="Y73" i="8"/>
  <c r="S73" i="8"/>
  <c r="M73" i="8"/>
  <c r="L73" i="8"/>
  <c r="K73" i="8"/>
  <c r="Y72" i="8"/>
  <c r="L72" i="8" s="1"/>
  <c r="S72" i="8"/>
  <c r="K72" i="8"/>
  <c r="M72" i="8" s="1"/>
  <c r="Y71" i="8"/>
  <c r="L71" i="8" s="1"/>
  <c r="M71" i="8" s="1"/>
  <c r="S71" i="8"/>
  <c r="K71" i="8"/>
  <c r="Y70" i="8"/>
  <c r="S70" i="8"/>
  <c r="L70" i="8"/>
  <c r="K70" i="8"/>
  <c r="Y69" i="8"/>
  <c r="S69" i="8"/>
  <c r="K69" i="8"/>
  <c r="M69" i="8" s="1"/>
  <c r="Y68" i="8"/>
  <c r="S68" i="8"/>
  <c r="M68" i="8"/>
  <c r="L68" i="8"/>
  <c r="K68" i="8"/>
  <c r="Y67" i="8"/>
  <c r="L67" i="8" s="1"/>
  <c r="S67" i="8"/>
  <c r="K67" i="8"/>
  <c r="Y66" i="8"/>
  <c r="L66" i="8" s="1"/>
  <c r="M66" i="8" s="1"/>
  <c r="S66" i="8"/>
  <c r="K66" i="8"/>
  <c r="Y65" i="8"/>
  <c r="S65" i="8"/>
  <c r="L65" i="8"/>
  <c r="K65" i="8"/>
  <c r="Y64" i="8"/>
  <c r="L64" i="8" s="1"/>
  <c r="S64" i="8"/>
  <c r="K64" i="8"/>
  <c r="M64" i="8" s="1"/>
  <c r="Y63" i="8"/>
  <c r="S63" i="8"/>
  <c r="M63" i="8"/>
  <c r="L63" i="8"/>
  <c r="K63" i="8"/>
  <c r="Y62" i="8"/>
  <c r="S62" i="8"/>
  <c r="L62" i="8"/>
  <c r="K62" i="8"/>
  <c r="M62" i="8" s="1"/>
  <c r="Y61" i="8"/>
  <c r="L61" i="8" s="1"/>
  <c r="M61" i="8" s="1"/>
  <c r="S61" i="8"/>
  <c r="K61" i="8"/>
  <c r="Y60" i="8"/>
  <c r="S60" i="8"/>
  <c r="M60" i="8"/>
  <c r="L60" i="8"/>
  <c r="K60" i="8"/>
  <c r="Y59" i="8"/>
  <c r="L59" i="8" s="1"/>
  <c r="K59" i="8"/>
  <c r="Y58" i="8"/>
  <c r="S58" i="8"/>
  <c r="M58" i="8"/>
  <c r="L58" i="8"/>
  <c r="K58" i="8"/>
  <c r="Y57" i="8"/>
  <c r="S57" i="8"/>
  <c r="L57" i="8"/>
  <c r="K57" i="8"/>
  <c r="M57" i="8" s="1"/>
  <c r="Y56" i="8"/>
  <c r="L56" i="8" s="1"/>
  <c r="M56" i="8" s="1"/>
  <c r="S56" i="8"/>
  <c r="K56" i="8"/>
  <c r="Y55" i="8"/>
  <c r="S55" i="8"/>
  <c r="M55" i="8"/>
  <c r="L55" i="8"/>
  <c r="K55" i="8"/>
  <c r="Y54" i="8"/>
  <c r="L54" i="8" s="1"/>
  <c r="S54" i="8"/>
  <c r="K54" i="8"/>
  <c r="M54" i="8" s="1"/>
  <c r="Y53" i="8"/>
  <c r="L53" i="8" s="1"/>
  <c r="M53" i="8" s="1"/>
  <c r="S53" i="8"/>
  <c r="K53" i="8"/>
  <c r="Y52" i="8"/>
  <c r="S52" i="8"/>
  <c r="L52" i="8"/>
  <c r="K52" i="8"/>
  <c r="Y51" i="8"/>
  <c r="L51" i="8" s="1"/>
  <c r="S51" i="8"/>
  <c r="K51" i="8"/>
  <c r="S50" i="8"/>
  <c r="M50" i="8"/>
  <c r="L50" i="8"/>
  <c r="K50" i="8"/>
  <c r="Y49" i="8"/>
  <c r="L49" i="8" s="1"/>
  <c r="S49" i="8"/>
  <c r="K49" i="8"/>
  <c r="M49" i="8" s="1"/>
  <c r="Y48" i="8"/>
  <c r="L48" i="8" s="1"/>
  <c r="M48" i="8" s="1"/>
  <c r="S48" i="8"/>
  <c r="K48" i="8"/>
  <c r="Y47" i="8"/>
  <c r="S47" i="8"/>
  <c r="L47" i="8"/>
  <c r="K47" i="8"/>
  <c r="M47" i="8" s="1"/>
  <c r="Y46" i="8"/>
  <c r="L46" i="8" s="1"/>
  <c r="S46" i="8"/>
  <c r="K46" i="8"/>
  <c r="M46" i="8" s="1"/>
  <c r="Y45" i="8"/>
  <c r="S45" i="8"/>
  <c r="M45" i="8"/>
  <c r="L45" i="8"/>
  <c r="K45" i="8"/>
  <c r="Y44" i="8"/>
  <c r="S44" i="8"/>
  <c r="L44" i="8"/>
  <c r="K44" i="8"/>
  <c r="M44" i="8" s="1"/>
  <c r="Y43" i="8"/>
  <c r="L43" i="8" s="1"/>
  <c r="M43" i="8" s="1"/>
  <c r="S43" i="8"/>
  <c r="K43" i="8"/>
  <c r="Y42" i="8"/>
  <c r="S42" i="8"/>
  <c r="M42" i="8"/>
  <c r="L42" i="8"/>
  <c r="K42" i="8"/>
  <c r="Y41" i="8"/>
  <c r="L41" i="8" s="1"/>
  <c r="S41" i="8"/>
  <c r="K41" i="8"/>
  <c r="Y40" i="8"/>
  <c r="L40" i="8" s="1"/>
  <c r="M40" i="8" s="1"/>
  <c r="S40" i="8"/>
  <c r="K40" i="8"/>
  <c r="Y39" i="8"/>
  <c r="S39" i="8"/>
  <c r="K39" i="8"/>
  <c r="M39" i="8" s="1"/>
  <c r="Y38" i="8"/>
  <c r="L38" i="8" s="1"/>
  <c r="M38" i="8" s="1"/>
  <c r="S38" i="8"/>
  <c r="K38" i="8"/>
  <c r="Y37" i="8"/>
  <c r="S37" i="8"/>
  <c r="M37" i="8"/>
  <c r="L37" i="8"/>
  <c r="K37" i="8"/>
  <c r="Y36" i="8"/>
  <c r="L36" i="8" s="1"/>
  <c r="S36" i="8"/>
  <c r="K36" i="8"/>
  <c r="M36" i="8" s="1"/>
  <c r="Y35" i="8"/>
  <c r="L35" i="8" s="1"/>
  <c r="M35" i="8" s="1"/>
  <c r="S35" i="8"/>
  <c r="K35" i="8"/>
  <c r="Y34" i="8"/>
  <c r="L34" i="8"/>
  <c r="K34" i="8"/>
  <c r="M34" i="8" s="1"/>
  <c r="Y33" i="8"/>
  <c r="L33" i="8" s="1"/>
  <c r="M33" i="8" s="1"/>
  <c r="S33" i="8"/>
  <c r="K33" i="8"/>
  <c r="Y32" i="8"/>
  <c r="K32" i="8"/>
  <c r="M32" i="8" s="1"/>
  <c r="Y31" i="8"/>
  <c r="L31" i="8" s="1"/>
  <c r="M31" i="8" s="1"/>
  <c r="S31" i="8"/>
  <c r="K31" i="8"/>
  <c r="Y30" i="8"/>
  <c r="S30" i="8"/>
  <c r="M30" i="8"/>
  <c r="L30" i="8"/>
  <c r="K30" i="8"/>
  <c r="Y29" i="8"/>
  <c r="L29" i="8" s="1"/>
  <c r="S29" i="8"/>
  <c r="K29" i="8"/>
  <c r="M29" i="8" s="1"/>
  <c r="Y28" i="8"/>
  <c r="L28" i="8" s="1"/>
  <c r="M28" i="8" s="1"/>
  <c r="S28" i="8"/>
  <c r="K28" i="8"/>
  <c r="Y27" i="8"/>
  <c r="S27" i="8"/>
  <c r="K27" i="8"/>
  <c r="M27" i="8" s="1"/>
  <c r="Y26" i="8"/>
  <c r="L26" i="8" s="1"/>
  <c r="M26" i="8" s="1"/>
  <c r="S26" i="8"/>
  <c r="K26" i="8"/>
  <c r="Y25" i="8"/>
  <c r="S25" i="8"/>
  <c r="M25" i="8"/>
  <c r="L25" i="8"/>
  <c r="K25" i="8"/>
  <c r="Y24" i="8"/>
  <c r="L24" i="8" s="1"/>
  <c r="K24" i="8"/>
  <c r="Y23" i="8"/>
  <c r="L23" i="8" s="1"/>
  <c r="M23" i="8" s="1"/>
  <c r="S23" i="8"/>
  <c r="K23" i="8"/>
  <c r="Y22" i="8"/>
  <c r="S22" i="8"/>
  <c r="L22" i="8"/>
  <c r="K22" i="8"/>
  <c r="M22" i="8" s="1"/>
  <c r="Y21" i="8"/>
  <c r="L21" i="8" s="1"/>
  <c r="M21" i="8" s="1"/>
  <c r="S21" i="8"/>
  <c r="K21" i="8"/>
  <c r="Y20" i="8"/>
  <c r="S20" i="8"/>
  <c r="M20" i="8"/>
  <c r="L20" i="8"/>
  <c r="K20" i="8"/>
  <c r="Y19" i="8"/>
  <c r="L19" i="8" s="1"/>
  <c r="S19" i="8"/>
  <c r="K19" i="8"/>
  <c r="M19" i="8" s="1"/>
  <c r="Y18" i="8"/>
  <c r="L18" i="8" s="1"/>
  <c r="M18" i="8" s="1"/>
  <c r="K18" i="8"/>
  <c r="Y17" i="8"/>
  <c r="S17" i="8"/>
  <c r="L17" i="8"/>
  <c r="K17" i="8"/>
  <c r="M17" i="8" s="1"/>
  <c r="Y16" i="8"/>
  <c r="L16" i="8" s="1"/>
  <c r="M16" i="8" s="1"/>
  <c r="S16" i="8"/>
  <c r="K16" i="8"/>
  <c r="Y15" i="8"/>
  <c r="K15" i="8"/>
  <c r="M15" i="8" s="1"/>
  <c r="Y14" i="8"/>
  <c r="L14" i="8" s="1"/>
  <c r="M14" i="8" s="1"/>
  <c r="S14" i="8"/>
  <c r="K14" i="8"/>
  <c r="Y13" i="8"/>
  <c r="S13" i="8"/>
  <c r="M13" i="8"/>
  <c r="L13" i="8"/>
  <c r="K13" i="8"/>
  <c r="Y12" i="8"/>
  <c r="L12" i="8" s="1"/>
  <c r="S12" i="8"/>
  <c r="K12" i="8"/>
  <c r="M12" i="8" s="1"/>
  <c r="Y11" i="8"/>
  <c r="L11" i="8" s="1"/>
  <c r="M11" i="8" s="1"/>
  <c r="S11" i="8"/>
  <c r="K11" i="8"/>
  <c r="Y10" i="8"/>
  <c r="S10" i="8"/>
  <c r="L10" i="8"/>
  <c r="M10" i="8" s="1"/>
  <c r="K10" i="8"/>
  <c r="Y9" i="8"/>
  <c r="L9" i="8" s="1"/>
  <c r="S9" i="8"/>
  <c r="K9" i="8"/>
  <c r="Y8" i="8"/>
  <c r="L8" i="8" s="1"/>
  <c r="M8" i="8" s="1"/>
  <c r="S8" i="8"/>
  <c r="K8" i="8"/>
  <c r="Y7" i="8"/>
  <c r="S7" i="8"/>
  <c r="L7" i="8"/>
  <c r="K7" i="8"/>
  <c r="Y6" i="8"/>
  <c r="L6" i="8" s="1"/>
  <c r="M6" i="8" s="1"/>
  <c r="S6" i="8"/>
  <c r="K6" i="8"/>
  <c r="Y5" i="8"/>
  <c r="S5" i="8"/>
  <c r="M5" i="8"/>
  <c r="L5" i="8"/>
  <c r="K5" i="8"/>
  <c r="Y4" i="8"/>
  <c r="L4" i="8" s="1"/>
  <c r="S4" i="8"/>
  <c r="K4" i="8"/>
  <c r="T3" i="8"/>
  <c r="N3" i="8"/>
  <c r="D3" i="8"/>
  <c r="C3" i="8"/>
  <c r="M139" i="7"/>
  <c r="K139" i="7"/>
  <c r="M138" i="7"/>
  <c r="M137" i="7"/>
  <c r="K137" i="7"/>
  <c r="K136" i="7"/>
  <c r="M136" i="7" s="1"/>
  <c r="M135" i="7"/>
  <c r="K135" i="7"/>
  <c r="M133" i="7"/>
  <c r="M132" i="7"/>
  <c r="K132" i="7"/>
  <c r="M131" i="7"/>
  <c r="K131" i="7"/>
  <c r="M130" i="7"/>
  <c r="M129" i="7"/>
  <c r="K129" i="7"/>
  <c r="M128" i="7"/>
  <c r="M127" i="7"/>
  <c r="M126" i="7"/>
  <c r="M125" i="7"/>
  <c r="K124" i="7"/>
  <c r="M124" i="7" s="1"/>
  <c r="K123" i="7"/>
  <c r="M123" i="7" s="1"/>
  <c r="K122" i="7"/>
  <c r="M122" i="7" s="1"/>
  <c r="M121" i="7"/>
  <c r="K121" i="7"/>
  <c r="K120" i="7"/>
  <c r="M120" i="7" s="1"/>
  <c r="M119" i="7"/>
  <c r="M118" i="7"/>
  <c r="K117" i="7"/>
  <c r="M117" i="7" s="1"/>
  <c r="M116" i="7"/>
  <c r="M115" i="7"/>
  <c r="K115" i="7"/>
  <c r="K114" i="7"/>
  <c r="M114" i="7" s="1"/>
  <c r="M113" i="7"/>
  <c r="K113" i="7"/>
  <c r="M111" i="7"/>
  <c r="K111" i="7"/>
  <c r="M110" i="7"/>
  <c r="K109" i="7"/>
  <c r="M109" i="7" s="1"/>
  <c r="K108" i="7"/>
  <c r="M108" i="7" s="1"/>
  <c r="M107" i="7"/>
  <c r="M106" i="7"/>
  <c r="K106" i="7"/>
  <c r="K105" i="7"/>
  <c r="M105" i="7" s="1"/>
  <c r="K104" i="7"/>
  <c r="M104" i="7" s="1"/>
  <c r="M103" i="7"/>
  <c r="K103" i="7"/>
  <c r="M102" i="7"/>
  <c r="K102" i="7"/>
  <c r="K101" i="7"/>
  <c r="M101" i="7" s="1"/>
  <c r="K100" i="7"/>
  <c r="M100" i="7" s="1"/>
  <c r="M99" i="7"/>
  <c r="K99" i="7"/>
  <c r="M98" i="7"/>
  <c r="K98" i="7"/>
  <c r="K97" i="7"/>
  <c r="M97" i="7" s="1"/>
  <c r="K96" i="7"/>
  <c r="M96" i="7" s="1"/>
  <c r="M95" i="7"/>
  <c r="K95" i="7"/>
  <c r="M94" i="7"/>
  <c r="K94" i="7"/>
  <c r="M93" i="7"/>
  <c r="K93" i="7"/>
  <c r="K92" i="7"/>
  <c r="M92" i="7" s="1"/>
  <c r="M90" i="7"/>
  <c r="K89" i="7"/>
  <c r="M89" i="7" s="1"/>
  <c r="M88" i="7"/>
  <c r="K88" i="7"/>
  <c r="K87" i="7"/>
  <c r="M87" i="7" s="1"/>
  <c r="M86" i="7"/>
  <c r="K86" i="7"/>
  <c r="K85" i="7"/>
  <c r="M85" i="7" s="1"/>
  <c r="M84" i="7"/>
  <c r="K84" i="7"/>
  <c r="K83" i="7"/>
  <c r="M83" i="7" s="1"/>
  <c r="K82" i="7"/>
  <c r="M82" i="7" s="1"/>
  <c r="K81" i="7"/>
  <c r="M81" i="7" s="1"/>
  <c r="M80" i="7"/>
  <c r="K80" i="7"/>
  <c r="K79" i="7"/>
  <c r="M79" i="7" s="1"/>
  <c r="K77" i="7"/>
  <c r="M77" i="7" s="1"/>
  <c r="K76" i="7"/>
  <c r="M76" i="7" s="1"/>
  <c r="M75" i="7"/>
  <c r="K75" i="7"/>
  <c r="K74" i="7"/>
  <c r="M74" i="7" s="1"/>
  <c r="M73" i="7"/>
  <c r="K73" i="7"/>
  <c r="K72" i="7"/>
  <c r="M72" i="7" s="1"/>
  <c r="M71" i="7"/>
  <c r="K71" i="7"/>
  <c r="K70" i="7"/>
  <c r="M70" i="7" s="1"/>
  <c r="M69" i="7"/>
  <c r="K69" i="7"/>
  <c r="K68" i="7"/>
  <c r="M68" i="7" s="1"/>
  <c r="M66" i="7"/>
  <c r="K66" i="7"/>
  <c r="K65" i="7"/>
  <c r="M65" i="7" s="1"/>
  <c r="K64" i="7"/>
  <c r="M64" i="7" s="1"/>
  <c r="K63" i="7"/>
  <c r="M63" i="7" s="1"/>
  <c r="M62" i="7"/>
  <c r="K62" i="7"/>
  <c r="K61" i="7"/>
  <c r="M61" i="7" s="1"/>
  <c r="K60" i="7"/>
  <c r="M60" i="7" s="1"/>
  <c r="K59" i="7"/>
  <c r="M59" i="7" s="1"/>
  <c r="M58" i="7"/>
  <c r="M57" i="7"/>
  <c r="K56" i="7"/>
  <c r="M56" i="7" s="1"/>
  <c r="M55" i="7"/>
  <c r="M54" i="7"/>
  <c r="K54" i="7"/>
  <c r="M53" i="7"/>
  <c r="K53" i="7"/>
  <c r="M52" i="7"/>
  <c r="K52" i="7"/>
  <c r="K51" i="7"/>
  <c r="M51" i="7" s="1"/>
  <c r="M50" i="7"/>
  <c r="K50" i="7"/>
  <c r="M49" i="7"/>
  <c r="M48" i="7"/>
  <c r="K48" i="7"/>
  <c r="M47" i="7"/>
  <c r="K46" i="7"/>
  <c r="M46" i="7" s="1"/>
  <c r="M45" i="7"/>
  <c r="K45" i="7"/>
  <c r="M44" i="7"/>
  <c r="K44" i="7"/>
  <c r="M43" i="7"/>
  <c r="K43" i="7"/>
  <c r="K42" i="7"/>
  <c r="M42" i="7" s="1"/>
  <c r="M41" i="7"/>
  <c r="K41" i="7"/>
  <c r="M40" i="7"/>
  <c r="K40" i="7"/>
  <c r="M39" i="7"/>
  <c r="K39" i="7"/>
  <c r="K38" i="7"/>
  <c r="M38" i="7" s="1"/>
  <c r="M37" i="7"/>
  <c r="K37" i="7"/>
  <c r="M36" i="7"/>
  <c r="M35" i="7"/>
  <c r="K35" i="7"/>
  <c r="M34" i="7"/>
  <c r="K33" i="7"/>
  <c r="M33" i="7" s="1"/>
  <c r="M32" i="7"/>
  <c r="K32" i="7"/>
  <c r="M31" i="7"/>
  <c r="K31" i="7"/>
  <c r="M30" i="7"/>
  <c r="K30" i="7"/>
  <c r="M29" i="7"/>
  <c r="M28" i="7"/>
  <c r="K28" i="7"/>
  <c r="K27" i="7"/>
  <c r="M27" i="7" s="1"/>
  <c r="M26" i="7"/>
  <c r="M25" i="7"/>
  <c r="K24" i="7"/>
  <c r="M24" i="7" s="1"/>
  <c r="M23" i="7"/>
  <c r="K23" i="7"/>
  <c r="K22" i="7"/>
  <c r="M22" i="7" s="1"/>
  <c r="M21" i="7"/>
  <c r="M20" i="7"/>
  <c r="K20" i="7"/>
  <c r="M19" i="7"/>
  <c r="M18" i="7"/>
  <c r="K18" i="7"/>
  <c r="K17" i="7"/>
  <c r="M17" i="7" s="1"/>
  <c r="M16" i="7"/>
  <c r="K16" i="7"/>
  <c r="K15" i="7"/>
  <c r="M15" i="7" s="1"/>
  <c r="M14" i="7"/>
  <c r="M13" i="7"/>
  <c r="K13" i="7"/>
  <c r="M12" i="7"/>
  <c r="M11" i="7"/>
  <c r="K11" i="7"/>
  <c r="K10" i="7"/>
  <c r="M10" i="7" s="1"/>
  <c r="M9" i="7"/>
  <c r="K9" i="7"/>
  <c r="K8" i="7"/>
  <c r="M8" i="7" s="1"/>
  <c r="M7" i="7"/>
  <c r="K7" i="7"/>
  <c r="M6" i="7"/>
  <c r="M5" i="7"/>
  <c r="K4" i="7"/>
  <c r="K3" i="7" s="1"/>
  <c r="M3" i="7" s="1"/>
  <c r="N3" i="7"/>
  <c r="L3" i="7"/>
  <c r="J3" i="7"/>
  <c r="I3" i="7"/>
  <c r="H3" i="7"/>
  <c r="G3" i="7"/>
  <c r="D3" i="7"/>
  <c r="C3" i="7"/>
  <c r="M140" i="6"/>
  <c r="K140" i="6"/>
  <c r="K139" i="6"/>
  <c r="M139" i="6" s="1"/>
  <c r="K138" i="6"/>
  <c r="M138" i="6" s="1"/>
  <c r="M137" i="6"/>
  <c r="K137" i="6"/>
  <c r="M136" i="6"/>
  <c r="K136" i="6"/>
  <c r="K135" i="6"/>
  <c r="M135" i="6" s="1"/>
  <c r="K134" i="6"/>
  <c r="K133" i="6"/>
  <c r="M133" i="6" s="1"/>
  <c r="M132" i="6"/>
  <c r="K132" i="6"/>
  <c r="K131" i="6"/>
  <c r="M131" i="6" s="1"/>
  <c r="K130" i="6"/>
  <c r="M130" i="6" s="1"/>
  <c r="K129" i="6"/>
  <c r="M129" i="6" s="1"/>
  <c r="M128" i="6"/>
  <c r="K128" i="6"/>
  <c r="K127" i="6"/>
  <c r="M127" i="6" s="1"/>
  <c r="K126" i="6"/>
  <c r="M126" i="6" s="1"/>
  <c r="M125" i="6"/>
  <c r="K125" i="6"/>
  <c r="M124" i="6"/>
  <c r="K124" i="6"/>
  <c r="K123" i="6"/>
  <c r="M123" i="6" s="1"/>
  <c r="K122" i="6"/>
  <c r="M122" i="6" s="1"/>
  <c r="M121" i="6"/>
  <c r="K121" i="6"/>
  <c r="K120" i="6"/>
  <c r="M119" i="6"/>
  <c r="K119" i="6"/>
  <c r="K118" i="6"/>
  <c r="M118" i="6" s="1"/>
  <c r="K117" i="6"/>
  <c r="M117" i="6" s="1"/>
  <c r="M116" i="6"/>
  <c r="K116" i="6"/>
  <c r="M115" i="6"/>
  <c r="K115" i="6"/>
  <c r="K114" i="6"/>
  <c r="M114" i="6" s="1"/>
  <c r="M113" i="6"/>
  <c r="K113" i="6"/>
  <c r="K112" i="6"/>
  <c r="M112" i="6" s="1"/>
  <c r="M111" i="6"/>
  <c r="K111" i="6"/>
  <c r="K110" i="6"/>
  <c r="M110" i="6" s="1"/>
  <c r="K109" i="6"/>
  <c r="M109" i="6" s="1"/>
  <c r="K108" i="6"/>
  <c r="M108" i="6" s="1"/>
  <c r="M107" i="6"/>
  <c r="K107" i="6"/>
  <c r="K106" i="6"/>
  <c r="M106" i="6" s="1"/>
  <c r="M105" i="6"/>
  <c r="K105" i="6"/>
  <c r="M104" i="6"/>
  <c r="K104" i="6"/>
  <c r="M103" i="6"/>
  <c r="K103" i="6"/>
  <c r="K102" i="6"/>
  <c r="M102" i="6" s="1"/>
  <c r="M101" i="6"/>
  <c r="K101" i="6"/>
  <c r="K100" i="6"/>
  <c r="M100" i="6" s="1"/>
  <c r="M99" i="6"/>
  <c r="K99" i="6"/>
  <c r="K98" i="6"/>
  <c r="M98" i="6" s="1"/>
  <c r="K97" i="6"/>
  <c r="M97" i="6" s="1"/>
  <c r="M96" i="6"/>
  <c r="K96" i="6"/>
  <c r="M95" i="6"/>
  <c r="K95" i="6"/>
  <c r="K94" i="6"/>
  <c r="M94" i="6" s="1"/>
  <c r="M93" i="6"/>
  <c r="K93" i="6"/>
  <c r="M92" i="6"/>
  <c r="K92" i="6"/>
  <c r="M91" i="6"/>
  <c r="K91" i="6"/>
  <c r="K90" i="6"/>
  <c r="M90" i="6" s="1"/>
  <c r="K89" i="6"/>
  <c r="M89" i="6" s="1"/>
  <c r="K88" i="6"/>
  <c r="M88" i="6" s="1"/>
  <c r="M87" i="6"/>
  <c r="K87" i="6"/>
  <c r="K86" i="6"/>
  <c r="M86" i="6" s="1"/>
  <c r="K85" i="6"/>
  <c r="M85" i="6" s="1"/>
  <c r="M84" i="6"/>
  <c r="K84" i="6"/>
  <c r="M83" i="6"/>
  <c r="K83" i="6"/>
  <c r="K82" i="6"/>
  <c r="M82" i="6" s="1"/>
  <c r="K81" i="6"/>
  <c r="M81" i="6" s="1"/>
  <c r="M80" i="6"/>
  <c r="K80" i="6"/>
  <c r="M79" i="6"/>
  <c r="K79" i="6"/>
  <c r="K78" i="6"/>
  <c r="M78" i="6" s="1"/>
  <c r="K77" i="6"/>
  <c r="M77" i="6" s="1"/>
  <c r="M76" i="6"/>
  <c r="K76" i="6"/>
  <c r="M75" i="6"/>
  <c r="K75" i="6"/>
  <c r="K74" i="6"/>
  <c r="M74" i="6" s="1"/>
  <c r="K73" i="6"/>
  <c r="M73" i="6" s="1"/>
  <c r="K72" i="6"/>
  <c r="K71" i="6"/>
  <c r="M71" i="6" s="1"/>
  <c r="K70" i="6"/>
  <c r="M70" i="6" s="1"/>
  <c r="K69" i="6"/>
  <c r="M69" i="6" s="1"/>
  <c r="K68" i="6"/>
  <c r="M68" i="6" s="1"/>
  <c r="M67" i="6"/>
  <c r="K67" i="6"/>
  <c r="M66" i="6"/>
  <c r="K66" i="6"/>
  <c r="K65" i="6"/>
  <c r="M65" i="6" s="1"/>
  <c r="K64" i="6"/>
  <c r="M64" i="6" s="1"/>
  <c r="M63" i="6"/>
  <c r="K63" i="6"/>
  <c r="M62" i="6"/>
  <c r="K62" i="6"/>
  <c r="M61" i="6"/>
  <c r="M60" i="6"/>
  <c r="K60" i="6"/>
  <c r="K59" i="6"/>
  <c r="M59" i="6" s="1"/>
  <c r="K58" i="6"/>
  <c r="M58" i="6" s="1"/>
  <c r="M57" i="6"/>
  <c r="K57" i="6"/>
  <c r="M56" i="6"/>
  <c r="K56" i="6"/>
  <c r="K55" i="6"/>
  <c r="M55" i="6" s="1"/>
  <c r="K54" i="6"/>
  <c r="M54" i="6" s="1"/>
  <c r="M53" i="6"/>
  <c r="K53" i="6"/>
  <c r="M52" i="6"/>
  <c r="K52" i="6"/>
  <c r="K51" i="6"/>
  <c r="M51" i="6" s="1"/>
  <c r="K50" i="6"/>
  <c r="M50" i="6" s="1"/>
  <c r="M49" i="6"/>
  <c r="K49" i="6"/>
  <c r="M48" i="6"/>
  <c r="K48" i="6"/>
  <c r="K47" i="6"/>
  <c r="M47" i="6" s="1"/>
  <c r="K46" i="6"/>
  <c r="M46" i="6" s="1"/>
  <c r="M45" i="6"/>
  <c r="K45" i="6"/>
  <c r="M44" i="6"/>
  <c r="K44" i="6"/>
  <c r="K43" i="6"/>
  <c r="M43" i="6" s="1"/>
  <c r="K42" i="6"/>
  <c r="M41" i="6"/>
  <c r="K41" i="6"/>
  <c r="K40" i="6"/>
  <c r="M40" i="6" s="1"/>
  <c r="K39" i="6"/>
  <c r="M39" i="6" s="1"/>
  <c r="M38" i="6"/>
  <c r="K38" i="6"/>
  <c r="M37" i="6"/>
  <c r="K37" i="6"/>
  <c r="K36" i="6"/>
  <c r="M36" i="6" s="1"/>
  <c r="K35" i="6"/>
  <c r="M35" i="6" s="1"/>
  <c r="M34" i="6"/>
  <c r="K34" i="6"/>
  <c r="M33" i="6"/>
  <c r="K33" i="6"/>
  <c r="K32" i="6"/>
  <c r="M32" i="6" s="1"/>
  <c r="K31" i="6"/>
  <c r="M31" i="6" s="1"/>
  <c r="M30" i="6"/>
  <c r="K30" i="6"/>
  <c r="M29" i="6"/>
  <c r="K29" i="6"/>
  <c r="K28" i="6"/>
  <c r="M28" i="6" s="1"/>
  <c r="K27" i="6"/>
  <c r="M27" i="6" s="1"/>
  <c r="M26" i="6"/>
  <c r="K26" i="6"/>
  <c r="M25" i="6"/>
  <c r="K25" i="6"/>
  <c r="K24" i="6"/>
  <c r="M24" i="6" s="1"/>
  <c r="K23" i="6"/>
  <c r="M23" i="6" s="1"/>
  <c r="M22" i="6"/>
  <c r="K22" i="6"/>
  <c r="M21" i="6"/>
  <c r="K21" i="6"/>
  <c r="K20" i="6"/>
  <c r="M20" i="6" s="1"/>
  <c r="K19" i="6"/>
  <c r="M19" i="6" s="1"/>
  <c r="M18" i="6"/>
  <c r="K18" i="6"/>
  <c r="M17" i="6"/>
  <c r="K17" i="6"/>
  <c r="K16" i="6"/>
  <c r="M16" i="6" s="1"/>
  <c r="K15" i="6"/>
  <c r="M15" i="6" s="1"/>
  <c r="M14" i="6"/>
  <c r="K14" i="6"/>
  <c r="M13" i="6"/>
  <c r="K13" i="6"/>
  <c r="K12" i="6"/>
  <c r="M12" i="6" s="1"/>
  <c r="K11" i="6"/>
  <c r="M11" i="6" s="1"/>
  <c r="M10" i="6"/>
  <c r="K10" i="6"/>
  <c r="M9" i="6"/>
  <c r="K9" i="6"/>
  <c r="K8" i="6"/>
  <c r="M8" i="6" s="1"/>
  <c r="K7" i="6"/>
  <c r="M7" i="6" s="1"/>
  <c r="M6" i="6"/>
  <c r="K6" i="6"/>
  <c r="M5" i="6"/>
  <c r="K5" i="6"/>
  <c r="K4" i="6"/>
  <c r="M4" i="6" s="1"/>
  <c r="N3" i="6"/>
  <c r="L3" i="6"/>
  <c r="J3" i="6"/>
  <c r="I3" i="6"/>
  <c r="H3" i="6"/>
  <c r="G3" i="6"/>
  <c r="D3" i="6"/>
  <c r="C3" i="6"/>
  <c r="M144" i="5"/>
  <c r="K144" i="5"/>
  <c r="M143" i="5"/>
  <c r="K143" i="5"/>
  <c r="K142" i="5"/>
  <c r="M142" i="5" s="1"/>
  <c r="M141" i="5"/>
  <c r="K141" i="5"/>
  <c r="M140" i="5"/>
  <c r="K140" i="5"/>
  <c r="M139" i="5"/>
  <c r="K139" i="5"/>
  <c r="K138" i="5"/>
  <c r="M138" i="5" s="1"/>
  <c r="M137" i="5"/>
  <c r="K137" i="5"/>
  <c r="M136" i="5"/>
  <c r="K136" i="5"/>
  <c r="M135" i="5"/>
  <c r="K135" i="5"/>
  <c r="K134" i="5"/>
  <c r="M134" i="5" s="1"/>
  <c r="M133" i="5"/>
  <c r="K133" i="5"/>
  <c r="M132" i="5"/>
  <c r="K132" i="5"/>
  <c r="M131" i="5"/>
  <c r="K131" i="5"/>
  <c r="K130" i="5"/>
  <c r="M130" i="5" s="1"/>
  <c r="M129" i="5"/>
  <c r="K129" i="5"/>
  <c r="M128" i="5"/>
  <c r="K128" i="5"/>
  <c r="M127" i="5"/>
  <c r="K127" i="5"/>
  <c r="K126" i="5"/>
  <c r="M126" i="5" s="1"/>
  <c r="M125" i="5"/>
  <c r="K125" i="5"/>
  <c r="M124" i="5"/>
  <c r="K124" i="5"/>
  <c r="M123" i="5"/>
  <c r="K123" i="5"/>
  <c r="K122" i="5"/>
  <c r="M122" i="5" s="1"/>
  <c r="M121" i="5"/>
  <c r="K121" i="5"/>
  <c r="M120" i="5"/>
  <c r="K120" i="5"/>
  <c r="M119" i="5"/>
  <c r="K119" i="5"/>
  <c r="K118" i="5"/>
  <c r="M118" i="5" s="1"/>
  <c r="M117" i="5"/>
  <c r="K117" i="5"/>
  <c r="M116" i="5"/>
  <c r="K116" i="5"/>
  <c r="M115" i="5"/>
  <c r="K115" i="5"/>
  <c r="K114" i="5"/>
  <c r="M114" i="5" s="1"/>
  <c r="M113" i="5"/>
  <c r="K113" i="5"/>
  <c r="M112" i="5"/>
  <c r="K112" i="5"/>
  <c r="M111" i="5"/>
  <c r="K111" i="5"/>
  <c r="K110" i="5"/>
  <c r="M110" i="5" s="1"/>
  <c r="M109" i="5"/>
  <c r="K109" i="5"/>
  <c r="M108" i="5"/>
  <c r="K108" i="5"/>
  <c r="M107" i="5"/>
  <c r="K107" i="5"/>
  <c r="K106" i="5"/>
  <c r="M106" i="5" s="1"/>
  <c r="M105" i="5"/>
  <c r="K105" i="5"/>
  <c r="M104" i="5"/>
  <c r="K104" i="5"/>
  <c r="M103" i="5"/>
  <c r="K103" i="5"/>
  <c r="K102" i="5"/>
  <c r="M102" i="5" s="1"/>
  <c r="M101" i="5"/>
  <c r="K101" i="5"/>
  <c r="M100" i="5"/>
  <c r="K100" i="5"/>
  <c r="M99" i="5"/>
  <c r="K99" i="5"/>
  <c r="K98" i="5"/>
  <c r="M98" i="5" s="1"/>
  <c r="K97" i="5"/>
  <c r="M97" i="5" s="1"/>
  <c r="M96" i="5"/>
  <c r="K96" i="5"/>
  <c r="M95" i="5"/>
  <c r="K95" i="5"/>
  <c r="K94" i="5"/>
  <c r="M94" i="5" s="1"/>
  <c r="K93" i="5"/>
  <c r="M93" i="5" s="1"/>
  <c r="M92" i="5"/>
  <c r="K92" i="5"/>
  <c r="M91" i="5"/>
  <c r="K91" i="5"/>
  <c r="K90" i="5"/>
  <c r="M90" i="5" s="1"/>
  <c r="K89" i="5"/>
  <c r="M89" i="5" s="1"/>
  <c r="M88" i="5"/>
  <c r="K88" i="5"/>
  <c r="M87" i="5"/>
  <c r="K87" i="5"/>
  <c r="K86" i="5"/>
  <c r="M86" i="5" s="1"/>
  <c r="K85" i="5"/>
  <c r="M85" i="5" s="1"/>
  <c r="M84" i="5"/>
  <c r="K84" i="5"/>
  <c r="M83" i="5"/>
  <c r="K83" i="5"/>
  <c r="K82" i="5"/>
  <c r="M82" i="5" s="1"/>
  <c r="K81" i="5"/>
  <c r="M81" i="5" s="1"/>
  <c r="M80" i="5"/>
  <c r="K80" i="5"/>
  <c r="M79" i="5"/>
  <c r="K79" i="5"/>
  <c r="K78" i="5"/>
  <c r="M78" i="5" s="1"/>
  <c r="K77" i="5"/>
  <c r="M77" i="5" s="1"/>
  <c r="M76" i="5"/>
  <c r="K76" i="5"/>
  <c r="M75" i="5"/>
  <c r="K75" i="5"/>
  <c r="K74" i="5"/>
  <c r="M74" i="5" s="1"/>
  <c r="K73" i="5"/>
  <c r="M73" i="5" s="1"/>
  <c r="M72" i="5"/>
  <c r="K72" i="5"/>
  <c r="M71" i="5"/>
  <c r="K71" i="5"/>
  <c r="K70" i="5"/>
  <c r="M70" i="5" s="1"/>
  <c r="K69" i="5"/>
  <c r="M69" i="5" s="1"/>
  <c r="M68" i="5"/>
  <c r="K68" i="5"/>
  <c r="M67" i="5"/>
  <c r="K67" i="5"/>
  <c r="K66" i="5"/>
  <c r="M66" i="5" s="1"/>
  <c r="K65" i="5"/>
  <c r="M65" i="5" s="1"/>
  <c r="M64" i="5"/>
  <c r="K64" i="5"/>
  <c r="M63" i="5"/>
  <c r="K63" i="5"/>
  <c r="K62" i="5"/>
  <c r="M62" i="5" s="1"/>
  <c r="K61" i="5"/>
  <c r="M61" i="5" s="1"/>
  <c r="M60" i="5"/>
  <c r="K60" i="5"/>
  <c r="M59" i="5"/>
  <c r="K59" i="5"/>
  <c r="K58" i="5"/>
  <c r="M58" i="5" s="1"/>
  <c r="K57" i="5"/>
  <c r="M57" i="5" s="1"/>
  <c r="K56" i="5"/>
  <c r="K55" i="5"/>
  <c r="M55" i="5" s="1"/>
  <c r="M54" i="5"/>
  <c r="K54" i="5"/>
  <c r="M53" i="5"/>
  <c r="K53" i="5"/>
  <c r="K52" i="5"/>
  <c r="M52" i="5" s="1"/>
  <c r="K51" i="5"/>
  <c r="M51" i="5" s="1"/>
  <c r="M50" i="5"/>
  <c r="K50" i="5"/>
  <c r="M49" i="5"/>
  <c r="K49" i="5"/>
  <c r="K48" i="5"/>
  <c r="M48" i="5" s="1"/>
  <c r="K47" i="5"/>
  <c r="M47" i="5" s="1"/>
  <c r="M46" i="5"/>
  <c r="K46" i="5"/>
  <c r="M45" i="5"/>
  <c r="K45" i="5"/>
  <c r="K44" i="5"/>
  <c r="M44" i="5" s="1"/>
  <c r="K43" i="5"/>
  <c r="M43" i="5" s="1"/>
  <c r="M42" i="5"/>
  <c r="K42" i="5"/>
  <c r="M41" i="5"/>
  <c r="K41" i="5"/>
  <c r="K40" i="5"/>
  <c r="M40" i="5" s="1"/>
  <c r="K39" i="5"/>
  <c r="M39" i="5" s="1"/>
  <c r="M38" i="5"/>
  <c r="K38" i="5"/>
  <c r="M37" i="5"/>
  <c r="K37" i="5"/>
  <c r="M36" i="5"/>
  <c r="M35" i="5"/>
  <c r="K35" i="5"/>
  <c r="M34" i="5"/>
  <c r="K34" i="5"/>
  <c r="K33" i="5"/>
  <c r="M33" i="5" s="1"/>
  <c r="K32" i="5"/>
  <c r="M32" i="5" s="1"/>
  <c r="M31" i="5"/>
  <c r="K31" i="5"/>
  <c r="M30" i="5"/>
  <c r="K30" i="5"/>
  <c r="K29" i="5"/>
  <c r="M29" i="5" s="1"/>
  <c r="K28" i="5"/>
  <c r="M28" i="5" s="1"/>
  <c r="M27" i="5"/>
  <c r="K27" i="5"/>
  <c r="M26" i="5"/>
  <c r="K26" i="5"/>
  <c r="K25" i="5"/>
  <c r="M25" i="5" s="1"/>
  <c r="K24" i="5"/>
  <c r="M24" i="5" s="1"/>
  <c r="M23" i="5"/>
  <c r="K23" i="5"/>
  <c r="M22" i="5"/>
  <c r="K22" i="5"/>
  <c r="K21" i="5"/>
  <c r="M21" i="5" s="1"/>
  <c r="K20" i="5"/>
  <c r="M20" i="5" s="1"/>
  <c r="M19" i="5"/>
  <c r="K19" i="5"/>
  <c r="M18" i="5"/>
  <c r="K18" i="5"/>
  <c r="K17" i="5"/>
  <c r="M17" i="5" s="1"/>
  <c r="K16" i="5"/>
  <c r="M16" i="5" s="1"/>
  <c r="M15" i="5"/>
  <c r="K15" i="5"/>
  <c r="M14" i="5"/>
  <c r="K14" i="5"/>
  <c r="K13" i="5" s="1"/>
  <c r="M13" i="5" s="1"/>
  <c r="N13" i="5"/>
  <c r="L13" i="5"/>
  <c r="J13" i="5"/>
  <c r="I13" i="5"/>
  <c r="H13" i="5"/>
  <c r="G13" i="5"/>
  <c r="D13" i="5"/>
  <c r="C13" i="5"/>
  <c r="M12" i="5"/>
  <c r="K12" i="5"/>
  <c r="M11" i="5"/>
  <c r="K11" i="5"/>
  <c r="M10" i="5"/>
  <c r="K10" i="5"/>
  <c r="M9" i="5"/>
  <c r="K9" i="5"/>
  <c r="M8" i="5"/>
  <c r="K8" i="5"/>
  <c r="M7" i="5"/>
  <c r="K7" i="5"/>
  <c r="M6" i="5"/>
  <c r="K6" i="5"/>
  <c r="M5" i="5"/>
  <c r="K5" i="5"/>
  <c r="M4" i="5"/>
  <c r="K4" i="5"/>
  <c r="M3" i="5"/>
  <c r="K3" i="5"/>
  <c r="M165" i="4"/>
  <c r="H165" i="4"/>
  <c r="H164" i="4"/>
  <c r="M163" i="4"/>
  <c r="H163" i="4"/>
  <c r="M162" i="4"/>
  <c r="H162" i="4"/>
  <c r="H161" i="4"/>
  <c r="M160" i="4"/>
  <c r="H160" i="4"/>
  <c r="M159" i="4"/>
  <c r="H159" i="4"/>
  <c r="M158" i="4"/>
  <c r="H158" i="4"/>
  <c r="M157" i="4"/>
  <c r="H157" i="4"/>
  <c r="M156" i="4"/>
  <c r="H156" i="4"/>
  <c r="M155" i="4"/>
  <c r="H155" i="4"/>
  <c r="M154" i="4"/>
  <c r="H154" i="4"/>
  <c r="M153" i="4"/>
  <c r="H153" i="4"/>
  <c r="M152" i="4"/>
  <c r="H152" i="4"/>
  <c r="H151" i="4"/>
  <c r="H150" i="4"/>
  <c r="H149" i="4"/>
  <c r="M148" i="4"/>
  <c r="H148" i="4"/>
  <c r="M147" i="4"/>
  <c r="H147" i="4"/>
  <c r="M146" i="4"/>
  <c r="H146" i="4"/>
  <c r="M145" i="4"/>
  <c r="H145" i="4"/>
  <c r="M144" i="4"/>
  <c r="H144" i="4"/>
  <c r="M143" i="4"/>
  <c r="H143" i="4"/>
  <c r="M142" i="4"/>
  <c r="H142" i="4"/>
  <c r="M141" i="4"/>
  <c r="H141" i="4"/>
  <c r="M140" i="4"/>
  <c r="H140" i="4"/>
  <c r="M139" i="4"/>
  <c r="H139" i="4"/>
  <c r="M138" i="4"/>
  <c r="H138" i="4"/>
  <c r="M137" i="4"/>
  <c r="H137" i="4"/>
  <c r="M136" i="4"/>
  <c r="H136" i="4"/>
  <c r="M135" i="4"/>
  <c r="H135" i="4"/>
  <c r="M134" i="4"/>
  <c r="H134" i="4"/>
  <c r="H133" i="4"/>
  <c r="H132" i="4"/>
  <c r="H131" i="4"/>
  <c r="H130" i="4"/>
  <c r="M129" i="4"/>
  <c r="H129" i="4"/>
  <c r="M128" i="4"/>
  <c r="H128" i="4"/>
  <c r="M127" i="4"/>
  <c r="H127" i="4"/>
  <c r="H126" i="4"/>
  <c r="M125" i="4"/>
  <c r="H125" i="4"/>
  <c r="M124" i="4"/>
  <c r="H124" i="4"/>
  <c r="M123" i="4"/>
  <c r="H123" i="4"/>
  <c r="H122" i="4"/>
  <c r="M121" i="4"/>
  <c r="H121" i="4"/>
  <c r="M120" i="4"/>
  <c r="H120" i="4"/>
  <c r="M119" i="4"/>
  <c r="H119" i="4"/>
  <c r="M118" i="4"/>
  <c r="H118" i="4"/>
  <c r="H117" i="4"/>
  <c r="M116" i="4"/>
  <c r="H116" i="4"/>
  <c r="M115" i="4"/>
  <c r="H115" i="4"/>
  <c r="H114" i="4"/>
  <c r="M113" i="4"/>
  <c r="H113" i="4"/>
  <c r="M112" i="4"/>
  <c r="H112" i="4"/>
  <c r="H111" i="4"/>
  <c r="H110" i="4"/>
  <c r="M109" i="4"/>
  <c r="H109" i="4"/>
  <c r="H108" i="4"/>
  <c r="M107" i="4"/>
  <c r="H107" i="4"/>
  <c r="H106" i="4"/>
  <c r="M105" i="4"/>
  <c r="H105" i="4"/>
  <c r="M104" i="4"/>
  <c r="H104" i="4"/>
  <c r="H103" i="4"/>
  <c r="H102" i="4"/>
  <c r="M101" i="4"/>
  <c r="H101" i="4"/>
  <c r="H100" i="4"/>
  <c r="M99" i="4"/>
  <c r="H99" i="4"/>
  <c r="M98" i="4"/>
  <c r="H98" i="4"/>
  <c r="M97" i="4"/>
  <c r="H97" i="4"/>
  <c r="M96" i="4"/>
  <c r="H96" i="4"/>
  <c r="H95" i="4"/>
  <c r="H94" i="4"/>
  <c r="M93" i="4"/>
  <c r="H93" i="4"/>
  <c r="M92" i="4"/>
  <c r="H92" i="4"/>
  <c r="M91" i="4"/>
  <c r="H91" i="4"/>
  <c r="M90" i="4"/>
  <c r="H90" i="4"/>
  <c r="M89" i="4"/>
  <c r="H89" i="4"/>
  <c r="M88" i="4"/>
  <c r="H88" i="4"/>
  <c r="H87" i="4"/>
  <c r="H86" i="4"/>
  <c r="M85" i="4"/>
  <c r="H85" i="4"/>
  <c r="H84" i="4"/>
  <c r="M83" i="4"/>
  <c r="H83" i="4"/>
  <c r="M82" i="4"/>
  <c r="H82" i="4"/>
  <c r="M81" i="4"/>
  <c r="H81" i="4"/>
  <c r="H80" i="4"/>
  <c r="M79" i="4"/>
  <c r="H79" i="4"/>
  <c r="M78" i="4"/>
  <c r="H78" i="4"/>
  <c r="M77" i="4"/>
  <c r="H77" i="4"/>
  <c r="M76" i="4"/>
  <c r="H76" i="4"/>
  <c r="M75" i="4"/>
  <c r="H75" i="4"/>
  <c r="M74" i="4"/>
  <c r="H74" i="4"/>
  <c r="M73" i="4"/>
  <c r="H73" i="4"/>
  <c r="M72" i="4"/>
  <c r="H72" i="4"/>
  <c r="H71" i="4"/>
  <c r="M70" i="4"/>
  <c r="H70" i="4"/>
  <c r="H69" i="4"/>
  <c r="H68" i="4"/>
  <c r="M67" i="4"/>
  <c r="H67" i="4"/>
  <c r="M66" i="4"/>
  <c r="H66" i="4"/>
  <c r="M65" i="4"/>
  <c r="H65" i="4"/>
  <c r="H64" i="4"/>
  <c r="H63" i="4"/>
  <c r="M62" i="4"/>
  <c r="H62" i="4"/>
  <c r="H61" i="4"/>
  <c r="M60" i="4"/>
  <c r="H60" i="4"/>
  <c r="H59" i="4"/>
  <c r="H58" i="4"/>
  <c r="H57" i="4"/>
  <c r="M56" i="4"/>
  <c r="H56" i="4"/>
  <c r="M55" i="4"/>
  <c r="H55" i="4"/>
  <c r="M54" i="4"/>
  <c r="H54" i="4"/>
  <c r="H53" i="4"/>
  <c r="M52" i="4"/>
  <c r="H52" i="4"/>
  <c r="H51" i="4"/>
  <c r="H50" i="4"/>
  <c r="M49" i="4"/>
  <c r="H49" i="4"/>
  <c r="H48" i="4"/>
  <c r="M47" i="4"/>
  <c r="H47" i="4"/>
  <c r="H46" i="4"/>
  <c r="H45" i="4"/>
  <c r="M44" i="4"/>
  <c r="H44" i="4"/>
  <c r="H43" i="4"/>
  <c r="H42" i="4"/>
  <c r="M41" i="4"/>
  <c r="H41" i="4"/>
  <c r="H40" i="4"/>
  <c r="M39" i="4"/>
  <c r="H39" i="4"/>
  <c r="M38" i="4"/>
  <c r="H38" i="4"/>
  <c r="M37" i="4"/>
  <c r="H37" i="4"/>
  <c r="M36" i="4"/>
  <c r="H36" i="4"/>
  <c r="M35" i="4"/>
  <c r="H35" i="4"/>
  <c r="H34" i="4"/>
  <c r="H33" i="4"/>
  <c r="M32" i="4"/>
  <c r="H32" i="4"/>
  <c r="M31" i="4"/>
  <c r="H31" i="4"/>
  <c r="M30" i="4"/>
  <c r="H30" i="4"/>
  <c r="M29" i="4"/>
  <c r="H29" i="4"/>
  <c r="H28" i="4"/>
  <c r="H27" i="4"/>
  <c r="H26" i="4"/>
  <c r="H25" i="4"/>
  <c r="H24" i="4"/>
  <c r="M23" i="4"/>
  <c r="H23" i="4"/>
  <c r="M22" i="4"/>
  <c r="H22" i="4"/>
  <c r="M21" i="4"/>
  <c r="H21" i="4"/>
  <c r="M20" i="4"/>
  <c r="H20" i="4"/>
  <c r="H19" i="4"/>
  <c r="H18" i="4"/>
  <c r="H17" i="4"/>
  <c r="M16" i="4"/>
  <c r="H16" i="4"/>
  <c r="M15" i="4"/>
  <c r="H15" i="4"/>
  <c r="M14" i="4"/>
  <c r="H14" i="4"/>
  <c r="H13" i="4"/>
  <c r="M12" i="4"/>
  <c r="H12" i="4"/>
  <c r="H11" i="4"/>
  <c r="H10" i="4"/>
  <c r="H9" i="4"/>
  <c r="M8" i="4"/>
  <c r="H8" i="4"/>
  <c r="H7" i="4"/>
  <c r="H6" i="4"/>
  <c r="M5" i="4"/>
  <c r="H5" i="4"/>
  <c r="H4" i="4"/>
  <c r="M190" i="3"/>
  <c r="H190" i="3"/>
  <c r="O189" i="3"/>
  <c r="M189" i="3"/>
  <c r="H189" i="3"/>
  <c r="M188"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O109" i="3"/>
  <c r="H109" i="3"/>
  <c r="O108" i="3"/>
  <c r="H108" i="3"/>
  <c r="O107" i="3"/>
  <c r="H107" i="3"/>
  <c r="O106" i="3"/>
  <c r="H106" i="3"/>
  <c r="O105" i="3"/>
  <c r="H105" i="3"/>
  <c r="O104" i="3"/>
  <c r="M104" i="3"/>
  <c r="H104" i="3"/>
  <c r="O103" i="3"/>
  <c r="M103" i="3"/>
  <c r="H103" i="3"/>
  <c r="O102" i="3"/>
  <c r="M102" i="3"/>
  <c r="H102" i="3"/>
  <c r="O101" i="3"/>
  <c r="M101" i="3"/>
  <c r="H101" i="3"/>
  <c r="O100" i="3"/>
  <c r="M100" i="3"/>
  <c r="H100" i="3"/>
  <c r="O99" i="3"/>
  <c r="M99" i="3"/>
  <c r="H99" i="3"/>
  <c r="O98" i="3"/>
  <c r="M98" i="3"/>
  <c r="H98" i="3"/>
  <c r="O97" i="3"/>
  <c r="M97" i="3"/>
  <c r="H97" i="3"/>
  <c r="O96" i="3"/>
  <c r="M96" i="3"/>
  <c r="H96" i="3"/>
  <c r="O95" i="3"/>
  <c r="M95" i="3"/>
  <c r="H95" i="3"/>
  <c r="O94" i="3"/>
  <c r="M94" i="3"/>
  <c r="H94" i="3"/>
  <c r="O93" i="3"/>
  <c r="M93" i="3"/>
  <c r="H93" i="3"/>
  <c r="O92" i="3"/>
  <c r="M92" i="3"/>
  <c r="H92" i="3"/>
  <c r="O91" i="3"/>
  <c r="M91" i="3"/>
  <c r="H91" i="3"/>
  <c r="O90" i="3"/>
  <c r="M90" i="3"/>
  <c r="H90" i="3"/>
  <c r="O89" i="3"/>
  <c r="M89" i="3"/>
  <c r="H89" i="3"/>
  <c r="O88" i="3"/>
  <c r="M88" i="3"/>
  <c r="H88" i="3"/>
  <c r="O87" i="3"/>
  <c r="M87" i="3"/>
  <c r="H87" i="3"/>
  <c r="O86" i="3"/>
  <c r="M86" i="3"/>
  <c r="H86" i="3"/>
  <c r="O85" i="3"/>
  <c r="M85" i="3"/>
  <c r="H85" i="3"/>
  <c r="O84" i="3"/>
  <c r="M84" i="3"/>
  <c r="H84" i="3"/>
  <c r="O83" i="3"/>
  <c r="M83" i="3"/>
  <c r="H83" i="3"/>
  <c r="O82" i="3"/>
  <c r="M82" i="3"/>
  <c r="H82" i="3"/>
  <c r="O81" i="3"/>
  <c r="M81" i="3"/>
  <c r="H81" i="3"/>
  <c r="O80" i="3"/>
  <c r="M80" i="3"/>
  <c r="H80" i="3"/>
  <c r="O79" i="3"/>
  <c r="M79" i="3"/>
  <c r="H79" i="3"/>
  <c r="O78" i="3"/>
  <c r="M78" i="3"/>
  <c r="H78" i="3"/>
  <c r="O77" i="3"/>
  <c r="M77" i="3"/>
  <c r="H77" i="3"/>
  <c r="O76" i="3"/>
  <c r="M76" i="3"/>
  <c r="H76" i="3"/>
  <c r="O75" i="3"/>
  <c r="M75" i="3"/>
  <c r="H75" i="3"/>
  <c r="O74" i="3"/>
  <c r="M74" i="3"/>
  <c r="H74" i="3"/>
  <c r="O73" i="3"/>
  <c r="M73" i="3"/>
  <c r="H73" i="3"/>
  <c r="O72" i="3"/>
  <c r="M72" i="3"/>
  <c r="H72" i="3"/>
  <c r="O71" i="3"/>
  <c r="M71" i="3"/>
  <c r="H71" i="3"/>
  <c r="O70" i="3"/>
  <c r="M70" i="3"/>
  <c r="H70" i="3"/>
  <c r="O69" i="3"/>
  <c r="M69" i="3"/>
  <c r="H69" i="3"/>
  <c r="O68" i="3"/>
  <c r="M68" i="3"/>
  <c r="H68" i="3"/>
  <c r="O67" i="3"/>
  <c r="M67" i="3"/>
  <c r="H67" i="3"/>
  <c r="O66" i="3"/>
  <c r="M66" i="3"/>
  <c r="H66" i="3"/>
  <c r="O65" i="3"/>
  <c r="M65" i="3"/>
  <c r="H65" i="3"/>
  <c r="O64" i="3"/>
  <c r="M64" i="3"/>
  <c r="H64" i="3"/>
  <c r="O63" i="3"/>
  <c r="M63" i="3"/>
  <c r="H63" i="3"/>
  <c r="O62" i="3"/>
  <c r="M62" i="3"/>
  <c r="H62" i="3"/>
  <c r="O61" i="3"/>
  <c r="M61" i="3"/>
  <c r="H61" i="3"/>
  <c r="O60" i="3"/>
  <c r="M60" i="3"/>
  <c r="H60" i="3"/>
  <c r="O59" i="3"/>
  <c r="M59" i="3"/>
  <c r="H59" i="3"/>
  <c r="O58" i="3"/>
  <c r="M58" i="3"/>
  <c r="H58" i="3"/>
  <c r="O57" i="3"/>
  <c r="M57" i="3"/>
  <c r="H57" i="3"/>
  <c r="O56" i="3"/>
  <c r="M56" i="3"/>
  <c r="H56" i="3"/>
  <c r="O55" i="3"/>
  <c r="M55" i="3"/>
  <c r="H55" i="3"/>
  <c r="O54" i="3"/>
  <c r="M54" i="3"/>
  <c r="H54" i="3"/>
  <c r="O53" i="3"/>
  <c r="M53" i="3"/>
  <c r="H53" i="3"/>
  <c r="O52" i="3"/>
  <c r="M52" i="3"/>
  <c r="H52" i="3"/>
  <c r="O51" i="3"/>
  <c r="M51" i="3"/>
  <c r="H51" i="3"/>
  <c r="O50" i="3"/>
  <c r="M50" i="3"/>
  <c r="H50" i="3"/>
  <c r="O49" i="3"/>
  <c r="M49" i="3"/>
  <c r="H49" i="3"/>
  <c r="O48" i="3"/>
  <c r="M48" i="3"/>
  <c r="H48" i="3"/>
  <c r="O47" i="3"/>
  <c r="M47" i="3"/>
  <c r="H47" i="3"/>
  <c r="O46" i="3"/>
  <c r="M46" i="3"/>
  <c r="H46" i="3"/>
  <c r="O45" i="3"/>
  <c r="M45" i="3"/>
  <c r="H45" i="3"/>
  <c r="O44" i="3"/>
  <c r="M44" i="3"/>
  <c r="H44" i="3"/>
  <c r="O43" i="3"/>
  <c r="M43" i="3"/>
  <c r="H43" i="3"/>
  <c r="O42" i="3"/>
  <c r="M42" i="3"/>
  <c r="H42" i="3"/>
  <c r="O41" i="3"/>
  <c r="M41" i="3"/>
  <c r="H41" i="3"/>
  <c r="O40" i="3"/>
  <c r="M40" i="3"/>
  <c r="H40" i="3"/>
  <c r="O39" i="3"/>
  <c r="M39" i="3"/>
  <c r="H39" i="3"/>
  <c r="O38" i="3"/>
  <c r="M38" i="3"/>
  <c r="H38" i="3"/>
  <c r="O37" i="3"/>
  <c r="M37" i="3"/>
  <c r="H37" i="3"/>
  <c r="O36" i="3"/>
  <c r="M36" i="3"/>
  <c r="H36" i="3"/>
  <c r="O35" i="3"/>
  <c r="M35" i="3"/>
  <c r="H35" i="3"/>
  <c r="O34" i="3"/>
  <c r="M34" i="3"/>
  <c r="H34" i="3"/>
  <c r="O33" i="3"/>
  <c r="M33" i="3"/>
  <c r="H33" i="3"/>
  <c r="O32" i="3"/>
  <c r="M32" i="3"/>
  <c r="H32" i="3"/>
  <c r="O31" i="3"/>
  <c r="M31" i="3"/>
  <c r="H31" i="3"/>
  <c r="O30" i="3"/>
  <c r="M30" i="3"/>
  <c r="H30" i="3"/>
  <c r="O29" i="3"/>
  <c r="M29" i="3"/>
  <c r="H29" i="3"/>
  <c r="O28" i="3"/>
  <c r="M28" i="3"/>
  <c r="H28" i="3"/>
  <c r="O27" i="3"/>
  <c r="M27" i="3"/>
  <c r="H27" i="3"/>
  <c r="O26" i="3"/>
  <c r="M26" i="3"/>
  <c r="H26" i="3"/>
  <c r="O25" i="3"/>
  <c r="M25" i="3"/>
  <c r="H25" i="3"/>
  <c r="O24" i="3"/>
  <c r="M24" i="3"/>
  <c r="H24" i="3"/>
  <c r="O23" i="3"/>
  <c r="M23" i="3"/>
  <c r="H23" i="3"/>
  <c r="O22" i="3"/>
  <c r="M22" i="3"/>
  <c r="H22" i="3"/>
  <c r="O21" i="3"/>
  <c r="M21" i="3"/>
  <c r="H21" i="3"/>
  <c r="O20" i="3"/>
  <c r="M20" i="3"/>
  <c r="H20" i="3"/>
  <c r="O19" i="3"/>
  <c r="M19" i="3"/>
  <c r="H19" i="3"/>
  <c r="O18" i="3"/>
  <c r="M18" i="3"/>
  <c r="H18" i="3"/>
  <c r="O17" i="3"/>
  <c r="M17" i="3"/>
  <c r="H17" i="3"/>
  <c r="O16" i="3"/>
  <c r="M16" i="3"/>
  <c r="H16" i="3"/>
  <c r="O15" i="3"/>
  <c r="M15" i="3"/>
  <c r="H15" i="3"/>
  <c r="O14" i="3"/>
  <c r="M14" i="3"/>
  <c r="H14" i="3"/>
  <c r="O13" i="3"/>
  <c r="M13" i="3"/>
  <c r="H13" i="3"/>
  <c r="O12" i="3"/>
  <c r="M12" i="3"/>
  <c r="H12" i="3"/>
  <c r="O11" i="3"/>
  <c r="M11" i="3"/>
  <c r="H11" i="3"/>
  <c r="O10" i="3"/>
  <c r="M10" i="3"/>
  <c r="H10" i="3"/>
  <c r="O9" i="3"/>
  <c r="M9" i="3"/>
  <c r="H9" i="3"/>
  <c r="O8" i="3"/>
  <c r="M8" i="3"/>
  <c r="H8" i="3"/>
  <c r="O7" i="3"/>
  <c r="M7" i="3"/>
  <c r="H7" i="3"/>
  <c r="O6" i="3"/>
  <c r="M6" i="3"/>
  <c r="H6" i="3"/>
  <c r="O5" i="3"/>
  <c r="M5" i="3"/>
  <c r="H5" i="3"/>
  <c r="O4" i="3"/>
  <c r="H4" i="3"/>
  <c r="S165" i="2"/>
  <c r="P165" i="2"/>
  <c r="R165" i="2" s="1"/>
  <c r="M165" i="2"/>
  <c r="H165" i="2"/>
  <c r="E165" i="2"/>
  <c r="S164" i="2"/>
  <c r="R164" i="2"/>
  <c r="M164" i="2"/>
  <c r="H164" i="2"/>
  <c r="E164" i="2"/>
  <c r="M163" i="2"/>
  <c r="H163" i="2"/>
  <c r="E163" i="2"/>
  <c r="S162" i="2"/>
  <c r="R162" i="2"/>
  <c r="M162" i="2"/>
  <c r="H162" i="2"/>
  <c r="E162" i="2"/>
  <c r="S161" i="2"/>
  <c r="R161" i="2"/>
  <c r="P161" i="2"/>
  <c r="M161" i="2"/>
  <c r="H161" i="2"/>
  <c r="E161" i="2"/>
  <c r="S160" i="2"/>
  <c r="R160" i="2"/>
  <c r="M160" i="2"/>
  <c r="H160" i="2"/>
  <c r="E160" i="2"/>
  <c r="R159" i="2"/>
  <c r="H159" i="2"/>
  <c r="E159" i="2"/>
  <c r="M157" i="2"/>
  <c r="H157" i="2"/>
  <c r="E157" i="2"/>
  <c r="S156" i="2"/>
  <c r="R156" i="2"/>
  <c r="M156" i="2"/>
  <c r="H156" i="2"/>
  <c r="E156" i="2"/>
  <c r="S155" i="2"/>
  <c r="R155" i="2"/>
  <c r="M155" i="2"/>
  <c r="H155" i="2"/>
  <c r="E155" i="2"/>
  <c r="S154" i="2"/>
  <c r="R154" i="2"/>
  <c r="M154" i="2"/>
  <c r="H154" i="2"/>
  <c r="E154" i="2"/>
  <c r="S153" i="2"/>
  <c r="R153" i="2"/>
  <c r="M153" i="2"/>
  <c r="H153" i="2"/>
  <c r="E153" i="2"/>
  <c r="S152" i="2"/>
  <c r="R152" i="2"/>
  <c r="M152" i="2"/>
  <c r="H152" i="2"/>
  <c r="E152" i="2"/>
  <c r="M151" i="2"/>
  <c r="H151" i="2"/>
  <c r="E151" i="2"/>
  <c r="S150" i="2"/>
  <c r="R150" i="2"/>
  <c r="M150" i="2"/>
  <c r="H150" i="2"/>
  <c r="E150" i="2"/>
  <c r="S149" i="2"/>
  <c r="R149" i="2"/>
  <c r="M149" i="2"/>
  <c r="H149" i="2"/>
  <c r="E149" i="2"/>
  <c r="S148" i="2"/>
  <c r="R148" i="2"/>
  <c r="M148" i="2"/>
  <c r="H148" i="2"/>
  <c r="E148" i="2"/>
  <c r="M147" i="2"/>
  <c r="H147" i="2"/>
  <c r="E147" i="2"/>
  <c r="S146" i="2"/>
  <c r="R146" i="2"/>
  <c r="M146" i="2"/>
  <c r="H146" i="2"/>
  <c r="E146" i="2"/>
  <c r="S145" i="2"/>
  <c r="R145" i="2"/>
  <c r="M145" i="2"/>
  <c r="H145" i="2"/>
  <c r="E145" i="2"/>
  <c r="S144" i="2"/>
  <c r="R144" i="2"/>
  <c r="M144" i="2"/>
  <c r="H144" i="2"/>
  <c r="E144" i="2"/>
  <c r="M143" i="2"/>
  <c r="H143" i="2"/>
  <c r="E143" i="2"/>
  <c r="S142" i="2"/>
  <c r="R142" i="2"/>
  <c r="M142" i="2"/>
  <c r="H142" i="2"/>
  <c r="E142" i="2"/>
  <c r="S141" i="2"/>
  <c r="R141" i="2"/>
  <c r="M141" i="2"/>
  <c r="H141" i="2"/>
  <c r="E141" i="2"/>
  <c r="M140" i="2"/>
  <c r="H140" i="2"/>
  <c r="E140" i="2"/>
  <c r="S139" i="2"/>
  <c r="R139" i="2"/>
  <c r="M139" i="2"/>
  <c r="H139" i="2"/>
  <c r="E139" i="2"/>
  <c r="S138" i="2"/>
  <c r="R138" i="2"/>
  <c r="M138" i="2"/>
  <c r="H138" i="2"/>
  <c r="E138" i="2"/>
  <c r="M137" i="2"/>
  <c r="H137" i="2"/>
  <c r="E137" i="2"/>
  <c r="S136" i="2"/>
  <c r="R136" i="2"/>
  <c r="M136" i="2"/>
  <c r="H136" i="2"/>
  <c r="E136" i="2"/>
  <c r="S135" i="2"/>
  <c r="R135" i="2"/>
  <c r="M135" i="2"/>
  <c r="H135" i="2"/>
  <c r="E135" i="2"/>
  <c r="S134" i="2"/>
  <c r="R134" i="2"/>
  <c r="M134" i="2"/>
  <c r="H134" i="2"/>
  <c r="E134" i="2"/>
  <c r="S133" i="2"/>
  <c r="R133" i="2"/>
  <c r="M133" i="2"/>
  <c r="H133" i="2"/>
  <c r="E133" i="2"/>
  <c r="M132" i="2"/>
  <c r="H132" i="2"/>
  <c r="E132" i="2"/>
  <c r="S131" i="2"/>
  <c r="R131" i="2"/>
  <c r="M131" i="2"/>
  <c r="H131" i="2"/>
  <c r="E131" i="2"/>
  <c r="M130" i="2"/>
  <c r="H130" i="2"/>
  <c r="E130" i="2"/>
  <c r="S129" i="2"/>
  <c r="R129" i="2"/>
  <c r="M129" i="2"/>
  <c r="H129" i="2"/>
  <c r="E129" i="2"/>
  <c r="S128" i="2"/>
  <c r="R128" i="2"/>
  <c r="M128" i="2"/>
  <c r="H128" i="2"/>
  <c r="E128" i="2"/>
  <c r="S127" i="2"/>
  <c r="R127" i="2"/>
  <c r="M127" i="2"/>
  <c r="H127" i="2"/>
  <c r="E127" i="2"/>
  <c r="S126" i="2"/>
  <c r="R126" i="2"/>
  <c r="M126" i="2"/>
  <c r="H126" i="2"/>
  <c r="E126" i="2"/>
  <c r="M125" i="2"/>
  <c r="H125" i="2"/>
  <c r="E125" i="2"/>
  <c r="S124" i="2"/>
  <c r="R124" i="2"/>
  <c r="M124" i="2"/>
  <c r="H124" i="2"/>
  <c r="E124" i="2"/>
  <c r="S123" i="2"/>
  <c r="R123" i="2"/>
  <c r="M123" i="2"/>
  <c r="H123" i="2"/>
  <c r="E123" i="2"/>
  <c r="S122" i="2"/>
  <c r="R122" i="2"/>
  <c r="M122" i="2"/>
  <c r="H122" i="2"/>
  <c r="E122" i="2"/>
  <c r="S121" i="2"/>
  <c r="R121" i="2"/>
  <c r="M121" i="2"/>
  <c r="H121" i="2"/>
  <c r="E121" i="2"/>
  <c r="S120" i="2"/>
  <c r="R120" i="2"/>
  <c r="M120" i="2"/>
  <c r="H120" i="2"/>
  <c r="E120" i="2"/>
  <c r="S119" i="2"/>
  <c r="R119" i="2"/>
  <c r="M119" i="2"/>
  <c r="H119" i="2"/>
  <c r="E119" i="2"/>
  <c r="S118" i="2"/>
  <c r="R118" i="2"/>
  <c r="M118" i="2"/>
  <c r="H118" i="2"/>
  <c r="E118" i="2"/>
  <c r="S117" i="2"/>
  <c r="R117" i="2"/>
  <c r="M117" i="2"/>
  <c r="H117" i="2"/>
  <c r="E117" i="2"/>
  <c r="S116" i="2"/>
  <c r="R116" i="2"/>
  <c r="M116" i="2"/>
  <c r="H116" i="2"/>
  <c r="E116" i="2"/>
  <c r="S115" i="2"/>
  <c r="R115" i="2"/>
  <c r="M115" i="2"/>
  <c r="H115" i="2"/>
  <c r="E115" i="2"/>
  <c r="S114" i="2"/>
  <c r="R114" i="2"/>
  <c r="M114" i="2"/>
  <c r="H114" i="2"/>
  <c r="E114" i="2"/>
  <c r="S113" i="2"/>
  <c r="R113" i="2"/>
  <c r="M113" i="2"/>
  <c r="H113" i="2"/>
  <c r="E113" i="2"/>
  <c r="S112" i="2"/>
  <c r="R112" i="2"/>
  <c r="M112" i="2"/>
  <c r="H112" i="2"/>
  <c r="E112" i="2"/>
  <c r="S111" i="2"/>
  <c r="R111" i="2"/>
  <c r="M111" i="2"/>
  <c r="H111" i="2"/>
  <c r="E111" i="2"/>
  <c r="S110" i="2"/>
  <c r="R110" i="2"/>
  <c r="M110" i="2"/>
  <c r="H110" i="2"/>
  <c r="E110" i="2"/>
  <c r="S109" i="2"/>
  <c r="R109" i="2"/>
  <c r="M109" i="2"/>
  <c r="H109" i="2"/>
  <c r="E109" i="2"/>
  <c r="S108" i="2"/>
  <c r="R108" i="2"/>
  <c r="M108" i="2"/>
  <c r="H108" i="2"/>
  <c r="E108" i="2"/>
  <c r="S107" i="2"/>
  <c r="R107" i="2"/>
  <c r="M107" i="2"/>
  <c r="H107" i="2"/>
  <c r="E107" i="2"/>
  <c r="S106" i="2"/>
  <c r="R106" i="2"/>
  <c r="M106" i="2"/>
  <c r="H106" i="2"/>
  <c r="E106" i="2"/>
  <c r="S105" i="2"/>
  <c r="R105" i="2"/>
  <c r="M105" i="2"/>
  <c r="H105" i="2"/>
  <c r="E105" i="2"/>
  <c r="S104" i="2"/>
  <c r="R104" i="2"/>
  <c r="M104" i="2"/>
  <c r="H104" i="2"/>
  <c r="E104" i="2"/>
  <c r="S103" i="2"/>
  <c r="R103" i="2"/>
  <c r="M103" i="2"/>
  <c r="H103" i="2"/>
  <c r="E103" i="2"/>
  <c r="S102" i="2"/>
  <c r="R102" i="2"/>
  <c r="M102" i="2"/>
  <c r="H102" i="2"/>
  <c r="E102" i="2"/>
  <c r="S101" i="2"/>
  <c r="R101" i="2"/>
  <c r="M101" i="2"/>
  <c r="H101" i="2"/>
  <c r="E101" i="2"/>
  <c r="S100" i="2"/>
  <c r="R100" i="2"/>
  <c r="M100" i="2"/>
  <c r="H100" i="2"/>
  <c r="E100" i="2"/>
  <c r="S99" i="2"/>
  <c r="R99" i="2"/>
  <c r="M99" i="2"/>
  <c r="H99" i="2"/>
  <c r="E99" i="2"/>
  <c r="S98" i="2"/>
  <c r="R98" i="2"/>
  <c r="M98" i="2"/>
  <c r="H98" i="2"/>
  <c r="E98" i="2"/>
  <c r="S97" i="2"/>
  <c r="R97" i="2"/>
  <c r="M97" i="2"/>
  <c r="H97" i="2"/>
  <c r="E97" i="2"/>
  <c r="S96" i="2"/>
  <c r="R96" i="2"/>
  <c r="M96" i="2"/>
  <c r="H96" i="2"/>
  <c r="E96" i="2"/>
  <c r="S95" i="2"/>
  <c r="R95" i="2"/>
  <c r="M95" i="2"/>
  <c r="H95" i="2"/>
  <c r="E95" i="2"/>
  <c r="S94" i="2"/>
  <c r="R94" i="2"/>
  <c r="M94" i="2"/>
  <c r="H94" i="2"/>
  <c r="E94" i="2"/>
  <c r="S93" i="2"/>
  <c r="R93" i="2"/>
  <c r="M93" i="2"/>
  <c r="H93" i="2"/>
  <c r="E93" i="2"/>
  <c r="S92" i="2"/>
  <c r="R92" i="2"/>
  <c r="M92" i="2"/>
  <c r="H92" i="2"/>
  <c r="E92" i="2"/>
  <c r="S91" i="2"/>
  <c r="R91" i="2"/>
  <c r="M91" i="2"/>
  <c r="H91" i="2"/>
  <c r="E91" i="2"/>
  <c r="S90" i="2"/>
  <c r="R90" i="2"/>
  <c r="M90" i="2"/>
  <c r="H90" i="2"/>
  <c r="E90" i="2"/>
  <c r="S89" i="2"/>
  <c r="R89" i="2"/>
  <c r="M89" i="2"/>
  <c r="H89" i="2"/>
  <c r="E89" i="2"/>
  <c r="S88" i="2"/>
  <c r="R88" i="2"/>
  <c r="M88" i="2"/>
  <c r="H88" i="2"/>
  <c r="E88" i="2"/>
  <c r="S87" i="2"/>
  <c r="R87" i="2"/>
  <c r="M87" i="2"/>
  <c r="H87" i="2"/>
  <c r="E87" i="2"/>
  <c r="S86" i="2"/>
  <c r="R86" i="2"/>
  <c r="M86" i="2"/>
  <c r="H86" i="2"/>
  <c r="E86" i="2"/>
  <c r="S85" i="2"/>
  <c r="R85" i="2"/>
  <c r="M85" i="2"/>
  <c r="H85" i="2"/>
  <c r="E85" i="2"/>
  <c r="S84" i="2"/>
  <c r="R84" i="2"/>
  <c r="M84" i="2"/>
  <c r="H84" i="2"/>
  <c r="E84" i="2"/>
  <c r="S83" i="2"/>
  <c r="R83" i="2"/>
  <c r="M83" i="2"/>
  <c r="H83" i="2"/>
  <c r="E83" i="2"/>
  <c r="S82" i="2"/>
  <c r="R82" i="2"/>
  <c r="M82" i="2"/>
  <c r="H82" i="2"/>
  <c r="E82" i="2"/>
  <c r="S81" i="2"/>
  <c r="R81" i="2"/>
  <c r="M81" i="2"/>
  <c r="H81" i="2"/>
  <c r="E81" i="2"/>
  <c r="S80" i="2"/>
  <c r="R80" i="2"/>
  <c r="M80" i="2"/>
  <c r="H80" i="2"/>
  <c r="E80" i="2"/>
  <c r="S79" i="2"/>
  <c r="R79" i="2"/>
  <c r="M79" i="2"/>
  <c r="H79" i="2"/>
  <c r="E79" i="2"/>
  <c r="S78" i="2"/>
  <c r="R78" i="2"/>
  <c r="M78" i="2"/>
  <c r="H78" i="2"/>
  <c r="E78" i="2"/>
  <c r="S77" i="2"/>
  <c r="R77" i="2"/>
  <c r="M77" i="2"/>
  <c r="H77" i="2"/>
  <c r="E77" i="2"/>
  <c r="S76" i="2"/>
  <c r="P76" i="2"/>
  <c r="R76" i="2" s="1"/>
  <c r="M76" i="2"/>
  <c r="H76" i="2"/>
  <c r="E76" i="2"/>
  <c r="S75" i="2"/>
  <c r="R75" i="2"/>
  <c r="M75" i="2"/>
  <c r="H75" i="2"/>
  <c r="E75" i="2"/>
  <c r="S74" i="2"/>
  <c r="P74" i="2"/>
  <c r="R74" i="2" s="1"/>
  <c r="M74" i="2"/>
  <c r="H74" i="2"/>
  <c r="E74" i="2"/>
  <c r="S73" i="2"/>
  <c r="R73" i="2"/>
  <c r="M73" i="2"/>
  <c r="H73" i="2"/>
  <c r="E73" i="2"/>
  <c r="S72" i="2"/>
  <c r="R72" i="2"/>
  <c r="M72" i="2"/>
  <c r="H72" i="2"/>
  <c r="E72" i="2"/>
  <c r="S71" i="2"/>
  <c r="R71" i="2"/>
  <c r="M71" i="2"/>
  <c r="H71" i="2"/>
  <c r="E71" i="2"/>
  <c r="S70" i="2"/>
  <c r="R70" i="2"/>
  <c r="M70" i="2"/>
  <c r="H70" i="2"/>
  <c r="E70" i="2"/>
  <c r="S69" i="2"/>
  <c r="R69" i="2"/>
  <c r="M69" i="2"/>
  <c r="H69" i="2"/>
  <c r="E69" i="2"/>
  <c r="S68" i="2"/>
  <c r="R68" i="2"/>
  <c r="M68" i="2"/>
  <c r="H68" i="2"/>
  <c r="E68" i="2"/>
  <c r="S67" i="2"/>
  <c r="R67" i="2"/>
  <c r="M67" i="2"/>
  <c r="H67" i="2"/>
  <c r="E67" i="2"/>
  <c r="S66" i="2"/>
  <c r="R66" i="2"/>
  <c r="M66" i="2"/>
  <c r="H66" i="2"/>
  <c r="E66" i="2"/>
  <c r="S65" i="2"/>
  <c r="R65" i="2"/>
  <c r="M65" i="2"/>
  <c r="H65" i="2"/>
  <c r="E65" i="2"/>
  <c r="S64" i="2"/>
  <c r="R64" i="2"/>
  <c r="M64" i="2"/>
  <c r="H64" i="2"/>
  <c r="E64" i="2"/>
  <c r="S63" i="2"/>
  <c r="R63" i="2"/>
  <c r="M63" i="2"/>
  <c r="H63" i="2"/>
  <c r="E63" i="2"/>
  <c r="S62" i="2"/>
  <c r="R62" i="2"/>
  <c r="M62" i="2"/>
  <c r="H62" i="2"/>
  <c r="E62" i="2"/>
  <c r="S61" i="2"/>
  <c r="R61" i="2"/>
  <c r="M61" i="2"/>
  <c r="H61" i="2"/>
  <c r="E61" i="2"/>
  <c r="S60" i="2"/>
  <c r="R60" i="2"/>
  <c r="M60" i="2"/>
  <c r="H60" i="2"/>
  <c r="E60" i="2"/>
  <c r="S59" i="2"/>
  <c r="R59" i="2"/>
  <c r="M59" i="2"/>
  <c r="H59" i="2"/>
  <c r="E59" i="2"/>
  <c r="S58" i="2"/>
  <c r="R58" i="2"/>
  <c r="M58" i="2"/>
  <c r="H58" i="2"/>
  <c r="E58" i="2"/>
  <c r="S57" i="2"/>
  <c r="R57" i="2"/>
  <c r="M57" i="2"/>
  <c r="H57" i="2"/>
  <c r="E57" i="2"/>
  <c r="S56" i="2"/>
  <c r="R56" i="2"/>
  <c r="M56" i="2"/>
  <c r="H56" i="2"/>
  <c r="E56" i="2"/>
  <c r="S55" i="2"/>
  <c r="R55" i="2"/>
  <c r="M55" i="2"/>
  <c r="H55" i="2"/>
  <c r="E55" i="2"/>
  <c r="S54" i="2"/>
  <c r="R54" i="2"/>
  <c r="M54" i="2"/>
  <c r="H54" i="2"/>
  <c r="E54" i="2"/>
  <c r="S53" i="2"/>
  <c r="R53" i="2"/>
  <c r="M53" i="2"/>
  <c r="H53" i="2"/>
  <c r="E53" i="2"/>
  <c r="S52" i="2"/>
  <c r="R52" i="2"/>
  <c r="M52" i="2"/>
  <c r="H52" i="2"/>
  <c r="E52" i="2"/>
  <c r="S51" i="2"/>
  <c r="R51" i="2"/>
  <c r="M51" i="2"/>
  <c r="H51" i="2"/>
  <c r="E51" i="2"/>
  <c r="S50" i="2"/>
  <c r="R50" i="2"/>
  <c r="M50" i="2"/>
  <c r="H50" i="2"/>
  <c r="E50" i="2"/>
  <c r="S49" i="2"/>
  <c r="R49" i="2"/>
  <c r="M49" i="2"/>
  <c r="H49" i="2"/>
  <c r="E49" i="2"/>
  <c r="S48" i="2"/>
  <c r="R48" i="2"/>
  <c r="M48" i="2"/>
  <c r="H48" i="2"/>
  <c r="E48" i="2"/>
  <c r="S47" i="2"/>
  <c r="R47" i="2"/>
  <c r="M47" i="2"/>
  <c r="H47" i="2"/>
  <c r="E47" i="2"/>
  <c r="S46" i="2"/>
  <c r="R46" i="2"/>
  <c r="M46" i="2"/>
  <c r="H46" i="2"/>
  <c r="E46" i="2"/>
  <c r="S45" i="2"/>
  <c r="R45" i="2"/>
  <c r="M45" i="2"/>
  <c r="H45" i="2"/>
  <c r="E45" i="2"/>
  <c r="S44" i="2"/>
  <c r="R44" i="2"/>
  <c r="M44" i="2"/>
  <c r="H44" i="2"/>
  <c r="E44" i="2"/>
  <c r="S43" i="2"/>
  <c r="R43" i="2"/>
  <c r="M43" i="2"/>
  <c r="H43" i="2"/>
  <c r="E43" i="2"/>
  <c r="S42" i="2"/>
  <c r="R42" i="2"/>
  <c r="M42" i="2"/>
  <c r="H42" i="2"/>
  <c r="E42" i="2"/>
  <c r="S41" i="2"/>
  <c r="R41" i="2"/>
  <c r="M41" i="2"/>
  <c r="H41" i="2"/>
  <c r="E41" i="2"/>
  <c r="S40" i="2"/>
  <c r="R40" i="2"/>
  <c r="M40" i="2"/>
  <c r="H40" i="2"/>
  <c r="E40" i="2"/>
  <c r="S39" i="2"/>
  <c r="R39" i="2"/>
  <c r="M39" i="2"/>
  <c r="H39" i="2"/>
  <c r="E39" i="2"/>
  <c r="S38" i="2"/>
  <c r="R38" i="2"/>
  <c r="M38" i="2"/>
  <c r="H38" i="2"/>
  <c r="E38" i="2"/>
  <c r="S37" i="2"/>
  <c r="R37" i="2"/>
  <c r="M37" i="2"/>
  <c r="H37" i="2"/>
  <c r="E37" i="2"/>
  <c r="S36" i="2"/>
  <c r="R36" i="2"/>
  <c r="M36" i="2"/>
  <c r="H36" i="2"/>
  <c r="E36" i="2"/>
  <c r="S35" i="2"/>
  <c r="R35" i="2"/>
  <c r="M35" i="2"/>
  <c r="H35" i="2"/>
  <c r="E35" i="2"/>
  <c r="S34" i="2"/>
  <c r="R34" i="2"/>
  <c r="M34" i="2"/>
  <c r="H34" i="2"/>
  <c r="E34" i="2"/>
  <c r="S33" i="2"/>
  <c r="R33" i="2"/>
  <c r="M33" i="2"/>
  <c r="H33" i="2"/>
  <c r="E33" i="2"/>
  <c r="S32" i="2"/>
  <c r="R32" i="2"/>
  <c r="M32" i="2"/>
  <c r="H32" i="2"/>
  <c r="E32" i="2"/>
  <c r="S31" i="2"/>
  <c r="R31" i="2"/>
  <c r="M31" i="2"/>
  <c r="H31" i="2"/>
  <c r="E31" i="2"/>
  <c r="S30" i="2"/>
  <c r="R30" i="2"/>
  <c r="M30" i="2"/>
  <c r="H30" i="2"/>
  <c r="E30" i="2"/>
  <c r="S29" i="2"/>
  <c r="R29" i="2"/>
  <c r="M29" i="2"/>
  <c r="H29" i="2"/>
  <c r="E29" i="2"/>
  <c r="S28" i="2"/>
  <c r="R28" i="2"/>
  <c r="M28" i="2"/>
  <c r="H28" i="2"/>
  <c r="E28" i="2"/>
  <c r="S27" i="2"/>
  <c r="R27" i="2"/>
  <c r="M27" i="2"/>
  <c r="H27" i="2"/>
  <c r="E27" i="2"/>
  <c r="S26" i="2"/>
  <c r="R26" i="2"/>
  <c r="M26" i="2"/>
  <c r="H26" i="2"/>
  <c r="E26" i="2"/>
  <c r="S25" i="2"/>
  <c r="R25" i="2"/>
  <c r="M25" i="2"/>
  <c r="H25" i="2"/>
  <c r="E25" i="2"/>
  <c r="S24" i="2"/>
  <c r="R24" i="2"/>
  <c r="M24" i="2"/>
  <c r="H24" i="2"/>
  <c r="E24" i="2"/>
  <c r="S23" i="2"/>
  <c r="R23" i="2"/>
  <c r="M23" i="2"/>
  <c r="H23" i="2"/>
  <c r="E23" i="2"/>
  <c r="S22" i="2"/>
  <c r="R22" i="2"/>
  <c r="M22" i="2"/>
  <c r="H22" i="2"/>
  <c r="E22" i="2"/>
  <c r="S21" i="2"/>
  <c r="R21" i="2"/>
  <c r="M21" i="2"/>
  <c r="H21" i="2"/>
  <c r="E21" i="2"/>
  <c r="S20" i="2"/>
  <c r="R20" i="2"/>
  <c r="M20" i="2"/>
  <c r="H20" i="2"/>
  <c r="E20" i="2"/>
  <c r="S19" i="2"/>
  <c r="R19" i="2"/>
  <c r="M19" i="2"/>
  <c r="H19" i="2"/>
  <c r="E19" i="2"/>
  <c r="S18" i="2"/>
  <c r="R18" i="2"/>
  <c r="M18" i="2"/>
  <c r="H18" i="2"/>
  <c r="E18" i="2"/>
  <c r="S17" i="2"/>
  <c r="R17" i="2"/>
  <c r="M17" i="2"/>
  <c r="H17" i="2"/>
  <c r="E17" i="2"/>
  <c r="S16" i="2"/>
  <c r="R16" i="2"/>
  <c r="P16" i="2"/>
  <c r="P2" i="2" s="1"/>
  <c r="M16" i="2"/>
  <c r="H16" i="2"/>
  <c r="E16" i="2"/>
  <c r="S15" i="2"/>
  <c r="R15" i="2"/>
  <c r="M15" i="2"/>
  <c r="H15" i="2"/>
  <c r="E15" i="2"/>
  <c r="S14" i="2"/>
  <c r="R14" i="2"/>
  <c r="M14" i="2"/>
  <c r="H14" i="2"/>
  <c r="E14" i="2"/>
  <c r="S13" i="2"/>
  <c r="R13" i="2"/>
  <c r="M13" i="2"/>
  <c r="H13" i="2"/>
  <c r="E13" i="2"/>
  <c r="S12" i="2"/>
  <c r="R12" i="2"/>
  <c r="M12" i="2"/>
  <c r="H12" i="2"/>
  <c r="E12" i="2"/>
  <c r="S11" i="2"/>
  <c r="S2" i="2" s="1"/>
  <c r="R11" i="2"/>
  <c r="M11" i="2"/>
  <c r="H11" i="2"/>
  <c r="E11" i="2"/>
  <c r="S10" i="2"/>
  <c r="R10" i="2"/>
  <c r="M10" i="2"/>
  <c r="H10" i="2"/>
  <c r="H2" i="2" s="1"/>
  <c r="E10" i="2"/>
  <c r="S9" i="2"/>
  <c r="R9" i="2"/>
  <c r="M9" i="2"/>
  <c r="H9" i="2"/>
  <c r="E9" i="2"/>
  <c r="S8" i="2"/>
  <c r="R8" i="2"/>
  <c r="R2" i="2" s="1"/>
  <c r="M8" i="2"/>
  <c r="H8" i="2"/>
  <c r="E8" i="2"/>
  <c r="S7" i="2"/>
  <c r="R7" i="2"/>
  <c r="M7" i="2"/>
  <c r="H7" i="2"/>
  <c r="E7" i="2"/>
  <c r="E2" i="2" s="1"/>
  <c r="S6" i="2"/>
  <c r="R6" i="2"/>
  <c r="M6" i="2"/>
  <c r="H6" i="2"/>
  <c r="E6" i="2"/>
  <c r="S5" i="2"/>
  <c r="R5" i="2"/>
  <c r="M5" i="2"/>
  <c r="H5" i="2"/>
  <c r="E5" i="2"/>
  <c r="M4" i="2"/>
  <c r="M2" i="2" s="1"/>
  <c r="H4" i="2"/>
  <c r="E4" i="2"/>
  <c r="Q2" i="2"/>
  <c r="O2" i="2"/>
  <c r="N2" i="2"/>
  <c r="L2" i="2"/>
  <c r="K2" i="2"/>
  <c r="G2" i="2"/>
  <c r="F2" i="2"/>
  <c r="D2" i="2"/>
  <c r="C2" i="2"/>
  <c r="M24" i="8" l="1"/>
  <c r="M65" i="8"/>
  <c r="M114" i="8"/>
  <c r="K3" i="6"/>
  <c r="M3" i="6" s="1"/>
  <c r="M4" i="7"/>
  <c r="S3" i="8"/>
  <c r="M59" i="8"/>
  <c r="M70" i="8"/>
  <c r="M103" i="8"/>
  <c r="M131" i="8"/>
  <c r="M4" i="8"/>
  <c r="K3" i="8"/>
  <c r="M3" i="8" s="1"/>
  <c r="M51" i="8"/>
  <c r="M92" i="8"/>
  <c r="M106" i="8"/>
  <c r="M122" i="8"/>
  <c r="M134" i="8"/>
  <c r="L3" i="8"/>
  <c r="M9" i="8"/>
  <c r="M95" i="8"/>
  <c r="M146" i="8"/>
  <c r="M7" i="8"/>
  <c r="M41" i="8"/>
  <c r="M52" i="8"/>
  <c r="M67" i="8"/>
  <c r="M83" i="8"/>
  <c r="M88" i="8"/>
  <c r="M93" i="8"/>
  <c r="M116" i="8"/>
  <c r="L3" i="9"/>
  <c r="M3" i="9" s="1"/>
  <c r="M11" i="9"/>
</calcChain>
</file>

<file path=xl/comments1.xml><?xml version="1.0" encoding="utf-8"?>
<comments xmlns="http://schemas.openxmlformats.org/spreadsheetml/2006/main">
  <authors>
    <author/>
  </authors>
  <commentList>
    <comment ref="E3" authorId="0" shapeId="0">
      <text>
        <r>
          <rPr>
            <sz val="10"/>
            <color rgb="FF000000"/>
            <rFont val="Arial"/>
          </rPr>
          <t>'Want to see' --dan.hampson01 Wed Dec 14 15:19:25 2011</t>
        </r>
      </text>
    </comment>
    <comment ref="E48" authorId="0" shapeId="0">
      <text>
        <r>
          <rPr>
            <sz val="10"/>
            <color rgb="FF000000"/>
            <rFont val="Arial"/>
          </rPr>
          <t>'want to see' --dan.hampson01 Thu Dec 15 14:05:45 2011</t>
        </r>
      </text>
    </comment>
    <comment ref="E49" authorId="0" shapeId="0">
      <text>
        <r>
          <rPr>
            <sz val="10"/>
            <color rgb="FF000000"/>
            <rFont val="Arial"/>
          </rPr>
          <t>'want to see' --dan.hampson01 Thu Dec 15 14:07:18 2011</t>
        </r>
      </text>
    </comment>
    <comment ref="E58" authorId="0" shapeId="0">
      <text>
        <r>
          <rPr>
            <sz val="10"/>
            <color rgb="FF000000"/>
            <rFont val="Arial"/>
          </rPr>
          <t>'want to see' --dan.hampson01 Thu Dec 15 14:23:55 2011</t>
        </r>
      </text>
    </comment>
    <comment ref="E100" authorId="0" shapeId="0">
      <text>
        <r>
          <rPr>
            <sz val="10"/>
            <color rgb="FF000000"/>
            <rFont val="Arial"/>
          </rPr>
          <t>'want to see' --dan.hampson01 Thu Dec 15 15:28:09 2011</t>
        </r>
      </text>
    </comment>
    <comment ref="E107" authorId="0" shapeId="0">
      <text>
        <r>
          <rPr>
            <sz val="10"/>
            <color rgb="FF000000"/>
            <rFont val="Arial"/>
          </rPr>
          <t>'want to see' --dan.hampson01 Thu Dec 15 15:31:24 2011</t>
        </r>
      </text>
    </comment>
    <comment ref="E118" authorId="0" shapeId="0">
      <text>
        <r>
          <rPr>
            <sz val="10"/>
            <color rgb="FF000000"/>
            <rFont val="Arial"/>
          </rPr>
          <t>'want to see' --dan.hampson01 Thu Dec 15 15:37:10 2011</t>
        </r>
      </text>
    </comment>
    <comment ref="E153" authorId="0" shapeId="0">
      <text>
        <r>
          <rPr>
            <sz val="10"/>
            <color rgb="FF000000"/>
            <rFont val="Arial"/>
          </rPr>
          <t>'want to see' --dan.hampson01 Thu Dec 15 14:44:45 2011</t>
        </r>
      </text>
    </comment>
  </commentList>
</comments>
</file>

<file path=xl/comments2.xml><?xml version="1.0" encoding="utf-8"?>
<comments xmlns="http://schemas.openxmlformats.org/spreadsheetml/2006/main">
  <authors>
    <author/>
  </authors>
  <commentList>
    <comment ref="W70" authorId="0" shapeId="0">
      <text>
        <r>
          <rPr>
            <sz val="10"/>
            <color rgb="FF000000"/>
            <rFont val="Arial"/>
          </rPr>
          <t>'Want to see' --dan.hampson01 Wed Dec 14 13:09:03 2011</t>
        </r>
      </text>
    </comment>
    <comment ref="W80" authorId="0" shapeId="0">
      <text>
        <r>
          <rPr>
            <sz val="10"/>
            <color rgb="FF000000"/>
            <rFont val="Arial"/>
          </rPr>
          <t>'Want to see' --dan.hampson01 Wed Dec 14 13:09:50 2011</t>
        </r>
      </text>
    </comment>
    <comment ref="W136" authorId="0" shapeId="0">
      <text>
        <r>
          <rPr>
            <sz val="10"/>
            <color rgb="FF000000"/>
            <rFont val="Arial"/>
          </rPr>
          <t>'Want to see' --dan.hampson01 Wed Dec 14 12:47:43 2011</t>
        </r>
      </text>
    </comment>
  </commentList>
</comments>
</file>

<file path=xl/comments3.xml><?xml version="1.0" encoding="utf-8"?>
<comments xmlns="http://schemas.openxmlformats.org/spreadsheetml/2006/main">
  <authors>
    <author/>
  </authors>
  <commentList>
    <comment ref="Y117" authorId="0" shapeId="0">
      <text>
        <r>
          <rPr>
            <sz val="10"/>
            <color rgb="FF000000"/>
            <rFont val="Arial"/>
          </rPr>
          <t>'Want to see' --dan.hampson01 Wed Dec 14 11:50:51 2011</t>
        </r>
      </text>
    </comment>
  </commentList>
</comments>
</file>

<file path=xl/sharedStrings.xml><?xml version="1.0" encoding="utf-8"?>
<sst xmlns="http://schemas.openxmlformats.org/spreadsheetml/2006/main" count="4563" uniqueCount="1669">
  <si>
    <t>source</t>
  </si>
  <si>
    <t>Welcome to the Hollywood Stories dataset</t>
  </si>
  <si>
    <t>lovingly compiled by Information Is Beautiful</t>
  </si>
  <si>
    <t>Herein, you'll find a list of every Hollywood film released over the last 7 years</t>
  </si>
  <si>
    <t>and data on their</t>
  </si>
  <si>
    <t>: budget</t>
  </si>
  <si>
    <t>Wikipedia, variety and other media sources</t>
  </si>
  <si>
    <t>: opening weekends</t>
  </si>
  <si>
    <t>the-numbers, boxofficemojo.com</t>
  </si>
  <si>
    <t>: various grosses (domestic, foreign, opening weekends)</t>
  </si>
  <si>
    <t>: story type (of the 22 different types of story)</t>
  </si>
  <si>
    <t>hand-curated</t>
  </si>
  <si>
    <t>: genre</t>
  </si>
  <si>
    <t>imdb</t>
  </si>
  <si>
    <t>: average meta score of critical reviews</t>
  </si>
  <si>
    <t>Rotten Tomatoes</t>
  </si>
  <si>
    <t>: average audience socre</t>
  </si>
  <si>
    <t>a mix of hand-compiled, scraped and hand-curated data perfect for visualization</t>
  </si>
  <si>
    <t>so you can do cool things like</t>
  </si>
  <si>
    <t>: scope the biggest grossing films of a year</t>
  </si>
  <si>
    <t>: but then see their true profitability (i.e. how much of their budget they recovered)</t>
  </si>
  <si>
    <t>: and how many cinema / theatres they opened at</t>
  </si>
  <si>
    <t>To edit the document and play with the figures, make a copy (File menu &gt; make a copy) and then use the sorting feature for each column to shift the data</t>
  </si>
  <si>
    <t>enjoy!</t>
  </si>
  <si>
    <t>David McCandless</t>
  </si>
  <si>
    <t>thanks to all these dogged researchers who hand-tilled this data</t>
  </si>
  <si>
    <t>Miriam Quick, Marley Whiteside, Dan Hampson, Pearl Doughty-White, Matt Hanock, Alexia Wdoswki</t>
  </si>
  <si>
    <t>some notes about the data</t>
  </si>
  <si>
    <t>regarding storytype, obviously there's a subjective element to guessing the story-types. Some films have multiple plot-lines so one size does not always fit all.</t>
  </si>
  <si>
    <t>As ever, If you strongly disagree, please email to offer us a correction: informationisbeautiful@gmail.com</t>
  </si>
  <si>
    <t>last updated Feb 2014</t>
  </si>
  <si>
    <t>similarly figures from 2007-08 may be slightly inaccurate as those films may have accrued more gross in the intervening years</t>
  </si>
  <si>
    <t>We have checked where we've been able</t>
  </si>
  <si>
    <t>Film</t>
  </si>
  <si>
    <t>Distributor</t>
  </si>
  <si>
    <t>Rotten Tomatoes  %</t>
  </si>
  <si>
    <t>Metacritic score %</t>
  </si>
  <si>
    <t>Average critical meta score %</t>
  </si>
  <si>
    <t>Rotten Tomatoes Audience  score %</t>
  </si>
  <si>
    <t>Metacritic Audience Score %</t>
  </si>
  <si>
    <t>Average Audience Meta Score</t>
  </si>
  <si>
    <t>Story</t>
  </si>
  <si>
    <t>Genre</t>
  </si>
  <si>
    <t>Opening Weekend</t>
  </si>
  <si>
    <t>Number of Theatres in US Opening Weekend</t>
  </si>
  <si>
    <t>Box Office Average per US Cinema (Opening Weekend)</t>
  </si>
  <si>
    <t>Domestic Gross</t>
  </si>
  <si>
    <t>Foreign Gross</t>
  </si>
  <si>
    <t>Worldwide Gross</t>
  </si>
  <si>
    <t>Budget</t>
  </si>
  <si>
    <t>Profitability</t>
  </si>
  <si>
    <t>% budget recovered opening weekend</t>
  </si>
  <si>
    <t>exclude?</t>
  </si>
  <si>
    <t>Oscar</t>
  </si>
  <si>
    <t>Bafta</t>
  </si>
  <si>
    <t>Notes</t>
  </si>
  <si>
    <t>Source</t>
  </si>
  <si>
    <t>average:</t>
  </si>
  <si>
    <t>http://www.boxofficemojo.com/yearly/chart/?page=1&amp;view=releasedate&amp;view2=domestic&amp;yr=2013&amp;p=.htm</t>
  </si>
  <si>
    <t>http://www.rottentomatoes.com/</t>
  </si>
  <si>
    <t>http://www.metacritic.com/</t>
  </si>
  <si>
    <t>own calc</t>
  </si>
  <si>
    <t>http://www.boxofficemojo.com/</t>
  </si>
  <si>
    <t>if different</t>
  </si>
  <si>
    <t>About Time</t>
  </si>
  <si>
    <t>Universal</t>
  </si>
  <si>
    <t>87,100,449</t>
  </si>
  <si>
    <t>-</t>
  </si>
  <si>
    <t>The Fifth Estate</t>
  </si>
  <si>
    <t>Buena Vista</t>
  </si>
  <si>
    <t>8,555,008</t>
  </si>
  <si>
    <t>Parker</t>
  </si>
  <si>
    <t>FilmDistrict</t>
  </si>
  <si>
    <t>46,216,641</t>
  </si>
  <si>
    <t>The To-Do List</t>
  </si>
  <si>
    <t>CBS</t>
  </si>
  <si>
    <t>3,566,225</t>
  </si>
  <si>
    <t>Grown Ups 2</t>
  </si>
  <si>
    <t>Sony</t>
  </si>
  <si>
    <t>246,984,278</t>
  </si>
  <si>
    <t>After Earth</t>
  </si>
  <si>
    <t>243,843,127</t>
  </si>
  <si>
    <t>Captain Phillips</t>
  </si>
  <si>
    <t>216,485,837</t>
  </si>
  <si>
    <t>Escape Plan</t>
  </si>
  <si>
    <t>Lionsgate / Summit</t>
  </si>
  <si>
    <t>133,375,335</t>
  </si>
  <si>
    <t>IMDB estimated budget</t>
  </si>
  <si>
    <t>http://www.imdb.com/title/tt1211956/?ref_=nv_sr_1</t>
  </si>
  <si>
    <t>Prisoners</t>
  </si>
  <si>
    <t>Warner Bros</t>
  </si>
  <si>
    <t>122,126,687</t>
  </si>
  <si>
    <t>Stoker</t>
  </si>
  <si>
    <t>Fox Searchlight</t>
  </si>
  <si>
    <t>12,077,441</t>
  </si>
  <si>
    <t>Walking with Dinosaurs</t>
  </si>
  <si>
    <t>Fox</t>
  </si>
  <si>
    <t>113,191,563</t>
  </si>
  <si>
    <t>Love is All You Need</t>
  </si>
  <si>
    <t>Sony Classics</t>
  </si>
  <si>
    <t>10,016,934</t>
  </si>
  <si>
    <t>The Kings of Summer</t>
  </si>
  <si>
    <t>n/a</t>
  </si>
  <si>
    <t>Iron Man 3</t>
  </si>
  <si>
    <t>action</t>
  </si>
  <si>
    <t>Despicable Me 2</t>
  </si>
  <si>
    <t>THG: Catching Fire</t>
  </si>
  <si>
    <t>Lionsgate</t>
  </si>
  <si>
    <t>The Desolation of Smaug</t>
  </si>
  <si>
    <t>budget reported in LA Times</t>
  </si>
  <si>
    <t>http://www.latimes.com/entertainment/news/la-et-ct-box-office-hobbit-desolation-smaug-20131216,0,3005168.story#axzz2o6lzEKSk</t>
  </si>
  <si>
    <t>Frozen</t>
  </si>
  <si>
    <t>Fast &amp; Furious 6</t>
  </si>
  <si>
    <t>Monsters University</t>
  </si>
  <si>
    <t>budget reported</t>
  </si>
  <si>
    <t>http://www.shockya.com/news/2013/06/30/box-office-report-monsters-university-schools-the-heat-and-white-house-down/</t>
  </si>
  <si>
    <t>Gravity</t>
  </si>
  <si>
    <t>Man of Steel</t>
  </si>
  <si>
    <t>Thor: The Dark World</t>
  </si>
  <si>
    <t>The Croods</t>
  </si>
  <si>
    <t>World War Z</t>
  </si>
  <si>
    <t>Paramount</t>
  </si>
  <si>
    <t>Oz The Great &amp; Powerful</t>
  </si>
  <si>
    <t>Star Trek Into Darkness</t>
  </si>
  <si>
    <t>The Wolverine</t>
  </si>
  <si>
    <t>Pacific Rim</t>
  </si>
  <si>
    <t>G.I. Joe: Retaliation</t>
  </si>
  <si>
    <t>The Hangover Part III</t>
  </si>
  <si>
    <t>Now You See Me</t>
  </si>
  <si>
    <t>The Great Gatsby</t>
  </si>
  <si>
    <t>The Smurfs 2</t>
  </si>
  <si>
    <t>The Conjuring</t>
  </si>
  <si>
    <t>horror</t>
  </si>
  <si>
    <t>A Good Day to Die Hard</t>
  </si>
  <si>
    <t>Oblivion</t>
  </si>
  <si>
    <t>Elysium</t>
  </si>
  <si>
    <t>TriStar</t>
  </si>
  <si>
    <t>Turbo</t>
  </si>
  <si>
    <t>We're the Millers</t>
  </si>
  <si>
    <t>Epic</t>
  </si>
  <si>
    <t>The Lone Ranger</t>
  </si>
  <si>
    <t>Cloudy with a Chance of Meatballs 2</t>
  </si>
  <si>
    <t>The Heat</t>
  </si>
  <si>
    <t>Hansel &amp; Gretel</t>
  </si>
  <si>
    <t>Planes</t>
  </si>
  <si>
    <t>White House Down</t>
  </si>
  <si>
    <t>Percy Jackson: Sea of Monsters</t>
  </si>
  <si>
    <t>Jack the Giant Slayer</t>
  </si>
  <si>
    <t>The Wolf of Wall Street</t>
  </si>
  <si>
    <t>Identity Thief</t>
  </si>
  <si>
    <t>The Secret Life of Walter Mitty</t>
  </si>
  <si>
    <t>Lee Daniels' The Butler</t>
  </si>
  <si>
    <t>Weinstein</t>
  </si>
  <si>
    <t>Anchorman 2</t>
  </si>
  <si>
    <t>American Hustle</t>
  </si>
  <si>
    <t>Insidious Chapter 2</t>
  </si>
  <si>
    <t>Olympus Has Fallen</t>
  </si>
  <si>
    <t>Bad Grandpa</t>
  </si>
  <si>
    <t>Mama</t>
  </si>
  <si>
    <t>Red 2</t>
  </si>
  <si>
    <t>2 Guns</t>
  </si>
  <si>
    <t>12 years a slave</t>
  </si>
  <si>
    <t>drama</t>
  </si>
  <si>
    <t>This is the End</t>
  </si>
  <si>
    <t>47 Ronin</t>
  </si>
  <si>
    <t>Last Vegas</t>
  </si>
  <si>
    <t>Warm Bodies</t>
  </si>
  <si>
    <t>Ender's Game</t>
  </si>
  <si>
    <t>Gangster Squad</t>
  </si>
  <si>
    <t>Riddick</t>
  </si>
  <si>
    <t>Evil Dead</t>
  </si>
  <si>
    <t>Blue Jasmine</t>
  </si>
  <si>
    <t>http://www.imdb.com/title/tt2334873/?ref_=nv_sr_1</t>
  </si>
  <si>
    <t>Lone Survivor</t>
  </si>
  <si>
    <t>The Internship</t>
  </si>
  <si>
    <t>Saving Mr. Banks</t>
  </si>
  <si>
    <t>Free Birds</t>
  </si>
  <si>
    <t>Relativity</t>
  </si>
  <si>
    <t>The Mortal Instruments: City of Bones</t>
  </si>
  <si>
    <t>Sony / Screen Gems</t>
  </si>
  <si>
    <t>Rush</t>
  </si>
  <si>
    <t>The Purge</t>
  </si>
  <si>
    <t>Pain and Gain</t>
  </si>
  <si>
    <t>Philomena</t>
  </si>
  <si>
    <t>Weinstein</t>
  </si>
  <si>
    <t>Carrie</t>
  </si>
  <si>
    <t>Scary Movie 5</t>
  </si>
  <si>
    <t>Weinstein / Dimension</t>
  </si>
  <si>
    <t>R.I.P.D.</t>
  </si>
  <si>
    <t>The Best Man Holiday</t>
  </si>
  <si>
    <t>Safe Haven</t>
  </si>
  <si>
    <t>The Counselor</t>
  </si>
  <si>
    <t>The Call</t>
  </si>
  <si>
    <t>Side Effects</t>
  </si>
  <si>
    <t>Open Road Films</t>
  </si>
  <si>
    <t>http://www.imdb.com/title/tt2053463/?ref_=nv_sr_1</t>
  </si>
  <si>
    <t>Runner Runner</t>
  </si>
  <si>
    <t>Beautiful Creatures</t>
  </si>
  <si>
    <t>A Haunted House</t>
  </si>
  <si>
    <t>Kick-Ass 2</t>
  </si>
  <si>
    <t>Quartet</t>
  </si>
  <si>
    <t>http://www.imdb.com/title/tt1441951/?ref_=nv_sr_1</t>
  </si>
  <si>
    <t>The Last Stand</t>
  </si>
  <si>
    <t>The Host</t>
  </si>
  <si>
    <t>The World's End</t>
  </si>
  <si>
    <t>Focus Features</t>
  </si>
  <si>
    <t>21 and Over</t>
  </si>
  <si>
    <t>Snitch</t>
  </si>
  <si>
    <t>http://www.imdb.com/title/tt0882977/?ref_=nv_sr_1</t>
  </si>
  <si>
    <t>Jobs</t>
  </si>
  <si>
    <t>The Place Beyond the Pines</t>
  </si>
  <si>
    <t>August: Osage County</t>
  </si>
  <si>
    <t>http://www.imdb.com/title/tt1322269/?ref_=nv_sr_1</t>
  </si>
  <si>
    <t>Spring Breakers</t>
  </si>
  <si>
    <t>A24</t>
  </si>
  <si>
    <t>Homefront</t>
  </si>
  <si>
    <t>Delivery Man</t>
  </si>
  <si>
    <t>Dallas Buyers Club</t>
  </si>
  <si>
    <t>Don Jon</t>
  </si>
  <si>
    <t>Her</t>
  </si>
  <si>
    <t>Movie 43</t>
  </si>
  <si>
    <t>Grudge Match</t>
  </si>
  <si>
    <t>Mandela: Long Walk to Freedom</t>
  </si>
  <si>
    <t>http://online.wsj.com/news/articles/SB10001424052702303985504579205952027833732</t>
  </si>
  <si>
    <t>Dark Skies</t>
  </si>
  <si>
    <t>Enough Said</t>
  </si>
  <si>
    <t>Trance</t>
  </si>
  <si>
    <t>Inside Llewyn Davis</t>
  </si>
  <si>
    <t>rumoured budget</t>
  </si>
  <si>
    <t>The Way, Way Back</t>
  </si>
  <si>
    <t>http://www.imdb.com/title/tt1727388/?ref_=nv_sr_1</t>
  </si>
  <si>
    <t>Baggage Claim</t>
  </si>
  <si>
    <t>http://www.imdb.com/title/tt1171222/?ref_=nv_sr_1</t>
  </si>
  <si>
    <t>The Big Wedding</t>
  </si>
  <si>
    <t>The Sapphires</t>
  </si>
  <si>
    <t>Broken City</t>
  </si>
  <si>
    <t>The Bling Ring</t>
  </si>
  <si>
    <t>Dead Man Down</t>
  </si>
  <si>
    <t>Admission</t>
  </si>
  <si>
    <t>Fruitvale Station</t>
  </si>
  <si>
    <t>Battle of the Year</t>
  </si>
  <si>
    <t>The Last Exorcism Part II</t>
  </si>
  <si>
    <t>Machete Kills</t>
  </si>
  <si>
    <t>http://en.wikipedia.org/wiki/Machete_Kills</t>
  </si>
  <si>
    <t>Paranoia</t>
  </si>
  <si>
    <t>I'm So Excited</t>
  </si>
  <si>
    <t>couldnt find budget</t>
  </si>
  <si>
    <t>Nebraska</t>
  </si>
  <si>
    <t>Out of the Furnace</t>
  </si>
  <si>
    <t>Before Midnight</t>
  </si>
  <si>
    <t>Getaway</t>
  </si>
  <si>
    <t>Bullet to the Head</t>
  </si>
  <si>
    <t>Black Nativity</t>
  </si>
  <si>
    <t>Blue Is the Warmest Color</t>
  </si>
  <si>
    <t>IFC</t>
  </si>
  <si>
    <t>Unfinished Song</t>
  </si>
  <si>
    <t>The Spectacular Now</t>
  </si>
  <si>
    <t>All Is Lost</t>
  </si>
  <si>
    <t>Roadside Attractions</t>
  </si>
  <si>
    <t>Closed Circuit</t>
  </si>
  <si>
    <t>http://www.globalpost.com/dispatch/news/thomson-reuters/130827/eric-bana-talks-closed-circuit-we-planted-snowden-hes-our-russi</t>
  </si>
  <si>
    <t>The Company You Keep</t>
  </si>
  <si>
    <t>Oldboy</t>
  </si>
  <si>
    <t>Frances Ha</t>
  </si>
  <si>
    <t>Emperor</t>
  </si>
  <si>
    <t>Stand Up Guys</t>
  </si>
  <si>
    <t>In a World</t>
  </si>
  <si>
    <t>The East</t>
  </si>
  <si>
    <t>No</t>
  </si>
  <si>
    <t>Renoir</t>
  </si>
  <si>
    <t>Samuel Goldwyn</t>
  </si>
  <si>
    <t>Austenland</t>
  </si>
  <si>
    <t>The Iceman</t>
  </si>
  <si>
    <t>Millenium Entertainment</t>
  </si>
  <si>
    <t>Girl Most Likely</t>
  </si>
  <si>
    <t>Wadjda</t>
  </si>
  <si>
    <t>Much Ado About Nothing</t>
  </si>
  <si>
    <t>Behind the Candelabra</t>
  </si>
  <si>
    <t>HBO Films</t>
  </si>
  <si>
    <t>This film came out only as a TV movie in the US</t>
  </si>
  <si>
    <t>http://www.the-numbers.com/movie/Behind-the-Candelabra#tab=summary</t>
  </si>
  <si>
    <t>The Butler</t>
  </si>
  <si>
    <t>Weinstein Company</t>
  </si>
  <si>
    <t>The Canyons</t>
  </si>
  <si>
    <t>http://www.imdb.com/title/tt2292959/?ref_=nv_sr_1</t>
  </si>
  <si>
    <t>The English Teacher</t>
  </si>
  <si>
    <t>Cinedigm Entertainment</t>
  </si>
  <si>
    <t>John Dies at the End</t>
  </si>
  <si>
    <t>Magnolia</t>
  </si>
  <si>
    <t>http://herocomplex.latimes.com/movies/john-dies-at-the-end-paul-giamatti-don-coscarelli-on-cult-cinema/#/0</t>
  </si>
  <si>
    <t>Lovelace</t>
  </si>
  <si>
    <t>Radius-TWC</t>
  </si>
  <si>
    <t>Rotten Tomatoes</t>
  </si>
  <si>
    <t>Audience  score</t>
  </si>
  <si>
    <t>opening weekend relative to budget</t>
  </si>
  <si>
    <t>%</t>
  </si>
  <si>
    <t>($)</t>
  </si>
  <si>
    <t>($m)</t>
  </si>
  <si>
    <t>% of budget recovered</t>
  </si>
  <si>
    <t>Wein.</t>
  </si>
  <si>
    <t>WB</t>
  </si>
  <si>
    <t>BV</t>
  </si>
  <si>
    <t>WB (NL)</t>
  </si>
  <si>
    <t>Par.</t>
  </si>
  <si>
    <t>Uni.</t>
  </si>
  <si>
    <t>LGF</t>
  </si>
  <si>
    <t>TriS</t>
  </si>
  <si>
    <t>LG/S</t>
  </si>
  <si>
    <t>FD</t>
  </si>
  <si>
    <t>SGem</t>
  </si>
  <si>
    <t>Rela.</t>
  </si>
  <si>
    <t>ORF</t>
  </si>
  <si>
    <t>Focus</t>
  </si>
  <si>
    <t>W/Dim.</t>
  </si>
  <si>
    <t>SPC</t>
  </si>
  <si>
    <t>Jackass Presents: Bad Grandpa</t>
  </si>
  <si>
    <t>FoxS</t>
  </si>
  <si>
    <t>Tyler Perry Presents Peeples</t>
  </si>
  <si>
    <t>Dhoom 3</t>
  </si>
  <si>
    <t>Yash</t>
  </si>
  <si>
    <t>The Wizard of Oz</t>
  </si>
  <si>
    <t>Pulling Strings</t>
  </si>
  <si>
    <t>Chennai Express</t>
  </si>
  <si>
    <t>UTV</t>
  </si>
  <si>
    <t>Believe</t>
  </si>
  <si>
    <t>Top Gun 3D</t>
  </si>
  <si>
    <t>Home Run</t>
  </si>
  <si>
    <t>Gold.</t>
  </si>
  <si>
    <t>Metallica Through the Never</t>
  </si>
  <si>
    <t>PH</t>
  </si>
  <si>
    <t>Yeh Jawaani Hai Deewani</t>
  </si>
  <si>
    <t>Eros</t>
  </si>
  <si>
    <t>Filly Brown</t>
  </si>
  <si>
    <t>Ram-Leela</t>
  </si>
  <si>
    <t>Krrish 3</t>
  </si>
  <si>
    <t>RAtt.</t>
  </si>
  <si>
    <t>Grace Unplugged</t>
  </si>
  <si>
    <t>I'm In Love With a Church Girl</t>
  </si>
  <si>
    <t>HTR</t>
  </si>
  <si>
    <t>Race 2</t>
  </si>
  <si>
    <t>The Ultimate Life</t>
  </si>
  <si>
    <t>Bhaag Milkha Bhaag</t>
  </si>
  <si>
    <t>Relbig.</t>
  </si>
  <si>
    <t>Bless Me Ultima</t>
  </si>
  <si>
    <t>Aren</t>
  </si>
  <si>
    <t>2013 Oscar Nominated Short Films</t>
  </si>
  <si>
    <t>Shrts.</t>
  </si>
  <si>
    <t>The Saratov Approach</t>
  </si>
  <si>
    <t>Purd.</t>
  </si>
  <si>
    <t>The Grandmaster</t>
  </si>
  <si>
    <t>Disconnect</t>
  </si>
  <si>
    <t>LD</t>
  </si>
  <si>
    <t>The Iceman (2013)</t>
  </si>
  <si>
    <t>MNE</t>
  </si>
  <si>
    <t>Girl Rising</t>
  </si>
  <si>
    <t>Gathr</t>
  </si>
  <si>
    <t>Blackfish</t>
  </si>
  <si>
    <t>Magn.</t>
  </si>
  <si>
    <t>The Christmas Candle</t>
  </si>
  <si>
    <t>ELS</t>
  </si>
  <si>
    <t>The Gatekeepers</t>
  </si>
  <si>
    <t>Fill the Void</t>
  </si>
  <si>
    <t>20 Feet from Stardom</t>
  </si>
  <si>
    <t>RTWC</t>
  </si>
  <si>
    <t>The Attack</t>
  </si>
  <si>
    <t>Cohen</t>
  </si>
  <si>
    <t>Stories We Tell</t>
  </si>
  <si>
    <t>The Great Beauty</t>
  </si>
  <si>
    <t>Jan.</t>
  </si>
  <si>
    <t>Kon-Tiki</t>
  </si>
  <si>
    <t>Lead Studio</t>
  </si>
  <si>
    <t>http://www.boxofficemojo.com/yearly/chart/?page=1&amp;view=releasedate&amp;view2=domestic&amp;yr=2012&amp;p=.htm</t>
  </si>
  <si>
    <t>if different</t>
  </si>
  <si>
    <t>2012 Oscar Nominated Short Films</t>
  </si>
  <si>
    <t>21 Jump Street</t>
  </si>
  <si>
    <t>A Late Quartet</t>
  </si>
  <si>
    <t>EOne</t>
  </si>
  <si>
    <t>A Royal Affair</t>
  </si>
  <si>
    <t>Abraham Lincoln: Vampire Hunter</t>
  </si>
  <si>
    <t>Agneepath</t>
  </si>
  <si>
    <t>Air Racers 3D</t>
  </si>
  <si>
    <t>3D</t>
  </si>
  <si>
    <t>N/A</t>
  </si>
  <si>
    <t>Albert Nobbs</t>
  </si>
  <si>
    <t>American Reunion</t>
  </si>
  <si>
    <t>Amour</t>
  </si>
  <si>
    <t>Anna Karenina</t>
  </si>
  <si>
    <t>budget reported in The Telegraph</t>
  </si>
  <si>
    <t>http://www.telegraph.co.uk/culture/film/starsandstories/9529142/Anna-Karenina-back-from-the-brink.html</t>
  </si>
  <si>
    <t>Arbitrage</t>
  </si>
  <si>
    <t>http://www.imdb.com/title/tt1764183/?ref_=nv_sr_1</t>
  </si>
  <si>
    <t>Argo</t>
  </si>
  <si>
    <t>Atlas Shrugged: Part II</t>
  </si>
  <si>
    <t>ADC</t>
  </si>
  <si>
    <t>Barfi!</t>
  </si>
  <si>
    <t>Batman Begins (2012 re-release)</t>
  </si>
  <si>
    <t>Battleship</t>
  </si>
  <si>
    <t>Beasts of the Southern Wild</t>
  </si>
  <si>
    <t>http://www.imdb.com/title/tt2125435/?ref_=nv_sr_1</t>
  </si>
  <si>
    <t>Big Miracle</t>
  </si>
  <si>
    <t>Brave</t>
  </si>
  <si>
    <t>301,700,000</t>
  </si>
  <si>
    <t>538,983,207</t>
  </si>
  <si>
    <t>Bully (PG-13)</t>
  </si>
  <si>
    <t>Casa De Mi Padre</t>
  </si>
  <si>
    <t>Celeste and Jesse Forever</t>
  </si>
  <si>
    <t>Chasing Ice</t>
  </si>
  <si>
    <t>SD</t>
  </si>
  <si>
    <t>Chasing Mavericks</t>
  </si>
  <si>
    <t>Chernobyl Diaries</t>
  </si>
  <si>
    <t>19,038,008</t>
  </si>
  <si>
    <t>budget cost 'reported'</t>
  </si>
  <si>
    <t>http://cinemanerdz.com/weekend-box-office-men-in-black-iii-leads-memorial-day-pack/</t>
  </si>
  <si>
    <t>Chronicle (2012)</t>
  </si>
  <si>
    <t>Cloud Atlas</t>
  </si>
  <si>
    <t>http://www.imdb.com/title/tt1371111/?ref_=nv_sr_1</t>
  </si>
  <si>
    <t>Contraband</t>
  </si>
  <si>
    <t>Crooked Arrows</t>
  </si>
  <si>
    <t>BPE</t>
  </si>
  <si>
    <t>Dabangg 2</t>
  </si>
  <si>
    <t>Dark Shadows</t>
  </si>
  <si>
    <t>Diary of a Wimpy Kid: Dog Days</t>
  </si>
  <si>
    <t>Django Unchained</t>
  </si>
  <si>
    <t>Dr. Seuss' The Lorax</t>
  </si>
  <si>
    <t>Dredd</t>
  </si>
  <si>
    <t>Ek Tha Tiger</t>
  </si>
  <si>
    <t>End of Watch</t>
  </si>
  <si>
    <t>English Vinglish</t>
  </si>
  <si>
    <t>Farewell My Queen</t>
  </si>
  <si>
    <t>Flight</t>
  </si>
  <si>
    <t>161,772,375</t>
  </si>
  <si>
    <t>Footnote</t>
  </si>
  <si>
    <t>For Greater Glory</t>
  </si>
  <si>
    <t>ArcEnt</t>
  </si>
  <si>
    <t>Frankenweenie</t>
  </si>
  <si>
    <t>Friends with Kids</t>
  </si>
  <si>
    <t>Ghost Rider: Spirit of Vengeance</t>
  </si>
  <si>
    <t>Girl in Progress</t>
  </si>
  <si>
    <t>Goon</t>
  </si>
  <si>
    <t>Haywire</t>
  </si>
  <si>
    <t>Hitchcock</t>
  </si>
  <si>
    <t>Hope Springs</t>
  </si>
  <si>
    <t>http://www.imdb.com/title/tt1535438/</t>
  </si>
  <si>
    <t>Hotel Transylvania</t>
  </si>
  <si>
    <t>House at the End of The Street</t>
  </si>
  <si>
    <t>Housefull 2</t>
  </si>
  <si>
    <t>Hyde Park on Hudson</t>
  </si>
  <si>
    <t>Hysteria</t>
  </si>
  <si>
    <t>Ice Age: Continental Drift</t>
  </si>
  <si>
    <t>Jab Tak Hai Jaan</t>
  </si>
  <si>
    <t>Jack Reacher</t>
  </si>
  <si>
    <t>Jeff, Who Lives at Home</t>
  </si>
  <si>
    <t>ParV</t>
  </si>
  <si>
    <t>Jiro Dreams of Sushi</t>
  </si>
  <si>
    <t>John Carter</t>
  </si>
  <si>
    <t>Journey 2: The Mysterious Island</t>
  </si>
  <si>
    <t>Katy Perry: Part of Me</t>
  </si>
  <si>
    <t>Kid With a Bike</t>
  </si>
  <si>
    <t>Killer Joe</t>
  </si>
  <si>
    <t>Killing Them Softly</t>
  </si>
  <si>
    <t>Last Ounce of Courage</t>
  </si>
  <si>
    <t>RM</t>
  </si>
  <si>
    <t>Lawless</t>
  </si>
  <si>
    <t>http://www.imdb.com/title/tt1212450/?ref_=nv_sr_1</t>
  </si>
  <si>
    <t>Les Miserables (2012)</t>
  </si>
  <si>
    <t>Life of Pi</t>
  </si>
  <si>
    <t>Lincoln</t>
  </si>
  <si>
    <t>Looper</t>
  </si>
  <si>
    <t>Madagascar 3: Europe's Most Wanted</t>
  </si>
  <si>
    <t>P/DW</t>
  </si>
  <si>
    <t>530,529,792</t>
  </si>
  <si>
    <t>746,921,274</t>
  </si>
  <si>
    <t>Magic Mike</t>
  </si>
  <si>
    <t>Man on a Ledge</t>
  </si>
  <si>
    <t>Marley</t>
  </si>
  <si>
    <t>Marvel's The Avengers</t>
  </si>
  <si>
    <t>MIB 3</t>
  </si>
  <si>
    <t>Mirror Mirror</t>
  </si>
  <si>
    <t>Monsieur Lazhar (U.S.-only)</t>
  </si>
  <si>
    <t>MBox</t>
  </si>
  <si>
    <t>Moonrise Kingdom</t>
  </si>
  <si>
    <t>Nitro Circus the Movie 3D</t>
  </si>
  <si>
    <t>October Baby (2012)</t>
  </si>
  <si>
    <t>Paranormal Activity 4</t>
  </si>
  <si>
    <t>ParaNorman</t>
  </si>
  <si>
    <t>Parental Guidance</t>
  </si>
  <si>
    <t>Pitch Perfect</t>
  </si>
  <si>
    <t>Premium Rush</t>
  </si>
  <si>
    <t>Prometheus</t>
  </si>
  <si>
    <t>Promised Land (2012)</t>
  </si>
  <si>
    <t>Raiders of the Lost Ark (IMAX)</t>
  </si>
  <si>
    <t>Red Dawn (2012)</t>
  </si>
  <si>
    <t>Red Tails</t>
  </si>
  <si>
    <t>Resident Evil: Retribution</t>
  </si>
  <si>
    <t>Rise of the Guardians</t>
  </si>
  <si>
    <t>Robot &amp; Frank</t>
  </si>
  <si>
    <t>Rock of Ages</t>
  </si>
  <si>
    <t>Ruby Sparks</t>
  </si>
  <si>
    <t>Rust and Bone</t>
  </si>
  <si>
    <t>Safe (2012)</t>
  </si>
  <si>
    <t>http://www.imdb.com/title/tt1656190/?ref_=fn_al_tt_1</t>
  </si>
  <si>
    <t>Safe House</t>
  </si>
  <si>
    <t>Safety Not Guaranteed</t>
  </si>
  <si>
    <t>Salmon Fishing in the Yemen</t>
  </si>
  <si>
    <t>budget reported in Variety</t>
  </si>
  <si>
    <t>http://variety.com/2012/film/news/lionsgate-u-k-keeps-it-local-1118053909/</t>
  </si>
  <si>
    <t>Samsara</t>
  </si>
  <si>
    <t>Osci.</t>
  </si>
  <si>
    <t>Savages (2012)</t>
  </si>
  <si>
    <t>Searching for Sugar Man</t>
  </si>
  <si>
    <t>Seeking a Friend for the End of the World</t>
  </si>
  <si>
    <t>Seven Psychopaths</t>
  </si>
  <si>
    <t>Silver Linings Playbook</t>
  </si>
  <si>
    <t>Singin' In the Rain (2012 re-release)</t>
  </si>
  <si>
    <t>Sinister</t>
  </si>
  <si>
    <t>Skyfall</t>
  </si>
  <si>
    <t>Sleepwalk with Me</t>
  </si>
  <si>
    <t>Snow White and the Huntsman</t>
  </si>
  <si>
    <t>Sparkle (2012)</t>
  </si>
  <si>
    <t>Step Up Revolution</t>
  </si>
  <si>
    <t>Taken 2</t>
  </si>
  <si>
    <t>Talaash</t>
  </si>
  <si>
    <t>Ted</t>
  </si>
  <si>
    <t>549,368,315</t>
  </si>
  <si>
    <t>That's My Boy</t>
  </si>
  <si>
    <t>The Amazing Spider-Man</t>
  </si>
  <si>
    <t>The Apparition</t>
  </si>
  <si>
    <t>The Best Exotic Marigold Hotel</t>
  </si>
  <si>
    <t>The Bourne Legacy</t>
  </si>
  <si>
    <t>The Cabin in the Woods</t>
  </si>
  <si>
    <t>http://www.imdb.com/title/tt1259521/?ref_=nv_sr_1</t>
  </si>
  <si>
    <t>The Campaign</t>
  </si>
  <si>
    <t>budget figure not available</t>
  </si>
  <si>
    <t>The Cold Light of Day</t>
  </si>
  <si>
    <t>The Collection</t>
  </si>
  <si>
    <t>The Dark Knight (2012 re-release)</t>
  </si>
  <si>
    <t>The Dark Knight Rises</t>
  </si>
  <si>
    <t>The Devil Inside</t>
  </si>
  <si>
    <t>The Dictator</t>
  </si>
  <si>
    <t>The Expendables 2</t>
  </si>
  <si>
    <t>The Five-Year Engagement</t>
  </si>
  <si>
    <t>The Grey</t>
  </si>
  <si>
    <t>The Guilt Trip</t>
  </si>
  <si>
    <t>The Hobbit: An Unexpected Journey</t>
  </si>
  <si>
    <t>Budget is reported, from a 'studio source.' From HollywoodReporter</t>
  </si>
  <si>
    <t>http://www.hollywoodreporter.com/news/hobbit-peter-jackson-warner-bros-379301</t>
  </si>
  <si>
    <t>The Hunger Games</t>
  </si>
  <si>
    <t>The Impossible</t>
  </si>
  <si>
    <t>http://www.imdb.com/title/tt1649419/?ref_=nv_sr_1</t>
  </si>
  <si>
    <t>The Lucky One</t>
  </si>
  <si>
    <t>http://www.imdb.com/title/tt1327194/?ref_=nv_sr_1</t>
  </si>
  <si>
    <t>The Master</t>
  </si>
  <si>
    <t>http://www.imdb.com/title/tt1560747/?ref_=nv_sr_1</t>
  </si>
  <si>
    <t>The Perks of Being a Wallflower</t>
  </si>
  <si>
    <t>http://www.imdb.com/title/tt1659337/?ref_=nv_sr_1</t>
  </si>
  <si>
    <t>The Pirates! Band of Misfits</t>
  </si>
  <si>
    <t>The Possession</t>
  </si>
  <si>
    <t>The Queen of Versailles</t>
  </si>
  <si>
    <t>The Raid: Redemption</t>
  </si>
  <si>
    <t>The Sessions</t>
  </si>
  <si>
    <t>The Three Stooges</t>
  </si>
  <si>
    <t>The Twilight Saga: Breaking Dawn Part 2</t>
  </si>
  <si>
    <t>The Vow</t>
  </si>
  <si>
    <t>The Watch</t>
  </si>
  <si>
    <t>The Woman in Black</t>
  </si>
  <si>
    <t>http://www.imdb.com/title/tt1596365/?ref_=nv_sr_1</t>
  </si>
  <si>
    <t>This Is 40</t>
  </si>
  <si>
    <t>Total Recall (2012)</t>
  </si>
  <si>
    <t>Underworld Awakening</t>
  </si>
  <si>
    <t>What to Expect When You're Expecting</t>
  </si>
  <si>
    <t>Won't Back Down</t>
  </si>
  <si>
    <t>Wrath of the Titans</t>
  </si>
  <si>
    <t>Wreck-It Ralph</t>
  </si>
  <si>
    <t>Your Sister's Sister</t>
  </si>
  <si>
    <t>Zero Dark Thirty</t>
  </si>
  <si>
    <t>30 Minutes or Less</t>
  </si>
  <si>
    <t>Independent</t>
  </si>
  <si>
    <t>Comedy</t>
  </si>
  <si>
    <t>http://boxofficemojo.com/movies/?id=30minutesorless.htm</t>
  </si>
  <si>
    <t>50/50</t>
  </si>
  <si>
    <t>Discovery</t>
  </si>
  <si>
    <t>http://boxofficemojo.com/movies/?id=50fifty.htm</t>
  </si>
  <si>
    <t>A Dangerous Method</t>
  </si>
  <si>
    <t>Love</t>
  </si>
  <si>
    <t>Drama</t>
  </si>
  <si>
    <t>http://boxofficemojo.com/movies/?id=dangerousmethod.htm</t>
  </si>
  <si>
    <t>A Very Harold and Kumar Christmas</t>
  </si>
  <si>
    <t>http://boxofficemojo.com/movies/?id=haroldandkumar3.htm</t>
  </si>
  <si>
    <t>Abduction</t>
  </si>
  <si>
    <t>Vertigo Entertainment</t>
  </si>
  <si>
    <t>Maturation</t>
  </si>
  <si>
    <t>Action</t>
  </si>
  <si>
    <t>http://boxofficemojo.com/movies/?id=abduction11.htm</t>
  </si>
  <si>
    <t>Anonymous</t>
  </si>
  <si>
    <t>Relativity Media</t>
  </si>
  <si>
    <t>Tragedy</t>
  </si>
  <si>
    <t>http://boxofficemojo.com/movies/?id=anonymous.htm</t>
  </si>
  <si>
    <t>Another Earth</t>
  </si>
  <si>
    <t>Temptation</t>
  </si>
  <si>
    <t>Fantasy</t>
  </si>
  <si>
    <t>http://boxofficemojo.com/movies/?id=anotherearth.htm</t>
  </si>
  <si>
    <t>Apollo 18</t>
  </si>
  <si>
    <t>Monster Force</t>
  </si>
  <si>
    <t>Horror</t>
  </si>
  <si>
    <t>http://boxofficemojo.com/movies/?id=apollo18.htm</t>
  </si>
  <si>
    <t>Arthur</t>
  </si>
  <si>
    <t>Sacrifice</t>
  </si>
  <si>
    <t>http://boxofficemojo.com/movies/?id=arthur2011.htm</t>
  </si>
  <si>
    <t>Arthur Christmas</t>
  </si>
  <si>
    <t>Aardman Animations</t>
  </si>
  <si>
    <t>Journey and Return</t>
  </si>
  <si>
    <t>Animation</t>
  </si>
  <si>
    <t>http://latimesblogs.latimes.com/entertainmentnewsbuzz/2011/11/muppets-arthur-christmas-hugo-box-office.html</t>
  </si>
  <si>
    <t>Average</t>
  </si>
  <si>
    <t>Bad Teacher</t>
  </si>
  <si>
    <t>http://boxofficemojo.com/movies/?id=badteacher.htm</t>
  </si>
  <si>
    <t>Battle: Los Angeles</t>
  </si>
  <si>
    <t>http://boxofficemojo.com/movies/?id=battlelosangeles.htm</t>
  </si>
  <si>
    <t>Beastly</t>
  </si>
  <si>
    <t>CBS Films</t>
  </si>
  <si>
    <t>Metamorphosis</t>
  </si>
  <si>
    <t>Romance</t>
  </si>
  <si>
    <t>http://boxofficemojo.com/movies/?id=beastly.htm</t>
  </si>
  <si>
    <t>Beginners</t>
  </si>
  <si>
    <t>supporting actor</t>
  </si>
  <si>
    <t>http://boxofficemojo.com/movies/?id=beginners.htm</t>
  </si>
  <si>
    <t>Bridesmaids</t>
  </si>
  <si>
    <t>Rivalry</t>
  </si>
  <si>
    <t>http://boxofficemojo.com/movies/?id=wiigapatow.htm</t>
  </si>
  <si>
    <t>Captain America: The First Avenger</t>
  </si>
  <si>
    <t>Disney</t>
  </si>
  <si>
    <t>http://boxofficemojo.com/movies/?id=captainamerica.htm</t>
  </si>
  <si>
    <t>Cars 2</t>
  </si>
  <si>
    <t>Pixar</t>
  </si>
  <si>
    <t>Fish Out Of Water</t>
  </si>
  <si>
    <t>http://boxofficemojo.com/movies/?id=cars2.htm</t>
  </si>
  <si>
    <t>Cedar Rapids</t>
  </si>
  <si>
    <t>20th Century Fox</t>
  </si>
  <si>
    <t>http://qctimes.com/news/local/article_b7491eb8-3d68-11e0-b394-001cc4c03286.html</t>
  </si>
  <si>
    <t>Colombiana</t>
  </si>
  <si>
    <t>Revenge</t>
  </si>
  <si>
    <t>http://boxofficemojo.com/movies/?id=colombiana.htm</t>
  </si>
  <si>
    <t>Conan the Barbarian</t>
  </si>
  <si>
    <t>Quest</t>
  </si>
  <si>
    <t>http://boxofficemojo.com/movies/?id=conan3d.htm</t>
  </si>
  <si>
    <t>Contagion</t>
  </si>
  <si>
    <t>The Riddle</t>
  </si>
  <si>
    <t>Thriller</t>
  </si>
  <si>
    <t>http://boxofficemojo.com/movies/?id=contagion.htm</t>
  </si>
  <si>
    <t>Cowboys and Aliens</t>
  </si>
  <si>
    <t>http://boxofficemojo.com/movies/?id=cowboysandaliens.htm</t>
  </si>
  <si>
    <t>Crazy, Stupid, Love</t>
  </si>
  <si>
    <t>http://boxofficemojo.com/movies/?id=crazystupidlove.htm</t>
  </si>
  <si>
    <t>Diary of a Wimpy Kid 2: Rodrick Rules</t>
  </si>
  <si>
    <t>http://boxofficemojo.com/movies/?id=diaryofawimpykid2.htm</t>
  </si>
  <si>
    <t>Dolphin Tale</t>
  </si>
  <si>
    <t>http://boxofficemojo.com/movies/?id=dolphintale.htm</t>
  </si>
  <si>
    <t>Don't Be Afraid Of The Dark</t>
  </si>
  <si>
    <t>Miramax Films</t>
  </si>
  <si>
    <t>http://boxofficemojo.com/movies/?id=dontbeafraidofthedark.htm</t>
  </si>
  <si>
    <t>Dream House</t>
  </si>
  <si>
    <t>Morgan Creek Productions</t>
  </si>
  <si>
    <t>http://boxofficemojo.com/movies/?id=dreamhouse.htm</t>
  </si>
  <si>
    <t>Drive</t>
  </si>
  <si>
    <t>http://boxofficemojo.com/movies/?id=drive2011.htm</t>
  </si>
  <si>
    <t>Drive Angry</t>
  </si>
  <si>
    <t>Rescue</t>
  </si>
  <si>
    <t>http://latimesblogs.latimes.com/entertainmentnewsbuzz/2011/02/movie-projector-hall-pass-farrelly-brothers-drive-angry-nicolas-cage.html</t>
  </si>
  <si>
    <t>Dylan Dog: Dead of Night</t>
  </si>
  <si>
    <t>http://boxofficemojo.com/movies/?id=dylandog.htm</t>
  </si>
  <si>
    <t>Everything Must Go</t>
  </si>
  <si>
    <t>Reliance Entertainment</t>
  </si>
  <si>
    <t>http://boxofficemojo.com/movies/?id=everythingmustgo.htm</t>
  </si>
  <si>
    <t>Extremely Loud and Incredibly Close</t>
  </si>
  <si>
    <t>Warner Bros.</t>
  </si>
  <si>
    <t>http://boxofficemojo.com/movies/?id=extremelyloud.htm</t>
  </si>
  <si>
    <t>Fast Five</t>
  </si>
  <si>
    <t>Escape</t>
  </si>
  <si>
    <t>Final Destination 5</t>
  </si>
  <si>
    <t>New Line Cinema</t>
  </si>
  <si>
    <t>http://boxofficemojo.com/movies/?id=finaldestination5.htm</t>
  </si>
  <si>
    <t>Footloose</t>
  </si>
  <si>
    <t>Spyglass Entertainment</t>
  </si>
  <si>
    <t>Transformation</t>
  </si>
  <si>
    <t>http://boxofficemojo.com/movies/?id=footloose2010.htm</t>
  </si>
  <si>
    <t>Friends With Benefits</t>
  </si>
  <si>
    <t>http://boxofficemojo.com/movies/?id=friendswithbenefits10.htm</t>
  </si>
  <si>
    <t>Fright Night</t>
  </si>
  <si>
    <t>DreamWorks</t>
  </si>
  <si>
    <t>http://boxofficemojo.com/movies/?id=frightnight2011.htm</t>
  </si>
  <si>
    <t>Gnomeo and Juliet</t>
  </si>
  <si>
    <t>http://www.imdb.com/title/tt0377981/</t>
  </si>
  <si>
    <t>Green Lantern</t>
  </si>
  <si>
    <t>http://boxofficemojo.com/movies/?id=greenlantern.htm</t>
  </si>
  <si>
    <t>Hall Pass</t>
  </si>
  <si>
    <t>http://boxofficemojo.com/movies/?id=hallpass.htm</t>
  </si>
  <si>
    <t>Hanna</t>
  </si>
  <si>
    <t>http://boxofficemojo.com/movies/?id=hanna.htm</t>
  </si>
  <si>
    <t>Happy Feet 2</t>
  </si>
  <si>
    <t>Village Roadshow Pictures</t>
  </si>
  <si>
    <t>http://boxofficemojo.com/movies/?id=happyfeet2.htm</t>
  </si>
  <si>
    <t>Harry Potter and the Deathly Hallows Part 2</t>
  </si>
  <si>
    <t>http://boxofficemojo.com/movies/?id=harrypotter72.htm</t>
  </si>
  <si>
    <t>Hop</t>
  </si>
  <si>
    <t>http://boxofficemojo.com/movies/?id=ihop.htm</t>
  </si>
  <si>
    <t>Horrible Bosses</t>
  </si>
  <si>
    <t>http://boxofficemojo.com/movies/?id=horriblebosses.htm</t>
  </si>
  <si>
    <t>Hugo</t>
  </si>
  <si>
    <t>Adventure</t>
  </si>
  <si>
    <t>I Am Number Four</t>
  </si>
  <si>
    <t>http://boxofficemojo.com/movies/?id=iamnumberfour.htm</t>
  </si>
  <si>
    <t>Immortals</t>
  </si>
  <si>
    <t>http://boxofficemojo.com/movies/?id=warofgods.htm</t>
  </si>
  <si>
    <t>In Time</t>
  </si>
  <si>
    <t>Regency Enterprises</t>
  </si>
  <si>
    <t>http://boxofficemojo.com/movies/?id=now.htm</t>
  </si>
  <si>
    <t>Insidious</t>
  </si>
  <si>
    <t>http://boxofficemojo.com/movies/?id=insidious.htm</t>
  </si>
  <si>
    <t>J.Edgar</t>
  </si>
  <si>
    <t>Wretched Excess</t>
  </si>
  <si>
    <t>http://boxofficemojo.com/movies/?id=jedgar.htm</t>
  </si>
  <si>
    <t>Jack and Jill</t>
  </si>
  <si>
    <t>Happy Madison</t>
  </si>
  <si>
    <t>http://boxofficemojo.com/movies/?id=jackandjill.htm</t>
  </si>
  <si>
    <t>Jane Eyre</t>
  </si>
  <si>
    <t>Johnny English Reborn</t>
  </si>
  <si>
    <t>http://boxofficemojo.com/movies/?id=johnnyenglish2.htm</t>
  </si>
  <si>
    <t>Just Go With It</t>
  </si>
  <si>
    <t>http://boxofficemojo.com/movies/?id=thepretendwife.htm</t>
  </si>
  <si>
    <t>Killer Elite</t>
  </si>
  <si>
    <t>http://boxofficemojo.com/movies/?id=killerelite.htm</t>
  </si>
  <si>
    <t>Kung Fu Panda 2</t>
  </si>
  <si>
    <t>DreamWorks Animation</t>
  </si>
  <si>
    <t>http://boxofficemojo.com/movies/?id=kungfupanda2.htm</t>
  </si>
  <si>
    <t>Larry Crowne</t>
  </si>
  <si>
    <t>http://boxofficemojo.com/movies/?id=larrycrowne.htm</t>
  </si>
  <si>
    <t>Limitless</t>
  </si>
  <si>
    <t>Virgin</t>
  </si>
  <si>
    <t>http://boxofficemojo.com/movies/?id=darkfields.htm</t>
  </si>
  <si>
    <t>Machine Gun Preacher</t>
  </si>
  <si>
    <t>http://boxofficemojo.com/movies/?id=machinegunpreacher.htm</t>
  </si>
  <si>
    <t>Margin Call</t>
  </si>
  <si>
    <t>http://boxofficemojo.com/movies/?id=margincall.htm</t>
  </si>
  <si>
    <t>Mars Needs Moms</t>
  </si>
  <si>
    <t>http://boxofficemojo.com/movies/?id=marsneedsmoms.htm</t>
  </si>
  <si>
    <t>Midnight in Paris</t>
  </si>
  <si>
    <t>orig. screenplay</t>
  </si>
  <si>
    <t>http://boxofficemojo.com/movies/?id=midnightinparis.htm</t>
  </si>
  <si>
    <t>Mission Impossible 4</t>
  </si>
  <si>
    <t>Pursuit</t>
  </si>
  <si>
    <t>http://boxofficemojo.com/movies/?id=mi4.htm</t>
  </si>
  <si>
    <t>Moneyball</t>
  </si>
  <si>
    <t>Columbia</t>
  </si>
  <si>
    <t>Underdog</t>
  </si>
  <si>
    <t>http://boxofficemojo.com/movies/?id=moneyball.htm</t>
  </si>
  <si>
    <t>Monte Carlo</t>
  </si>
  <si>
    <t>http://boxofficemojo.com/movies/?id=montecarlo.htm</t>
  </si>
  <si>
    <t>Mr. Popper's Penguins</t>
  </si>
  <si>
    <t>http://boxofficemojo.com/movies/?id=mrpopperspenguins.htm</t>
  </si>
  <si>
    <t>My Week with Marilyn</t>
  </si>
  <si>
    <t>The Weinstein Company</t>
  </si>
  <si>
    <t>New Year's Eve</t>
  </si>
  <si>
    <t>http://boxofficemojo.com/movies/?id=newyearseve.htm</t>
  </si>
  <si>
    <t>No Strings Attached</t>
  </si>
  <si>
    <t>http://boxofficemojo.com/movies/?id=friendswithbenefits.htm</t>
  </si>
  <si>
    <t>One Day</t>
  </si>
  <si>
    <t>http://boxofficemojo.com/movies/?id=oneday.htm</t>
  </si>
  <si>
    <t>Our Idiot Brother</t>
  </si>
  <si>
    <t>http://boxofficemojo.com/movies/?id=ouridiotbrother.htm</t>
  </si>
  <si>
    <t>Paranormal Activity 3</t>
  </si>
  <si>
    <t>http://boxofficemojo.com/movies/?id=paranormalactivity3.htm</t>
  </si>
  <si>
    <t>Paul</t>
  </si>
  <si>
    <t>http://boxofficemojo.com/movies/?id=paul.htm</t>
  </si>
  <si>
    <t>Pirates of the Caribbean:
On Stranger Tides</t>
  </si>
  <si>
    <t>http://boxofficemojo.com/movies/?id=piratesofthecaribbean4.htm</t>
  </si>
  <si>
    <t>Priest</t>
  </si>
  <si>
    <t>http://boxofficemojo.com/movies/?id=priest07.htm</t>
  </si>
  <si>
    <t>Puss In Boots</t>
  </si>
  <si>
    <t>http://boxofficemojo.com/movies/?id=pussinboots12.htm</t>
  </si>
  <si>
    <t>Rango</t>
  </si>
  <si>
    <t>http://boxofficemojo.com/movies/?id=rango.htm</t>
  </si>
  <si>
    <t>Real Steel</t>
  </si>
  <si>
    <t>DreamWorks Pictures</t>
  </si>
  <si>
    <t>http://latimesblogs.latimes.com/entertainmentnewsbuzz/2011/10/movie-projector-real-steel-ides-of-march.html</t>
  </si>
  <si>
    <t>Red Riding Hood</t>
  </si>
  <si>
    <t>http://boxofficemojo.com/movies/?id=redridinghood.htm</t>
  </si>
  <si>
    <t>Red State</t>
  </si>
  <si>
    <t>?</t>
  </si>
  <si>
    <t>http://www.movieline.com/2011/04/how-kevin-smiths-red-state-earned-back-its-budget-six-months-before-release.php</t>
  </si>
  <si>
    <t>Rio</t>
  </si>
  <si>
    <t>http://boxofficemojo.com/movies/?id=rio.htm</t>
  </si>
  <si>
    <t>Rise of the Planet of the Apes</t>
  </si>
  <si>
    <t>http://boxofficemojo.com/movies/?id=riseoftheapes.htm</t>
  </si>
  <si>
    <t>Sanctum</t>
  </si>
  <si>
    <t>http://boxofficemojo.com/movies/?id=sanctum.htm</t>
  </si>
  <si>
    <t>Scream 4</t>
  </si>
  <si>
    <t>http://boxofficemojo.com/movies/?id=scream4.htm</t>
  </si>
  <si>
    <t>Season Of The Witch</t>
  </si>
  <si>
    <t>Relativity</t>
  </si>
  <si>
    <t>http://boxofficemojo.com/movies/?page=main&amp;id=seasonofthewitch.htm</t>
  </si>
  <si>
    <t>Shame</t>
  </si>
  <si>
    <t>http://boxofficemojo.com/movies/?id=shame.htm</t>
  </si>
  <si>
    <t>Shark Night 3D</t>
  </si>
  <si>
    <t>http://boxofficemojo.com/movies/?id=shark3d.htm</t>
  </si>
  <si>
    <t>Sherlock Holmes 2</t>
  </si>
  <si>
    <t>Something Borrowed</t>
  </si>
  <si>
    <t>http://boxofficemojo.com/movies/?id=somethingborrowed.htm</t>
  </si>
  <si>
    <t>Soul Surfer</t>
  </si>
  <si>
    <t>http://boxofficemojo.com/movies/?id=soulsurfer.htm</t>
  </si>
  <si>
    <t>Source Code</t>
  </si>
  <si>
    <t>Summit Entertainment</t>
  </si>
  <si>
    <t>http://boxofficemojo.com/movies/?id=sourcecode.htm</t>
  </si>
  <si>
    <t>Spy Kids: All The Time in the World</t>
  </si>
  <si>
    <t>http://boxofficemojo.com/movies/?id=spykids4.htm</t>
  </si>
  <si>
    <t>Sucker Punch</t>
  </si>
  <si>
    <t>Legendary Pictures</t>
  </si>
  <si>
    <t>http://boxofficemojo.com/movies/?id=suckerpunch.htm</t>
  </si>
  <si>
    <t>Super 8</t>
  </si>
  <si>
    <t>http://boxofficemojo.com/movies/?id=super8.htm</t>
  </si>
  <si>
    <t>Take Me Home Tonight</t>
  </si>
  <si>
    <t>http://goforamovie.com/tag/take-me-home-tonight-budget/</t>
  </si>
  <si>
    <t>Take Shelter</t>
  </si>
  <si>
    <t>http://boxofficemojo.com/movies/?id=takeshelter.htm</t>
  </si>
  <si>
    <t>The Adjustment Bureau</t>
  </si>
  <si>
    <t>http://boxofficemojo.com/movies/?id=adjustmentbureau.htm</t>
  </si>
  <si>
    <t>The Adventures of Tintin</t>
  </si>
  <si>
    <t>http://boxofficemojo.com/movies/?id=tintin.htm</t>
  </si>
  <si>
    <t>The Artist</t>
  </si>
  <si>
    <t>Picture, Actor, Director</t>
  </si>
  <si>
    <t>http://boxofficemojo.com/movies/?id=artist.htm</t>
  </si>
  <si>
    <t>The Beaver</t>
  </si>
  <si>
    <t>http://boxofficemojo.com/movies/?id=beaver.htm</t>
  </si>
  <si>
    <t>The Big Year</t>
  </si>
  <si>
    <t>http://boxofficemojo.com/movies/?id=bigyear.htm</t>
  </si>
  <si>
    <t>The Change Up</t>
  </si>
  <si>
    <t>http://boxofficemojo.com/movies/?id=changeup.htm</t>
  </si>
  <si>
    <t>The Company Men</t>
  </si>
  <si>
    <t>http://boxofficemojo.com/movies/?id=companymen.htm</t>
  </si>
  <si>
    <t>The Conspirator</t>
  </si>
  <si>
    <t>http://boxofficemojo.com/movies/?id=conspirator.htm</t>
  </si>
  <si>
    <t>The Debt</t>
  </si>
  <si>
    <t>http://boxofficemojo.com/movies/?id=debt.htm</t>
  </si>
  <si>
    <t>The Descendants</t>
  </si>
  <si>
    <t>http://www.timryansreelhawaii.com/?p=2387</t>
  </si>
  <si>
    <t>The Dilemma</t>
  </si>
  <si>
    <t>http://boxofficemojo.com/movies/?id=howardvaughnjames.htm</t>
  </si>
  <si>
    <t>The Eagle</t>
  </si>
  <si>
    <t>http://boxofficemojo.com/movies/?id=eagleoftheninth.htm</t>
  </si>
  <si>
    <t>The Girl With The Dragon Tattoo</t>
  </si>
  <si>
    <t>http://boxofficemojo.com/movies/?id=girldragontattoo11.htm</t>
  </si>
  <si>
    <t>The Green Hornet</t>
  </si>
  <si>
    <t>http://boxofficemojo.com/movies/?id=greenhornet.htm</t>
  </si>
  <si>
    <t>The Hangover Part II</t>
  </si>
  <si>
    <t>http://boxofficemojo.com/movies/?id=hangover2.htm</t>
  </si>
  <si>
    <t>The Help</t>
  </si>
  <si>
    <t>supporting actress</t>
  </si>
  <si>
    <t>http://boxofficemojo.com/movies/?id=help2011.htm</t>
  </si>
  <si>
    <t>The Ides of March</t>
  </si>
  <si>
    <t>The Iron Lady</t>
  </si>
  <si>
    <t>http://boxofficemojo.com/movies/?id=ironlady.htm</t>
  </si>
  <si>
    <t>The Lincoln Lawyer</t>
  </si>
  <si>
    <t>http://boxofficemojo.com/movies/?id=lincolnlawyer.htm</t>
  </si>
  <si>
    <t>The Mechanic</t>
  </si>
  <si>
    <t>http://boxofficemojo.com/movies/?id=mechanic.htm</t>
  </si>
  <si>
    <t>The Muppets</t>
  </si>
  <si>
    <t>http://boxofficemojo.com/movies/?id=themuppets.htm</t>
  </si>
  <si>
    <t>The Rite</t>
  </si>
  <si>
    <t>http://boxofficemojo.com/movies/?id=rite.htm</t>
  </si>
  <si>
    <t>The Roommate</t>
  </si>
  <si>
    <t>http://boxofficemojo.com/movies/?id=roommate10.htm</t>
  </si>
  <si>
    <t>The Rum Diary</t>
  </si>
  <si>
    <t>http://boxofficemojo.com/movies/?id=rumdiary.htm</t>
  </si>
  <si>
    <t>The Sitter</t>
  </si>
  <si>
    <t>http://boxofficemojo.com/movies/?id=sitter.htm</t>
  </si>
  <si>
    <t>The Smurfs</t>
  </si>
  <si>
    <t>Sony Pictures Animation</t>
  </si>
  <si>
    <t>http://boxofficemojo.com/movies/?id=smurfs.htm</t>
  </si>
  <si>
    <t>The Thing</t>
  </si>
  <si>
    <t>http://boxofficemojo.com/movies/?id=thing11.htm</t>
  </si>
  <si>
    <t>The Three Musketeers</t>
  </si>
  <si>
    <t>http://boxofficemojo.com/movies/?id=threemusketeers11.htm</t>
  </si>
  <si>
    <t>The Tree Of Life</t>
  </si>
  <si>
    <t>http://boxofficemojo.com/movies/?id=treeoflife.htm</t>
  </si>
  <si>
    <t>Thor</t>
  </si>
  <si>
    <t>http://boxofficemojo.com/movies/?id=thor.htm</t>
  </si>
  <si>
    <t>Tinker Tailor Soldier Spy</t>
  </si>
  <si>
    <t>http://boxofficemojo.com/movies/?id=tinkertailorsoldierspy.htm</t>
  </si>
  <si>
    <t>Tower Heist</t>
  </si>
  <si>
    <t>http://boxofficemojo.com/movies/?id=towerheist.htm</t>
  </si>
  <si>
    <t>Transformers: Dark of the Moon</t>
  </si>
  <si>
    <t>http://boxofficemojo.com/movies/?id=transformers3.htm</t>
  </si>
  <si>
    <t>Twilight: Breaking Dawn</t>
  </si>
  <si>
    <t>http://boxofficemojo.com/movies/?id=breakingdawn.htm</t>
  </si>
  <si>
    <t>Unknown</t>
  </si>
  <si>
    <t>http://boxofficemojo.com/movies/?id=unknownwhitemale11.htm</t>
  </si>
  <si>
    <t>War Horse</t>
  </si>
  <si>
    <t>http://boxofficemojo.com/movies/?id=warhorse.htm</t>
  </si>
  <si>
    <t>Warrior</t>
  </si>
  <si>
    <t>http://boxofficemojo.com/movies/?id=warrior10.htm</t>
  </si>
  <si>
    <t>Water For Elephants</t>
  </si>
  <si>
    <t>http://boxofficemojo.com/movies/?id=waterforelephants.htm</t>
  </si>
  <si>
    <t>We Bought a Zoo</t>
  </si>
  <si>
    <t>http://boxofficemojo.com/movies/?id=weboughtazoo.htm</t>
  </si>
  <si>
    <t>What's Your Number</t>
  </si>
  <si>
    <t>http://boxofficemojo.com/movies/?id=whatsyournumber.htm</t>
  </si>
  <si>
    <t>Winnie The Pooh</t>
  </si>
  <si>
    <t>http://boxofficemojo.com/movies/?id=winniethepooh.htm</t>
  </si>
  <si>
    <t>X-Men: First Class</t>
  </si>
  <si>
    <t>http://boxofficemojo.com/movies/?id=xmenfirstclass.htm</t>
  </si>
  <si>
    <t>Your Highness</t>
  </si>
  <si>
    <t>http://boxofficemojo.com/movies/?id=yourhighness.htm</t>
  </si>
  <si>
    <t>Zookeeper</t>
  </si>
  <si>
    <t>Happy Madison Productions</t>
  </si>
  <si>
    <t>http://boxofficemojo.com/movies/?id=zookeeper.htm</t>
  </si>
  <si>
    <t>Audience  score</t>
  </si>
  <si>
    <t>Number of Theatres in Opening Weekend (US)</t>
  </si>
  <si>
    <t>Proftitability</t>
  </si>
  <si>
    <t>127 Hours</t>
  </si>
  <si>
    <t>http://boxofficemojo.com/movies/?id=127hours.htm</t>
  </si>
  <si>
    <t>A Nightmare on Elm Street</t>
  </si>
  <si>
    <t>Alice in Wonderland</t>
  </si>
  <si>
    <t>All About Steve</t>
  </si>
  <si>
    <t>http://www.the-numbers.com/movies/2009/ABSTV.php</t>
  </si>
  <si>
    <t>Alpha and Omega</t>
  </si>
  <si>
    <t>Crest</t>
  </si>
  <si>
    <t>Black Swan</t>
  </si>
  <si>
    <t>Best Actress</t>
  </si>
  <si>
    <t>Brooklyn's Finest</t>
  </si>
  <si>
    <t>http://boxofficemojo.com/movies</t>
  </si>
  <si>
    <t>Buried</t>
  </si>
  <si>
    <t>Burlesque</t>
  </si>
  <si>
    <t>Rags to Riches</t>
  </si>
  <si>
    <t>http://boxofficemojo.com/movies/?id=burlesque.htm</t>
  </si>
  <si>
    <t>Case 39</t>
  </si>
  <si>
    <t>Cats &amp; Dogs: The Revenge of Kitty Galore</t>
  </si>
  <si>
    <t>Charlie St. Cloud</t>
  </si>
  <si>
    <t>City Island</t>
  </si>
  <si>
    <t>Clash of the Titans</t>
  </si>
  <si>
    <t>Conviction</t>
  </si>
  <si>
    <t>Biography</t>
  </si>
  <si>
    <t>Cop Out</t>
  </si>
  <si>
    <t>Country Strong</t>
  </si>
  <si>
    <t>Cyrus</t>
  </si>
  <si>
    <t>Date Night</t>
  </si>
  <si>
    <t>Daybreakers</t>
  </si>
  <si>
    <t>Dear John</t>
  </si>
  <si>
    <t>Death at a Funeral</t>
  </si>
  <si>
    <t>Despicable Me</t>
  </si>
  <si>
    <t>Devil</t>
  </si>
  <si>
    <t>Diary of a Wimpy Kid</t>
  </si>
  <si>
    <t>Dinner for Schmucks</t>
  </si>
  <si>
    <t>Due Date</t>
  </si>
  <si>
    <t>http://boxofficemojo.com/movies/?id=duedate.htm</t>
  </si>
  <si>
    <t>Easy A</t>
  </si>
  <si>
    <t>Eat Pray Love</t>
  </si>
  <si>
    <t>Edge of Darkness</t>
  </si>
  <si>
    <t>Crime</t>
  </si>
  <si>
    <t>Extraordinary Measures</t>
  </si>
  <si>
    <t>Faster</t>
  </si>
  <si>
    <t>For Colored Girls</t>
  </si>
  <si>
    <t>From Paris with Love</t>
  </si>
  <si>
    <t>Furry Vengeance</t>
  </si>
  <si>
    <t>Summit</t>
  </si>
  <si>
    <t>Get Him to the Greek</t>
  </si>
  <si>
    <t>Going the Distance</t>
  </si>
  <si>
    <t>Green Zone</t>
  </si>
  <si>
    <t>Greenberg</t>
  </si>
  <si>
    <t>Grown Ups</t>
  </si>
  <si>
    <t>Gulliver's Travels</t>
  </si>
  <si>
    <t>Harry Potter and the Deathly Hallows Part 1</t>
  </si>
  <si>
    <t>Hot Tub Time Machine</t>
  </si>
  <si>
    <t>MGM</t>
  </si>
  <si>
    <t>How to Train Your Dragon</t>
  </si>
  <si>
    <t>I Love You Phillip Morris</t>
  </si>
  <si>
    <t>Inception</t>
  </si>
  <si>
    <t>Iron Man 2</t>
  </si>
  <si>
    <t>Jackass 3-D</t>
  </si>
  <si>
    <t>Documentary</t>
  </si>
  <si>
    <t>Jonah Hex</t>
  </si>
  <si>
    <t>Just Wright</t>
  </si>
  <si>
    <t>http://forum.blu-ray.com/movies/141938-just-wright-review-thread-use-spoiler-tags.html. *NB unofficial budget figure - see links for sources</t>
  </si>
  <si>
    <t>http://www.shadowandact.com/?p=23430</t>
  </si>
  <si>
    <t>Kick-Ass</t>
  </si>
  <si>
    <t>Killers</t>
  </si>
  <si>
    <t>Knight and Day</t>
  </si>
  <si>
    <t>Leap Year</t>
  </si>
  <si>
    <t>Legend of the Guardians: The Owls of Ga'Hoole</t>
  </si>
  <si>
    <t>Legion</t>
  </si>
  <si>
    <t>Letters to Juliet</t>
  </si>
  <si>
    <t>Life as We Know It</t>
  </si>
  <si>
    <t>Little Fockers</t>
  </si>
  <si>
    <t>Love &amp; Other Drugs</t>
  </si>
  <si>
    <t>MacGruber</t>
  </si>
  <si>
    <t>Machete</t>
  </si>
  <si>
    <t>Marmaduke</t>
  </si>
  <si>
    <t>Megamind</t>
  </si>
  <si>
    <t>Morning Glory</t>
  </si>
  <si>
    <t>My Soul to Take</t>
  </si>
  <si>
    <t>Nanny McPhee Returns</t>
  </si>
  <si>
    <t>Never Let Me Go</t>
  </si>
  <si>
    <t>Our Family Wedding</t>
  </si>
  <si>
    <t>Paranormal Activity 2</t>
  </si>
  <si>
    <t>http://boxofficemojo.com/movies/?id=paranormalactivity2.htm</t>
  </si>
  <si>
    <t>Percy Jackson &amp; the Olympians: The Lightning Thief</t>
  </si>
  <si>
    <t>Piranha 3-D</t>
  </si>
  <si>
    <t>Please Give</t>
  </si>
  <si>
    <t>Predators</t>
  </si>
  <si>
    <t>Prince of Persia: The Sands of Time</t>
  </si>
  <si>
    <t>Red</t>
  </si>
  <si>
    <t>Remember Me</t>
  </si>
  <si>
    <t>Repo Men</t>
  </si>
  <si>
    <t>Resident Evil: Afterlife</t>
  </si>
  <si>
    <t>Highlight Communications</t>
  </si>
  <si>
    <t>Robin Hood</t>
  </si>
  <si>
    <t>Salt</t>
  </si>
  <si>
    <t>Saw 3-D</t>
  </si>
  <si>
    <t>Scott Pilgrim vs. the World</t>
  </si>
  <si>
    <t>Sex and the City 2</t>
  </si>
  <si>
    <t>She's Out of My League</t>
  </si>
  <si>
    <t>Shrek Forever After</t>
  </si>
  <si>
    <t>Shutter Island</t>
  </si>
  <si>
    <t>Skyline</t>
  </si>
  <si>
    <t>Solitary Man</t>
  </si>
  <si>
    <t>Step Up 3D</t>
  </si>
  <si>
    <t>Stone</t>
  </si>
  <si>
    <t>Takers</t>
  </si>
  <si>
    <t>Tangled</t>
  </si>
  <si>
    <t>The A-Team</t>
  </si>
  <si>
    <t>The American</t>
  </si>
  <si>
    <t>The Back-up Plan</t>
  </si>
  <si>
    <t>The Book of Eli</t>
  </si>
  <si>
    <t>The Bounty Hunter</t>
  </si>
  <si>
    <t>The Chronicles of Narnia: The Voyage of the Dawn Treader</t>
  </si>
  <si>
    <t>The Crazies</t>
  </si>
  <si>
    <t>Liberty Starz</t>
  </si>
  <si>
    <t>http://boxofficemojo.com/movies/?id=crazies.htm</t>
  </si>
  <si>
    <t>The Expendables</t>
  </si>
  <si>
    <t>The Fighter</t>
  </si>
  <si>
    <t>Sup. Actor, Sup. Actress</t>
  </si>
  <si>
    <t>The Ghost Writer</t>
  </si>
  <si>
    <t>Mystery</t>
  </si>
  <si>
    <t>The Joneses</t>
  </si>
  <si>
    <t>http://www.imdb.com/title/tt1285309/</t>
  </si>
  <si>
    <t>The Karate Kid</t>
  </si>
  <si>
    <t>The Kids Are All Right</t>
  </si>
  <si>
    <t>The King's Speech</t>
  </si>
  <si>
    <t>Best Picture, Director,  Actor, Orig. Screenplay</t>
  </si>
  <si>
    <t>http://www.the-numbers.com/movie/Kings-Speech-The</t>
  </si>
  <si>
    <t>The Last Airbender</t>
  </si>
  <si>
    <t>The Last Exorcism</t>
  </si>
  <si>
    <t>The Last Song</t>
  </si>
  <si>
    <t>The Losers</t>
  </si>
  <si>
    <t>The Next Three Days</t>
  </si>
  <si>
    <t>The Other Guys</t>
  </si>
  <si>
    <t>The Runaways</t>
  </si>
  <si>
    <t>The Social Network</t>
  </si>
  <si>
    <t>The Sorcerer's Apprentice</t>
  </si>
  <si>
    <t>The Spy Next Door</t>
  </si>
  <si>
    <t>The Switch</t>
  </si>
  <si>
    <t>The Tourist</t>
  </si>
  <si>
    <t>The Town</t>
  </si>
  <si>
    <t>The Twilight Saga: Eclipse</t>
  </si>
  <si>
    <t>The Wolfman</t>
  </si>
  <si>
    <t>Tooth Fairy</t>
  </si>
  <si>
    <t>Toy Story 3</t>
  </si>
  <si>
    <t>Tron: Legacy</t>
  </si>
  <si>
    <t>True Grit</t>
  </si>
  <si>
    <t>Unstoppable</t>
  </si>
  <si>
    <t>Valentine's Day</t>
  </si>
  <si>
    <t>Vampires Suck</t>
  </si>
  <si>
    <t>Wall Street: Money Never Sleeps</t>
  </si>
  <si>
    <t>When in Rome</t>
  </si>
  <si>
    <t>Why Did I Get Married Too?</t>
  </si>
  <si>
    <t>Winter's Bone</t>
  </si>
  <si>
    <t>Yogi Bear</t>
  </si>
  <si>
    <t>http://boxofficemojo.com/movies/?id=yogibear.htm</t>
  </si>
  <si>
    <t>You Again</t>
  </si>
  <si>
    <t>You Will Meet a Tall Dark Stranger</t>
  </si>
  <si>
    <t>Youth in Revolt</t>
  </si>
  <si>
    <t>Audience Score</t>
  </si>
  <si>
    <t>Number of Theatres in Opening Weekend</t>
  </si>
  <si>
    <t>Market Profitability</t>
  </si>
  <si>
    <t>Avatar</t>
  </si>
  <si>
    <t>http://www.the-numbers.com/movies/2009/AVATR.php</t>
  </si>
  <si>
    <t>Transformers: Revenge of the Fallen</t>
  </si>
  <si>
    <t>http://www.the-numbers.com/movies/records/allbudgets.php</t>
  </si>
  <si>
    <t>Harry Potter and the Half-Blood Prince</t>
  </si>
  <si>
    <t>http://www.the-numbers.com/movies/2009/HPOT6.php</t>
  </si>
  <si>
    <t>The Twilight Saga: New Moon</t>
  </si>
  <si>
    <t>http://boxofficemojo.com/movies/?id=newmoon.htm</t>
  </si>
  <si>
    <t>Up</t>
  </si>
  <si>
    <t>Animated</t>
  </si>
  <si>
    <t>http://www.the-numbers.com/movies/2009/UP.php</t>
  </si>
  <si>
    <t>The Hangover</t>
  </si>
  <si>
    <t>http://boxofficemojo.com/movies/?id=hangover.htm</t>
  </si>
  <si>
    <t>Star Trek</t>
  </si>
  <si>
    <t>The Blind Side</t>
  </si>
  <si>
    <t>Rags To Riches</t>
  </si>
  <si>
    <t>http://boxofficemojo.com/movies/?id=blindside.htm</t>
  </si>
  <si>
    <t>Alvin and the Chipmunks: The Squeakquel</t>
  </si>
  <si>
    <t>http://boxofficemojo.com/movies/?id=alvinandthechipmunksii.htm</t>
  </si>
  <si>
    <t>Sherlock Holmes</t>
  </si>
  <si>
    <t>http://boxofficemojo.com/movies/?id=sherlockholmes.htm</t>
  </si>
  <si>
    <t>Monsters Vs. Aliens</t>
  </si>
  <si>
    <t>http://boxofficemojo.com/movies/?id=monstersvsaliens.htm</t>
  </si>
  <si>
    <t>Ice Age: Dawn of the Dinosaurs</t>
  </si>
  <si>
    <t>http://boxofficemojo.com/movies/?id=iceage3.htm</t>
  </si>
  <si>
    <t>X-Men Origins: Wolverine</t>
  </si>
  <si>
    <t>http://boxofficemojo.com/movies/?id=wolverine.htm</t>
  </si>
  <si>
    <t>Night at the Museum: Battle of the Smithsonian</t>
  </si>
  <si>
    <t>http://boxofficemojo.com/movies/?id=2012.htm</t>
  </si>
  <si>
    <t>The Proposal</t>
  </si>
  <si>
    <t>Fast and Furious</t>
  </si>
  <si>
    <t>http://boxofficemojo.com/movies/?id=fastandthefurious4.htm</t>
  </si>
  <si>
    <t>G.I. Joe: The Rise of Cobra</t>
  </si>
  <si>
    <t>Paul Blart: Mall Cop</t>
  </si>
  <si>
    <t>http://boxofficemojo.com/movies/?id=mallcop.htm</t>
  </si>
  <si>
    <t>Taken</t>
  </si>
  <si>
    <t>http://boxofficemojo.com/movies/?id=taken.htm</t>
  </si>
  <si>
    <t>A Christmas Carol</t>
  </si>
  <si>
    <t>http://boxofficemojo.com/movies/?id=christmascarol09.htm</t>
  </si>
  <si>
    <t>Angels &amp; Demons</t>
  </si>
  <si>
    <t>http://boxofficemojo.com/movies/?id=angelsanddemons.htm</t>
  </si>
  <si>
    <t>Terminator Salvation</t>
  </si>
  <si>
    <t>http://boxofficemojo.com/movies/?id=terminatorsalvation.htm</t>
  </si>
  <si>
    <t>Cloudy with a Chance of Meatballs</t>
  </si>
  <si>
    <t>http://boxofficemojo.com/movies/?id=cloudywithachanceofmeatballs.htm</t>
  </si>
  <si>
    <t>Inglourious Basterds</t>
  </si>
  <si>
    <t>Supporting Actor</t>
  </si>
  <si>
    <t>G-Force</t>
  </si>
  <si>
    <t>http://boxofficemojo.com/movies/?id=g-force.htm</t>
  </si>
  <si>
    <t>District 9</t>
  </si>
  <si>
    <t>It's Complicated</t>
  </si>
  <si>
    <t>http://www.the-numbers.com/movies/2009/CMPLC.php</t>
  </si>
  <si>
    <t>Couples Retreat</t>
  </si>
  <si>
    <t>http://boxofficemojo.com/movies/?id=couplesretreat.htm</t>
  </si>
  <si>
    <t>Paranormal Activity</t>
  </si>
  <si>
    <t>Watchmen</t>
  </si>
  <si>
    <t>http://boxofficemojo.com/movies/?id=watchmen.htm</t>
  </si>
  <si>
    <t>The Princess and the Frog</t>
  </si>
  <si>
    <t>http://www.the-numbers.com/movies/2009/FROGP.php</t>
  </si>
  <si>
    <t>Public Enemies</t>
  </si>
  <si>
    <t>http://boxofficemojo.com/movies/?id=publicenemies.htm</t>
  </si>
  <si>
    <t>Julie &amp; Julia</t>
  </si>
  <si>
    <t>http://www.the-numbers.com/movies/2009/JULIE.php</t>
  </si>
  <si>
    <t>He's Just Not That Into You</t>
  </si>
  <si>
    <t>http://boxofficemojo.com/movies/?id=hesjustnotthatintoyou.htm</t>
  </si>
  <si>
    <t>The Ugly Truth</t>
  </si>
  <si>
    <t>Up in the Air</t>
  </si>
  <si>
    <t>Adapted Screenplay</t>
  </si>
  <si>
    <t>http://boxofficemojo.com/movies/?id=upintheair.htm</t>
  </si>
  <si>
    <t>Knowing</t>
  </si>
  <si>
    <t>Hannah Montana: The Movie</t>
  </si>
  <si>
    <t>http://www.the-numbers.com/movies/2009/HANNA.php</t>
  </si>
  <si>
    <t>Where the Wild Things Are</t>
  </si>
  <si>
    <t>http://www.the-numbers.com/movies/2009/WILD.php</t>
  </si>
  <si>
    <t>Zombieland</t>
  </si>
  <si>
    <t>http://www.the-numbers.com/movies/2009/ZMBLN.php</t>
  </si>
  <si>
    <t>Coraline</t>
  </si>
  <si>
    <t>http://boxofficemojo.com/movies/?id=coraline.htm</t>
  </si>
  <si>
    <t>Law Abiding Citizen</t>
  </si>
  <si>
    <t>http://www.the-numbers.com/movies/2009/LACTZ.php</t>
  </si>
  <si>
    <t>Hotel for Dogs</t>
  </si>
  <si>
    <t>http://www.the-numbers.com/movies/2009/HTLDG.php</t>
  </si>
  <si>
    <t>Michael Jackson's This Is It</t>
  </si>
  <si>
    <t>http://www.the-numbers.com/movies/2009/JACKO.php</t>
  </si>
  <si>
    <t>I Love You, Man</t>
  </si>
  <si>
    <t>http://www.the-numbers.com/movies/2009/ILVUM.php</t>
  </si>
  <si>
    <t>Obsessed</t>
  </si>
  <si>
    <t>http://boxofficemojo.com/movies/?id=obsessed.htm</t>
  </si>
  <si>
    <t>Race to Witch Mountain</t>
  </si>
  <si>
    <t>http://boxofficemojo.com/movies/?id=racetowitchmountain.htm</t>
  </si>
  <si>
    <t>The Final Destination</t>
  </si>
  <si>
    <t>http://www.the-numbers.com/movies/2009/FDES4.php</t>
  </si>
  <si>
    <t>The Taking of Pelham 1 2 3</t>
  </si>
  <si>
    <t>http://boxofficemojo.com/movies/?id=takingofpelham09.htm</t>
  </si>
  <si>
    <t>Friday the 13th</t>
  </si>
  <si>
    <t>17 Again</t>
  </si>
  <si>
    <t>http://www.darkhorizons.com/films/134/17-Again</t>
  </si>
  <si>
    <t>The Time Traveler's Wife</t>
  </si>
  <si>
    <t>Bruno</t>
  </si>
  <si>
    <t>http://www.the-numbers.com/movies/2009/BRUNO.php</t>
  </si>
  <si>
    <t>Bride Wars</t>
  </si>
  <si>
    <t>The Haunting in Connecticut</t>
  </si>
  <si>
    <t>http://www.the-numbers.com/interactive/newsStory.php?newsID=4064</t>
  </si>
  <si>
    <t>Ghosts of Girlfriends Past</t>
  </si>
  <si>
    <t>http://boxofficemojo.com/movies/?id=ghostsofgirlfriendspast.htm</t>
  </si>
  <si>
    <t>Funny People</t>
  </si>
  <si>
    <t>http://boxofficemojo.com/movies/?id=funnypeople.htm</t>
  </si>
  <si>
    <t>My Bloody Valentine 3-D</t>
  </si>
  <si>
    <t>http://www.the-numbers.com/movies/2009/MBVAL.php</t>
  </si>
  <si>
    <t>Old Dogs</t>
  </si>
  <si>
    <t>http://boxofficemojo.com/movies/?id=olddogs.htm</t>
  </si>
  <si>
    <t>Land of the Lost</t>
  </si>
  <si>
    <t>http://www.the-numbers.com/movies/2009/LANDL.php</t>
  </si>
  <si>
    <t>My Sister's Keeper</t>
  </si>
  <si>
    <t>http://www.the-numbers.com/movies/2009/MYSKP.php</t>
  </si>
  <si>
    <t>Underworld: Rise of the Lycans</t>
  </si>
  <si>
    <t>http://boxofficemojo.com/movies/?id=underworld3.htm</t>
  </si>
  <si>
    <t>Confessions of a Shopaholic</t>
  </si>
  <si>
    <t>http://www.the-numbers.com/movies/2009/SHOPA.php</t>
  </si>
  <si>
    <t>The Lovely Bones</t>
  </si>
  <si>
    <t>http://www.the-numbers.com/movies/2009/LVBON.php</t>
  </si>
  <si>
    <t>Year One</t>
  </si>
  <si>
    <t>http://boxofficemojo.com/movies/?id=yearone.htm</t>
  </si>
  <si>
    <t>The Unborn</t>
  </si>
  <si>
    <t>http://boxofficemojo.com/movies/?id=unborn09.htm</t>
  </si>
  <si>
    <t>Planet 51</t>
  </si>
  <si>
    <t>http://boxofficemojo.com/movies/?id=planet51.htm</t>
  </si>
  <si>
    <t>Drag Me to Hell</t>
  </si>
  <si>
    <t>Orphan</t>
  </si>
  <si>
    <t>http://www.the-numbers.com/interactive/newsStory.php?newsID=4328</t>
  </si>
  <si>
    <t>Duplicity</t>
  </si>
  <si>
    <t>http://boxofficemojo.com/movies/?id=duplicity.htm</t>
  </si>
  <si>
    <t>Surrogates</t>
  </si>
  <si>
    <t>http://boxofficemojo.com/movies/?id=surrogates.htm</t>
  </si>
  <si>
    <t>Ninja Assassin</t>
  </si>
  <si>
    <t>http://boxofficemojo.com/movies/?id=ninjaassassin.htm</t>
  </si>
  <si>
    <t>Invictus</t>
  </si>
  <si>
    <t>http://boxofficemojo.com/movies/?id=eastwood09.htm</t>
  </si>
  <si>
    <t>State of Play</t>
  </si>
  <si>
    <t>http://www.the-numbers.com/movies/2009/STPLY.php</t>
  </si>
  <si>
    <t>Notorious</t>
  </si>
  <si>
    <t>Tragedy</t>
  </si>
  <si>
    <t>http://boxofficemojo.com/movies/?id=notorious08.htm</t>
  </si>
  <si>
    <t>The Pink Panther 2</t>
  </si>
  <si>
    <t>http://boxofficemojo.com/movies/?id=pinkpanther2.htm</t>
  </si>
  <si>
    <t>Halloween II</t>
  </si>
  <si>
    <t>http://boxofficemojo.com/movies/?id=halloween209.htm</t>
  </si>
  <si>
    <t>The Informant!</t>
  </si>
  <si>
    <t>http://boxofficemojo.com/movies/?id=informant.htm</t>
  </si>
  <si>
    <t>The Men Who Stare at Goats</t>
  </si>
  <si>
    <t>http://boxofficemojo.com/movies/?id=menwhostareatgoats.htm</t>
  </si>
  <si>
    <t>(500) Days of Summer</t>
  </si>
  <si>
    <t>http://boxofficemojo.com/movies/?id=500daysofsummer.htm</t>
  </si>
  <si>
    <t>Push</t>
  </si>
  <si>
    <t>http://boxofficemojo.com/movies/?id=push09.htm</t>
  </si>
  <si>
    <t>The Soloist</t>
  </si>
  <si>
    <t>http://www.the-numbers.com/movies/2009/SOLOS.php</t>
  </si>
  <si>
    <t>Did You Hear About the Morgans?</t>
  </si>
  <si>
    <t>http://boxofficemojo.com/movies/?id=grantparker09.htm</t>
  </si>
  <si>
    <t>The Stepfather</t>
  </si>
  <si>
    <t>http://www.boxofficemojo.com/movies/?id=stepfather09.htm</t>
  </si>
  <si>
    <t>The Uninvited</t>
  </si>
  <si>
    <t>http://www.the-numbers.com/movies/2009/UNVIT.php</t>
  </si>
  <si>
    <t>Brothers</t>
  </si>
  <si>
    <t>http://boxofficemojo.com/movies/?id=brothers09.htm</t>
  </si>
  <si>
    <t>Saw VI</t>
  </si>
  <si>
    <t>http://boxofficemojo.com/movies/?id=saw6.htm</t>
  </si>
  <si>
    <t>Dance Flick</t>
  </si>
  <si>
    <t>http://boxofficemojo.com/movies/?id=danceflick.htm</t>
  </si>
  <si>
    <t>The Fourth Kind</t>
  </si>
  <si>
    <t>http://boxofficemojo.com/movies/?id=fourthkind.htm</t>
  </si>
  <si>
    <t>The International</t>
  </si>
  <si>
    <t>http://boxofficemojo.com/movies/?id=international.htm</t>
  </si>
  <si>
    <t>Aliens in the Attic</t>
  </si>
  <si>
    <t>http://boxofficemojo.com/movies/?id=aliensintheattic.htm</t>
  </si>
  <si>
    <t>Observe and Report</t>
  </si>
  <si>
    <t>http://boxofficemojo.com/movies/?id=observeandreport.htm</t>
  </si>
  <si>
    <t>Love Happens</t>
  </si>
  <si>
    <t>Fame</t>
  </si>
  <si>
    <t>Fantastic Mr. Fox</t>
  </si>
  <si>
    <t>http://boxofficemojo.com/movies/?id=fantasticmrfox.htm</t>
  </si>
  <si>
    <t>Gamer</t>
  </si>
  <si>
    <t>http://www.the-numbers.com/movies/2009/CGAME.php</t>
  </si>
  <si>
    <t>Nine</t>
  </si>
  <si>
    <t>Weinstein Co.</t>
  </si>
  <si>
    <t>http://boxofficemojo.com/movies/?id=nine.htm</t>
  </si>
  <si>
    <t>Astro Boy</t>
  </si>
  <si>
    <t>http://www.the-numbers.com/movies/2009/ASBOY.php</t>
  </si>
  <si>
    <t>The Invention of Lying</t>
  </si>
  <si>
    <t>http://boxofficemojo.com/movies/?id=inventionoflying.htm</t>
  </si>
  <si>
    <t>Inkheart</t>
  </si>
  <si>
    <t>http://boxofficemojo.com/movies/?id=inkheart.htm</t>
  </si>
  <si>
    <t>Fired Up!</t>
  </si>
  <si>
    <t>http://boxofficemojo.com/movies/?id=firedup.htm</t>
  </si>
  <si>
    <t>The Hurt Locker</t>
  </si>
  <si>
    <t>Best Picture, Director, Original Screenplay</t>
  </si>
  <si>
    <t>Film, Director, Original Screenplay</t>
  </si>
  <si>
    <t>http://boxofficemojo.com/movies/?id=hurtlocker.htm</t>
  </si>
  <si>
    <t>Jennifer's Body</t>
  </si>
  <si>
    <t>http://boxofficemojo.com/movies/?id=jennifersbody.htm</t>
  </si>
  <si>
    <t>Imagine That</t>
  </si>
  <si>
    <t>http://boxofficemojo.com/movies/?id=imaginethat.htm</t>
  </si>
  <si>
    <t>Adventureland</t>
  </si>
  <si>
    <t>Miramax</t>
  </si>
  <si>
    <t>http://www.the-numbers.com/movies/2009/ADVNL.php</t>
  </si>
  <si>
    <t>Armored</t>
  </si>
  <si>
    <t>http://boxofficemojo.com/movies/?id=armored.htm</t>
  </si>
  <si>
    <t>A Perfect Getaway</t>
  </si>
  <si>
    <t>http://boxofficemojo.com/movies/?id=perfectgetaway.htm</t>
  </si>
  <si>
    <t>The Box</t>
  </si>
  <si>
    <t>http://boxofficemojo.com/movies/?id=box09.htm</t>
  </si>
  <si>
    <t>I Love You Beth Cooper</t>
  </si>
  <si>
    <t>http://www.the-numbers.com/movies/2009/ILUBC.php</t>
  </si>
  <si>
    <t>Amelia</t>
  </si>
  <si>
    <t>Cirque du Freak: The Vampire's Assistant</t>
  </si>
  <si>
    <t>http://www.the-numbers.com/movies/2009/VAMPA.php</t>
  </si>
  <si>
    <t>Crank: High Voltage</t>
  </si>
  <si>
    <t>Pursuit</t>
  </si>
  <si>
    <t>http://www.boxofficemojo.com/movies/?id=crank2.htm</t>
  </si>
  <si>
    <t>Whip It</t>
  </si>
  <si>
    <t>http://www.boxofficemojo.com/movies/?id=whipit.htm</t>
  </si>
  <si>
    <t>An Education</t>
  </si>
  <si>
    <t>12 Rounds</t>
  </si>
  <si>
    <t>http://www.the-numbers.com/movies/2009/12RDS.php</t>
  </si>
  <si>
    <t>Sunshine Cleaning</t>
  </si>
  <si>
    <t>http://www.the-numbers.com/movies/2009/SUNCL.php</t>
  </si>
  <si>
    <t>Sorority Row</t>
  </si>
  <si>
    <t>http://boxofficemojo.com/movies/?id=sororityrow.htm</t>
  </si>
  <si>
    <t>Extract</t>
  </si>
  <si>
    <t>http://www.the-numbers.com/movies/2009/EXTRC.php</t>
  </si>
  <si>
    <t>Not Easily Broken</t>
  </si>
  <si>
    <t>Pandorum</t>
  </si>
  <si>
    <t>http://www.the-numbers.com/movies/2009/PNDRM.php</t>
  </si>
  <si>
    <t>Whiteout</t>
  </si>
  <si>
    <t>Next Day Air</t>
  </si>
  <si>
    <t>http://boxofficemojo.com/movies/?id=nextdayair.htm</t>
  </si>
  <si>
    <t>Away We Go</t>
  </si>
  <si>
    <t>Dragonball Evolution</t>
  </si>
  <si>
    <t>http://www.the-numbers.com/movies/2009/DRGNB.php</t>
  </si>
  <si>
    <t>A Serious Man</t>
  </si>
  <si>
    <t>http://www.the-numbers.com/movies/2009/ASERM.php</t>
  </si>
  <si>
    <t>Everybody's Fine</t>
  </si>
  <si>
    <t>http://boxofficemojo.com/movies/?id=everybodysfine09.htm</t>
  </si>
  <si>
    <t>Street Fighter: The Legend of Chun-Li</t>
  </si>
  <si>
    <t>http://www.the-numbers.com/movies/2009/STRFT.php</t>
  </si>
  <si>
    <t>My Life in Ruins</t>
  </si>
  <si>
    <t>http://www.the-numbers.com/movies/2009/MLFRU.php</t>
  </si>
  <si>
    <t>Pirate Radio (The Boat that Rocked, UK)</t>
  </si>
  <si>
    <t>http://boxofficemojo.com/movies/?id=boatthatrocked.htm</t>
  </si>
  <si>
    <t>The Road</t>
  </si>
  <si>
    <t>http://boxofficemojo.com/movies/?id=road08.htm</t>
  </si>
  <si>
    <t>Taking Woodstock</t>
  </si>
  <si>
    <t>Post Grad</t>
  </si>
  <si>
    <t>http://www.the-numbers.com/movies/2009/POSTG.php</t>
  </si>
  <si>
    <t>Whatever Works</t>
  </si>
  <si>
    <t>http://www.the-numbers.com/movies/2009/WEVRW.php</t>
  </si>
  <si>
    <t>Bandslam</t>
  </si>
  <si>
    <t>http://en.wikipedia.org/wiki/Bandslam</t>
  </si>
  <si>
    <t>Film</t>
  </si>
  <si>
    <t>Major Studio</t>
  </si>
  <si>
    <t>Budget</t>
  </si>
  <si>
    <t>worldwide</t>
  </si>
  <si>
    <t>budget</t>
  </si>
  <si>
    <t>all boxofficemojo.com except otherwise stated</t>
  </si>
  <si>
    <t>The Dark Knight</t>
  </si>
  <si>
    <t>Iron Man</t>
  </si>
  <si>
    <t>Indiana Jones and the Kingdom of the Crystal Skull</t>
  </si>
  <si>
    <t>Hancock</t>
  </si>
  <si>
    <t>WALL-E</t>
  </si>
  <si>
    <t>love</t>
  </si>
  <si>
    <t>http://boxofficemojo.com/movies/?id=wall-e.htm</t>
  </si>
  <si>
    <t>Kung Fu Panda</t>
  </si>
  <si>
    <t>Madagascar: Escape 2 Africa</t>
  </si>
  <si>
    <t>Twilight</t>
  </si>
  <si>
    <t>Quantum of Solace</t>
  </si>
  <si>
    <t>http://www.the-numbers.com/movies/2008/JB22.php</t>
  </si>
  <si>
    <t>Dr. Seuss' Horton Hears a Who!</t>
  </si>
  <si>
    <t>rescue</t>
  </si>
  <si>
    <t>Sex and the City</t>
  </si>
  <si>
    <t>Gran Torino</t>
  </si>
  <si>
    <t>http://boxofficemojo.com/movies/?id=grantorino.htm</t>
  </si>
  <si>
    <t>Mamma Mia!</t>
  </si>
  <si>
    <t>The Chronicles of Narnia: Prince Caspian</t>
  </si>
  <si>
    <t>fish out of water</t>
  </si>
  <si>
    <t>Slumdog Millionaire</t>
  </si>
  <si>
    <t>Best Picture, Director, Adapted Screenplay</t>
  </si>
  <si>
    <t>Best Film, Director, Adapted Screenplay</t>
  </si>
  <si>
    <t>The Incredible Hulk</t>
  </si>
  <si>
    <t>Wanted</t>
  </si>
  <si>
    <t>http://boxofficemojo.com/movies/?id=wanted.htm</t>
  </si>
  <si>
    <t>Get Smart</t>
  </si>
  <si>
    <t>Four Christmases</t>
  </si>
  <si>
    <t>Tropic Thunder</t>
  </si>
  <si>
    <t>Bedtime Stories</t>
  </si>
  <si>
    <t>rivalry</t>
  </si>
  <si>
    <t>http://www.the-numbers.com/movies/2008/BEDTM.php</t>
  </si>
  <si>
    <t>Bolt</t>
  </si>
  <si>
    <t>Marley and Me</t>
  </si>
  <si>
    <t>The Mummy: Tomb of the Dragon Emperor</t>
  </si>
  <si>
    <t>http://boxofficemojo.com/movies/?id=mummy3.htm</t>
  </si>
  <si>
    <t>Journey to the Center of the Earth</t>
  </si>
  <si>
    <t>Eagle Eye</t>
  </si>
  <si>
    <t>pursuit</t>
  </si>
  <si>
    <t>Step Brothers</t>
  </si>
  <si>
    <t>You Don't Mess with the Zohan</t>
  </si>
  <si>
    <t>http://boxofficemojo.com/movies/?id=youdontmesswiththezohan.htm</t>
  </si>
  <si>
    <t>Yes Man</t>
  </si>
  <si>
    <t>http://boxofficemojo.com/movies/?id=yesman.htm</t>
  </si>
  <si>
    <t>10,000 B.C.</t>
  </si>
  <si>
    <t>Beverly Hills Chihuahua</t>
  </si>
  <si>
    <t>http://www.the-numbers.com/movies/2008/BHCHI.php</t>
  </si>
  <si>
    <t>High School Musical 3: Senior Year</t>
  </si>
  <si>
    <t>Pineapple Express</t>
  </si>
  <si>
    <t>Valkyrie</t>
  </si>
  <si>
    <t>http://boxofficemojo.com/movies/?id=valkyrie.htm</t>
  </si>
  <si>
    <t>$83,077,833</t>
  </si>
  <si>
    <t>21</t>
  </si>
  <si>
    <t>quest</t>
  </si>
  <si>
    <t>http://www.the-numbers.com/movies/2008/21.php</t>
  </si>
  <si>
    <t>What Happens in Vegas</t>
  </si>
  <si>
    <t>http://boxofficemojo.com/movies/?id=whathappensinvegas.htm</t>
  </si>
  <si>
    <t>Jumper</t>
  </si>
  <si>
    <t>Cloverfield</t>
  </si>
  <si>
    <t>The Curious Case of Benjamin Button</t>
  </si>
  <si>
    <t>27 Dresses</t>
  </si>
  <si>
    <t>Hellboy II: The Golden Army</t>
  </si>
  <si>
    <t>sacrifice</t>
  </si>
  <si>
    <t>The Day the Earth Stood Still</t>
  </si>
  <si>
    <t>Vantage Point</t>
  </si>
  <si>
    <t>http://boxofficemojo.com/movies/?id=vantagepoint.htm</t>
  </si>
  <si>
    <t>The Spiderwick Chronicles</t>
  </si>
  <si>
    <t>Fool's Gold</t>
  </si>
  <si>
    <t>Role Models</t>
  </si>
  <si>
    <t>The Happening</t>
  </si>
  <si>
    <t>escape</t>
  </si>
  <si>
    <t>http://boxofficemojo.com/movies/?id=happening.htm</t>
  </si>
  <si>
    <t>Forgetting Sarah Marshall</t>
  </si>
  <si>
    <t>maturation</t>
  </si>
  <si>
    <t>Burn After Reading</t>
  </si>
  <si>
    <t>Baby Mama</t>
  </si>
  <si>
    <t>Seven Pounds</t>
  </si>
  <si>
    <t>http://boxofficemojo.com/movies/?id=sevenpounds.htm</t>
  </si>
  <si>
    <t>Step Up 2: The Streets</t>
  </si>
  <si>
    <t>underdog</t>
  </si>
  <si>
    <t>Saw V</t>
  </si>
  <si>
    <t>The Strangers</t>
  </si>
  <si>
    <t>The Forbidden Kingdom</t>
  </si>
  <si>
    <t>journey &amp; return</t>
  </si>
  <si>
    <t>The Tale of Despereaux</t>
  </si>
  <si>
    <t>The House Bunny</t>
  </si>
  <si>
    <t>http://boxofficemojo.com/movies/?id=housebunny.htm</t>
  </si>
  <si>
    <t>Nim's Island</t>
  </si>
  <si>
    <t>Australia</t>
  </si>
  <si>
    <t>Fish Out of Water</t>
  </si>
  <si>
    <t>Made of Honor</t>
  </si>
  <si>
    <t>College Road Trip</t>
  </si>
  <si>
    <t>comedy</t>
  </si>
  <si>
    <t>The Sisterhood of the Traveling Pants 2</t>
  </si>
  <si>
    <t>Speed Racer</t>
  </si>
  <si>
    <t>Prom Night</t>
  </si>
  <si>
    <t>Rambo</t>
  </si>
  <si>
    <t>http://boxofficemojo.com/movies/?id=rambo08.htm</t>
  </si>
  <si>
    <t>Welcome Home, Roscoe Jenkins</t>
  </si>
  <si>
    <t>discovery</t>
  </si>
  <si>
    <t>http://boxofficemojo.com/movies/?id=roscoejenkins.htm</t>
  </si>
  <si>
    <t>Tyler Perry's Meet the Browns</t>
  </si>
  <si>
    <t>http://boxofficemojo.com/movies/?id=meetthebrowns.htm</t>
  </si>
  <si>
    <t>Nights in Rodanthe</t>
  </si>
  <si>
    <t>Max Payne</t>
  </si>
  <si>
    <t>Righteous Kill</t>
  </si>
  <si>
    <t>Overture</t>
  </si>
  <si>
    <t>http://boxofficemojo.com/movies/?id=righteouskill.htm</t>
  </si>
  <si>
    <t>Lakeview Terrace</t>
  </si>
  <si>
    <t>Body of Lies</t>
  </si>
  <si>
    <t>Meet the Spartans</t>
  </si>
  <si>
    <t>Harold and Kumar Escape from Guantanamo Bay</t>
  </si>
  <si>
    <t>First Sunday</t>
  </si>
  <si>
    <t>The Secret Life of Bees</t>
  </si>
  <si>
    <t>Tyler Perry's The Family That Preys</t>
  </si>
  <si>
    <t>http://boxofficemojo.com/movies/?id=familythatpreys.htm</t>
  </si>
  <si>
    <t>Death Race</t>
  </si>
  <si>
    <t>Changeling</t>
  </si>
  <si>
    <t>Star Wars: The Clone Wars</t>
  </si>
  <si>
    <t>Semi-Pro</t>
  </si>
  <si>
    <t>Fireproof</t>
  </si>
  <si>
    <t>http://boxofficemojo.com/movies/?page=main&amp;id=Fireproof.htm</t>
  </si>
  <si>
    <t>Drillbit Taylor</t>
  </si>
  <si>
    <t>The Love Guru</t>
  </si>
  <si>
    <t>Definitely, Maybe</t>
  </si>
  <si>
    <t>Milk</t>
  </si>
  <si>
    <t>Best Actor, Original Screenplay</t>
  </si>
  <si>
    <t>http://www.the-numbers.com/movies/2008/HMILK.php</t>
  </si>
  <si>
    <t>Transporter 3</t>
  </si>
  <si>
    <t>Quarantine</t>
  </si>
  <si>
    <t>http://boxofficemojo.com/movies/?id=rachelgettingmarried.htm</t>
  </si>
  <si>
    <t>Nick and Norah's Infinite Playlist</t>
  </si>
  <si>
    <t>The Eye</t>
  </si>
  <si>
    <t>Zack and Miri Make a Porno</t>
  </si>
  <si>
    <t>http://boxofficemojo.com/movies/?id=zackandmirimakeaporno.htm</t>
  </si>
  <si>
    <t>Leatherheads</t>
  </si>
  <si>
    <t>Mirrors</t>
  </si>
  <si>
    <t>monster force</t>
  </si>
  <si>
    <t>Space Chimps</t>
  </si>
  <si>
    <t>Independent*</t>
  </si>
  <si>
    <t>* Co-production partnership with Digital Production Studios, a subsidiary of IDT Media.</t>
  </si>
  <si>
    <t>The Bank Job</t>
  </si>
  <si>
    <t>Untraceable</t>
  </si>
  <si>
    <t>riddle</t>
  </si>
  <si>
    <t>The Women</t>
  </si>
  <si>
    <t>One Missed Call</t>
  </si>
  <si>
    <t>The Other Boleyn Girl</t>
  </si>
  <si>
    <t>tragedy</t>
  </si>
  <si>
    <t>Street Kings</t>
  </si>
  <si>
    <t>Shutter</t>
  </si>
  <si>
    <t>http://boxofficemojo.com/movies/?id=shutter.htm</t>
  </si>
  <si>
    <t>Superhero Movie</t>
  </si>
  <si>
    <t>W.</t>
  </si>
  <si>
    <t>http://boxofficemojo.com/movies/?id=w.htm</t>
  </si>
  <si>
    <t>Never Back Down</t>
  </si>
  <si>
    <t>Traitor</t>
  </si>
  <si>
    <t>Vicky Cristina Barcelona</t>
  </si>
  <si>
    <t>temptation</t>
  </si>
  <si>
    <t>http://boxofficemojo.com/movies/?id=vickycristinabarcelona.htm</t>
  </si>
  <si>
    <t>Babylon A.D.</t>
  </si>
  <si>
    <t>The X-Files: I Want to Believe</t>
  </si>
  <si>
    <t>Mad Money</t>
  </si>
  <si>
    <t>Appaloosa</t>
  </si>
  <si>
    <t>Igor</t>
  </si>
  <si>
    <t>My Best Friend's Girl</t>
  </si>
  <si>
    <t>Doubt</t>
  </si>
  <si>
    <t>The Spirit</t>
  </si>
  <si>
    <t>Kit Kittredge: An American Girl</t>
  </si>
  <si>
    <t>The Ruins</t>
  </si>
  <si>
    <t>88 Minutes</t>
  </si>
  <si>
    <t>Swing Vote</t>
  </si>
  <si>
    <t>Pride &amp; Glory</t>
  </si>
  <si>
    <t>Bangkok Dangerous</t>
  </si>
  <si>
    <t>Disaster Movie</t>
  </si>
  <si>
    <t>The Duchess</t>
  </si>
  <si>
    <t>The Haunting of Molly Hartley</t>
  </si>
  <si>
    <t>Ghost Town</t>
  </si>
  <si>
    <t>transformation</t>
  </si>
  <si>
    <t>Religulous</t>
  </si>
  <si>
    <t>http://www.the-numbers.com/movies/2008/RELIG.php</t>
  </si>
  <si>
    <t>Rachel Getting Married</t>
  </si>
  <si>
    <t>http://www.the-numbers.com/movies/2008/RGMRD.php</t>
  </si>
  <si>
    <t>The Pirates Who Don't Do Anything</t>
  </si>
  <si>
    <t>Under the Same Moon</t>
  </si>
  <si>
    <t>http://boxofficemojo.com/movies/?id=underthesamemoon.htm</t>
  </si>
  <si>
    <t>Miss Pettigrew Lives for a Day</t>
  </si>
  <si>
    <t>Soul Men</t>
  </si>
  <si>
    <t>http://www.boxofficemojo.com/movies/?id=soulmen.htm</t>
  </si>
  <si>
    <t>Meet Dave</t>
  </si>
  <si>
    <t>The Longshots</t>
  </si>
  <si>
    <t>Be Kind, Rewind</t>
  </si>
  <si>
    <t>New Line</t>
  </si>
  <si>
    <t>Doomsday</t>
  </si>
  <si>
    <t>Stop-Loss</t>
  </si>
  <si>
    <t>http://www.the-numbers.com/movies/2008/STOPL.php</t>
  </si>
  <si>
    <t>Penelope</t>
  </si>
  <si>
    <t>The Express</t>
  </si>
  <si>
    <t>Biopic</t>
  </si>
  <si>
    <t>http://www.the-numbers.com/movies/2008/EXPRS.php</t>
  </si>
  <si>
    <t>Smart People</t>
  </si>
  <si>
    <t>http://www.the-numbers.com/movies/2008/SMPEP.php</t>
  </si>
  <si>
    <t>The Visitor</t>
  </si>
  <si>
    <t>http://www.the-numbers.com/movies/2008/VISTR.php</t>
  </si>
  <si>
    <t>The Boy in the Striped Pyjamas</t>
  </si>
  <si>
    <t>Sex Drive</t>
  </si>
  <si>
    <t>http://boxofficemojo.com/movies/?id=sexdrive.htm</t>
  </si>
  <si>
    <t>Cadillac Records</t>
  </si>
  <si>
    <t>Punisher: War Zone</t>
  </si>
  <si>
    <t>http://boxofficemojo.com/movies/?id=punisher2.htm</t>
  </si>
  <si>
    <t>Miracle at St. Anna</t>
  </si>
  <si>
    <t>http://www.the-numbers.com/movies/2008/MSANA.php</t>
  </si>
  <si>
    <t>City of Ember</t>
  </si>
  <si>
    <t>http://www.the-numbers.com/movies/2008/CEMBR.php</t>
  </si>
  <si>
    <t>In Bruges</t>
  </si>
  <si>
    <t>http://www.the-numbers.com/movies/2008/BRUGE.php</t>
  </si>
  <si>
    <t>Expelled: No Intelligence Allowed</t>
  </si>
  <si>
    <t>Over Her Dead Body</t>
  </si>
  <si>
    <t>Worldwide</t>
  </si>
  <si>
    <t>Box Office Mojo</t>
  </si>
  <si>
    <t>Spider-Man 3</t>
  </si>
  <si>
    <t>Shrek the Third</t>
  </si>
  <si>
    <t>Transformers</t>
  </si>
  <si>
    <t>Pirates of the Caribbean: At World's End</t>
  </si>
  <si>
    <t>Harry Potter and the Order of the Phoenix</t>
  </si>
  <si>
    <t>I Am Legend</t>
  </si>
  <si>
    <t>The Bourne Ultimatum</t>
  </si>
  <si>
    <t>National Treasure: Book of Secrets</t>
  </si>
  <si>
    <t>Alvin and the Chipmunks</t>
  </si>
  <si>
    <t>Ratatouille</t>
  </si>
  <si>
    <t>The Simpsons Movie</t>
  </si>
  <si>
    <t>Wild Hogs</t>
  </si>
  <si>
    <t>Knocked Up</t>
  </si>
  <si>
    <t>Juno</t>
  </si>
  <si>
    <t>Original Screenplay</t>
  </si>
  <si>
    <t>Rush Hour 3</t>
  </si>
  <si>
    <t>Live Free or Die Hard</t>
  </si>
  <si>
    <t>Fantastic Four: Rise of the Silver Surfer</t>
  </si>
  <si>
    <t>American Gangster</t>
  </si>
  <si>
    <t>Enchanted</t>
  </si>
  <si>
    <t>Bee Movie</t>
  </si>
  <si>
    <t>Superbad</t>
  </si>
  <si>
    <t>I Now Pronounce You Chuck and Larry</t>
  </si>
  <si>
    <t>Hairspray</t>
  </si>
  <si>
    <t>Musical</t>
  </si>
  <si>
    <t>Blades of Glory</t>
  </si>
  <si>
    <t>Ocean's 13</t>
  </si>
  <si>
    <t>Ghost Rider</t>
  </si>
  <si>
    <t>Evan Almighty</t>
  </si>
  <si>
    <t>Meet the Robinsons</t>
  </si>
  <si>
    <t>Norbit</t>
  </si>
  <si>
    <t>The Bucket List</t>
  </si>
  <si>
    <t>The Game Plan</t>
  </si>
  <si>
    <t>Beowulf</t>
  </si>
  <si>
    <t>Disturbia</t>
  </si>
  <si>
    <t>No Country for Old Men</t>
  </si>
  <si>
    <t>Best Picture, Director, Supporting Actor, Adapted Screenplay</t>
  </si>
  <si>
    <t>Supporting Actor, Director</t>
  </si>
  <si>
    <t>The Golden Compass</t>
  </si>
  <si>
    <t>Charlie Wilson's War</t>
  </si>
  <si>
    <t>Saw IV</t>
  </si>
  <si>
    <t>Stomp the Yard</t>
  </si>
  <si>
    <t>Surf's Up</t>
  </si>
  <si>
    <t>Halloween</t>
  </si>
  <si>
    <t>Tyler Perry's Why Did I get Married</t>
  </si>
  <si>
    <t>TMNT</t>
  </si>
  <si>
    <t>P.S. I Love You</t>
  </si>
  <si>
    <t>3:10 to Yuma</t>
  </si>
  <si>
    <t>Western</t>
  </si>
  <si>
    <t>Sweeney Todd: The Demon Barber of Fleet Street</t>
  </si>
  <si>
    <t>Music and Lyrics</t>
  </si>
  <si>
    <t>Michael Clayton</t>
  </si>
  <si>
    <t>Supporting Actress</t>
  </si>
  <si>
    <t>Premonition</t>
  </si>
  <si>
    <t>The Kingdom</t>
  </si>
  <si>
    <t>Shooter</t>
  </si>
  <si>
    <t>License to Wed</t>
  </si>
  <si>
    <t>No Reservations</t>
  </si>
  <si>
    <t>Alien vs. Predator -- Requiem</t>
  </si>
  <si>
    <t>There Will Be Blood</t>
  </si>
  <si>
    <t>Best Actor</t>
  </si>
  <si>
    <t>Leading Actor</t>
  </si>
  <si>
    <t>Epic Movie</t>
  </si>
  <si>
    <t>Hitman</t>
  </si>
  <si>
    <t>30 Days of Night</t>
  </si>
  <si>
    <t>Stardust</t>
  </si>
  <si>
    <t>The Brave One</t>
  </si>
  <si>
    <t>The Heartbreak Kid</t>
  </si>
  <si>
    <t>Smokin' Aces</t>
  </si>
  <si>
    <t>Good Luck Chuck</t>
  </si>
  <si>
    <t>Zodiac</t>
  </si>
  <si>
    <t>Mr. Magorium's Wonder Emporium</t>
  </si>
  <si>
    <t>We Own the Night</t>
  </si>
  <si>
    <t>Mr. Brooks</t>
  </si>
  <si>
    <t>The Nanny Diaries</t>
  </si>
  <si>
    <t>Nancy Drew</t>
  </si>
  <si>
    <t>The Mist</t>
  </si>
  <si>
    <t>The Reaping</t>
  </si>
  <si>
    <t>Grindhouse</t>
  </si>
  <si>
    <t>Sicko</t>
  </si>
  <si>
    <t>Across the Universe</t>
  </si>
  <si>
    <t>The Hills Have Eyes 2</t>
  </si>
  <si>
    <t>Vacancy</t>
  </si>
  <si>
    <t>Waitress</t>
  </si>
  <si>
    <t>Into the Wild</t>
  </si>
  <si>
    <t>Walk Hard: The Dewey Cox Story</t>
  </si>
  <si>
    <t>Next</t>
  </si>
  <si>
    <t>Hostel: Part II</t>
  </si>
  <si>
    <t>The Kite Runner</t>
  </si>
  <si>
    <t>Happily N'Ever After</t>
  </si>
  <si>
    <t>The Invasion</t>
  </si>
  <si>
    <t>Sci-Fi</t>
  </si>
  <si>
    <t>Lions for Lambs</t>
  </si>
  <si>
    <t>Daddy Day Camp</t>
  </si>
  <si>
    <t>Shoot 'Em Up</t>
  </si>
  <si>
    <t>The Darjeeling Limited</t>
  </si>
  <si>
    <t>In the Land of Women</t>
  </si>
  <si>
    <t>Dragon Wars (aka D-War)</t>
  </si>
  <si>
    <t>Mediaplex</t>
  </si>
  <si>
    <t>Pathfinder: Legend of the Ghost Warrior</t>
  </si>
  <si>
    <t>BUDGET INFORMATION ALL FROM</t>
  </si>
  <si>
    <t>PRIMARY STUDIO INFORMATION ALL FROM</t>
  </si>
  <si>
    <t>Wikipedia individual film pages</t>
  </si>
  <si>
    <t>Internet Movie Database: http://www.imdb.com/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</si>
</sst>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
  </numFmts>
  <fonts count="117" x14ac:knownFonts="1">
    <font>
      <sz val="10"/>
      <color rgb="FF000000"/>
      <name val="Arial"/>
    </font>
    <font>
      <sz val="9"/>
      <color rgb="FF000000"/>
      <name val="Arial"/>
    </font>
    <font>
      <b/>
      <sz val="10"/>
      <color rgb="FF000000"/>
      <name val="Arial"/>
    </font>
    <font>
      <sz val="9"/>
      <color rgb="FF000000"/>
      <name val="Arial"/>
    </font>
    <font>
      <sz val="9"/>
      <color rgb="FFB7B7B7"/>
      <name val="Arial"/>
    </font>
    <font>
      <b/>
      <sz val="9"/>
      <color rgb="FF000000"/>
      <name val="Arial"/>
    </font>
    <font>
      <sz val="9"/>
      <color rgb="FF000000"/>
      <name val="Arial"/>
    </font>
    <font>
      <b/>
      <sz val="9"/>
      <color rgb="FF000000"/>
      <name val="Arial"/>
    </font>
    <font>
      <sz val="9"/>
      <color rgb="FFB7B7B7"/>
      <name val="Arial"/>
    </font>
    <font>
      <sz val="9"/>
      <color rgb="FF000000"/>
      <name val="Arial"/>
    </font>
    <font>
      <sz val="9"/>
      <color rgb="FFC0C0C0"/>
      <name val="Arial"/>
    </font>
    <font>
      <sz val="8"/>
      <color rgb="FF000000"/>
      <name val="Arial"/>
    </font>
    <font>
      <b/>
      <sz val="9"/>
      <color rgb="FFC0C0C0"/>
      <name val="Arial"/>
    </font>
    <font>
      <b/>
      <sz val="9"/>
      <color rgb="FF000000"/>
      <name val="Arial"/>
    </font>
    <font>
      <sz val="9"/>
      <color rgb="FFCCCCCC"/>
      <name val="Arial"/>
    </font>
    <font>
      <sz val="9"/>
      <color rgb="FF000000"/>
      <name val="Arial"/>
    </font>
    <font>
      <b/>
      <sz val="9"/>
      <color rgb="FFC0C0C0"/>
      <name val="Arial"/>
    </font>
    <font>
      <sz val="9"/>
      <color rgb="FF000000"/>
      <name val="Arial"/>
    </font>
    <font>
      <b/>
      <sz val="9"/>
      <color rgb="FFCCCCCC"/>
      <name val="Arial"/>
    </font>
    <font>
      <sz val="9"/>
      <color rgb="FFC0C0C0"/>
      <name val="Arial"/>
    </font>
    <font>
      <b/>
      <sz val="9"/>
      <color rgb="FFC0C0C0"/>
      <name val="Arial"/>
    </font>
    <font>
      <sz val="9"/>
      <color rgb="FF000000"/>
      <name val="Arial"/>
    </font>
    <font>
      <b/>
      <sz val="10"/>
      <color rgb="FF000000"/>
      <name val="Arial"/>
    </font>
    <font>
      <sz val="9"/>
      <color rgb="FF000000"/>
      <name val="Arial"/>
    </font>
    <font>
      <sz val="8"/>
      <color rgb="FF000000"/>
      <name val="Arial"/>
    </font>
    <font>
      <sz val="9"/>
      <color rgb="FF000000"/>
      <name val="Arial"/>
    </font>
    <font>
      <sz val="9"/>
      <color rgb="FF999999"/>
      <name val="Arial"/>
    </font>
    <font>
      <sz val="9"/>
      <color rgb="FF000000"/>
      <name val="Arial"/>
    </font>
    <font>
      <b/>
      <sz val="9"/>
      <color rgb="FFC0C0C0"/>
      <name val="Arial"/>
    </font>
    <font>
      <b/>
      <sz val="9"/>
      <color rgb="FFC0C0C0"/>
      <name val="Arial"/>
    </font>
    <font>
      <sz val="9"/>
      <color rgb="FF000000"/>
      <name val="Arial"/>
    </font>
    <font>
      <sz val="9"/>
      <color rgb="FFC0C0C0"/>
      <name val="Arial"/>
    </font>
    <font>
      <sz val="8"/>
      <color rgb="FF000000"/>
      <name val="Arial"/>
    </font>
    <font>
      <sz val="9"/>
      <color rgb="FF999999"/>
      <name val="Arial"/>
    </font>
    <font>
      <sz val="9"/>
      <color rgb="FF000000"/>
      <name val="Arial"/>
    </font>
    <font>
      <sz val="9"/>
      <color rgb="FF980000"/>
      <name val="Arial"/>
    </font>
    <font>
      <sz val="9"/>
      <color rgb="FF000000"/>
      <name val="Arial"/>
    </font>
    <font>
      <sz val="9"/>
      <color rgb="FFB7B7B7"/>
      <name val="Arial"/>
    </font>
    <font>
      <b/>
      <sz val="10"/>
      <color rgb="FFB7B7B7"/>
      <name val="Arial"/>
    </font>
    <font>
      <sz val="9"/>
      <color rgb="FF000000"/>
      <name val="Arial"/>
    </font>
    <font>
      <sz val="9"/>
      <color rgb="FF000000"/>
      <name val="Arial"/>
    </font>
    <font>
      <sz val="9"/>
      <color rgb="FF999999"/>
      <name val="Arial"/>
    </font>
    <font>
      <sz val="9"/>
      <color rgb="FFC0C0C0"/>
      <name val="Arial"/>
    </font>
    <font>
      <sz val="10"/>
      <color rgb="FFB7B7B7"/>
      <name val="Arial"/>
    </font>
    <font>
      <sz val="8"/>
      <color rgb="FFB7B7B7"/>
      <name val="Arial"/>
    </font>
    <font>
      <sz val="9"/>
      <color rgb="FFCCCCCC"/>
      <name val="Arial"/>
    </font>
    <font>
      <sz val="8"/>
      <color rgb="FFC0C0C0"/>
      <name val="Arial"/>
    </font>
    <font>
      <sz val="9"/>
      <color rgb="FF000000"/>
      <name val="Arial"/>
    </font>
    <font>
      <sz val="9"/>
      <color rgb="FF999999"/>
      <name val="Arial"/>
    </font>
    <font>
      <sz val="9"/>
      <color rgb="FF000000"/>
      <name val="Arial"/>
    </font>
    <font>
      <sz val="9"/>
      <color rgb="FFC0C0C0"/>
      <name val="Arial"/>
    </font>
    <font>
      <sz val="9"/>
      <color rgb="FFC0C0C0"/>
      <name val="Arial"/>
    </font>
    <font>
      <sz val="9"/>
      <color rgb="FF980000"/>
      <name val="Arial"/>
    </font>
    <font>
      <b/>
      <sz val="9"/>
      <color rgb="FFDDDDDD"/>
      <name val="Arial"/>
    </font>
    <font>
      <sz val="9"/>
      <color rgb="FFDDDDDD"/>
      <name val="Arial"/>
    </font>
    <font>
      <b/>
      <sz val="9"/>
      <color rgb="FF000000"/>
      <name val="Arial"/>
    </font>
    <font>
      <sz val="9"/>
      <color rgb="FF000000"/>
      <name val="Arial"/>
    </font>
    <font>
      <sz val="9"/>
      <color rgb="FFC0C0C0"/>
      <name val="Arial"/>
    </font>
    <font>
      <sz val="9"/>
      <color rgb="FF000000"/>
      <name val="Arial"/>
    </font>
    <font>
      <sz val="9"/>
      <color rgb="FFC0C0C0"/>
      <name val="Arial"/>
    </font>
    <font>
      <sz val="9"/>
      <color rgb="FFC0C0C0"/>
      <name val="Arial"/>
    </font>
    <font>
      <sz val="9"/>
      <color rgb="FFC0C0C0"/>
      <name val="Arial"/>
    </font>
    <font>
      <sz val="8"/>
      <color rgb="FFCCCCCC"/>
      <name val="Arial"/>
    </font>
    <font>
      <sz val="9"/>
      <color rgb="FF000000"/>
      <name val="Arial"/>
    </font>
    <font>
      <sz val="9"/>
      <color rgb="FFC0C0C0"/>
      <name val="Arial"/>
    </font>
    <font>
      <sz val="8"/>
      <color rgb="FFB7B7B7"/>
      <name val="Arial"/>
    </font>
    <font>
      <sz val="9"/>
      <color rgb="FFC0C0C0"/>
      <name val="Arial"/>
    </font>
    <font>
      <b/>
      <sz val="9"/>
      <color rgb="FFB7B7B7"/>
      <name val="Arial"/>
    </font>
    <font>
      <b/>
      <sz val="8"/>
      <color rgb="FF000000"/>
      <name val="Arial"/>
    </font>
    <font>
      <b/>
      <sz val="9"/>
      <color rgb="FF000000"/>
      <name val="Arial"/>
    </font>
    <font>
      <sz val="9"/>
      <color rgb="FF000000"/>
      <name val="Arial"/>
    </font>
    <font>
      <sz val="9"/>
      <color rgb="FF000000"/>
      <name val="Arial"/>
    </font>
    <font>
      <sz val="9"/>
      <color rgb="FFC0C0C0"/>
      <name val="Arial"/>
    </font>
    <font>
      <sz val="9"/>
      <color rgb="FFCCCCCC"/>
      <name val="Arial"/>
    </font>
    <font>
      <sz val="9"/>
      <color rgb="FF000000"/>
      <name val="Arial"/>
    </font>
    <font>
      <b/>
      <sz val="9"/>
      <color rgb="FFC0C0C0"/>
      <name val="Arial"/>
    </font>
    <font>
      <sz val="9"/>
      <color rgb="FF000000"/>
      <name val="Arial"/>
    </font>
    <font>
      <sz val="8"/>
      <color rgb="FFB7B7B7"/>
      <name val="Arial"/>
    </font>
    <font>
      <sz val="9"/>
      <color rgb="FF000000"/>
      <name val="Arial"/>
    </font>
    <font>
      <sz val="9"/>
      <color rgb="FFCCCCCC"/>
      <name val="Arial"/>
    </font>
    <font>
      <sz val="9"/>
      <color rgb="FF000000"/>
      <name val="Arial"/>
    </font>
    <font>
      <b/>
      <sz val="9"/>
      <color rgb="FF000000"/>
      <name val="Arial"/>
    </font>
    <font>
      <b/>
      <sz val="9"/>
      <color rgb="FF000000"/>
      <name val="Arial"/>
    </font>
    <font>
      <sz val="9"/>
      <color rgb="FF980000"/>
      <name val="Arial"/>
    </font>
    <font>
      <sz val="9"/>
      <color rgb="FFC0C0C0"/>
      <name val="Arial"/>
    </font>
    <font>
      <sz val="9"/>
      <color rgb="FFC0C0C0"/>
      <name val="Arial"/>
    </font>
    <font>
      <sz val="9"/>
      <color rgb="FFCCCCCC"/>
      <name val="Arial"/>
    </font>
    <font>
      <b/>
      <sz val="9"/>
      <color rgb="FF000000"/>
      <name val="Arial"/>
    </font>
    <font>
      <sz val="10"/>
      <color rgb="FFB7B7B7"/>
      <name val="Arial"/>
    </font>
    <font>
      <sz val="9"/>
      <color rgb="FFCCCCCC"/>
      <name val="Arial"/>
    </font>
    <font>
      <sz val="9"/>
      <color rgb="FF999999"/>
      <name val="Arial"/>
    </font>
    <font>
      <b/>
      <sz val="9"/>
      <color rgb="FFCCCCCC"/>
      <name val="Arial"/>
    </font>
    <font>
      <sz val="9"/>
      <color rgb="FF000000"/>
      <name val="Arial"/>
    </font>
    <font>
      <b/>
      <sz val="9"/>
      <color rgb="FF000000"/>
      <name val="Arial"/>
    </font>
    <font>
      <b/>
      <sz val="9"/>
      <color rgb="FF000000"/>
      <name val="Arial"/>
    </font>
    <font>
      <sz val="9"/>
      <color rgb="FF000000"/>
      <name val="Arial"/>
    </font>
    <font>
      <b/>
      <sz val="9"/>
      <color rgb="FF000000"/>
      <name val="Arial"/>
    </font>
    <font>
      <sz val="9"/>
      <color rgb="FF000000"/>
      <name val="Arial"/>
    </font>
    <font>
      <sz val="9"/>
      <color rgb="FF000000"/>
      <name val="Arial"/>
    </font>
    <font>
      <b/>
      <sz val="9"/>
      <color rgb="FF000000"/>
      <name val="Arial"/>
    </font>
    <font>
      <sz val="8"/>
      <color rgb="FFB7B7B7"/>
      <name val="Arial"/>
    </font>
    <font>
      <sz val="9"/>
      <color rgb="FFDDDDDD"/>
      <name val="Arial"/>
    </font>
    <font>
      <sz val="9"/>
      <color rgb="FFC0C0C0"/>
      <name val="Arial"/>
    </font>
    <font>
      <sz val="8"/>
      <color rgb="FFC0C0C0"/>
      <name val="Arial"/>
    </font>
    <font>
      <sz val="9"/>
      <color rgb="FFC0C0C0"/>
      <name val="Arial"/>
    </font>
    <font>
      <b/>
      <sz val="9"/>
      <color rgb="FF000000"/>
      <name val="Arial"/>
    </font>
    <font>
      <sz val="9"/>
      <color rgb="FF000000"/>
      <name val="Arial"/>
    </font>
    <font>
      <sz val="9"/>
      <color rgb="FF980000"/>
      <name val="Arial"/>
    </font>
    <font>
      <b/>
      <sz val="9"/>
      <color rgb="FFC0C0C0"/>
      <name val="Arial"/>
    </font>
    <font>
      <sz val="9"/>
      <color rgb="FFDDDDDD"/>
      <name val="Arial"/>
    </font>
    <font>
      <sz val="9"/>
      <color rgb="FF000000"/>
      <name val="Arial"/>
    </font>
    <font>
      <b/>
      <sz val="9"/>
      <color rgb="FF999999"/>
      <name val="Arial"/>
    </font>
    <font>
      <sz val="8"/>
      <color rgb="FFB7B7B7"/>
      <name val="Arial"/>
    </font>
    <font>
      <sz val="9"/>
      <color rgb="FFC0C0C0"/>
      <name val="Arial"/>
    </font>
    <font>
      <b/>
      <sz val="9"/>
      <color rgb="FF000000"/>
      <name val="Arial"/>
    </font>
    <font>
      <sz val="9"/>
      <color rgb="FF000000"/>
      <name val="Arial"/>
    </font>
    <font>
      <b/>
      <sz val="10"/>
      <color rgb="FF000000"/>
      <name val="Arial"/>
    </font>
  </fonts>
  <fills count="7">
    <fill>
      <patternFill patternType="none"/>
    </fill>
    <fill>
      <patternFill patternType="gray125"/>
    </fill>
    <fill>
      <patternFill patternType="solid">
        <fgColor rgb="FFEFEFEF"/>
        <bgColor indexed="64"/>
      </patternFill>
    </fill>
    <fill>
      <patternFill patternType="solid">
        <fgColor rgb="FFFFFFFF"/>
        <bgColor indexed="64"/>
      </patternFill>
    </fill>
    <fill>
      <patternFill patternType="solid">
        <fgColor rgb="FFCCCCCC"/>
        <bgColor indexed="64"/>
      </patternFill>
    </fill>
    <fill>
      <patternFill patternType="solid">
        <fgColor rgb="FFFF99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2">
    <xf numFmtId="0" fontId="0" fillId="0" borderId="0" xfId="0" applyAlignment="1">
      <alignment wrapText="1"/>
    </xf>
    <xf numFmtId="10" fontId="1" fillId="0" borderId="0" xfId="0" applyNumberFormat="1" applyFont="1" applyAlignment="1">
      <alignment horizontal="left" vertical="top" wrapText="1"/>
    </xf>
    <xf numFmtId="0" fontId="2" fillId="0" borderId="0" xfId="0" applyFont="1" applyAlignment="1">
      <alignment horizontal="left" vertical="top" wrapText="1"/>
    </xf>
    <xf numFmtId="0" fontId="3" fillId="2" borderId="0" xfId="0" applyFont="1" applyFill="1" applyAlignment="1">
      <alignment horizontal="left" vertical="top" wrapText="1"/>
    </xf>
    <xf numFmtId="4" fontId="4" fillId="0" borderId="0" xfId="0" applyNumberFormat="1" applyFont="1" applyAlignment="1">
      <alignment horizontal="left" vertical="top" wrapText="1"/>
    </xf>
    <xf numFmtId="0" fontId="0" fillId="0" borderId="0" xfId="0" applyAlignment="1">
      <alignment vertical="top" wrapText="1"/>
    </xf>
    <xf numFmtId="164" fontId="5" fillId="0" borderId="0" xfId="0" applyNumberFormat="1" applyFont="1" applyAlignment="1">
      <alignment horizontal="left" vertical="top" wrapText="1"/>
    </xf>
    <xf numFmtId="10" fontId="6" fillId="3" borderId="0" xfId="0" applyNumberFormat="1" applyFont="1" applyFill="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3" fontId="9" fillId="0" borderId="0" xfId="0" applyNumberFormat="1" applyFont="1" applyAlignment="1">
      <alignment horizontal="left" vertical="top" wrapText="1"/>
    </xf>
    <xf numFmtId="0" fontId="10" fillId="0" borderId="0" xfId="0" applyFont="1" applyAlignment="1">
      <alignment wrapText="1"/>
    </xf>
    <xf numFmtId="0" fontId="11" fillId="0" borderId="0" xfId="0" applyFont="1" applyAlignment="1">
      <alignment horizontal="left" vertical="top" wrapText="1"/>
    </xf>
    <xf numFmtId="0" fontId="12" fillId="4" borderId="0" xfId="0" applyFont="1" applyFill="1" applyAlignment="1">
      <alignment horizontal="left" vertical="top" wrapText="1"/>
    </xf>
    <xf numFmtId="49" fontId="13" fillId="0" borderId="0" xfId="0" applyNumberFormat="1" applyFont="1" applyAlignment="1">
      <alignment horizontal="left" vertical="top" wrapText="1"/>
    </xf>
    <xf numFmtId="3" fontId="14" fillId="2" borderId="0" xfId="0" applyNumberFormat="1" applyFont="1" applyFill="1" applyAlignment="1">
      <alignment horizontal="left" vertical="top" wrapText="1"/>
    </xf>
    <xf numFmtId="164" fontId="15" fillId="0" borderId="0" xfId="0" applyNumberFormat="1" applyFont="1" applyAlignment="1">
      <alignment horizontal="left" vertical="top" wrapText="1"/>
    </xf>
    <xf numFmtId="165" fontId="16" fillId="0" borderId="0" xfId="0" applyNumberFormat="1" applyFont="1" applyAlignment="1">
      <alignment horizontal="left" vertical="top" wrapText="1"/>
    </xf>
    <xf numFmtId="0" fontId="17" fillId="0" borderId="0" xfId="0" applyFont="1" applyAlignment="1">
      <alignment horizontal="left" vertical="top"/>
    </xf>
    <xf numFmtId="0" fontId="18" fillId="0" borderId="0" xfId="0" applyFont="1" applyAlignment="1">
      <alignment horizontal="left" vertical="top" wrapText="1"/>
    </xf>
    <xf numFmtId="165" fontId="19" fillId="0" borderId="0" xfId="0" applyNumberFormat="1" applyFont="1" applyAlignment="1">
      <alignment horizontal="left" vertical="top" wrapText="1"/>
    </xf>
    <xf numFmtId="164" fontId="20" fillId="0" borderId="0" xfId="0" applyNumberFormat="1" applyFont="1" applyAlignment="1">
      <alignment horizontal="left" vertical="top" wrapText="1"/>
    </xf>
    <xf numFmtId="10" fontId="21" fillId="5" borderId="0" xfId="0" applyNumberFormat="1" applyFont="1" applyFill="1" applyAlignment="1">
      <alignment horizontal="left" vertical="top" wrapText="1"/>
    </xf>
    <xf numFmtId="0" fontId="22" fillId="0" borderId="0" xfId="0" applyFont="1" applyAlignment="1">
      <alignment vertical="top" wrapText="1"/>
    </xf>
    <xf numFmtId="165" fontId="23" fillId="0" borderId="0" xfId="0" applyNumberFormat="1" applyFont="1" applyAlignment="1">
      <alignment horizontal="left" vertical="top" wrapText="1"/>
    </xf>
    <xf numFmtId="3" fontId="24" fillId="0" borderId="0" xfId="0" applyNumberFormat="1" applyFont="1" applyAlignment="1">
      <alignment horizontal="left" vertical="top"/>
    </xf>
    <xf numFmtId="4" fontId="25" fillId="0" borderId="0" xfId="0" applyNumberFormat="1" applyFont="1" applyAlignment="1">
      <alignment horizontal="left" vertical="top" wrapText="1"/>
    </xf>
    <xf numFmtId="0" fontId="26" fillId="0" borderId="0" xfId="0" applyFont="1" applyAlignment="1">
      <alignment horizontal="left" vertical="top" wrapText="1"/>
    </xf>
    <xf numFmtId="3" fontId="27" fillId="0" borderId="0" xfId="0" applyNumberFormat="1" applyFont="1" applyAlignment="1">
      <alignment horizontal="left" vertical="top" wrapText="1"/>
    </xf>
    <xf numFmtId="0" fontId="28" fillId="0" borderId="0" xfId="0" applyFont="1" applyAlignment="1">
      <alignment horizontal="left" vertical="top"/>
    </xf>
    <xf numFmtId="0" fontId="29" fillId="0" borderId="0" xfId="0" applyFont="1" applyAlignment="1">
      <alignment horizontal="left" vertical="top" wrapText="1"/>
    </xf>
    <xf numFmtId="0" fontId="30" fillId="0" borderId="0" xfId="0" applyFont="1" applyAlignment="1">
      <alignment horizontal="left" vertical="top" wrapText="1"/>
    </xf>
    <xf numFmtId="3" fontId="31" fillId="2" borderId="0" xfId="0" applyNumberFormat="1" applyFont="1" applyFill="1" applyAlignment="1">
      <alignment horizontal="left" vertical="top" wrapText="1"/>
    </xf>
    <xf numFmtId="0" fontId="32" fillId="0" borderId="0" xfId="0" applyFont="1" applyAlignment="1">
      <alignment vertical="top" wrapText="1"/>
    </xf>
    <xf numFmtId="0" fontId="33" fillId="0" borderId="0" xfId="0" applyFont="1" applyAlignment="1">
      <alignment horizontal="left" vertical="top"/>
    </xf>
    <xf numFmtId="0" fontId="34" fillId="3" borderId="0" xfId="0" applyFont="1" applyFill="1" applyAlignment="1">
      <alignment horizontal="left" vertical="top" wrapText="1"/>
    </xf>
    <xf numFmtId="4" fontId="35" fillId="0" borderId="0" xfId="0" applyNumberFormat="1" applyFont="1" applyAlignment="1">
      <alignment horizontal="left" vertical="top" wrapText="1"/>
    </xf>
    <xf numFmtId="0" fontId="36" fillId="3" borderId="0" xfId="0" applyFont="1" applyFill="1" applyAlignment="1">
      <alignment horizontal="left" vertical="top" wrapText="1"/>
    </xf>
    <xf numFmtId="0" fontId="37" fillId="0" borderId="0" xfId="0" applyFont="1" applyAlignment="1">
      <alignment horizontal="left" vertical="top" wrapText="1"/>
    </xf>
    <xf numFmtId="0" fontId="38" fillId="0" borderId="0" xfId="0" applyFont="1" applyAlignment="1">
      <alignment vertical="top" wrapText="1"/>
    </xf>
    <xf numFmtId="0" fontId="39" fillId="0" borderId="0" xfId="0" applyFont="1" applyAlignment="1">
      <alignment horizontal="left" vertical="top" wrapText="1"/>
    </xf>
    <xf numFmtId="0" fontId="40" fillId="0" borderId="0" xfId="0" applyFont="1" applyAlignment="1">
      <alignment wrapText="1"/>
    </xf>
    <xf numFmtId="10" fontId="41" fillId="0" borderId="0" xfId="0" applyNumberFormat="1" applyFont="1" applyAlignment="1">
      <alignment horizontal="left" vertical="top" wrapText="1"/>
    </xf>
    <xf numFmtId="0" fontId="0" fillId="4" borderId="0" xfId="0" applyFill="1" applyAlignment="1">
      <alignment vertical="top" wrapText="1"/>
    </xf>
    <xf numFmtId="0" fontId="42" fillId="3" borderId="0" xfId="0" applyFont="1" applyFill="1" applyAlignment="1">
      <alignment horizontal="left" vertical="top" wrapText="1"/>
    </xf>
    <xf numFmtId="0" fontId="43" fillId="0" borderId="0" xfId="0" applyFont="1" applyAlignment="1">
      <alignment vertical="top" wrapText="1"/>
    </xf>
    <xf numFmtId="0" fontId="44" fillId="0" borderId="0" xfId="0" applyFont="1" applyAlignment="1">
      <alignment vertical="top" wrapText="1"/>
    </xf>
    <xf numFmtId="49" fontId="45" fillId="0" borderId="0" xfId="0" applyNumberFormat="1" applyFont="1" applyAlignment="1">
      <alignment horizontal="left" vertical="top" wrapText="1"/>
    </xf>
    <xf numFmtId="3" fontId="46" fillId="0" borderId="0" xfId="0" applyNumberFormat="1" applyFont="1" applyAlignment="1">
      <alignment horizontal="left" vertical="top"/>
    </xf>
    <xf numFmtId="3" fontId="47" fillId="0" borderId="0" xfId="0" applyNumberFormat="1" applyFont="1" applyAlignment="1">
      <alignment horizontal="left" vertical="top"/>
    </xf>
    <xf numFmtId="3" fontId="48" fillId="0" borderId="0" xfId="0" applyNumberFormat="1" applyFont="1" applyAlignment="1">
      <alignment horizontal="left" vertical="top" wrapText="1"/>
    </xf>
    <xf numFmtId="0" fontId="49" fillId="5" borderId="0" xfId="0" applyFont="1" applyFill="1" applyAlignment="1">
      <alignment horizontal="left" vertical="top" wrapText="1"/>
    </xf>
    <xf numFmtId="0" fontId="50" fillId="0" borderId="0" xfId="0" applyFont="1" applyAlignment="1">
      <alignment horizontal="left" vertical="top" wrapText="1"/>
    </xf>
    <xf numFmtId="4" fontId="51" fillId="3" borderId="0" xfId="0" applyNumberFormat="1" applyFont="1" applyFill="1" applyAlignment="1">
      <alignment horizontal="left" vertical="top" wrapText="1"/>
    </xf>
    <xf numFmtId="3" fontId="52" fillId="0" borderId="0" xfId="0" applyNumberFormat="1" applyFont="1" applyAlignment="1">
      <alignment horizontal="left" vertical="top" wrapText="1"/>
    </xf>
    <xf numFmtId="0" fontId="53" fillId="3" borderId="0" xfId="0" applyFont="1" applyFill="1" applyAlignment="1">
      <alignment horizontal="left" vertical="top" wrapText="1"/>
    </xf>
    <xf numFmtId="0" fontId="54" fillId="0" borderId="0" xfId="0" applyFont="1" applyAlignment="1">
      <alignment horizontal="left" vertical="top" wrapText="1"/>
    </xf>
    <xf numFmtId="0" fontId="55" fillId="0" borderId="0" xfId="0" applyFont="1" applyAlignment="1">
      <alignment horizontal="left" vertical="top" wrapText="1"/>
    </xf>
    <xf numFmtId="164" fontId="56" fillId="0" borderId="0" xfId="0" applyNumberFormat="1" applyFont="1" applyAlignment="1">
      <alignment horizontal="left" vertical="top" wrapText="1"/>
    </xf>
    <xf numFmtId="4" fontId="57" fillId="0" borderId="0" xfId="0" applyNumberFormat="1" applyFont="1" applyAlignment="1">
      <alignment horizontal="left" vertical="top" wrapText="1"/>
    </xf>
    <xf numFmtId="0" fontId="58" fillId="4" borderId="0" xfId="0" applyFont="1" applyFill="1" applyAlignment="1">
      <alignment horizontal="left" vertical="top" wrapText="1"/>
    </xf>
    <xf numFmtId="164" fontId="59" fillId="0" borderId="0" xfId="0" applyNumberFormat="1" applyFont="1" applyAlignment="1">
      <alignment horizontal="left" vertical="top" wrapText="1"/>
    </xf>
    <xf numFmtId="0" fontId="60" fillId="0" borderId="0" xfId="0" applyFont="1" applyAlignment="1">
      <alignment horizontal="left" vertical="top"/>
    </xf>
    <xf numFmtId="0" fontId="61" fillId="2" borderId="0" xfId="0" applyFont="1" applyFill="1" applyAlignment="1">
      <alignment horizontal="left" vertical="top" wrapText="1"/>
    </xf>
    <xf numFmtId="3" fontId="62" fillId="0" borderId="0" xfId="0" applyNumberFormat="1" applyFont="1" applyAlignment="1">
      <alignment horizontal="left" vertical="top"/>
    </xf>
    <xf numFmtId="0" fontId="63" fillId="0" borderId="0" xfId="0" applyFont="1" applyAlignment="1">
      <alignment vertical="top" wrapText="1"/>
    </xf>
    <xf numFmtId="4" fontId="64" fillId="5" borderId="0" xfId="0" applyNumberFormat="1" applyFont="1" applyFill="1" applyAlignment="1">
      <alignment horizontal="left" vertical="top" wrapText="1"/>
    </xf>
    <xf numFmtId="0" fontId="65" fillId="0" borderId="0" xfId="0" applyFont="1" applyAlignment="1">
      <alignment horizontal="left" vertical="top"/>
    </xf>
    <xf numFmtId="0" fontId="66" fillId="5" borderId="0" xfId="0" applyFont="1" applyFill="1" applyAlignment="1">
      <alignment horizontal="left" vertical="top" wrapText="1"/>
    </xf>
    <xf numFmtId="4" fontId="67" fillId="0" borderId="0" xfId="0" applyNumberFormat="1" applyFont="1" applyAlignment="1">
      <alignment horizontal="left" vertical="top" wrapText="1"/>
    </xf>
    <xf numFmtId="0" fontId="68" fillId="0" borderId="0" xfId="0" applyFont="1" applyAlignment="1">
      <alignment vertical="top" wrapText="1"/>
    </xf>
    <xf numFmtId="0" fontId="69" fillId="0" borderId="0" xfId="0" applyFont="1" applyAlignment="1">
      <alignment wrapText="1"/>
    </xf>
    <xf numFmtId="0" fontId="70" fillId="0" borderId="0" xfId="0" applyFont="1"/>
    <xf numFmtId="0" fontId="71" fillId="6" borderId="0" xfId="0" applyFont="1" applyFill="1" applyAlignment="1">
      <alignment horizontal="left" vertical="top" wrapText="1"/>
    </xf>
    <xf numFmtId="164" fontId="72" fillId="0" borderId="0" xfId="0" applyNumberFormat="1" applyFont="1" applyAlignment="1">
      <alignment horizontal="left" vertical="top" wrapText="1"/>
    </xf>
    <xf numFmtId="10" fontId="73" fillId="0" borderId="0" xfId="0" applyNumberFormat="1" applyFont="1" applyAlignment="1">
      <alignment horizontal="left" vertical="top" wrapText="1"/>
    </xf>
    <xf numFmtId="10" fontId="74" fillId="0" borderId="0" xfId="0" applyNumberFormat="1" applyFont="1" applyAlignment="1">
      <alignment horizontal="left" vertical="top" wrapText="1"/>
    </xf>
    <xf numFmtId="4" fontId="75" fillId="0" borderId="0" xfId="0" applyNumberFormat="1" applyFont="1" applyAlignment="1">
      <alignment horizontal="left" vertical="top" wrapText="1"/>
    </xf>
    <xf numFmtId="0" fontId="76" fillId="0" borderId="0" xfId="0" applyFont="1" applyAlignment="1">
      <alignment horizontal="left" vertical="top" wrapText="1"/>
    </xf>
    <xf numFmtId="0" fontId="77" fillId="0" borderId="0" xfId="0" applyFont="1" applyAlignment="1">
      <alignment horizontal="left" vertical="top" wrapText="1"/>
    </xf>
    <xf numFmtId="0" fontId="78" fillId="0" borderId="0" xfId="0" applyFont="1" applyAlignment="1">
      <alignment horizontal="left" vertical="top" wrapText="1"/>
    </xf>
    <xf numFmtId="3" fontId="79" fillId="0" borderId="0" xfId="0" applyNumberFormat="1" applyFont="1" applyAlignment="1">
      <alignment horizontal="left" vertical="top" wrapText="1"/>
    </xf>
    <xf numFmtId="4" fontId="80" fillId="0" borderId="0" xfId="0" applyNumberFormat="1" applyFont="1" applyAlignment="1">
      <alignment horizontal="left" vertical="top" wrapText="1"/>
    </xf>
    <xf numFmtId="10" fontId="81" fillId="0" borderId="0" xfId="0" applyNumberFormat="1" applyFont="1" applyAlignment="1">
      <alignment horizontal="left" vertical="top" wrapText="1"/>
    </xf>
    <xf numFmtId="0" fontId="0" fillId="0" borderId="0" xfId="0" applyAlignment="1">
      <alignment horizontal="left" vertical="top" wrapText="1"/>
    </xf>
    <xf numFmtId="0" fontId="82" fillId="0" borderId="0" xfId="0" applyFont="1" applyAlignment="1">
      <alignment horizontal="left" wrapText="1"/>
    </xf>
    <xf numFmtId="10" fontId="83" fillId="0" borderId="0" xfId="0" applyNumberFormat="1" applyFont="1" applyAlignment="1">
      <alignment horizontal="left" vertical="top" wrapText="1"/>
    </xf>
    <xf numFmtId="3" fontId="84" fillId="0" borderId="0" xfId="0" applyNumberFormat="1" applyFont="1" applyAlignment="1">
      <alignment horizontal="left" vertical="top" wrapText="1"/>
    </xf>
    <xf numFmtId="0" fontId="85" fillId="0" borderId="0" xfId="0" applyFont="1" applyAlignment="1">
      <alignment horizontal="left" vertical="top" wrapText="1"/>
    </xf>
    <xf numFmtId="0" fontId="86" fillId="0" borderId="0" xfId="0" applyFont="1" applyAlignment="1">
      <alignment horizontal="left" vertical="top" wrapText="1"/>
    </xf>
    <xf numFmtId="0" fontId="87" fillId="6" borderId="0" xfId="0" applyFont="1" applyFill="1" applyAlignment="1">
      <alignment wrapText="1"/>
    </xf>
    <xf numFmtId="0" fontId="88" fillId="4" borderId="0" xfId="0" applyFont="1" applyFill="1" applyAlignment="1">
      <alignment vertical="top" wrapText="1"/>
    </xf>
    <xf numFmtId="4" fontId="89" fillId="0" borderId="0" xfId="0" applyNumberFormat="1" applyFont="1" applyAlignment="1">
      <alignment horizontal="left" vertical="top" wrapText="1"/>
    </xf>
    <xf numFmtId="4" fontId="90" fillId="0" borderId="0" xfId="0" applyNumberFormat="1" applyFont="1" applyAlignment="1">
      <alignment horizontal="left" vertical="top" wrapText="1"/>
    </xf>
    <xf numFmtId="3" fontId="91" fillId="0" borderId="0" xfId="0" applyNumberFormat="1" applyFont="1" applyAlignment="1">
      <alignment horizontal="left" vertical="top" wrapText="1"/>
    </xf>
    <xf numFmtId="0" fontId="92" fillId="5" borderId="0" xfId="0" applyFont="1" applyFill="1" applyAlignment="1">
      <alignment horizontal="left" vertical="top" wrapText="1"/>
    </xf>
    <xf numFmtId="4" fontId="93" fillId="0" borderId="0" xfId="0" applyNumberFormat="1" applyFont="1" applyAlignment="1">
      <alignment horizontal="left" vertical="top"/>
    </xf>
    <xf numFmtId="3" fontId="94" fillId="0" borderId="0" xfId="0" applyNumberFormat="1" applyFont="1" applyAlignment="1">
      <alignment horizontal="left" vertical="top" wrapText="1"/>
    </xf>
    <xf numFmtId="0" fontId="95" fillId="2" borderId="0" xfId="0" applyFont="1" applyFill="1" applyAlignment="1">
      <alignment horizontal="left" vertical="top"/>
    </xf>
    <xf numFmtId="4" fontId="96" fillId="0" borderId="0" xfId="0" applyNumberFormat="1" applyFont="1" applyAlignment="1">
      <alignment horizontal="left" vertical="top" wrapText="1"/>
    </xf>
    <xf numFmtId="49" fontId="97" fillId="0" borderId="0" xfId="0" applyNumberFormat="1" applyFont="1" applyAlignment="1">
      <alignment horizontal="left" vertical="top" wrapText="1"/>
    </xf>
    <xf numFmtId="0" fontId="98" fillId="6" borderId="0" xfId="0" applyFont="1" applyFill="1" applyAlignment="1">
      <alignment wrapText="1"/>
    </xf>
    <xf numFmtId="10" fontId="99" fillId="0" borderId="0" xfId="0" applyNumberFormat="1" applyFont="1" applyAlignment="1">
      <alignment horizontal="left" vertical="top" wrapText="1"/>
    </xf>
    <xf numFmtId="0" fontId="100" fillId="4" borderId="0" xfId="0" applyFont="1" applyFill="1" applyAlignment="1">
      <alignment horizontal="left" vertical="top"/>
    </xf>
    <xf numFmtId="0" fontId="101" fillId="3" borderId="0" xfId="0" applyFont="1" applyFill="1" applyAlignment="1">
      <alignment horizontal="left" vertical="top" wrapText="1"/>
    </xf>
    <xf numFmtId="0" fontId="102" fillId="6" borderId="0" xfId="0" applyFont="1" applyFill="1" applyAlignment="1">
      <alignment horizontal="left" vertical="top" wrapText="1"/>
    </xf>
    <xf numFmtId="0" fontId="103" fillId="0" borderId="0" xfId="0" applyFont="1" applyAlignment="1">
      <alignment horizontal="left" vertical="top"/>
    </xf>
    <xf numFmtId="0" fontId="104" fillId="4" borderId="0" xfId="0" applyFont="1" applyFill="1" applyAlignment="1">
      <alignment horizontal="left" vertical="top" wrapText="1"/>
    </xf>
    <xf numFmtId="0" fontId="105" fillId="3" borderId="0" xfId="0" applyFont="1" applyFill="1" applyAlignment="1">
      <alignment horizontal="left" vertical="top" wrapText="1"/>
    </xf>
    <xf numFmtId="3" fontId="106" fillId="0" borderId="0" xfId="0" applyNumberFormat="1" applyFont="1" applyAlignment="1">
      <alignment horizontal="left" vertical="top" wrapText="1"/>
    </xf>
    <xf numFmtId="0" fontId="107" fillId="0" borderId="0" xfId="0" applyFont="1" applyAlignment="1">
      <alignment horizontal="left" vertical="top" wrapText="1"/>
    </xf>
    <xf numFmtId="3" fontId="108" fillId="0" borderId="0" xfId="0" applyNumberFormat="1" applyFont="1" applyAlignment="1">
      <alignment horizontal="left" vertical="top" wrapText="1"/>
    </xf>
    <xf numFmtId="0" fontId="109" fillId="0" borderId="0" xfId="0" applyFont="1" applyAlignment="1">
      <alignment horizontal="left" vertical="top" wrapText="1"/>
    </xf>
    <xf numFmtId="10" fontId="110" fillId="0" borderId="0" xfId="0" applyNumberFormat="1" applyFont="1" applyAlignment="1">
      <alignment horizontal="left" vertical="top" wrapText="1"/>
    </xf>
    <xf numFmtId="4" fontId="111" fillId="0" borderId="0" xfId="0" applyNumberFormat="1" applyFont="1" applyAlignment="1">
      <alignment horizontal="left" vertical="top" wrapText="1"/>
    </xf>
    <xf numFmtId="3" fontId="112" fillId="0" borderId="0" xfId="0" applyNumberFormat="1" applyFont="1" applyAlignment="1">
      <alignment horizontal="left" vertical="top"/>
    </xf>
    <xf numFmtId="4" fontId="113" fillId="0" borderId="0" xfId="0" applyNumberFormat="1" applyFont="1" applyAlignment="1">
      <alignment horizontal="left" vertical="top" wrapText="1"/>
    </xf>
    <xf numFmtId="3" fontId="114" fillId="0" borderId="0" xfId="0" applyNumberFormat="1" applyFont="1" applyAlignment="1">
      <alignment horizontal="left" vertical="top" wrapText="1"/>
    </xf>
    <xf numFmtId="3" fontId="115" fillId="2" borderId="0" xfId="0" applyNumberFormat="1" applyFont="1" applyFill="1" applyAlignment="1">
      <alignment horizontal="left" vertical="top" wrapText="1"/>
    </xf>
    <xf numFmtId="0" fontId="116" fillId="0" borderId="0" xfId="0" applyFont="1" applyAlignment="1">
      <alignment vertical="top" wrapText="1"/>
    </xf>
    <xf numFmtId="0" fontId="1" fillId="3" borderId="0" xfId="0" applyFont="1" applyFill="1" applyAlignment="1">
      <alignment horizontal="left" vertical="top" wrapText="1"/>
    </xf>
    <xf numFmtId="0" fontId="1" fillId="0" borderId="0" xfId="0" applyFont="1" applyAlignment="1">
      <alignment horizontal="left" vertical="top" wrapText="1"/>
    </xf>
  </cellXfs>
  <cellStyles count="1">
    <cellStyle name="Normal" xfId="0" builtinId="0"/>
  </cellStyles>
  <dxfs count="5">
    <dxf>
      <font>
        <color rgb="FF000000"/>
      </font>
      <fill>
        <patternFill patternType="solid">
          <bgColor rgb="FFFFFFFF"/>
        </patternFill>
      </fill>
    </dxf>
    <dxf>
      <font>
        <color rgb="FFFFFFFF"/>
      </font>
      <fill>
        <patternFill patternType="solid">
          <bgColor rgb="FF000000"/>
        </patternFill>
      </fill>
    </dxf>
    <dxf>
      <fill>
        <patternFill patternType="solid">
          <bgColor rgb="FFE06666"/>
        </patternFill>
      </fill>
    </dxf>
    <dxf>
      <fill>
        <patternFill patternType="solid">
          <bgColor rgb="FFB6D7A8"/>
        </patternFill>
      </fill>
    </dxf>
    <dxf>
      <fill>
        <patternFill patternType="solid">
          <bgColor rgb="FFF6B2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508000</xdr:colOff>
      <xdr:row>31</xdr:row>
      <xdr:rowOff>19050</xdr:rowOff>
    </xdr:to>
    <xdr:sp macro="" textlink="">
      <xdr:nvSpPr>
        <xdr:cNvPr id="1033" name="Rectangle 9"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146050</xdr:colOff>
      <xdr:row>17</xdr:row>
      <xdr:rowOff>1466850</xdr:rowOff>
    </xdr:to>
    <xdr:sp macro="" textlink="">
      <xdr:nvSpPr>
        <xdr:cNvPr id="2052" name="Rectangle 4"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450850</xdr:colOff>
      <xdr:row>40</xdr:row>
      <xdr:rowOff>0</xdr:rowOff>
    </xdr:to>
    <xdr:sp macro="" textlink="">
      <xdr:nvSpPr>
        <xdr:cNvPr id="3074" name="Rectangle 2"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workbookViewId="0"/>
  </sheetViews>
  <sheetFormatPr defaultColWidth="17.08984375" defaultRowHeight="12.75" customHeight="1" x14ac:dyDescent="0.25"/>
  <cols>
    <col min="1" max="1" width="76.81640625" customWidth="1"/>
    <col min="2" max="2" width="40.26953125" customWidth="1"/>
  </cols>
  <sheetData>
    <row r="1" spans="1:20" ht="13" x14ac:dyDescent="0.25">
      <c r="A1" s="5"/>
      <c r="B1" s="39" t="s">
        <v>0</v>
      </c>
      <c r="C1" s="5"/>
      <c r="D1" s="5"/>
      <c r="E1" s="5"/>
      <c r="F1" s="5"/>
      <c r="G1" s="5"/>
      <c r="H1" s="5"/>
      <c r="I1" s="5"/>
      <c r="J1" s="5"/>
      <c r="K1" s="5"/>
      <c r="L1" s="5"/>
      <c r="M1" s="5"/>
      <c r="N1" s="5"/>
      <c r="O1" s="5"/>
      <c r="P1" s="5"/>
      <c r="Q1" s="5"/>
      <c r="R1" s="5"/>
      <c r="S1" s="5"/>
      <c r="T1" s="5"/>
    </row>
    <row r="2" spans="1:20" ht="13" x14ac:dyDescent="0.25">
      <c r="A2" s="23" t="s">
        <v>1</v>
      </c>
      <c r="B2" s="45"/>
      <c r="C2" s="5"/>
      <c r="D2" s="5"/>
      <c r="E2" s="5"/>
      <c r="F2" s="5"/>
      <c r="G2" s="5"/>
      <c r="H2" s="5"/>
      <c r="I2" s="5"/>
      <c r="J2" s="5"/>
      <c r="K2" s="5"/>
      <c r="L2" s="5"/>
      <c r="M2" s="5"/>
      <c r="N2" s="5"/>
      <c r="O2" s="5"/>
      <c r="P2" s="5"/>
      <c r="Q2" s="5"/>
      <c r="R2" s="5"/>
      <c r="S2" s="5"/>
      <c r="T2" s="5"/>
    </row>
    <row r="3" spans="1:20" ht="12.5" x14ac:dyDescent="0.25">
      <c r="A3" s="5" t="s">
        <v>2</v>
      </c>
      <c r="B3" s="45"/>
      <c r="C3" s="5"/>
      <c r="D3" s="5"/>
      <c r="E3" s="5"/>
      <c r="F3" s="5"/>
      <c r="G3" s="5"/>
      <c r="H3" s="5"/>
      <c r="I3" s="5"/>
      <c r="J3" s="5"/>
      <c r="K3" s="5"/>
      <c r="L3" s="5"/>
      <c r="M3" s="5"/>
      <c r="N3" s="5"/>
      <c r="O3" s="5"/>
      <c r="P3" s="5"/>
      <c r="Q3" s="5"/>
      <c r="R3" s="5"/>
      <c r="S3" s="5"/>
      <c r="T3" s="5"/>
    </row>
    <row r="4" spans="1:20" ht="12.5" x14ac:dyDescent="0.25">
      <c r="A4" s="5"/>
      <c r="B4" s="45"/>
      <c r="C4" s="5"/>
      <c r="D4" s="5"/>
      <c r="E4" s="5"/>
      <c r="F4" s="5"/>
      <c r="G4" s="5"/>
      <c r="H4" s="5"/>
      <c r="I4" s="5"/>
      <c r="J4" s="5"/>
      <c r="K4" s="5"/>
      <c r="L4" s="5"/>
      <c r="M4" s="5"/>
      <c r="N4" s="5"/>
      <c r="O4" s="5"/>
      <c r="P4" s="5"/>
      <c r="Q4" s="5"/>
      <c r="R4" s="5"/>
      <c r="S4" s="5"/>
      <c r="T4" s="5"/>
    </row>
    <row r="5" spans="1:20" ht="12.5" x14ac:dyDescent="0.25">
      <c r="A5" s="5" t="s">
        <v>3</v>
      </c>
      <c r="B5" s="45"/>
      <c r="C5" s="5"/>
      <c r="D5" s="5"/>
      <c r="E5" s="5"/>
      <c r="F5" s="5"/>
      <c r="G5" s="5"/>
      <c r="H5" s="5"/>
      <c r="I5" s="5"/>
      <c r="J5" s="5"/>
      <c r="K5" s="5"/>
      <c r="L5" s="5"/>
      <c r="M5" s="5"/>
      <c r="N5" s="5"/>
      <c r="O5" s="5"/>
      <c r="P5" s="5"/>
      <c r="Q5" s="5"/>
      <c r="R5" s="5"/>
      <c r="S5" s="5"/>
      <c r="T5" s="5"/>
    </row>
    <row r="6" spans="1:20" ht="12.5" x14ac:dyDescent="0.25">
      <c r="A6" s="5" t="s">
        <v>4</v>
      </c>
      <c r="B6" s="45"/>
      <c r="C6" s="5"/>
      <c r="D6" s="5"/>
      <c r="E6" s="5"/>
      <c r="F6" s="5"/>
      <c r="G6" s="5"/>
      <c r="H6" s="5"/>
      <c r="I6" s="5"/>
      <c r="J6" s="5"/>
      <c r="K6" s="5"/>
      <c r="L6" s="5"/>
      <c r="M6" s="5"/>
      <c r="N6" s="5"/>
      <c r="O6" s="5"/>
      <c r="P6" s="5"/>
      <c r="Q6" s="5"/>
      <c r="R6" s="5"/>
      <c r="S6" s="5"/>
      <c r="T6" s="5"/>
    </row>
    <row r="7" spans="1:20" ht="12.5" x14ac:dyDescent="0.25">
      <c r="A7" s="5"/>
      <c r="B7" s="45"/>
      <c r="C7" s="5"/>
      <c r="D7" s="5"/>
      <c r="E7" s="5"/>
      <c r="F7" s="5"/>
      <c r="G7" s="5"/>
      <c r="H7" s="5"/>
      <c r="I7" s="5"/>
      <c r="J7" s="5"/>
      <c r="K7" s="5"/>
      <c r="L7" s="5"/>
      <c r="M7" s="5"/>
      <c r="N7" s="5"/>
      <c r="O7" s="5"/>
      <c r="P7" s="5"/>
      <c r="Q7" s="5"/>
      <c r="R7" s="5"/>
      <c r="S7" s="5"/>
      <c r="T7" s="5"/>
    </row>
    <row r="8" spans="1:20" ht="12.5" x14ac:dyDescent="0.25">
      <c r="A8" s="5" t="s">
        <v>5</v>
      </c>
      <c r="B8" s="45" t="s">
        <v>6</v>
      </c>
      <c r="C8" s="5"/>
      <c r="D8" s="5"/>
      <c r="E8" s="5"/>
      <c r="F8" s="5"/>
      <c r="G8" s="5"/>
      <c r="H8" s="5"/>
      <c r="I8" s="5"/>
      <c r="J8" s="5"/>
      <c r="K8" s="5"/>
      <c r="L8" s="5"/>
      <c r="M8" s="5"/>
      <c r="N8" s="5"/>
      <c r="O8" s="5"/>
      <c r="P8" s="5"/>
      <c r="Q8" s="5"/>
      <c r="R8" s="5"/>
      <c r="S8" s="5"/>
      <c r="T8" s="5"/>
    </row>
    <row r="9" spans="1:20" ht="12.5" x14ac:dyDescent="0.25">
      <c r="A9" s="5" t="s">
        <v>7</v>
      </c>
      <c r="B9" s="45" t="s">
        <v>8</v>
      </c>
      <c r="C9" s="5"/>
      <c r="D9" s="5"/>
      <c r="E9" s="5"/>
      <c r="F9" s="5"/>
      <c r="G9" s="5"/>
      <c r="H9" s="5"/>
      <c r="I9" s="5"/>
      <c r="J9" s="5"/>
      <c r="K9" s="5"/>
      <c r="L9" s="5"/>
      <c r="M9" s="5"/>
      <c r="N9" s="5"/>
      <c r="O9" s="5"/>
      <c r="P9" s="5"/>
      <c r="Q9" s="5"/>
      <c r="R9" s="5"/>
      <c r="S9" s="5"/>
      <c r="T9" s="5"/>
    </row>
    <row r="10" spans="1:20" ht="12.5" x14ac:dyDescent="0.25">
      <c r="A10" s="5" t="s">
        <v>9</v>
      </c>
      <c r="B10" s="45" t="s">
        <v>8</v>
      </c>
      <c r="C10" s="5"/>
      <c r="D10" s="5"/>
      <c r="E10" s="5"/>
      <c r="F10" s="5"/>
      <c r="G10" s="5"/>
      <c r="H10" s="5"/>
      <c r="I10" s="5"/>
      <c r="J10" s="5"/>
      <c r="K10" s="5"/>
      <c r="L10" s="5"/>
      <c r="M10" s="5"/>
      <c r="N10" s="5"/>
      <c r="O10" s="5"/>
      <c r="P10" s="5"/>
      <c r="Q10" s="5"/>
      <c r="R10" s="5"/>
      <c r="S10" s="5"/>
      <c r="T10" s="5"/>
    </row>
    <row r="11" spans="1:20" ht="12.5" x14ac:dyDescent="0.25">
      <c r="A11" s="5" t="s">
        <v>10</v>
      </c>
      <c r="B11" s="45" t="s">
        <v>11</v>
      </c>
      <c r="C11" s="5"/>
      <c r="D11" s="5"/>
      <c r="E11" s="5"/>
      <c r="F11" s="5"/>
      <c r="G11" s="5"/>
      <c r="H11" s="5"/>
      <c r="I11" s="5"/>
      <c r="J11" s="5"/>
      <c r="K11" s="5"/>
      <c r="L11" s="5"/>
      <c r="M11" s="5"/>
      <c r="N11" s="5"/>
      <c r="O11" s="5"/>
      <c r="P11" s="5"/>
      <c r="Q11" s="5"/>
      <c r="R11" s="5"/>
      <c r="S11" s="5"/>
      <c r="T11" s="5"/>
    </row>
    <row r="12" spans="1:20" ht="12.5" x14ac:dyDescent="0.25">
      <c r="A12" s="5" t="s">
        <v>12</v>
      </c>
      <c r="B12" s="45" t="s">
        <v>13</v>
      </c>
      <c r="C12" s="5"/>
      <c r="D12" s="5"/>
      <c r="E12" s="5"/>
      <c r="F12" s="5"/>
      <c r="G12" s="5"/>
      <c r="H12" s="5"/>
      <c r="I12" s="5"/>
      <c r="J12" s="5"/>
      <c r="K12" s="5"/>
      <c r="L12" s="5"/>
      <c r="M12" s="5"/>
      <c r="N12" s="5"/>
      <c r="O12" s="5"/>
      <c r="P12" s="5"/>
      <c r="Q12" s="5"/>
      <c r="R12" s="5"/>
      <c r="S12" s="5"/>
      <c r="T12" s="5"/>
    </row>
    <row r="13" spans="1:20" ht="12.5" x14ac:dyDescent="0.25">
      <c r="A13" s="5" t="s">
        <v>14</v>
      </c>
      <c r="B13" s="45" t="s">
        <v>15</v>
      </c>
      <c r="C13" s="5"/>
      <c r="D13" s="5"/>
      <c r="E13" s="5"/>
      <c r="F13" s="5"/>
      <c r="G13" s="5"/>
      <c r="H13" s="5"/>
      <c r="I13" s="5"/>
      <c r="J13" s="5"/>
      <c r="K13" s="5"/>
      <c r="L13" s="5"/>
      <c r="M13" s="5"/>
      <c r="N13" s="5"/>
      <c r="O13" s="5"/>
      <c r="P13" s="5"/>
      <c r="Q13" s="5"/>
      <c r="R13" s="5"/>
      <c r="S13" s="5"/>
      <c r="T13" s="5"/>
    </row>
    <row r="14" spans="1:20" ht="12.5" x14ac:dyDescent="0.25">
      <c r="A14" s="5" t="s">
        <v>16</v>
      </c>
      <c r="B14" s="45" t="s">
        <v>15</v>
      </c>
      <c r="C14" s="5"/>
      <c r="D14" s="5"/>
      <c r="E14" s="5"/>
      <c r="F14" s="5"/>
      <c r="G14" s="5"/>
      <c r="H14" s="5"/>
      <c r="I14" s="5"/>
      <c r="J14" s="5"/>
      <c r="K14" s="5"/>
      <c r="L14" s="5"/>
      <c r="M14" s="5"/>
      <c r="N14" s="5"/>
      <c r="O14" s="5"/>
      <c r="P14" s="5"/>
      <c r="Q14" s="5"/>
      <c r="R14" s="5"/>
      <c r="S14" s="5"/>
      <c r="T14" s="5"/>
    </row>
    <row r="15" spans="1:20" ht="12.5" x14ac:dyDescent="0.25">
      <c r="A15" s="5"/>
      <c r="B15" s="45"/>
      <c r="C15" s="5"/>
      <c r="D15" s="5"/>
      <c r="E15" s="5"/>
      <c r="F15" s="5"/>
      <c r="G15" s="5"/>
      <c r="H15" s="5"/>
      <c r="I15" s="5"/>
      <c r="J15" s="5"/>
      <c r="K15" s="5"/>
      <c r="L15" s="5"/>
      <c r="M15" s="5"/>
      <c r="N15" s="5"/>
      <c r="O15" s="5"/>
      <c r="P15" s="5"/>
      <c r="Q15" s="5"/>
      <c r="R15" s="5"/>
      <c r="S15" s="5"/>
      <c r="T15" s="5"/>
    </row>
    <row r="16" spans="1:20" ht="12.5" x14ac:dyDescent="0.25">
      <c r="A16" s="5" t="s">
        <v>17</v>
      </c>
      <c r="B16" s="45"/>
      <c r="C16" s="5"/>
      <c r="D16" s="5"/>
      <c r="E16" s="5"/>
      <c r="F16" s="5"/>
      <c r="G16" s="5"/>
      <c r="H16" s="5"/>
      <c r="I16" s="5"/>
      <c r="J16" s="5"/>
      <c r="K16" s="5"/>
      <c r="L16" s="5"/>
      <c r="M16" s="5"/>
      <c r="N16" s="5"/>
      <c r="O16" s="5"/>
      <c r="P16" s="5"/>
      <c r="Q16" s="5"/>
      <c r="R16" s="5"/>
      <c r="S16" s="5"/>
      <c r="T16" s="5"/>
    </row>
    <row r="17" spans="1:20" ht="12.5" x14ac:dyDescent="0.25">
      <c r="A17" s="5"/>
      <c r="B17" s="45"/>
      <c r="C17" s="5"/>
      <c r="D17" s="5"/>
      <c r="E17" s="5"/>
      <c r="F17" s="5"/>
      <c r="G17" s="5"/>
      <c r="H17" s="5"/>
      <c r="I17" s="5"/>
      <c r="J17" s="5"/>
      <c r="K17" s="5"/>
      <c r="L17" s="5"/>
      <c r="M17" s="5"/>
      <c r="N17" s="5"/>
      <c r="O17" s="5"/>
      <c r="P17" s="5"/>
      <c r="Q17" s="5"/>
      <c r="R17" s="5"/>
      <c r="S17" s="5"/>
      <c r="T17" s="5"/>
    </row>
    <row r="18" spans="1:20" ht="12.5" x14ac:dyDescent="0.25">
      <c r="A18" s="5" t="s">
        <v>18</v>
      </c>
      <c r="B18" s="45"/>
      <c r="C18" s="5"/>
      <c r="D18" s="5"/>
      <c r="E18" s="5"/>
      <c r="F18" s="5"/>
      <c r="G18" s="5"/>
      <c r="H18" s="5"/>
      <c r="I18" s="5"/>
      <c r="J18" s="5"/>
      <c r="K18" s="5"/>
      <c r="L18" s="5"/>
      <c r="M18" s="5"/>
      <c r="N18" s="5"/>
      <c r="O18" s="5"/>
      <c r="P18" s="5"/>
      <c r="Q18" s="5"/>
      <c r="R18" s="5"/>
      <c r="S18" s="5"/>
      <c r="T18" s="5"/>
    </row>
    <row r="19" spans="1:20" ht="12.5" x14ac:dyDescent="0.25">
      <c r="A19" s="5" t="s">
        <v>19</v>
      </c>
      <c r="B19" s="45"/>
      <c r="C19" s="5"/>
      <c r="D19" s="5"/>
      <c r="E19" s="5"/>
      <c r="F19" s="5"/>
      <c r="G19" s="5"/>
      <c r="H19" s="5"/>
      <c r="I19" s="5"/>
      <c r="J19" s="5"/>
      <c r="K19" s="5"/>
      <c r="L19" s="5"/>
      <c r="M19" s="5"/>
      <c r="N19" s="5"/>
      <c r="O19" s="5"/>
      <c r="P19" s="5"/>
      <c r="Q19" s="5"/>
      <c r="R19" s="5"/>
      <c r="S19" s="5"/>
      <c r="T19" s="5"/>
    </row>
    <row r="20" spans="1:20" ht="12.5" x14ac:dyDescent="0.25">
      <c r="A20" s="5" t="s">
        <v>20</v>
      </c>
      <c r="B20" s="45"/>
      <c r="C20" s="5"/>
      <c r="D20" s="5"/>
      <c r="E20" s="5"/>
      <c r="F20" s="5"/>
      <c r="G20" s="5"/>
      <c r="H20" s="5"/>
      <c r="I20" s="5"/>
      <c r="J20" s="5"/>
      <c r="K20" s="5"/>
      <c r="L20" s="5"/>
      <c r="M20" s="5"/>
      <c r="N20" s="5"/>
      <c r="O20" s="5"/>
      <c r="P20" s="5"/>
      <c r="Q20" s="5"/>
      <c r="R20" s="5"/>
      <c r="S20" s="5"/>
      <c r="T20" s="5"/>
    </row>
    <row r="21" spans="1:20" ht="12.5" x14ac:dyDescent="0.25">
      <c r="A21" s="5" t="s">
        <v>21</v>
      </c>
      <c r="B21" s="45"/>
      <c r="C21" s="5"/>
      <c r="D21" s="5"/>
      <c r="E21" s="5"/>
      <c r="F21" s="5"/>
      <c r="G21" s="5"/>
      <c r="H21" s="5"/>
      <c r="I21" s="5"/>
      <c r="J21" s="5"/>
      <c r="K21" s="5"/>
      <c r="L21" s="5"/>
      <c r="M21" s="5"/>
      <c r="N21" s="5"/>
      <c r="O21" s="5"/>
      <c r="P21" s="5"/>
      <c r="Q21" s="5"/>
      <c r="R21" s="5"/>
      <c r="S21" s="5"/>
      <c r="T21" s="5"/>
    </row>
    <row r="22" spans="1:20" ht="12.5" x14ac:dyDescent="0.25">
      <c r="A22" s="5"/>
      <c r="B22" s="45"/>
      <c r="C22" s="5"/>
      <c r="D22" s="5"/>
      <c r="E22" s="5"/>
      <c r="F22" s="5"/>
      <c r="G22" s="5"/>
      <c r="H22" s="5"/>
      <c r="I22" s="5"/>
      <c r="J22" s="5"/>
      <c r="K22" s="5"/>
      <c r="L22" s="5"/>
      <c r="M22" s="5"/>
      <c r="N22" s="5"/>
      <c r="O22" s="5"/>
      <c r="P22" s="5"/>
      <c r="Q22" s="5"/>
      <c r="R22" s="5"/>
      <c r="S22" s="5"/>
      <c r="T22" s="5"/>
    </row>
    <row r="23" spans="1:20" ht="26" x14ac:dyDescent="0.25">
      <c r="A23" s="119" t="s">
        <v>22</v>
      </c>
      <c r="B23" s="45"/>
      <c r="C23" s="5"/>
      <c r="D23" s="5"/>
      <c r="E23" s="5"/>
      <c r="F23" s="5"/>
      <c r="G23" s="5"/>
      <c r="H23" s="5"/>
      <c r="I23" s="5"/>
      <c r="J23" s="5"/>
      <c r="K23" s="5"/>
      <c r="L23" s="5"/>
      <c r="M23" s="5"/>
      <c r="N23" s="5"/>
      <c r="O23" s="5"/>
      <c r="P23" s="5"/>
      <c r="Q23" s="5"/>
      <c r="R23" s="5"/>
      <c r="S23" s="5"/>
      <c r="T23" s="5"/>
    </row>
    <row r="24" spans="1:20" ht="12.5" x14ac:dyDescent="0.25">
      <c r="A24" s="5"/>
      <c r="B24" s="45"/>
      <c r="C24" s="5"/>
      <c r="D24" s="5"/>
      <c r="E24" s="5"/>
      <c r="F24" s="5"/>
      <c r="G24" s="5"/>
      <c r="H24" s="5"/>
      <c r="I24" s="5"/>
      <c r="J24" s="5"/>
      <c r="K24" s="5"/>
      <c r="L24" s="5"/>
      <c r="M24" s="5"/>
      <c r="N24" s="5"/>
      <c r="O24" s="5"/>
      <c r="P24" s="5"/>
      <c r="Q24" s="5"/>
      <c r="R24" s="5"/>
      <c r="S24" s="5"/>
      <c r="T24" s="5"/>
    </row>
    <row r="25" spans="1:20" ht="12.5" x14ac:dyDescent="0.25">
      <c r="A25" s="5"/>
      <c r="B25" s="45"/>
      <c r="C25" s="5"/>
      <c r="D25" s="5"/>
      <c r="E25" s="5"/>
      <c r="F25" s="5"/>
      <c r="G25" s="5"/>
      <c r="H25" s="5"/>
      <c r="I25" s="5"/>
      <c r="J25" s="5"/>
      <c r="K25" s="5"/>
      <c r="L25" s="5"/>
      <c r="M25" s="5"/>
      <c r="N25" s="5"/>
      <c r="O25" s="5"/>
      <c r="P25" s="5"/>
      <c r="Q25" s="5"/>
      <c r="R25" s="5"/>
      <c r="S25" s="5"/>
      <c r="T25" s="5"/>
    </row>
    <row r="26" spans="1:20" ht="12.5" x14ac:dyDescent="0.25">
      <c r="A26" s="5" t="s">
        <v>23</v>
      </c>
      <c r="B26" s="5"/>
      <c r="C26" s="5"/>
      <c r="D26" s="5"/>
      <c r="E26" s="5"/>
      <c r="F26" s="5"/>
      <c r="G26" s="5"/>
      <c r="H26" s="5"/>
      <c r="I26" s="5"/>
      <c r="J26" s="5"/>
      <c r="K26" s="5"/>
      <c r="L26" s="5"/>
      <c r="M26" s="5"/>
      <c r="N26" s="5"/>
      <c r="O26" s="5"/>
      <c r="P26" s="5"/>
      <c r="Q26" s="5"/>
      <c r="R26" s="5"/>
      <c r="S26" s="5"/>
      <c r="T26" s="5"/>
    </row>
    <row r="27" spans="1:20" ht="12.5" x14ac:dyDescent="0.25">
      <c r="A27" s="5" t="s">
        <v>24</v>
      </c>
      <c r="B27" s="45"/>
      <c r="C27" s="5"/>
      <c r="D27" s="5"/>
      <c r="E27" s="5"/>
      <c r="F27" s="5"/>
      <c r="G27" s="5"/>
      <c r="H27" s="5"/>
      <c r="I27" s="5"/>
      <c r="J27" s="5"/>
      <c r="K27" s="5"/>
      <c r="L27" s="5"/>
      <c r="M27" s="5"/>
      <c r="N27" s="5"/>
      <c r="O27" s="5"/>
      <c r="P27" s="5"/>
      <c r="Q27" s="5"/>
      <c r="R27" s="5"/>
      <c r="S27" s="5"/>
      <c r="T27" s="5"/>
    </row>
    <row r="28" spans="1:20" ht="12.5" x14ac:dyDescent="0.25">
      <c r="A28" s="5"/>
      <c r="B28" s="45"/>
      <c r="C28" s="5"/>
      <c r="D28" s="5"/>
      <c r="E28" s="5"/>
      <c r="F28" s="5"/>
      <c r="G28" s="5"/>
      <c r="H28" s="5"/>
      <c r="I28" s="5"/>
      <c r="J28" s="5"/>
      <c r="K28" s="5"/>
      <c r="L28" s="5"/>
      <c r="M28" s="5"/>
      <c r="N28" s="5"/>
      <c r="O28" s="5"/>
      <c r="P28" s="5"/>
      <c r="Q28" s="5"/>
      <c r="R28" s="5"/>
      <c r="S28" s="5"/>
      <c r="T28" s="5"/>
    </row>
    <row r="29" spans="1:20" ht="8.25" customHeight="1" x14ac:dyDescent="0.25">
      <c r="A29" s="43"/>
      <c r="B29" s="91"/>
      <c r="C29" s="43"/>
      <c r="D29" s="43"/>
      <c r="E29" s="43"/>
      <c r="F29" s="43"/>
      <c r="G29" s="43"/>
      <c r="H29" s="43"/>
      <c r="I29" s="43"/>
      <c r="J29" s="43"/>
      <c r="K29" s="43"/>
      <c r="L29" s="43"/>
      <c r="M29" s="43"/>
      <c r="N29" s="43"/>
      <c r="O29" s="43"/>
      <c r="P29" s="43"/>
      <c r="Q29" s="43"/>
      <c r="R29" s="43"/>
      <c r="S29" s="43"/>
      <c r="T29" s="43"/>
    </row>
    <row r="30" spans="1:20" ht="12.5" x14ac:dyDescent="0.25">
      <c r="A30" s="70" t="s">
        <v>25</v>
      </c>
      <c r="B30" s="46"/>
      <c r="C30" s="5"/>
      <c r="D30" s="5"/>
      <c r="E30" s="5"/>
      <c r="F30" s="5"/>
      <c r="G30" s="5"/>
      <c r="H30" s="5"/>
      <c r="I30" s="5"/>
      <c r="J30" s="5"/>
      <c r="K30" s="5"/>
      <c r="L30" s="5"/>
      <c r="M30" s="5"/>
      <c r="N30" s="5"/>
      <c r="O30" s="5"/>
      <c r="P30" s="5"/>
      <c r="Q30" s="5"/>
      <c r="R30" s="5"/>
      <c r="S30" s="5"/>
      <c r="T30" s="5"/>
    </row>
    <row r="31" spans="1:20" ht="12.5" x14ac:dyDescent="0.25">
      <c r="A31" s="33" t="s">
        <v>26</v>
      </c>
      <c r="B31" s="46"/>
      <c r="C31" s="5"/>
      <c r="D31" s="5"/>
      <c r="E31" s="5"/>
      <c r="F31" s="5"/>
      <c r="G31" s="5"/>
      <c r="H31" s="5"/>
      <c r="I31" s="5"/>
      <c r="J31" s="5"/>
      <c r="K31" s="5"/>
      <c r="L31" s="5"/>
      <c r="M31" s="5"/>
      <c r="N31" s="5"/>
      <c r="O31" s="5"/>
      <c r="P31" s="5"/>
      <c r="Q31" s="5"/>
      <c r="R31" s="5"/>
      <c r="S31" s="5"/>
      <c r="T31" s="5"/>
    </row>
    <row r="32" spans="1:20" ht="12.5" x14ac:dyDescent="0.25">
      <c r="A32" s="33"/>
      <c r="B32" s="46"/>
      <c r="C32" s="5"/>
      <c r="D32" s="5"/>
      <c r="E32" s="5"/>
      <c r="F32" s="5"/>
      <c r="G32" s="5"/>
      <c r="H32" s="5"/>
      <c r="I32" s="5"/>
      <c r="J32" s="5"/>
      <c r="K32" s="5"/>
      <c r="L32" s="5"/>
      <c r="M32" s="5"/>
      <c r="N32" s="5"/>
      <c r="O32" s="5"/>
      <c r="P32" s="5"/>
      <c r="Q32" s="5"/>
      <c r="R32" s="5"/>
      <c r="S32" s="5"/>
      <c r="T32" s="5"/>
    </row>
    <row r="33" spans="1:20" ht="12.5" x14ac:dyDescent="0.25">
      <c r="A33" s="33"/>
      <c r="B33" s="46"/>
      <c r="C33" s="5"/>
      <c r="D33" s="5"/>
      <c r="E33" s="5"/>
      <c r="F33" s="5"/>
      <c r="G33" s="5"/>
      <c r="H33" s="5"/>
      <c r="I33" s="5"/>
      <c r="J33" s="5"/>
      <c r="K33" s="5"/>
      <c r="L33" s="5"/>
      <c r="M33" s="5"/>
      <c r="N33" s="5"/>
      <c r="O33" s="5"/>
      <c r="P33" s="5"/>
      <c r="Q33" s="5"/>
      <c r="R33" s="5"/>
      <c r="S33" s="5"/>
      <c r="T33" s="5"/>
    </row>
    <row r="34" spans="1:20" ht="12.5" x14ac:dyDescent="0.25">
      <c r="A34" s="70" t="s">
        <v>27</v>
      </c>
      <c r="B34" s="46"/>
      <c r="C34" s="5"/>
      <c r="D34" s="5"/>
      <c r="E34" s="5"/>
      <c r="F34" s="5"/>
      <c r="G34" s="5"/>
      <c r="H34" s="5"/>
      <c r="I34" s="5"/>
      <c r="J34" s="5"/>
      <c r="K34" s="5"/>
      <c r="L34" s="5"/>
      <c r="M34" s="5"/>
      <c r="N34" s="5"/>
      <c r="O34" s="5"/>
      <c r="P34" s="5"/>
      <c r="Q34" s="5"/>
      <c r="R34" s="5"/>
      <c r="S34" s="5"/>
      <c r="T34" s="5"/>
    </row>
    <row r="35" spans="1:20" ht="20" x14ac:dyDescent="0.25">
      <c r="A35" s="33" t="s">
        <v>28</v>
      </c>
      <c r="B35" s="46" t="s">
        <v>29</v>
      </c>
      <c r="C35" s="5"/>
      <c r="D35" s="5"/>
      <c r="E35" s="5"/>
      <c r="F35" s="5"/>
      <c r="G35" s="5"/>
      <c r="H35" s="5"/>
      <c r="I35" s="5"/>
      <c r="J35" s="5"/>
      <c r="K35" s="5"/>
      <c r="L35" s="5"/>
      <c r="M35" s="5"/>
      <c r="N35" s="5"/>
      <c r="O35" s="5"/>
      <c r="P35" s="5"/>
      <c r="Q35" s="5"/>
      <c r="R35" s="5"/>
      <c r="S35" s="5"/>
      <c r="T35" s="5"/>
    </row>
    <row r="36" spans="1:20" ht="12.5" x14ac:dyDescent="0.25">
      <c r="A36" s="33"/>
      <c r="B36" s="46"/>
      <c r="C36" s="5"/>
      <c r="D36" s="5"/>
      <c r="E36" s="5"/>
      <c r="F36" s="5"/>
      <c r="G36" s="5"/>
      <c r="H36" s="5"/>
      <c r="I36" s="5"/>
      <c r="J36" s="5"/>
      <c r="K36" s="5"/>
      <c r="L36" s="5"/>
      <c r="M36" s="5"/>
      <c r="N36" s="5"/>
      <c r="O36" s="5"/>
      <c r="P36" s="5"/>
      <c r="Q36" s="5"/>
      <c r="R36" s="5"/>
      <c r="S36" s="5"/>
      <c r="T36" s="5"/>
    </row>
    <row r="37" spans="1:20" ht="12.5" x14ac:dyDescent="0.25">
      <c r="A37" s="33" t="s">
        <v>30</v>
      </c>
      <c r="B37" s="46"/>
      <c r="C37" s="5"/>
      <c r="D37" s="5"/>
      <c r="E37" s="5"/>
      <c r="F37" s="5"/>
      <c r="G37" s="5"/>
      <c r="H37" s="5"/>
      <c r="I37" s="5"/>
      <c r="J37" s="5"/>
      <c r="K37" s="5"/>
      <c r="L37" s="5"/>
      <c r="M37" s="5"/>
      <c r="N37" s="5"/>
      <c r="O37" s="5"/>
      <c r="P37" s="5"/>
      <c r="Q37" s="5"/>
      <c r="R37" s="5"/>
      <c r="S37" s="5"/>
      <c r="T37" s="5"/>
    </row>
    <row r="38" spans="1:20" ht="20" x14ac:dyDescent="0.25">
      <c r="A38" s="33" t="s">
        <v>31</v>
      </c>
      <c r="B38" s="46" t="s">
        <v>32</v>
      </c>
      <c r="C38" s="5"/>
      <c r="D38" s="5"/>
      <c r="E38" s="5"/>
      <c r="F38" s="5"/>
      <c r="G38" s="5"/>
      <c r="H38" s="5"/>
      <c r="I38" s="5"/>
      <c r="J38" s="5"/>
      <c r="K38" s="5"/>
      <c r="L38" s="5"/>
      <c r="M38" s="5"/>
      <c r="N38" s="5"/>
      <c r="O38" s="5"/>
      <c r="P38" s="5"/>
      <c r="Q38" s="5"/>
      <c r="R38" s="5"/>
      <c r="S38" s="5"/>
      <c r="T38" s="5"/>
    </row>
    <row r="39" spans="1:20" ht="12.5" x14ac:dyDescent="0.25">
      <c r="A39" s="5"/>
      <c r="B39" s="45"/>
      <c r="C39" s="5"/>
      <c r="D39" s="5"/>
      <c r="E39" s="5"/>
      <c r="F39" s="5"/>
      <c r="G39" s="5"/>
      <c r="H39" s="5"/>
      <c r="I39" s="5"/>
      <c r="J39" s="5"/>
      <c r="K39" s="5"/>
      <c r="L39" s="5"/>
      <c r="M39" s="5"/>
      <c r="N39" s="5"/>
      <c r="O39" s="5"/>
      <c r="P39" s="5"/>
      <c r="Q39" s="5"/>
      <c r="R39" s="5"/>
      <c r="S39" s="5"/>
      <c r="T39" s="5"/>
    </row>
    <row r="40" spans="1:20" ht="12.5" x14ac:dyDescent="0.25">
      <c r="A40" s="5"/>
      <c r="B40" s="45"/>
      <c r="C40" s="5"/>
      <c r="D40" s="5"/>
      <c r="E40" s="5"/>
      <c r="F40" s="5"/>
      <c r="G40" s="5"/>
      <c r="H40" s="5"/>
      <c r="I40" s="5"/>
      <c r="J40" s="5"/>
      <c r="K40" s="5"/>
      <c r="L40" s="5"/>
      <c r="M40" s="5"/>
      <c r="N40" s="5"/>
      <c r="O40" s="5"/>
      <c r="P40" s="5"/>
      <c r="Q40" s="5"/>
      <c r="R40" s="5"/>
      <c r="S40" s="5"/>
      <c r="T40" s="5"/>
    </row>
    <row r="41" spans="1:20" ht="12.5" x14ac:dyDescent="0.25">
      <c r="A41" s="5"/>
      <c r="B41" s="45"/>
      <c r="C41" s="5"/>
      <c r="D41" s="5"/>
      <c r="E41" s="5"/>
      <c r="F41" s="5"/>
      <c r="G41" s="5"/>
      <c r="H41" s="5"/>
      <c r="I41" s="5"/>
      <c r="J41" s="5"/>
      <c r="K41" s="5"/>
      <c r="L41" s="5"/>
      <c r="M41" s="5"/>
      <c r="N41" s="5"/>
      <c r="O41" s="5"/>
      <c r="P41" s="5"/>
      <c r="Q41" s="5"/>
      <c r="R41" s="5"/>
      <c r="S41" s="5"/>
      <c r="T41" s="5"/>
    </row>
    <row r="42" spans="1:20" ht="12.5" x14ac:dyDescent="0.25">
      <c r="A42" s="5"/>
      <c r="B42" s="45"/>
      <c r="C42" s="5"/>
      <c r="D42" s="5"/>
      <c r="E42" s="5"/>
      <c r="F42" s="5"/>
      <c r="G42" s="5"/>
      <c r="H42" s="5"/>
      <c r="I42" s="5"/>
      <c r="J42" s="5"/>
      <c r="K42" s="5"/>
      <c r="L42" s="5"/>
      <c r="M42" s="5"/>
      <c r="N42" s="5"/>
      <c r="O42" s="5"/>
      <c r="P42" s="5"/>
      <c r="Q42" s="5"/>
      <c r="R42" s="5"/>
      <c r="S42" s="5"/>
      <c r="T42" s="5"/>
    </row>
    <row r="43" spans="1:20" ht="12.5" x14ac:dyDescent="0.25">
      <c r="A43" s="5"/>
      <c r="B43" s="45"/>
      <c r="C43" s="5"/>
      <c r="D43" s="5"/>
      <c r="E43" s="5"/>
      <c r="F43" s="5"/>
      <c r="G43" s="5"/>
      <c r="H43" s="5"/>
      <c r="I43" s="5"/>
      <c r="J43" s="5"/>
      <c r="K43" s="5"/>
      <c r="L43" s="5"/>
      <c r="M43" s="5"/>
      <c r="N43" s="5"/>
      <c r="O43" s="5"/>
      <c r="P43" s="5"/>
      <c r="Q43" s="5"/>
      <c r="R43" s="5"/>
      <c r="S43" s="5"/>
      <c r="T43" s="5"/>
    </row>
    <row r="44" spans="1:20" ht="12.5" x14ac:dyDescent="0.25">
      <c r="A44" s="5"/>
      <c r="B44" s="45"/>
      <c r="C44" s="5"/>
      <c r="D44" s="5"/>
      <c r="E44" s="5"/>
      <c r="F44" s="5"/>
      <c r="G44" s="5"/>
      <c r="H44" s="5"/>
      <c r="I44" s="5"/>
      <c r="J44" s="5"/>
      <c r="K44" s="5"/>
      <c r="L44" s="5"/>
      <c r="M44" s="5"/>
      <c r="N44" s="5"/>
      <c r="O44" s="5"/>
      <c r="P44" s="5"/>
      <c r="Q44" s="5"/>
      <c r="R44" s="5"/>
      <c r="S44" s="5"/>
      <c r="T44" s="5"/>
    </row>
    <row r="45" spans="1:20" ht="12.5" x14ac:dyDescent="0.25">
      <c r="A45" s="5"/>
      <c r="B45" s="45"/>
      <c r="C45" s="5"/>
      <c r="D45" s="5"/>
      <c r="E45" s="5"/>
      <c r="F45" s="5"/>
      <c r="G45" s="5"/>
      <c r="H45" s="5"/>
      <c r="I45" s="5"/>
      <c r="J45" s="5"/>
      <c r="K45" s="5"/>
      <c r="L45" s="5"/>
      <c r="M45" s="5"/>
      <c r="N45" s="5"/>
      <c r="O45" s="5"/>
      <c r="P45" s="5"/>
      <c r="Q45" s="5"/>
      <c r="R45" s="5"/>
      <c r="S45" s="5"/>
      <c r="T45" s="5"/>
    </row>
    <row r="46" spans="1:20" ht="12.5" x14ac:dyDescent="0.25">
      <c r="A46" s="5"/>
      <c r="B46" s="45"/>
      <c r="C46" s="5"/>
      <c r="D46" s="5"/>
      <c r="E46" s="5"/>
      <c r="F46" s="5"/>
      <c r="G46" s="5"/>
      <c r="H46" s="5"/>
      <c r="I46" s="5"/>
      <c r="J46" s="5"/>
      <c r="K46" s="5"/>
      <c r="L46" s="5"/>
      <c r="M46" s="5"/>
      <c r="N46" s="5"/>
      <c r="O46" s="5"/>
      <c r="P46" s="5"/>
      <c r="Q46" s="5"/>
      <c r="R46" s="5"/>
      <c r="S46" s="5"/>
      <c r="T46" s="5"/>
    </row>
    <row r="47" spans="1:20" ht="12.5" x14ac:dyDescent="0.25">
      <c r="A47" s="5"/>
      <c r="B47" s="45"/>
      <c r="C47" s="5"/>
      <c r="D47" s="5"/>
      <c r="E47" s="5"/>
      <c r="F47" s="5"/>
      <c r="G47" s="5"/>
      <c r="H47" s="5"/>
      <c r="I47" s="5"/>
      <c r="J47" s="5"/>
      <c r="K47" s="5"/>
      <c r="L47" s="5"/>
      <c r="M47" s="5"/>
      <c r="N47" s="5"/>
      <c r="O47" s="5"/>
      <c r="P47" s="5"/>
      <c r="Q47" s="5"/>
      <c r="R47" s="5"/>
      <c r="S47" s="5"/>
      <c r="T47" s="5"/>
    </row>
    <row r="48" spans="1:20" ht="12.5" x14ac:dyDescent="0.25">
      <c r="A48" s="5"/>
      <c r="B48" s="45"/>
      <c r="C48" s="5"/>
      <c r="D48" s="5"/>
      <c r="E48" s="5"/>
      <c r="F48" s="5"/>
      <c r="G48" s="5"/>
      <c r="H48" s="5"/>
      <c r="I48" s="5"/>
      <c r="J48" s="5"/>
      <c r="K48" s="5"/>
      <c r="L48" s="5"/>
      <c r="M48" s="5"/>
      <c r="N48" s="5"/>
      <c r="O48" s="5"/>
      <c r="P48" s="5"/>
      <c r="Q48" s="5"/>
      <c r="R48" s="5"/>
      <c r="S48" s="5"/>
      <c r="T48" s="5"/>
    </row>
    <row r="49" spans="1:20" ht="12.5" x14ac:dyDescent="0.25">
      <c r="A49" s="5"/>
      <c r="B49" s="45"/>
      <c r="C49" s="5"/>
      <c r="D49" s="5"/>
      <c r="E49" s="5"/>
      <c r="F49" s="5"/>
      <c r="G49" s="5"/>
      <c r="H49" s="5"/>
      <c r="I49" s="5"/>
      <c r="J49" s="5"/>
      <c r="K49" s="5"/>
      <c r="L49" s="5"/>
      <c r="M49" s="5"/>
      <c r="N49" s="5"/>
      <c r="O49" s="5"/>
      <c r="P49" s="5"/>
      <c r="Q49" s="5"/>
      <c r="R49" s="5"/>
      <c r="S49" s="5"/>
      <c r="T49" s="5"/>
    </row>
    <row r="50" spans="1:20" ht="12.5" x14ac:dyDescent="0.25">
      <c r="A50" s="5"/>
      <c r="B50" s="45"/>
      <c r="C50" s="5"/>
      <c r="D50" s="5"/>
      <c r="E50" s="5"/>
      <c r="F50" s="5"/>
      <c r="G50" s="5"/>
      <c r="H50" s="5"/>
      <c r="I50" s="5"/>
      <c r="J50" s="5"/>
      <c r="K50" s="5"/>
      <c r="L50" s="5"/>
      <c r="M50" s="5"/>
      <c r="N50" s="5"/>
      <c r="O50" s="5"/>
      <c r="P50" s="5"/>
      <c r="Q50" s="5"/>
      <c r="R50" s="5"/>
      <c r="S50" s="5"/>
      <c r="T50" s="5"/>
    </row>
    <row r="51" spans="1:20" ht="12.5" x14ac:dyDescent="0.25">
      <c r="A51" s="5"/>
      <c r="B51" s="45"/>
      <c r="C51" s="5"/>
      <c r="D51" s="5"/>
      <c r="E51" s="5"/>
      <c r="F51" s="5"/>
      <c r="G51" s="5"/>
      <c r="H51" s="5"/>
      <c r="I51" s="5"/>
      <c r="J51" s="5"/>
      <c r="K51" s="5"/>
      <c r="L51" s="5"/>
      <c r="M51" s="5"/>
      <c r="N51" s="5"/>
      <c r="O51" s="5"/>
      <c r="P51" s="5"/>
      <c r="Q51" s="5"/>
      <c r="R51" s="5"/>
      <c r="S51" s="5"/>
      <c r="T51" s="5"/>
    </row>
    <row r="52" spans="1:20" ht="12.5" x14ac:dyDescent="0.25">
      <c r="A52" s="5"/>
      <c r="B52" s="45"/>
      <c r="C52" s="5"/>
      <c r="D52" s="5"/>
      <c r="E52" s="5"/>
      <c r="F52" s="5"/>
      <c r="G52" s="5"/>
      <c r="H52" s="5"/>
      <c r="I52" s="5"/>
      <c r="J52" s="5"/>
      <c r="K52" s="5"/>
      <c r="L52" s="5"/>
      <c r="M52" s="5"/>
      <c r="N52" s="5"/>
      <c r="O52" s="5"/>
      <c r="P52" s="5"/>
      <c r="Q52" s="5"/>
      <c r="R52" s="5"/>
      <c r="S52" s="5"/>
      <c r="T52" s="5"/>
    </row>
    <row r="53" spans="1:20" ht="12.5" x14ac:dyDescent="0.25">
      <c r="A53" s="5"/>
      <c r="B53" s="45"/>
      <c r="C53" s="5"/>
      <c r="D53" s="5"/>
      <c r="E53" s="5"/>
      <c r="F53" s="5"/>
      <c r="G53" s="5"/>
      <c r="H53" s="5"/>
      <c r="I53" s="5"/>
      <c r="J53" s="5"/>
      <c r="K53" s="5"/>
      <c r="L53" s="5"/>
      <c r="M53" s="5"/>
      <c r="N53" s="5"/>
      <c r="O53" s="5"/>
      <c r="P53" s="5"/>
      <c r="Q53" s="5"/>
      <c r="R53" s="5"/>
      <c r="S53" s="5"/>
      <c r="T53" s="5"/>
    </row>
    <row r="54" spans="1:20" ht="12.5" x14ac:dyDescent="0.25">
      <c r="A54" s="5"/>
      <c r="B54" s="45"/>
      <c r="C54" s="5"/>
      <c r="D54" s="5"/>
      <c r="E54" s="5"/>
      <c r="F54" s="5"/>
      <c r="G54" s="5"/>
      <c r="H54" s="5"/>
      <c r="I54" s="5"/>
      <c r="J54" s="5"/>
      <c r="K54" s="5"/>
      <c r="L54" s="5"/>
      <c r="M54" s="5"/>
      <c r="N54" s="5"/>
      <c r="O54" s="5"/>
      <c r="P54" s="5"/>
      <c r="Q54" s="5"/>
      <c r="R54" s="5"/>
      <c r="S54" s="5"/>
      <c r="T54" s="5"/>
    </row>
    <row r="55" spans="1:20" ht="12.5" x14ac:dyDescent="0.25">
      <c r="A55" s="5"/>
      <c r="B55" s="45"/>
      <c r="C55" s="5"/>
      <c r="D55" s="5"/>
      <c r="E55" s="5"/>
      <c r="F55" s="5"/>
      <c r="G55" s="5"/>
      <c r="H55" s="5"/>
      <c r="I55" s="5"/>
      <c r="J55" s="5"/>
      <c r="K55" s="5"/>
      <c r="L55" s="5"/>
      <c r="M55" s="5"/>
      <c r="N55" s="5"/>
      <c r="O55" s="5"/>
      <c r="P55" s="5"/>
      <c r="Q55" s="5"/>
      <c r="R55" s="5"/>
      <c r="S55" s="5"/>
      <c r="T55" s="5"/>
    </row>
    <row r="56" spans="1:20" ht="12.5" x14ac:dyDescent="0.25">
      <c r="A56" s="5"/>
      <c r="B56" s="45"/>
      <c r="C56" s="5"/>
      <c r="D56" s="5"/>
      <c r="E56" s="5"/>
      <c r="F56" s="5"/>
      <c r="G56" s="5"/>
      <c r="H56" s="5"/>
      <c r="I56" s="5"/>
      <c r="J56" s="5"/>
      <c r="K56" s="5"/>
      <c r="L56" s="5"/>
      <c r="M56" s="5"/>
      <c r="N56" s="5"/>
      <c r="O56" s="5"/>
      <c r="P56" s="5"/>
      <c r="Q56" s="5"/>
      <c r="R56" s="5"/>
      <c r="S56" s="5"/>
      <c r="T56" s="5"/>
    </row>
    <row r="57" spans="1:20" ht="12.5" x14ac:dyDescent="0.25">
      <c r="A57" s="5"/>
      <c r="B57" s="45"/>
      <c r="C57" s="5"/>
      <c r="D57" s="5"/>
      <c r="E57" s="5"/>
      <c r="F57" s="5"/>
      <c r="G57" s="5"/>
      <c r="H57" s="5"/>
      <c r="I57" s="5"/>
      <c r="J57" s="5"/>
      <c r="K57" s="5"/>
      <c r="L57" s="5"/>
      <c r="M57" s="5"/>
      <c r="N57" s="5"/>
      <c r="O57" s="5"/>
      <c r="P57" s="5"/>
      <c r="Q57" s="5"/>
      <c r="R57" s="5"/>
      <c r="S57" s="5"/>
      <c r="T57" s="5"/>
    </row>
    <row r="58" spans="1:20" ht="12.5" x14ac:dyDescent="0.25">
      <c r="A58" s="5"/>
      <c r="B58" s="45"/>
      <c r="C58" s="5"/>
      <c r="D58" s="5"/>
      <c r="E58" s="5"/>
      <c r="F58" s="5"/>
      <c r="G58" s="5"/>
      <c r="H58" s="5"/>
      <c r="I58" s="5"/>
      <c r="J58" s="5"/>
      <c r="K58" s="5"/>
      <c r="L58" s="5"/>
      <c r="M58" s="5"/>
      <c r="N58" s="5"/>
      <c r="O58" s="5"/>
      <c r="P58" s="5"/>
      <c r="Q58" s="5"/>
      <c r="R58" s="5"/>
      <c r="S58" s="5"/>
      <c r="T58" s="5"/>
    </row>
    <row r="59" spans="1:20" ht="12.5" x14ac:dyDescent="0.25">
      <c r="A59" s="5"/>
      <c r="B59" s="45"/>
      <c r="C59" s="5"/>
      <c r="D59" s="5"/>
      <c r="E59" s="5"/>
      <c r="F59" s="5"/>
      <c r="G59" s="5"/>
      <c r="H59" s="5"/>
      <c r="I59" s="5"/>
      <c r="J59" s="5"/>
      <c r="K59" s="5"/>
      <c r="L59" s="5"/>
      <c r="M59" s="5"/>
      <c r="N59" s="5"/>
      <c r="O59" s="5"/>
      <c r="P59" s="5"/>
      <c r="Q59" s="5"/>
      <c r="R59" s="5"/>
      <c r="S59" s="5"/>
      <c r="T59" s="5"/>
    </row>
    <row r="60" spans="1:20" ht="12.5" x14ac:dyDescent="0.25">
      <c r="A60" s="5"/>
      <c r="B60" s="45"/>
      <c r="C60" s="5"/>
      <c r="D60" s="5"/>
      <c r="E60" s="5"/>
      <c r="F60" s="5"/>
      <c r="G60" s="5"/>
      <c r="H60" s="5"/>
      <c r="I60" s="5"/>
      <c r="J60" s="5"/>
      <c r="K60" s="5"/>
      <c r="L60" s="5"/>
      <c r="M60" s="5"/>
      <c r="N60" s="5"/>
      <c r="O60" s="5"/>
      <c r="P60" s="5"/>
      <c r="Q60" s="5"/>
      <c r="R60" s="5"/>
      <c r="S60" s="5"/>
      <c r="T60" s="5"/>
    </row>
    <row r="61" spans="1:20" ht="12.5" x14ac:dyDescent="0.25">
      <c r="A61" s="5"/>
      <c r="B61" s="45"/>
      <c r="C61" s="5"/>
      <c r="D61" s="5"/>
      <c r="E61" s="5"/>
      <c r="F61" s="5"/>
      <c r="G61" s="5"/>
      <c r="H61" s="5"/>
      <c r="I61" s="5"/>
      <c r="J61" s="5"/>
      <c r="K61" s="5"/>
      <c r="L61" s="5"/>
      <c r="M61" s="5"/>
      <c r="N61" s="5"/>
      <c r="O61" s="5"/>
      <c r="P61" s="5"/>
      <c r="Q61" s="5"/>
      <c r="R61" s="5"/>
      <c r="S61" s="5"/>
      <c r="T61" s="5"/>
    </row>
    <row r="62" spans="1:20" ht="12.5" x14ac:dyDescent="0.25">
      <c r="A62" s="5"/>
      <c r="B62" s="45"/>
      <c r="C62" s="5"/>
      <c r="D62" s="5"/>
      <c r="E62" s="5"/>
      <c r="F62" s="5"/>
      <c r="G62" s="5"/>
      <c r="H62" s="5"/>
      <c r="I62" s="5"/>
      <c r="J62" s="5"/>
      <c r="K62" s="5"/>
      <c r="L62" s="5"/>
      <c r="M62" s="5"/>
      <c r="N62" s="5"/>
      <c r="O62" s="5"/>
      <c r="P62" s="5"/>
      <c r="Q62" s="5"/>
      <c r="R62" s="5"/>
      <c r="S62" s="5"/>
      <c r="T62" s="5"/>
    </row>
    <row r="63" spans="1:20" ht="12.5" x14ac:dyDescent="0.25">
      <c r="A63" s="5"/>
      <c r="B63" s="45"/>
      <c r="C63" s="5"/>
      <c r="D63" s="5"/>
      <c r="E63" s="5"/>
      <c r="F63" s="5"/>
      <c r="G63" s="5"/>
      <c r="H63" s="5"/>
      <c r="I63" s="5"/>
      <c r="J63" s="5"/>
      <c r="K63" s="5"/>
      <c r="L63" s="5"/>
      <c r="M63" s="5"/>
      <c r="N63" s="5"/>
      <c r="O63" s="5"/>
      <c r="P63" s="5"/>
      <c r="Q63" s="5"/>
      <c r="R63" s="5"/>
      <c r="S63" s="5"/>
      <c r="T63" s="5"/>
    </row>
    <row r="64" spans="1:20" ht="12.5" x14ac:dyDescent="0.25">
      <c r="A64" s="5"/>
      <c r="B64" s="45"/>
      <c r="C64" s="5"/>
      <c r="D64" s="5"/>
      <c r="E64" s="5"/>
      <c r="F64" s="5"/>
      <c r="G64" s="5"/>
      <c r="H64" s="5"/>
      <c r="I64" s="5"/>
      <c r="J64" s="5"/>
      <c r="K64" s="5"/>
      <c r="L64" s="5"/>
      <c r="M64" s="5"/>
      <c r="N64" s="5"/>
      <c r="O64" s="5"/>
      <c r="P64" s="5"/>
      <c r="Q64" s="5"/>
      <c r="R64" s="5"/>
      <c r="S64" s="5"/>
      <c r="T64" s="5"/>
    </row>
    <row r="65" spans="1:20" ht="12.5" x14ac:dyDescent="0.25">
      <c r="A65" s="5"/>
      <c r="B65" s="45"/>
      <c r="C65" s="5"/>
      <c r="D65" s="5"/>
      <c r="E65" s="5"/>
      <c r="F65" s="5"/>
      <c r="G65" s="5"/>
      <c r="H65" s="5"/>
      <c r="I65" s="5"/>
      <c r="J65" s="5"/>
      <c r="K65" s="5"/>
      <c r="L65" s="5"/>
      <c r="M65" s="5"/>
      <c r="N65" s="5"/>
      <c r="O65" s="5"/>
      <c r="P65" s="5"/>
      <c r="Q65" s="5"/>
      <c r="R65" s="5"/>
      <c r="S65" s="5"/>
      <c r="T65" s="5"/>
    </row>
    <row r="66" spans="1:20" ht="12.5" x14ac:dyDescent="0.25">
      <c r="A66" s="5"/>
      <c r="B66" s="45"/>
      <c r="C66" s="5"/>
      <c r="D66" s="5"/>
      <c r="E66" s="5"/>
      <c r="F66" s="5"/>
      <c r="G66" s="5"/>
      <c r="H66" s="5"/>
      <c r="I66" s="5"/>
      <c r="J66" s="5"/>
      <c r="K66" s="5"/>
      <c r="L66" s="5"/>
      <c r="M66" s="5"/>
      <c r="N66" s="5"/>
      <c r="O66" s="5"/>
      <c r="P66" s="5"/>
      <c r="Q66" s="5"/>
      <c r="R66" s="5"/>
      <c r="S66" s="5"/>
      <c r="T66" s="5"/>
    </row>
    <row r="67" spans="1:20" ht="12.5" x14ac:dyDescent="0.25">
      <c r="A67" s="5"/>
      <c r="B67" s="45"/>
      <c r="C67" s="5"/>
      <c r="D67" s="5"/>
      <c r="E67" s="5"/>
      <c r="F67" s="5"/>
      <c r="G67" s="5"/>
      <c r="H67" s="5"/>
      <c r="I67" s="5"/>
      <c r="J67" s="5"/>
      <c r="K67" s="5"/>
      <c r="L67" s="5"/>
      <c r="M67" s="5"/>
      <c r="N67" s="5"/>
      <c r="O67" s="5"/>
      <c r="P67" s="5"/>
      <c r="Q67" s="5"/>
      <c r="R67" s="5"/>
      <c r="S67" s="5"/>
      <c r="T67" s="5"/>
    </row>
    <row r="68" spans="1:20" ht="12.5" x14ac:dyDescent="0.25">
      <c r="A68" s="5"/>
      <c r="B68" s="45"/>
      <c r="C68" s="5"/>
      <c r="D68" s="5"/>
      <c r="E68" s="5"/>
      <c r="F68" s="5"/>
      <c r="G68" s="5"/>
      <c r="H68" s="5"/>
      <c r="I68" s="5"/>
      <c r="J68" s="5"/>
      <c r="K68" s="5"/>
      <c r="L68" s="5"/>
      <c r="M68" s="5"/>
      <c r="N68" s="5"/>
      <c r="O68" s="5"/>
      <c r="P68" s="5"/>
      <c r="Q68" s="5"/>
      <c r="R68" s="5"/>
      <c r="S68" s="5"/>
      <c r="T68" s="5"/>
    </row>
    <row r="69" spans="1:20" ht="12.5" x14ac:dyDescent="0.25">
      <c r="A69" s="5"/>
      <c r="B69" s="45"/>
      <c r="C69" s="5"/>
      <c r="D69" s="5"/>
      <c r="E69" s="5"/>
      <c r="F69" s="5"/>
      <c r="G69" s="5"/>
      <c r="H69" s="5"/>
      <c r="I69" s="5"/>
      <c r="J69" s="5"/>
      <c r="K69" s="5"/>
      <c r="L69" s="5"/>
      <c r="M69" s="5"/>
      <c r="N69" s="5"/>
      <c r="O69" s="5"/>
      <c r="P69" s="5"/>
      <c r="Q69" s="5"/>
      <c r="R69" s="5"/>
      <c r="S69" s="5"/>
      <c r="T69" s="5"/>
    </row>
    <row r="70" spans="1:20" ht="12.5" x14ac:dyDescent="0.25">
      <c r="A70" s="5"/>
      <c r="B70" s="45"/>
      <c r="C70" s="5"/>
      <c r="D70" s="5"/>
      <c r="E70" s="5"/>
      <c r="F70" s="5"/>
      <c r="G70" s="5"/>
      <c r="H70" s="5"/>
      <c r="I70" s="5"/>
      <c r="J70" s="5"/>
      <c r="K70" s="5"/>
      <c r="L70" s="5"/>
      <c r="M70" s="5"/>
      <c r="N70" s="5"/>
      <c r="O70" s="5"/>
      <c r="P70" s="5"/>
      <c r="Q70" s="5"/>
      <c r="R70" s="5"/>
      <c r="S70" s="5"/>
      <c r="T70" s="5"/>
    </row>
    <row r="71" spans="1:20" ht="12.5" x14ac:dyDescent="0.25">
      <c r="A71" s="5"/>
      <c r="B71" s="45"/>
      <c r="C71" s="5"/>
      <c r="D71" s="5"/>
      <c r="E71" s="5"/>
      <c r="F71" s="5"/>
      <c r="G71" s="5"/>
      <c r="H71" s="5"/>
      <c r="I71" s="5"/>
      <c r="J71" s="5"/>
      <c r="K71" s="5"/>
      <c r="L71" s="5"/>
      <c r="M71" s="5"/>
      <c r="N71" s="5"/>
      <c r="O71" s="5"/>
      <c r="P71" s="5"/>
      <c r="Q71" s="5"/>
      <c r="R71" s="5"/>
      <c r="S71" s="5"/>
      <c r="T71" s="5"/>
    </row>
    <row r="72" spans="1:20" ht="12.5" x14ac:dyDescent="0.25">
      <c r="A72" s="5"/>
      <c r="B72" s="45"/>
      <c r="C72" s="5"/>
      <c r="D72" s="5"/>
      <c r="E72" s="5"/>
      <c r="F72" s="5"/>
      <c r="G72" s="5"/>
      <c r="H72" s="5"/>
      <c r="I72" s="5"/>
      <c r="J72" s="5"/>
      <c r="K72" s="5"/>
      <c r="L72" s="5"/>
      <c r="M72" s="5"/>
      <c r="N72" s="5"/>
      <c r="O72" s="5"/>
      <c r="P72" s="5"/>
      <c r="Q72" s="5"/>
      <c r="R72" s="5"/>
      <c r="S72" s="5"/>
      <c r="T72" s="5"/>
    </row>
    <row r="73" spans="1:20" ht="12.5" x14ac:dyDescent="0.25">
      <c r="A73" s="5"/>
      <c r="B73" s="45"/>
      <c r="C73" s="5"/>
      <c r="D73" s="5"/>
      <c r="E73" s="5"/>
      <c r="F73" s="5"/>
      <c r="G73" s="5"/>
      <c r="H73" s="5"/>
      <c r="I73" s="5"/>
      <c r="J73" s="5"/>
      <c r="K73" s="5"/>
      <c r="L73" s="5"/>
      <c r="M73" s="5"/>
      <c r="N73" s="5"/>
      <c r="O73" s="5"/>
      <c r="P73" s="5"/>
      <c r="Q73" s="5"/>
      <c r="R73" s="5"/>
      <c r="S73" s="5"/>
      <c r="T73" s="5"/>
    </row>
    <row r="74" spans="1:20" ht="12.5" x14ac:dyDescent="0.25">
      <c r="A74" s="5"/>
      <c r="B74" s="45"/>
      <c r="C74" s="5"/>
      <c r="D74" s="5"/>
      <c r="E74" s="5"/>
      <c r="F74" s="5"/>
      <c r="G74" s="5"/>
      <c r="H74" s="5"/>
      <c r="I74" s="5"/>
      <c r="J74" s="5"/>
      <c r="K74" s="5"/>
      <c r="L74" s="5"/>
      <c r="M74" s="5"/>
      <c r="N74" s="5"/>
      <c r="O74" s="5"/>
      <c r="P74" s="5"/>
      <c r="Q74" s="5"/>
      <c r="R74" s="5"/>
      <c r="S74" s="5"/>
      <c r="T74" s="5"/>
    </row>
    <row r="75" spans="1:20" ht="12.5" x14ac:dyDescent="0.25">
      <c r="A75" s="5"/>
      <c r="B75" s="45"/>
      <c r="C75" s="5"/>
      <c r="D75" s="5"/>
      <c r="E75" s="5"/>
      <c r="F75" s="5"/>
      <c r="G75" s="5"/>
      <c r="H75" s="5"/>
      <c r="I75" s="5"/>
      <c r="J75" s="5"/>
      <c r="K75" s="5"/>
      <c r="L75" s="5"/>
      <c r="M75" s="5"/>
      <c r="N75" s="5"/>
      <c r="O75" s="5"/>
      <c r="P75" s="5"/>
      <c r="Q75" s="5"/>
      <c r="R75" s="5"/>
      <c r="S75" s="5"/>
      <c r="T75" s="5"/>
    </row>
    <row r="76" spans="1:20" ht="12.5" x14ac:dyDescent="0.25">
      <c r="A76" s="5"/>
      <c r="B76" s="45"/>
      <c r="C76" s="5"/>
      <c r="D76" s="5"/>
      <c r="E76" s="5"/>
      <c r="F76" s="5"/>
      <c r="G76" s="5"/>
      <c r="H76" s="5"/>
      <c r="I76" s="5"/>
      <c r="J76" s="5"/>
      <c r="K76" s="5"/>
      <c r="L76" s="5"/>
      <c r="M76" s="5"/>
      <c r="N76" s="5"/>
      <c r="O76" s="5"/>
      <c r="P76" s="5"/>
      <c r="Q76" s="5"/>
      <c r="R76" s="5"/>
      <c r="S76" s="5"/>
      <c r="T76" s="5"/>
    </row>
    <row r="77" spans="1:20" ht="12.5" x14ac:dyDescent="0.25">
      <c r="A77" s="5"/>
      <c r="B77" s="45"/>
      <c r="C77" s="5"/>
      <c r="D77" s="5"/>
      <c r="E77" s="5"/>
      <c r="F77" s="5"/>
      <c r="G77" s="5"/>
      <c r="H77" s="5"/>
      <c r="I77" s="5"/>
      <c r="J77" s="5"/>
      <c r="K77" s="5"/>
      <c r="L77" s="5"/>
      <c r="M77" s="5"/>
      <c r="N77" s="5"/>
      <c r="O77" s="5"/>
      <c r="P77" s="5"/>
      <c r="Q77" s="5"/>
      <c r="R77" s="5"/>
      <c r="S77" s="5"/>
      <c r="T77" s="5"/>
    </row>
    <row r="78" spans="1:20" ht="12.5" x14ac:dyDescent="0.25">
      <c r="A78" s="5"/>
      <c r="B78" s="45"/>
      <c r="C78" s="5"/>
      <c r="D78" s="5"/>
      <c r="E78" s="5"/>
      <c r="F78" s="5"/>
      <c r="G78" s="5"/>
      <c r="H78" s="5"/>
      <c r="I78" s="5"/>
      <c r="J78" s="5"/>
      <c r="K78" s="5"/>
      <c r="L78" s="5"/>
      <c r="M78" s="5"/>
      <c r="N78" s="5"/>
      <c r="O78" s="5"/>
      <c r="P78" s="5"/>
      <c r="Q78" s="5"/>
      <c r="R78" s="5"/>
      <c r="S78" s="5"/>
      <c r="T78" s="5"/>
    </row>
    <row r="79" spans="1:20" ht="12.5" x14ac:dyDescent="0.25">
      <c r="A79" s="5"/>
      <c r="B79" s="45"/>
      <c r="C79" s="5"/>
      <c r="D79" s="5"/>
      <c r="E79" s="5"/>
      <c r="F79" s="5"/>
      <c r="G79" s="5"/>
      <c r="H79" s="5"/>
      <c r="I79" s="5"/>
      <c r="J79" s="5"/>
      <c r="K79" s="5"/>
      <c r="L79" s="5"/>
      <c r="M79" s="5"/>
      <c r="N79" s="5"/>
      <c r="O79" s="5"/>
      <c r="P79" s="5"/>
      <c r="Q79" s="5"/>
      <c r="R79" s="5"/>
      <c r="S79" s="5"/>
      <c r="T79" s="5"/>
    </row>
    <row r="80" spans="1:20" ht="12.5" x14ac:dyDescent="0.25">
      <c r="A80" s="5"/>
      <c r="B80" s="45"/>
      <c r="C80" s="5"/>
      <c r="D80" s="5"/>
      <c r="E80" s="5"/>
      <c r="F80" s="5"/>
      <c r="G80" s="5"/>
      <c r="H80" s="5"/>
      <c r="I80" s="5"/>
      <c r="J80" s="5"/>
      <c r="K80" s="5"/>
      <c r="L80" s="5"/>
      <c r="M80" s="5"/>
      <c r="N80" s="5"/>
      <c r="O80" s="5"/>
      <c r="P80" s="5"/>
      <c r="Q80" s="5"/>
      <c r="R80" s="5"/>
      <c r="S80" s="5"/>
      <c r="T80" s="5"/>
    </row>
    <row r="81" spans="1:20" ht="12.5" x14ac:dyDescent="0.25">
      <c r="A81" s="5"/>
      <c r="B81" s="45"/>
      <c r="C81" s="5"/>
      <c r="D81" s="5"/>
      <c r="E81" s="5"/>
      <c r="F81" s="5"/>
      <c r="G81" s="5"/>
      <c r="H81" s="5"/>
      <c r="I81" s="5"/>
      <c r="J81" s="5"/>
      <c r="K81" s="5"/>
      <c r="L81" s="5"/>
      <c r="M81" s="5"/>
      <c r="N81" s="5"/>
      <c r="O81" s="5"/>
      <c r="P81" s="5"/>
      <c r="Q81" s="5"/>
      <c r="R81" s="5"/>
      <c r="S81" s="5"/>
      <c r="T81" s="5"/>
    </row>
    <row r="82" spans="1:20" ht="12.5" x14ac:dyDescent="0.25">
      <c r="A82" s="5"/>
      <c r="B82" s="45"/>
      <c r="C82" s="5"/>
      <c r="D82" s="5"/>
      <c r="E82" s="5"/>
      <c r="F82" s="5"/>
      <c r="G82" s="5"/>
      <c r="H82" s="5"/>
      <c r="I82" s="5"/>
      <c r="J82" s="5"/>
      <c r="K82" s="5"/>
      <c r="L82" s="5"/>
      <c r="M82" s="5"/>
      <c r="N82" s="5"/>
      <c r="O82" s="5"/>
      <c r="P82" s="5"/>
      <c r="Q82" s="5"/>
      <c r="R82" s="5"/>
      <c r="S82" s="5"/>
      <c r="T82" s="5"/>
    </row>
    <row r="83" spans="1:20" ht="12.5" x14ac:dyDescent="0.25">
      <c r="A83" s="5"/>
      <c r="B83" s="45"/>
      <c r="C83" s="5"/>
      <c r="D83" s="5"/>
      <c r="E83" s="5"/>
      <c r="F83" s="5"/>
      <c r="G83" s="5"/>
      <c r="H83" s="5"/>
      <c r="I83" s="5"/>
      <c r="J83" s="5"/>
      <c r="K83" s="5"/>
      <c r="L83" s="5"/>
      <c r="M83" s="5"/>
      <c r="N83" s="5"/>
      <c r="O83" s="5"/>
      <c r="P83" s="5"/>
      <c r="Q83" s="5"/>
      <c r="R83" s="5"/>
      <c r="S83" s="5"/>
      <c r="T83" s="5"/>
    </row>
    <row r="84" spans="1:20" ht="12.5" x14ac:dyDescent="0.25">
      <c r="A84" s="5"/>
      <c r="B84" s="45"/>
      <c r="C84" s="5"/>
      <c r="D84" s="5"/>
      <c r="E84" s="5"/>
      <c r="F84" s="5"/>
      <c r="G84" s="5"/>
      <c r="H84" s="5"/>
      <c r="I84" s="5"/>
      <c r="J84" s="5"/>
      <c r="K84" s="5"/>
      <c r="L84" s="5"/>
      <c r="M84" s="5"/>
      <c r="N84" s="5"/>
      <c r="O84" s="5"/>
      <c r="P84" s="5"/>
      <c r="Q84" s="5"/>
      <c r="R84" s="5"/>
      <c r="S84" s="5"/>
      <c r="T84" s="5"/>
    </row>
    <row r="85" spans="1:20" ht="12.5" x14ac:dyDescent="0.25">
      <c r="A85" s="5"/>
      <c r="B85" s="45"/>
      <c r="C85" s="5"/>
      <c r="D85" s="5"/>
      <c r="E85" s="5"/>
      <c r="F85" s="5"/>
      <c r="G85" s="5"/>
      <c r="H85" s="5"/>
      <c r="I85" s="5"/>
      <c r="J85" s="5"/>
      <c r="K85" s="5"/>
      <c r="L85" s="5"/>
      <c r="M85" s="5"/>
      <c r="N85" s="5"/>
      <c r="O85" s="5"/>
      <c r="P85" s="5"/>
      <c r="Q85" s="5"/>
      <c r="R85" s="5"/>
      <c r="S85" s="5"/>
      <c r="T85" s="5"/>
    </row>
    <row r="86" spans="1:20" ht="12.5" x14ac:dyDescent="0.25">
      <c r="A86" s="5"/>
      <c r="B86" s="45"/>
      <c r="C86" s="5"/>
      <c r="D86" s="5"/>
      <c r="E86" s="5"/>
      <c r="F86" s="5"/>
      <c r="G86" s="5"/>
      <c r="H86" s="5"/>
      <c r="I86" s="5"/>
      <c r="J86" s="5"/>
      <c r="K86" s="5"/>
      <c r="L86" s="5"/>
      <c r="M86" s="5"/>
      <c r="N86" s="5"/>
      <c r="O86" s="5"/>
      <c r="P86" s="5"/>
      <c r="Q86" s="5"/>
      <c r="R86" s="5"/>
      <c r="S86" s="5"/>
      <c r="T86" s="5"/>
    </row>
    <row r="87" spans="1:20" ht="12.5" x14ac:dyDescent="0.25">
      <c r="A87" s="5"/>
      <c r="B87" s="45"/>
      <c r="C87" s="5"/>
      <c r="D87" s="5"/>
      <c r="E87" s="5"/>
      <c r="F87" s="5"/>
      <c r="G87" s="5"/>
      <c r="H87" s="5"/>
      <c r="I87" s="5"/>
      <c r="J87" s="5"/>
      <c r="K87" s="5"/>
      <c r="L87" s="5"/>
      <c r="M87" s="5"/>
      <c r="N87" s="5"/>
      <c r="O87" s="5"/>
      <c r="P87" s="5"/>
      <c r="Q87" s="5"/>
      <c r="R87" s="5"/>
      <c r="S87" s="5"/>
      <c r="T87" s="5"/>
    </row>
    <row r="88" spans="1:20" ht="12.5" x14ac:dyDescent="0.25">
      <c r="A88" s="5"/>
      <c r="B88" s="45"/>
      <c r="C88" s="5"/>
      <c r="D88" s="5"/>
      <c r="E88" s="5"/>
      <c r="F88" s="5"/>
      <c r="G88" s="5"/>
      <c r="H88" s="5"/>
      <c r="I88" s="5"/>
      <c r="J88" s="5"/>
      <c r="K88" s="5"/>
      <c r="L88" s="5"/>
      <c r="M88" s="5"/>
      <c r="N88" s="5"/>
      <c r="O88" s="5"/>
      <c r="P88" s="5"/>
      <c r="Q88" s="5"/>
      <c r="R88" s="5"/>
      <c r="S88" s="5"/>
      <c r="T88" s="5"/>
    </row>
    <row r="89" spans="1:20" ht="12.5" x14ac:dyDescent="0.25">
      <c r="A89" s="5"/>
      <c r="B89" s="45"/>
      <c r="C89" s="5"/>
      <c r="D89" s="5"/>
      <c r="E89" s="5"/>
      <c r="F89" s="5"/>
      <c r="G89" s="5"/>
      <c r="H89" s="5"/>
      <c r="I89" s="5"/>
      <c r="J89" s="5"/>
      <c r="K89" s="5"/>
      <c r="L89" s="5"/>
      <c r="M89" s="5"/>
      <c r="N89" s="5"/>
      <c r="O89" s="5"/>
      <c r="P89" s="5"/>
      <c r="Q89" s="5"/>
      <c r="R89" s="5"/>
      <c r="S89" s="5"/>
      <c r="T89" s="5"/>
    </row>
    <row r="90" spans="1:20" ht="12.5" x14ac:dyDescent="0.25">
      <c r="A90" s="5"/>
      <c r="B90" s="45"/>
      <c r="C90" s="5"/>
      <c r="D90" s="5"/>
      <c r="E90" s="5"/>
      <c r="F90" s="5"/>
      <c r="G90" s="5"/>
      <c r="H90" s="5"/>
      <c r="I90" s="5"/>
      <c r="J90" s="5"/>
      <c r="K90" s="5"/>
      <c r="L90" s="5"/>
      <c r="M90" s="5"/>
      <c r="N90" s="5"/>
      <c r="O90" s="5"/>
      <c r="P90" s="5"/>
      <c r="Q90" s="5"/>
      <c r="R90" s="5"/>
      <c r="S90" s="5"/>
      <c r="T90" s="5"/>
    </row>
    <row r="91" spans="1:20" ht="12.5" x14ac:dyDescent="0.25">
      <c r="A91" s="5"/>
      <c r="B91" s="45"/>
      <c r="C91" s="5"/>
      <c r="D91" s="5"/>
      <c r="E91" s="5"/>
      <c r="F91" s="5"/>
      <c r="G91" s="5"/>
      <c r="H91" s="5"/>
      <c r="I91" s="5"/>
      <c r="J91" s="5"/>
      <c r="K91" s="5"/>
      <c r="L91" s="5"/>
      <c r="M91" s="5"/>
      <c r="N91" s="5"/>
      <c r="O91" s="5"/>
      <c r="P91" s="5"/>
      <c r="Q91" s="5"/>
      <c r="R91" s="5"/>
      <c r="S91" s="5"/>
      <c r="T91" s="5"/>
    </row>
    <row r="92" spans="1:20" ht="12.5" x14ac:dyDescent="0.25">
      <c r="A92" s="5"/>
      <c r="B92" s="45"/>
      <c r="C92" s="5"/>
      <c r="D92" s="5"/>
      <c r="E92" s="5"/>
      <c r="F92" s="5"/>
      <c r="G92" s="5"/>
      <c r="H92" s="5"/>
      <c r="I92" s="5"/>
      <c r="J92" s="5"/>
      <c r="K92" s="5"/>
      <c r="L92" s="5"/>
      <c r="M92" s="5"/>
      <c r="N92" s="5"/>
      <c r="O92" s="5"/>
      <c r="P92" s="5"/>
      <c r="Q92" s="5"/>
      <c r="R92" s="5"/>
      <c r="S92" s="5"/>
      <c r="T92" s="5"/>
    </row>
    <row r="93" spans="1:20" ht="12.5" x14ac:dyDescent="0.25">
      <c r="A93" s="5"/>
      <c r="B93" s="45"/>
      <c r="C93" s="5"/>
      <c r="D93" s="5"/>
      <c r="E93" s="5"/>
      <c r="F93" s="5"/>
      <c r="G93" s="5"/>
      <c r="H93" s="5"/>
      <c r="I93" s="5"/>
      <c r="J93" s="5"/>
      <c r="K93" s="5"/>
      <c r="L93" s="5"/>
      <c r="M93" s="5"/>
      <c r="N93" s="5"/>
      <c r="O93" s="5"/>
      <c r="P93" s="5"/>
      <c r="Q93" s="5"/>
      <c r="R93" s="5"/>
      <c r="S93" s="5"/>
      <c r="T93" s="5"/>
    </row>
    <row r="94" spans="1:20" ht="12.5" x14ac:dyDescent="0.25">
      <c r="A94" s="5"/>
      <c r="B94" s="45"/>
      <c r="C94" s="5"/>
      <c r="D94" s="5"/>
      <c r="E94" s="5"/>
      <c r="F94" s="5"/>
      <c r="G94" s="5"/>
      <c r="H94" s="5"/>
      <c r="I94" s="5"/>
      <c r="J94" s="5"/>
      <c r="K94" s="5"/>
      <c r="L94" s="5"/>
      <c r="M94" s="5"/>
      <c r="N94" s="5"/>
      <c r="O94" s="5"/>
      <c r="P94" s="5"/>
      <c r="Q94" s="5"/>
      <c r="R94" s="5"/>
      <c r="S94" s="5"/>
      <c r="T94" s="5"/>
    </row>
    <row r="95" spans="1:20" ht="12.5" x14ac:dyDescent="0.25">
      <c r="A95" s="5"/>
      <c r="B95" s="45"/>
      <c r="C95" s="5"/>
      <c r="D95" s="5"/>
      <c r="E95" s="5"/>
      <c r="F95" s="5"/>
      <c r="G95" s="5"/>
      <c r="H95" s="5"/>
      <c r="I95" s="5"/>
      <c r="J95" s="5"/>
      <c r="K95" s="5"/>
      <c r="L95" s="5"/>
      <c r="M95" s="5"/>
      <c r="N95" s="5"/>
      <c r="O95" s="5"/>
      <c r="P95" s="5"/>
      <c r="Q95" s="5"/>
      <c r="R95" s="5"/>
      <c r="S95" s="5"/>
      <c r="T95" s="5"/>
    </row>
    <row r="96" spans="1:20" ht="12.5" x14ac:dyDescent="0.25">
      <c r="A96" s="5"/>
      <c r="B96" s="45"/>
      <c r="C96" s="5"/>
      <c r="D96" s="5"/>
      <c r="E96" s="5"/>
      <c r="F96" s="5"/>
      <c r="G96" s="5"/>
      <c r="H96" s="5"/>
      <c r="I96" s="5"/>
      <c r="J96" s="5"/>
      <c r="K96" s="5"/>
      <c r="L96" s="5"/>
      <c r="M96" s="5"/>
      <c r="N96" s="5"/>
      <c r="O96" s="5"/>
      <c r="P96" s="5"/>
      <c r="Q96" s="5"/>
      <c r="R96" s="5"/>
      <c r="S96" s="5"/>
      <c r="T96" s="5"/>
    </row>
    <row r="97" spans="1:20" ht="12.5" x14ac:dyDescent="0.25">
      <c r="A97" s="5"/>
      <c r="B97" s="45"/>
      <c r="C97" s="5"/>
      <c r="D97" s="5"/>
      <c r="E97" s="5"/>
      <c r="F97" s="5"/>
      <c r="G97" s="5"/>
      <c r="H97" s="5"/>
      <c r="I97" s="5"/>
      <c r="J97" s="5"/>
      <c r="K97" s="5"/>
      <c r="L97" s="5"/>
      <c r="M97" s="5"/>
      <c r="N97" s="5"/>
      <c r="O97" s="5"/>
      <c r="P97" s="5"/>
      <c r="Q97" s="5"/>
      <c r="R97" s="5"/>
      <c r="S97" s="5"/>
      <c r="T97" s="5"/>
    </row>
    <row r="98" spans="1:20" ht="12.5" x14ac:dyDescent="0.25">
      <c r="A98" s="5"/>
      <c r="B98" s="45"/>
      <c r="C98" s="5"/>
      <c r="D98" s="5"/>
      <c r="E98" s="5"/>
      <c r="F98" s="5"/>
      <c r="G98" s="5"/>
      <c r="H98" s="5"/>
      <c r="I98" s="5"/>
      <c r="J98" s="5"/>
      <c r="K98" s="5"/>
      <c r="L98" s="5"/>
      <c r="M98" s="5"/>
      <c r="N98" s="5"/>
      <c r="O98" s="5"/>
      <c r="P98" s="5"/>
      <c r="Q98" s="5"/>
      <c r="R98" s="5"/>
      <c r="S98" s="5"/>
      <c r="T98" s="5"/>
    </row>
    <row r="99" spans="1:20" ht="12.5" x14ac:dyDescent="0.25">
      <c r="A99" s="5"/>
      <c r="B99" s="45"/>
      <c r="C99" s="5"/>
      <c r="D99" s="5"/>
      <c r="E99" s="5"/>
      <c r="F99" s="5"/>
      <c r="G99" s="5"/>
      <c r="H99" s="5"/>
      <c r="I99" s="5"/>
      <c r="J99" s="5"/>
      <c r="K99" s="5"/>
      <c r="L99" s="5"/>
      <c r="M99" s="5"/>
      <c r="N99" s="5"/>
      <c r="O99" s="5"/>
      <c r="P99" s="5"/>
      <c r="Q99" s="5"/>
      <c r="R99" s="5"/>
      <c r="S99" s="5"/>
      <c r="T99" s="5"/>
    </row>
    <row r="100" spans="1:20" ht="12.5" x14ac:dyDescent="0.25">
      <c r="A100" s="5"/>
      <c r="B100" s="45"/>
      <c r="C100" s="5"/>
      <c r="D100" s="5"/>
      <c r="E100" s="5"/>
      <c r="F100" s="5"/>
      <c r="G100" s="5"/>
      <c r="H100" s="5"/>
      <c r="I100" s="5"/>
      <c r="J100" s="5"/>
      <c r="K100" s="5"/>
      <c r="L100" s="5"/>
      <c r="M100" s="5"/>
      <c r="N100" s="5"/>
      <c r="O100" s="5"/>
      <c r="P100" s="5"/>
      <c r="Q100" s="5"/>
      <c r="R100" s="5"/>
      <c r="S100" s="5"/>
      <c r="T100" s="5"/>
    </row>
    <row r="101" spans="1:20" ht="12.5" x14ac:dyDescent="0.25">
      <c r="A101" s="5"/>
      <c r="B101" s="45"/>
      <c r="C101" s="5"/>
      <c r="D101" s="5"/>
      <c r="E101" s="5"/>
      <c r="F101" s="5"/>
      <c r="G101" s="5"/>
      <c r="H101" s="5"/>
      <c r="I101" s="5"/>
      <c r="J101" s="5"/>
      <c r="K101" s="5"/>
      <c r="L101" s="5"/>
      <c r="M101" s="5"/>
      <c r="N101" s="5"/>
      <c r="O101" s="5"/>
      <c r="P101" s="5"/>
      <c r="Q101" s="5"/>
      <c r="R101" s="5"/>
      <c r="S101" s="5"/>
      <c r="T101" s="5"/>
    </row>
    <row r="102" spans="1:20" ht="12.5" x14ac:dyDescent="0.25">
      <c r="A102" s="5"/>
      <c r="B102" s="45"/>
      <c r="C102" s="5"/>
      <c r="D102" s="5"/>
      <c r="E102" s="5"/>
      <c r="F102" s="5"/>
      <c r="G102" s="5"/>
      <c r="H102" s="5"/>
      <c r="I102" s="5"/>
      <c r="J102" s="5"/>
      <c r="K102" s="5"/>
      <c r="L102" s="5"/>
      <c r="M102" s="5"/>
      <c r="N102" s="5"/>
      <c r="O102" s="5"/>
      <c r="P102" s="5"/>
      <c r="Q102" s="5"/>
      <c r="R102" s="5"/>
      <c r="S102" s="5"/>
      <c r="T102" s="5"/>
    </row>
    <row r="103" spans="1:20" ht="12.5" x14ac:dyDescent="0.25">
      <c r="A103" s="5"/>
      <c r="B103" s="45"/>
      <c r="C103" s="5"/>
      <c r="D103" s="5"/>
      <c r="E103" s="5"/>
      <c r="F103" s="5"/>
      <c r="G103" s="5"/>
      <c r="H103" s="5"/>
      <c r="I103" s="5"/>
      <c r="J103" s="5"/>
      <c r="K103" s="5"/>
      <c r="L103" s="5"/>
      <c r="M103" s="5"/>
      <c r="N103" s="5"/>
      <c r="O103" s="5"/>
      <c r="P103" s="5"/>
      <c r="Q103" s="5"/>
      <c r="R103" s="5"/>
      <c r="S103" s="5"/>
      <c r="T103" s="5"/>
    </row>
    <row r="104" spans="1:20" ht="12.5" x14ac:dyDescent="0.25">
      <c r="A104" s="5"/>
      <c r="B104" s="45"/>
      <c r="C104" s="5"/>
      <c r="D104" s="5"/>
      <c r="E104" s="5"/>
      <c r="F104" s="5"/>
      <c r="G104" s="5"/>
      <c r="H104" s="5"/>
      <c r="I104" s="5"/>
      <c r="J104" s="5"/>
      <c r="K104" s="5"/>
      <c r="L104" s="5"/>
      <c r="M104" s="5"/>
      <c r="N104" s="5"/>
      <c r="O104" s="5"/>
      <c r="P104" s="5"/>
      <c r="Q104" s="5"/>
      <c r="R104" s="5"/>
      <c r="S104" s="5"/>
      <c r="T104" s="5"/>
    </row>
    <row r="105" spans="1:20" ht="12.5" x14ac:dyDescent="0.25">
      <c r="A105" s="5"/>
      <c r="B105" s="45"/>
      <c r="C105" s="5"/>
      <c r="D105" s="5"/>
      <c r="E105" s="5"/>
      <c r="F105" s="5"/>
      <c r="G105" s="5"/>
      <c r="H105" s="5"/>
      <c r="I105" s="5"/>
      <c r="J105" s="5"/>
      <c r="K105" s="5"/>
      <c r="L105" s="5"/>
      <c r="M105" s="5"/>
      <c r="N105" s="5"/>
      <c r="O105" s="5"/>
      <c r="P105" s="5"/>
      <c r="Q105" s="5"/>
      <c r="R105" s="5"/>
      <c r="S105" s="5"/>
      <c r="T105" s="5"/>
    </row>
    <row r="106" spans="1:20" ht="12.5" x14ac:dyDescent="0.25">
      <c r="A106" s="5"/>
      <c r="B106" s="45"/>
      <c r="C106" s="5"/>
      <c r="D106" s="5"/>
      <c r="E106" s="5"/>
      <c r="F106" s="5"/>
      <c r="G106" s="5"/>
      <c r="H106" s="5"/>
      <c r="I106" s="5"/>
      <c r="J106" s="5"/>
      <c r="K106" s="5"/>
      <c r="L106" s="5"/>
      <c r="M106" s="5"/>
      <c r="N106" s="5"/>
      <c r="O106" s="5"/>
      <c r="P106" s="5"/>
      <c r="Q106" s="5"/>
      <c r="R106" s="5"/>
      <c r="S106" s="5"/>
      <c r="T106" s="5"/>
    </row>
    <row r="107" spans="1:20" ht="12.5" x14ac:dyDescent="0.25">
      <c r="A107" s="5"/>
      <c r="B107" s="45"/>
      <c r="C107" s="5"/>
      <c r="D107" s="5"/>
      <c r="E107" s="5"/>
      <c r="F107" s="5"/>
      <c r="G107" s="5"/>
      <c r="H107" s="5"/>
      <c r="I107" s="5"/>
      <c r="J107" s="5"/>
      <c r="K107" s="5"/>
      <c r="L107" s="5"/>
      <c r="M107" s="5"/>
      <c r="N107" s="5"/>
      <c r="O107" s="5"/>
      <c r="P107" s="5"/>
      <c r="Q107" s="5"/>
      <c r="R107" s="5"/>
      <c r="S107" s="5"/>
      <c r="T107" s="5"/>
    </row>
    <row r="108" spans="1:20" ht="12.5" x14ac:dyDescent="0.25">
      <c r="A108" s="5"/>
      <c r="B108" s="45"/>
      <c r="C108" s="5"/>
      <c r="D108" s="5"/>
      <c r="E108" s="5"/>
      <c r="F108" s="5"/>
      <c r="G108" s="5"/>
      <c r="H108" s="5"/>
      <c r="I108" s="5"/>
      <c r="J108" s="5"/>
      <c r="K108" s="5"/>
      <c r="L108" s="5"/>
      <c r="M108" s="5"/>
      <c r="N108" s="5"/>
      <c r="O108" s="5"/>
      <c r="P108" s="5"/>
      <c r="Q108" s="5"/>
      <c r="R108" s="5"/>
      <c r="S108" s="5"/>
      <c r="T108" s="5"/>
    </row>
    <row r="109" spans="1:20" ht="12.5" x14ac:dyDescent="0.25">
      <c r="A109" s="5"/>
      <c r="B109" s="45"/>
      <c r="C109" s="5"/>
      <c r="D109" s="5"/>
      <c r="E109" s="5"/>
      <c r="F109" s="5"/>
      <c r="G109" s="5"/>
      <c r="H109" s="5"/>
      <c r="I109" s="5"/>
      <c r="J109" s="5"/>
      <c r="K109" s="5"/>
      <c r="L109" s="5"/>
      <c r="M109" s="5"/>
      <c r="N109" s="5"/>
      <c r="O109" s="5"/>
      <c r="P109" s="5"/>
      <c r="Q109" s="5"/>
      <c r="R109" s="5"/>
      <c r="S109" s="5"/>
      <c r="T109" s="5"/>
    </row>
    <row r="110" spans="1:20" ht="12.5" x14ac:dyDescent="0.25">
      <c r="A110" s="5"/>
      <c r="B110" s="45"/>
      <c r="C110" s="5"/>
      <c r="D110" s="5"/>
      <c r="E110" s="5"/>
      <c r="F110" s="5"/>
      <c r="G110" s="5"/>
      <c r="H110" s="5"/>
      <c r="I110" s="5"/>
      <c r="J110" s="5"/>
      <c r="K110" s="5"/>
      <c r="L110" s="5"/>
      <c r="M110" s="5"/>
      <c r="N110" s="5"/>
      <c r="O110" s="5"/>
      <c r="P110" s="5"/>
      <c r="Q110" s="5"/>
      <c r="R110" s="5"/>
      <c r="S110" s="5"/>
      <c r="T110" s="5"/>
    </row>
    <row r="111" spans="1:20" ht="12.5" x14ac:dyDescent="0.25">
      <c r="A111" s="5"/>
      <c r="B111" s="45"/>
      <c r="C111" s="5"/>
      <c r="D111" s="5"/>
      <c r="E111" s="5"/>
      <c r="F111" s="5"/>
      <c r="G111" s="5"/>
      <c r="H111" s="5"/>
      <c r="I111" s="5"/>
      <c r="J111" s="5"/>
      <c r="K111" s="5"/>
      <c r="L111" s="5"/>
      <c r="M111" s="5"/>
      <c r="N111" s="5"/>
      <c r="O111" s="5"/>
      <c r="P111" s="5"/>
      <c r="Q111" s="5"/>
      <c r="R111" s="5"/>
      <c r="S111" s="5"/>
      <c r="T111" s="5"/>
    </row>
    <row r="112" spans="1:20" ht="12.5" x14ac:dyDescent="0.25">
      <c r="A112" s="5"/>
      <c r="B112" s="45"/>
      <c r="C112" s="5"/>
      <c r="D112" s="5"/>
      <c r="E112" s="5"/>
      <c r="F112" s="5"/>
      <c r="G112" s="5"/>
      <c r="H112" s="5"/>
      <c r="I112" s="5"/>
      <c r="J112" s="5"/>
      <c r="K112" s="5"/>
      <c r="L112" s="5"/>
      <c r="M112" s="5"/>
      <c r="N112" s="5"/>
      <c r="O112" s="5"/>
      <c r="P112" s="5"/>
      <c r="Q112" s="5"/>
      <c r="R112" s="5"/>
      <c r="S112" s="5"/>
      <c r="T112" s="5"/>
    </row>
    <row r="113" spans="1:20" ht="12.5" x14ac:dyDescent="0.25">
      <c r="A113" s="5"/>
      <c r="B113" s="45"/>
      <c r="C113" s="5"/>
      <c r="D113" s="5"/>
      <c r="E113" s="5"/>
      <c r="F113" s="5"/>
      <c r="G113" s="5"/>
      <c r="H113" s="5"/>
      <c r="I113" s="5"/>
      <c r="J113" s="5"/>
      <c r="K113" s="5"/>
      <c r="L113" s="5"/>
      <c r="M113" s="5"/>
      <c r="N113" s="5"/>
      <c r="O113" s="5"/>
      <c r="P113" s="5"/>
      <c r="Q113" s="5"/>
      <c r="R113" s="5"/>
      <c r="S113" s="5"/>
      <c r="T113" s="5"/>
    </row>
    <row r="114" spans="1:20" ht="12.5" x14ac:dyDescent="0.25">
      <c r="A114" s="5"/>
      <c r="B114" s="45"/>
      <c r="C114" s="5"/>
      <c r="D114" s="5"/>
      <c r="E114" s="5"/>
      <c r="F114" s="5"/>
      <c r="G114" s="5"/>
      <c r="H114" s="5"/>
      <c r="I114" s="5"/>
      <c r="J114" s="5"/>
      <c r="K114" s="5"/>
      <c r="L114" s="5"/>
      <c r="M114" s="5"/>
      <c r="N114" s="5"/>
      <c r="O114" s="5"/>
      <c r="P114" s="5"/>
      <c r="Q114" s="5"/>
      <c r="R114" s="5"/>
      <c r="S114" s="5"/>
      <c r="T114" s="5"/>
    </row>
    <row r="115" spans="1:20" ht="12.5" x14ac:dyDescent="0.25">
      <c r="A115" s="5"/>
      <c r="B115" s="45"/>
      <c r="C115" s="5"/>
      <c r="D115" s="5"/>
      <c r="E115" s="5"/>
      <c r="F115" s="5"/>
      <c r="G115" s="5"/>
      <c r="H115" s="5"/>
      <c r="I115" s="5"/>
      <c r="J115" s="5"/>
      <c r="K115" s="5"/>
      <c r="L115" s="5"/>
      <c r="M115" s="5"/>
      <c r="N115" s="5"/>
      <c r="O115" s="5"/>
      <c r="P115" s="5"/>
      <c r="Q115" s="5"/>
      <c r="R115" s="5"/>
      <c r="S115" s="5"/>
      <c r="T115"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4"/>
  <sheetViews>
    <sheetView workbookViewId="0">
      <pane ySplit="1" topLeftCell="A2" activePane="bottomLeft" state="frozen"/>
      <selection pane="bottomLeft" activeCell="A2" sqref="A2"/>
    </sheetView>
  </sheetViews>
  <sheetFormatPr defaultColWidth="17.08984375" defaultRowHeight="12.75" customHeight="1" x14ac:dyDescent="0.25"/>
  <sheetData>
    <row r="1" spans="1:2" ht="12.75" customHeight="1" x14ac:dyDescent="0.25">
      <c r="A1" s="71"/>
      <c r="B1" s="71"/>
    </row>
    <row r="2" spans="1:2" ht="12.75" customHeight="1" x14ac:dyDescent="0.25">
      <c r="A2" s="85"/>
      <c r="B2" s="41"/>
    </row>
    <row r="3" spans="1:2" ht="12.75" customHeight="1" x14ac:dyDescent="0.25">
      <c r="A3" s="85"/>
      <c r="B3" s="41"/>
    </row>
    <row r="4" spans="1:2" ht="12.75" customHeight="1" x14ac:dyDescent="0.25">
      <c r="A4" s="71" t="s">
        <v>1665</v>
      </c>
      <c r="B4" s="41" t="s">
        <v>1085</v>
      </c>
    </row>
    <row r="5" spans="1:2" ht="12.75" customHeight="1" x14ac:dyDescent="0.25">
      <c r="A5" s="71"/>
      <c r="B5" s="71" t="s">
        <v>62</v>
      </c>
    </row>
    <row r="6" spans="1:2" ht="12.75" customHeight="1" x14ac:dyDescent="0.25">
      <c r="A6" s="71"/>
      <c r="B6" s="41"/>
    </row>
    <row r="7" spans="1:2" ht="12.75" customHeight="1" x14ac:dyDescent="0.25">
      <c r="A7" s="71" t="s">
        <v>1666</v>
      </c>
      <c r="B7" s="41" t="s">
        <v>1667</v>
      </c>
    </row>
    <row r="8" spans="1:2" ht="12.75" customHeight="1" x14ac:dyDescent="0.25">
      <c r="A8" s="71"/>
      <c r="B8" s="41" t="s">
        <v>1668</v>
      </c>
    </row>
    <row r="9" spans="1:2" ht="12.75" customHeight="1" x14ac:dyDescent="0.25">
      <c r="A9" s="71"/>
      <c r="B9" s="41"/>
    </row>
    <row r="10" spans="1:2" ht="12.75" customHeight="1" x14ac:dyDescent="0.25">
      <c r="A10" s="71"/>
      <c r="B10" s="41"/>
    </row>
    <row r="11" spans="1:2" ht="12.75" customHeight="1" x14ac:dyDescent="0.25">
      <c r="A11" s="85"/>
      <c r="B11" s="41"/>
    </row>
    <row r="12" spans="1:2" ht="12.75" customHeight="1" x14ac:dyDescent="0.25">
      <c r="A12" s="71"/>
      <c r="B12" s="41"/>
    </row>
    <row r="13" spans="1:2" ht="12.75" customHeight="1" x14ac:dyDescent="0.25">
      <c r="A13" s="71"/>
      <c r="B13" s="41"/>
    </row>
    <row r="14" spans="1:2" ht="12.75" customHeight="1" x14ac:dyDescent="0.25">
      <c r="A14" s="71"/>
      <c r="B14" s="41"/>
    </row>
    <row r="15" spans="1:2" ht="12.75" customHeight="1" x14ac:dyDescent="0.25">
      <c r="A15" s="71"/>
      <c r="B15" s="41"/>
    </row>
    <row r="16" spans="1:2" ht="12.75" customHeight="1" x14ac:dyDescent="0.25">
      <c r="A16" s="71"/>
      <c r="B16" s="41"/>
    </row>
    <row r="17" spans="1:2" ht="12.75" customHeight="1" x14ac:dyDescent="0.25">
      <c r="A17" s="71"/>
      <c r="B17" s="41"/>
    </row>
    <row r="18" spans="1:2" ht="12.75" customHeight="1" x14ac:dyDescent="0.25">
      <c r="A18" s="71"/>
      <c r="B18" s="41"/>
    </row>
    <row r="19" spans="1:2" ht="12.75" customHeight="1" x14ac:dyDescent="0.25">
      <c r="A19" s="71"/>
      <c r="B19" s="41"/>
    </row>
    <row r="20" spans="1:2" ht="12.75" customHeight="1" x14ac:dyDescent="0.25">
      <c r="A20" s="71"/>
      <c r="B20" s="41"/>
    </row>
    <row r="21" spans="1:2" ht="12.75" customHeight="1" x14ac:dyDescent="0.25">
      <c r="A21" s="71"/>
      <c r="B21" s="41"/>
    </row>
    <row r="22" spans="1:2" ht="12.75" customHeight="1" x14ac:dyDescent="0.25">
      <c r="A22" s="71"/>
      <c r="B22" s="41"/>
    </row>
    <row r="23" spans="1:2" ht="12.75" customHeight="1" x14ac:dyDescent="0.25">
      <c r="A23" s="71"/>
      <c r="B23" s="41"/>
    </row>
    <row r="24" spans="1:2" ht="12.75" customHeight="1" x14ac:dyDescent="0.25">
      <c r="A24" s="71"/>
      <c r="B24" s="41"/>
    </row>
    <row r="25" spans="1:2" ht="12.75" customHeight="1" x14ac:dyDescent="0.25">
      <c r="A25" s="71"/>
      <c r="B25" s="41"/>
    </row>
    <row r="26" spans="1:2" ht="12.75" customHeight="1" x14ac:dyDescent="0.25">
      <c r="A26" s="71"/>
      <c r="B26" s="41"/>
    </row>
    <row r="27" spans="1:2" ht="12.75" customHeight="1" x14ac:dyDescent="0.25">
      <c r="A27" s="71"/>
      <c r="B27" s="41"/>
    </row>
    <row r="28" spans="1:2" ht="12.75" customHeight="1" x14ac:dyDescent="0.25">
      <c r="A28" s="71"/>
      <c r="B28" s="41"/>
    </row>
    <row r="29" spans="1:2" ht="12.75" customHeight="1" x14ac:dyDescent="0.25">
      <c r="A29" s="71"/>
      <c r="B29" s="41"/>
    </row>
    <row r="30" spans="1:2" ht="12.75" customHeight="1" x14ac:dyDescent="0.25">
      <c r="A30" s="71"/>
      <c r="B30" s="41"/>
    </row>
    <row r="31" spans="1:2" ht="12.75" customHeight="1" x14ac:dyDescent="0.25">
      <c r="A31" s="71"/>
      <c r="B31" s="41"/>
    </row>
    <row r="32" spans="1:2" ht="12.75" customHeight="1" x14ac:dyDescent="0.25">
      <c r="A32" s="71"/>
      <c r="B32" s="41"/>
    </row>
    <row r="33" spans="1:2" ht="12.75" customHeight="1" x14ac:dyDescent="0.25">
      <c r="A33" s="71"/>
      <c r="B33" s="41"/>
    </row>
    <row r="34" spans="1:2" ht="12.75" customHeight="1" x14ac:dyDescent="0.25">
      <c r="A34" s="71"/>
      <c r="B34" s="41"/>
    </row>
    <row r="35" spans="1:2" ht="12.75" customHeight="1" x14ac:dyDescent="0.25">
      <c r="A35" s="71"/>
      <c r="B35" s="41"/>
    </row>
    <row r="36" spans="1:2" ht="12.75" customHeight="1" x14ac:dyDescent="0.25">
      <c r="A36" s="71"/>
      <c r="B36" s="41"/>
    </row>
    <row r="37" spans="1:2" ht="12.75" customHeight="1" x14ac:dyDescent="0.25">
      <c r="A37" s="71"/>
      <c r="B37" s="41"/>
    </row>
    <row r="38" spans="1:2" ht="12.75" customHeight="1" x14ac:dyDescent="0.25">
      <c r="A38" s="71"/>
      <c r="B38" s="41"/>
    </row>
    <row r="39" spans="1:2" ht="12.75" customHeight="1" x14ac:dyDescent="0.25">
      <c r="A39" s="71"/>
      <c r="B39" s="41"/>
    </row>
    <row r="40" spans="1:2" ht="12.5" x14ac:dyDescent="0.25">
      <c r="A40" s="71"/>
      <c r="B40" s="41"/>
    </row>
    <row r="41" spans="1:2" ht="12.5" x14ac:dyDescent="0.25">
      <c r="A41" s="71"/>
      <c r="B41" s="41"/>
    </row>
    <row r="42" spans="1:2" ht="12.5" x14ac:dyDescent="0.25">
      <c r="A42" s="71"/>
      <c r="B42" s="41"/>
    </row>
    <row r="43" spans="1:2" ht="12.5" x14ac:dyDescent="0.25">
      <c r="A43" s="71"/>
      <c r="B43" s="41"/>
    </row>
    <row r="44" spans="1:2" ht="12.5" x14ac:dyDescent="0.25">
      <c r="A44" s="71"/>
      <c r="B44" s="41"/>
    </row>
    <row r="45" spans="1:2" ht="12.5" x14ac:dyDescent="0.25">
      <c r="A45" s="71"/>
      <c r="B45" s="41"/>
    </row>
    <row r="46" spans="1:2" ht="12.5" x14ac:dyDescent="0.25">
      <c r="A46" s="71"/>
    </row>
    <row r="47" spans="1:2" ht="12.5" x14ac:dyDescent="0.25">
      <c r="A47" s="71"/>
      <c r="B47" s="41"/>
    </row>
    <row r="48" spans="1:2" ht="12.5" x14ac:dyDescent="0.25">
      <c r="A48" s="71"/>
      <c r="B48" s="41"/>
    </row>
    <row r="49" spans="1:2" ht="12.5" x14ac:dyDescent="0.25">
      <c r="A49" s="71"/>
      <c r="B49" s="41"/>
    </row>
    <row r="50" spans="1:2" ht="12.5" x14ac:dyDescent="0.25">
      <c r="A50" s="71"/>
      <c r="B50" s="41"/>
    </row>
    <row r="51" spans="1:2" ht="12.5" x14ac:dyDescent="0.25">
      <c r="A51" s="71"/>
      <c r="B51" s="41"/>
    </row>
    <row r="52" spans="1:2" ht="12.5" x14ac:dyDescent="0.25">
      <c r="A52" s="71"/>
      <c r="B52" s="41"/>
    </row>
    <row r="53" spans="1:2" ht="12.5" x14ac:dyDescent="0.25">
      <c r="A53" s="71"/>
      <c r="B53" s="41"/>
    </row>
    <row r="54" spans="1:2" ht="12.5" x14ac:dyDescent="0.25">
      <c r="A54" s="71"/>
      <c r="B54" s="41"/>
    </row>
    <row r="55" spans="1:2" ht="12.5" x14ac:dyDescent="0.25">
      <c r="A55" s="71"/>
      <c r="B55" s="41"/>
    </row>
    <row r="56" spans="1:2" ht="12.5" x14ac:dyDescent="0.25">
      <c r="A56" s="71"/>
      <c r="B56" s="41"/>
    </row>
    <row r="57" spans="1:2" ht="12.5" x14ac:dyDescent="0.25">
      <c r="A57" s="71"/>
      <c r="B57" s="41"/>
    </row>
    <row r="58" spans="1:2" ht="12.5" x14ac:dyDescent="0.25">
      <c r="A58" s="71"/>
      <c r="B58" s="41"/>
    </row>
    <row r="59" spans="1:2" ht="12.5" x14ac:dyDescent="0.25">
      <c r="A59" s="90"/>
      <c r="B59" s="101"/>
    </row>
    <row r="60" spans="1:2" ht="12.5" x14ac:dyDescent="0.25">
      <c r="A60" s="71"/>
      <c r="B60" s="41"/>
    </row>
    <row r="61" spans="1:2" ht="12.5" x14ac:dyDescent="0.25">
      <c r="A61" s="71"/>
      <c r="B61" s="41"/>
    </row>
    <row r="62" spans="1:2" ht="12.5" x14ac:dyDescent="0.25">
      <c r="A62" s="71"/>
      <c r="B62" s="41"/>
    </row>
    <row r="63" spans="1:2" ht="12.5" x14ac:dyDescent="0.25">
      <c r="A63" s="71"/>
      <c r="B63" s="41"/>
    </row>
    <row r="64" spans="1:2" ht="12.5" x14ac:dyDescent="0.25">
      <c r="A64" s="71"/>
      <c r="B64" s="41"/>
    </row>
    <row r="65" spans="1:2" ht="12.5" x14ac:dyDescent="0.25">
      <c r="A65" s="71"/>
      <c r="B65" s="41"/>
    </row>
    <row r="66" spans="1:2" ht="12.5" x14ac:dyDescent="0.25">
      <c r="A66" s="71"/>
      <c r="B66" s="41"/>
    </row>
    <row r="67" spans="1:2" ht="12.5" x14ac:dyDescent="0.25">
      <c r="A67" s="71"/>
      <c r="B67" s="41"/>
    </row>
    <row r="68" spans="1:2" ht="12.5" x14ac:dyDescent="0.25">
      <c r="A68" s="71"/>
      <c r="B68" s="41"/>
    </row>
    <row r="69" spans="1:2" ht="12.5" x14ac:dyDescent="0.25">
      <c r="A69" s="71"/>
      <c r="B69" s="41"/>
    </row>
    <row r="70" spans="1:2" ht="12.5" x14ac:dyDescent="0.25">
      <c r="A70" s="71"/>
      <c r="B70" s="41"/>
    </row>
    <row r="71" spans="1:2" ht="12.5" x14ac:dyDescent="0.25">
      <c r="A71" s="71"/>
      <c r="B71" s="41"/>
    </row>
    <row r="72" spans="1:2" ht="12.5" x14ac:dyDescent="0.25">
      <c r="A72" s="71"/>
      <c r="B72" s="41"/>
    </row>
    <row r="73" spans="1:2" ht="12.5" x14ac:dyDescent="0.25">
      <c r="A73" s="71"/>
      <c r="B73" s="41"/>
    </row>
    <row r="74" spans="1:2" ht="12.5" x14ac:dyDescent="0.25">
      <c r="A74" s="71"/>
      <c r="B74" s="41"/>
    </row>
    <row r="75" spans="1:2" ht="12.5" x14ac:dyDescent="0.25">
      <c r="A75" s="71"/>
      <c r="B75" s="41"/>
    </row>
    <row r="76" spans="1:2" ht="12.5" x14ac:dyDescent="0.25">
      <c r="A76" s="71"/>
      <c r="B76" s="41"/>
    </row>
    <row r="77" spans="1:2" ht="12.5" x14ac:dyDescent="0.25">
      <c r="A77" s="71"/>
      <c r="B77" s="41"/>
    </row>
    <row r="78" spans="1:2" ht="12.5" x14ac:dyDescent="0.25">
      <c r="A78" s="71"/>
      <c r="B78" s="41"/>
    </row>
    <row r="79" spans="1:2" ht="12.5" x14ac:dyDescent="0.25">
      <c r="A79" s="71"/>
      <c r="B79" s="41"/>
    </row>
    <row r="80" spans="1:2" ht="12.5" x14ac:dyDescent="0.25">
      <c r="A80" s="71"/>
      <c r="B80" s="41"/>
    </row>
    <row r="81" spans="1:2" ht="12.5" x14ac:dyDescent="0.25">
      <c r="A81" s="71"/>
      <c r="B81" s="41"/>
    </row>
    <row r="82" spans="1:2" ht="12.5" x14ac:dyDescent="0.25">
      <c r="A82" s="71"/>
      <c r="B82" s="41"/>
    </row>
    <row r="83" spans="1:2" ht="12.5" x14ac:dyDescent="0.25">
      <c r="A83" s="71"/>
      <c r="B83" s="41"/>
    </row>
    <row r="84" spans="1:2" ht="12.5" x14ac:dyDescent="0.25">
      <c r="A84" s="71"/>
      <c r="B84" s="41"/>
    </row>
    <row r="85" spans="1:2" ht="12.5" x14ac:dyDescent="0.25">
      <c r="A85" s="71"/>
      <c r="B85" s="41"/>
    </row>
    <row r="86" spans="1:2" ht="12.5" x14ac:dyDescent="0.25">
      <c r="A86" s="71"/>
      <c r="B86" s="41"/>
    </row>
    <row r="87" spans="1:2" ht="12.5" x14ac:dyDescent="0.25">
      <c r="A87" s="71"/>
      <c r="B87" s="41"/>
    </row>
    <row r="88" spans="1:2" ht="12.5" x14ac:dyDescent="0.25">
      <c r="A88" s="71"/>
      <c r="B88" s="41"/>
    </row>
    <row r="89" spans="1:2" ht="12.5" x14ac:dyDescent="0.25">
      <c r="A89" s="71"/>
      <c r="B89" s="41"/>
    </row>
    <row r="90" spans="1:2" ht="12.5" x14ac:dyDescent="0.25">
      <c r="A90" s="71"/>
      <c r="B90" s="41"/>
    </row>
    <row r="91" spans="1:2" ht="12.5" x14ac:dyDescent="0.25">
      <c r="A91" s="71"/>
      <c r="B91" s="41"/>
    </row>
    <row r="92" spans="1:2" ht="12.5" x14ac:dyDescent="0.25">
      <c r="A92" s="71"/>
      <c r="B92" s="41"/>
    </row>
    <row r="93" spans="1:2" ht="12.5" x14ac:dyDescent="0.25">
      <c r="A93" s="71"/>
      <c r="B93" s="41"/>
    </row>
    <row r="94" spans="1:2" ht="12.5" x14ac:dyDescent="0.25">
      <c r="A94" s="71"/>
      <c r="B94" s="41"/>
    </row>
    <row r="95" spans="1:2" ht="12.5" x14ac:dyDescent="0.25">
      <c r="A95" s="71"/>
      <c r="B95" s="41"/>
    </row>
    <row r="96" spans="1:2" ht="12.5" x14ac:dyDescent="0.25">
      <c r="A96" s="71"/>
      <c r="B96" s="41"/>
    </row>
    <row r="97" spans="1:2" ht="12.5" x14ac:dyDescent="0.25">
      <c r="A97" s="71"/>
      <c r="B97" s="41"/>
    </row>
    <row r="98" spans="1:2" ht="12.5" x14ac:dyDescent="0.25">
      <c r="A98" s="71"/>
      <c r="B98" s="41"/>
    </row>
    <row r="99" spans="1:2" ht="12.5" x14ac:dyDescent="0.25">
      <c r="A99" s="71"/>
      <c r="B99" s="41"/>
    </row>
    <row r="100" spans="1:2" ht="12.5" x14ac:dyDescent="0.25">
      <c r="A100" s="71"/>
      <c r="B100" s="41"/>
    </row>
    <row r="101" spans="1:2" ht="12.5" x14ac:dyDescent="0.25">
      <c r="A101" s="71"/>
      <c r="B101" s="41"/>
    </row>
    <row r="102" spans="1:2" ht="12.5" x14ac:dyDescent="0.25">
      <c r="A102" s="71"/>
      <c r="B102" s="41"/>
    </row>
    <row r="103" spans="1:2" ht="12.5" x14ac:dyDescent="0.25">
      <c r="A103" s="71"/>
      <c r="B103" s="41"/>
    </row>
    <row r="104" spans="1:2" ht="12.5" x14ac:dyDescent="0.25">
      <c r="A104" s="71"/>
      <c r="B104" s="71"/>
    </row>
    <row r="105" spans="1:2" ht="12.5" x14ac:dyDescent="0.25">
      <c r="A105" s="71"/>
      <c r="B105" s="41"/>
    </row>
    <row r="106" spans="1:2" ht="12.5" x14ac:dyDescent="0.25">
      <c r="A106" s="71"/>
      <c r="B106" s="41"/>
    </row>
    <row r="107" spans="1:2" ht="12.5" x14ac:dyDescent="0.25">
      <c r="A107" s="71"/>
      <c r="B107" s="41"/>
    </row>
    <row r="108" spans="1:2" ht="12.5" x14ac:dyDescent="0.25">
      <c r="A108" s="71"/>
      <c r="B108" s="41"/>
    </row>
    <row r="109" spans="1:2" ht="12.5" x14ac:dyDescent="0.25">
      <c r="A109" s="71"/>
      <c r="B109" s="41"/>
    </row>
    <row r="110" spans="1:2" ht="12.5" x14ac:dyDescent="0.25">
      <c r="A110" s="71"/>
      <c r="B110" s="41"/>
    </row>
    <row r="111" spans="1:2" ht="12.5" x14ac:dyDescent="0.25">
      <c r="A111" s="71"/>
      <c r="B111" s="41"/>
    </row>
    <row r="112" spans="1:2" ht="12.5" x14ac:dyDescent="0.25">
      <c r="A112" s="71"/>
      <c r="B112" s="41"/>
    </row>
    <row r="113" spans="1:2" ht="12.5" x14ac:dyDescent="0.25">
      <c r="A113" s="71"/>
      <c r="B113" s="41"/>
    </row>
    <row r="114" spans="1:2" ht="12.5" x14ac:dyDescent="0.25">
      <c r="A114" s="71"/>
      <c r="B114" s="41"/>
    </row>
    <row r="115" spans="1:2" ht="12.5" x14ac:dyDescent="0.25">
      <c r="A115" s="71"/>
      <c r="B115" s="41"/>
    </row>
    <row r="116" spans="1:2" ht="12.5" x14ac:dyDescent="0.25">
      <c r="A116" s="71"/>
      <c r="B116" s="41"/>
    </row>
    <row r="117" spans="1:2" ht="12.5" x14ac:dyDescent="0.25">
      <c r="A117" s="71"/>
      <c r="B117" s="41"/>
    </row>
    <row r="118" spans="1:2" ht="12.5" x14ac:dyDescent="0.25">
      <c r="A118" s="71"/>
      <c r="B118" s="41"/>
    </row>
    <row r="119" spans="1:2" ht="12.5" x14ac:dyDescent="0.25">
      <c r="A119" s="71"/>
      <c r="B119" s="41"/>
    </row>
    <row r="120" spans="1:2" ht="12.5" x14ac:dyDescent="0.25">
      <c r="A120" s="71"/>
      <c r="B120" s="41"/>
    </row>
    <row r="121" spans="1:2" ht="12.5" x14ac:dyDescent="0.25">
      <c r="A121" s="71"/>
      <c r="B121" s="41"/>
    </row>
    <row r="122" spans="1:2" ht="12.5" x14ac:dyDescent="0.25">
      <c r="A122" s="71"/>
      <c r="B122" s="41"/>
    </row>
    <row r="123" spans="1:2" ht="12.5" x14ac:dyDescent="0.25">
      <c r="A123" s="71"/>
      <c r="B123" s="41"/>
    </row>
    <row r="124" spans="1:2" ht="12.5" x14ac:dyDescent="0.25">
      <c r="A124" s="71"/>
      <c r="B124" s="41"/>
    </row>
    <row r="125" spans="1:2" ht="12.5" x14ac:dyDescent="0.25">
      <c r="A125" s="71"/>
      <c r="B125" s="41"/>
    </row>
    <row r="126" spans="1:2" ht="12.5" x14ac:dyDescent="0.25">
      <c r="A126" s="71"/>
      <c r="B126" s="41"/>
    </row>
    <row r="127" spans="1:2" ht="12.5" x14ac:dyDescent="0.25">
      <c r="A127" s="71"/>
      <c r="B127" s="41"/>
    </row>
    <row r="128" spans="1:2" ht="12.5" x14ac:dyDescent="0.25">
      <c r="A128" s="71"/>
      <c r="B128" s="41"/>
    </row>
    <row r="129" spans="1:2" ht="12.5" x14ac:dyDescent="0.25">
      <c r="A129" s="71"/>
      <c r="B129" s="41"/>
    </row>
    <row r="130" spans="1:2" ht="12.5" x14ac:dyDescent="0.25">
      <c r="A130" s="71"/>
      <c r="B130" s="41"/>
    </row>
    <row r="131" spans="1:2" ht="12.5" x14ac:dyDescent="0.25">
      <c r="A131" s="71"/>
      <c r="B131" s="41"/>
    </row>
    <row r="132" spans="1:2" ht="12.5" x14ac:dyDescent="0.25">
      <c r="A132" s="71"/>
      <c r="B132" s="41"/>
    </row>
    <row r="133" spans="1:2" ht="12.5" x14ac:dyDescent="0.25">
      <c r="A133" s="71"/>
      <c r="B133" s="41"/>
    </row>
    <row r="134" spans="1:2" ht="12.5" x14ac:dyDescent="0.25">
      <c r="A134" s="71"/>
      <c r="B134" s="41"/>
    </row>
    <row r="135" spans="1:2" ht="12.5" x14ac:dyDescent="0.25">
      <c r="A135" s="71"/>
      <c r="B135" s="41"/>
    </row>
    <row r="136" spans="1:2" ht="12.5" x14ac:dyDescent="0.25">
      <c r="A136" s="71"/>
      <c r="B136" s="41"/>
    </row>
    <row r="137" spans="1:2" ht="12.5" x14ac:dyDescent="0.25">
      <c r="A137" s="71"/>
      <c r="B137" s="41"/>
    </row>
    <row r="138" spans="1:2" ht="12.5" x14ac:dyDescent="0.25">
      <c r="A138" s="71"/>
      <c r="B138" s="41"/>
    </row>
    <row r="139" spans="1:2" ht="12.5" x14ac:dyDescent="0.25">
      <c r="A139" s="71"/>
      <c r="B139" s="41"/>
    </row>
    <row r="140" spans="1:2" ht="12.5" x14ac:dyDescent="0.25">
      <c r="A140" s="71"/>
      <c r="B140" s="41"/>
    </row>
    <row r="141" spans="1:2" ht="12.5" x14ac:dyDescent="0.25">
      <c r="A141" s="71"/>
      <c r="B141" s="41"/>
    </row>
    <row r="142" spans="1:2" ht="12.5" x14ac:dyDescent="0.25">
      <c r="A142" s="71"/>
      <c r="B142" s="41"/>
    </row>
    <row r="143" spans="1:2" ht="12.5" x14ac:dyDescent="0.25">
      <c r="A143" s="71"/>
      <c r="B143" s="41"/>
    </row>
    <row r="144" spans="1:2" ht="12.5" x14ac:dyDescent="0.25">
      <c r="A144" s="71"/>
      <c r="B144" s="41"/>
    </row>
    <row r="145" spans="1:2" ht="12.5" x14ac:dyDescent="0.25">
      <c r="A145" s="71"/>
      <c r="B145" s="41"/>
    </row>
    <row r="146" spans="1:2" ht="12.5" x14ac:dyDescent="0.25">
      <c r="A146" s="71"/>
      <c r="B146" s="41"/>
    </row>
    <row r="147" spans="1:2" ht="12.5" x14ac:dyDescent="0.25">
      <c r="A147" s="71"/>
      <c r="B147" s="41"/>
    </row>
    <row r="148" spans="1:2" ht="12.5" x14ac:dyDescent="0.25">
      <c r="A148" s="71"/>
      <c r="B148" s="41"/>
    </row>
    <row r="149" spans="1:2" ht="12.5" x14ac:dyDescent="0.25">
      <c r="A149" s="71"/>
      <c r="B149" s="41"/>
    </row>
    <row r="150" spans="1:2" ht="12.5" x14ac:dyDescent="0.25">
      <c r="A150" s="71"/>
      <c r="B150" s="41"/>
    </row>
    <row r="151" spans="1:2" ht="12.5" x14ac:dyDescent="0.25">
      <c r="A151" s="71"/>
      <c r="B151" s="41"/>
    </row>
    <row r="152" spans="1:2" ht="12.5" x14ac:dyDescent="0.25">
      <c r="A152" s="71"/>
      <c r="B152" s="41"/>
    </row>
    <row r="153" spans="1:2" ht="12.5" x14ac:dyDescent="0.25">
      <c r="A153" s="71"/>
      <c r="B153" s="41"/>
    </row>
    <row r="154" spans="1:2" ht="12.5" x14ac:dyDescent="0.25">
      <c r="A154" s="71"/>
      <c r="B154" s="41"/>
    </row>
    <row r="155" spans="1:2" ht="12.5" x14ac:dyDescent="0.25">
      <c r="A155" s="71"/>
      <c r="B155" s="41"/>
    </row>
    <row r="156" spans="1:2" ht="12.5" x14ac:dyDescent="0.25">
      <c r="A156" s="71"/>
      <c r="B156" s="41"/>
    </row>
    <row r="157" spans="1:2" ht="12.5" x14ac:dyDescent="0.25">
      <c r="A157" s="71"/>
      <c r="B157" s="41"/>
    </row>
    <row r="158" spans="1:2" ht="12.5" x14ac:dyDescent="0.25">
      <c r="A158" s="71"/>
      <c r="B158" s="41"/>
    </row>
    <row r="159" spans="1:2" ht="12.5" x14ac:dyDescent="0.25">
      <c r="A159" s="71"/>
      <c r="B159" s="41"/>
    </row>
    <row r="160" spans="1:2" ht="12.5" x14ac:dyDescent="0.25">
      <c r="A160" s="71"/>
      <c r="B160" s="41"/>
    </row>
    <row r="161" spans="1:2" ht="12.5" x14ac:dyDescent="0.25">
      <c r="A161" s="71"/>
      <c r="B161" s="41"/>
    </row>
    <row r="162" spans="1:2" ht="12.5" x14ac:dyDescent="0.25">
      <c r="A162" s="71"/>
      <c r="B162" s="41"/>
    </row>
    <row r="163" spans="1:2" ht="12.5" x14ac:dyDescent="0.25">
      <c r="A163" s="71"/>
      <c r="B163" s="41"/>
    </row>
    <row r="164" spans="1:2" ht="12.5" x14ac:dyDescent="0.25">
      <c r="A164" s="71"/>
      <c r="B164" s="41"/>
    </row>
    <row r="165" spans="1:2" ht="12.5" x14ac:dyDescent="0.25">
      <c r="A165" s="71"/>
      <c r="B165" s="41"/>
    </row>
    <row r="166" spans="1:2" ht="12.5" x14ac:dyDescent="0.25">
      <c r="A166" s="71"/>
      <c r="B166" s="41"/>
    </row>
    <row r="167" spans="1:2" ht="12.5" x14ac:dyDescent="0.25">
      <c r="A167" s="71"/>
      <c r="B167" s="41"/>
    </row>
    <row r="168" spans="1:2" ht="12.5" x14ac:dyDescent="0.25">
      <c r="A168" s="71"/>
      <c r="B168" s="41"/>
    </row>
    <row r="169" spans="1:2" ht="12.5" x14ac:dyDescent="0.25">
      <c r="A169" s="71"/>
      <c r="B169" s="41"/>
    </row>
    <row r="170" spans="1:2" ht="12.5" x14ac:dyDescent="0.25">
      <c r="A170" s="71"/>
      <c r="B170" s="41"/>
    </row>
    <row r="171" spans="1:2" ht="12.5" x14ac:dyDescent="0.25">
      <c r="A171" s="71"/>
      <c r="B171" s="41"/>
    </row>
    <row r="172" spans="1:2" ht="12.5" x14ac:dyDescent="0.25">
      <c r="A172" s="71"/>
      <c r="B172" s="41"/>
    </row>
    <row r="173" spans="1:2" ht="12.5" x14ac:dyDescent="0.25">
      <c r="A173" s="71"/>
      <c r="B173" s="41"/>
    </row>
    <row r="174" spans="1:2" ht="12.5" x14ac:dyDescent="0.25">
      <c r="A174" s="71"/>
      <c r="B174" s="41"/>
    </row>
    <row r="175" spans="1:2" ht="12.5" x14ac:dyDescent="0.25">
      <c r="A175" s="71"/>
      <c r="B175" s="41"/>
    </row>
    <row r="176" spans="1:2" ht="12.5" x14ac:dyDescent="0.25">
      <c r="A176" s="71"/>
      <c r="B176" s="41"/>
    </row>
    <row r="177" spans="1:2" ht="12.5" x14ac:dyDescent="0.25">
      <c r="A177" s="71"/>
      <c r="B177" s="41"/>
    </row>
    <row r="178" spans="1:2" ht="12.5" x14ac:dyDescent="0.25">
      <c r="A178" s="71"/>
      <c r="B178" s="41"/>
    </row>
    <row r="179" spans="1:2" ht="12.5" x14ac:dyDescent="0.25">
      <c r="A179" s="71"/>
      <c r="B179" s="41"/>
    </row>
    <row r="180" spans="1:2" ht="12.5" x14ac:dyDescent="0.25">
      <c r="A180" s="71"/>
      <c r="B180" s="41"/>
    </row>
    <row r="181" spans="1:2" ht="12.5" x14ac:dyDescent="0.25">
      <c r="A181" s="71"/>
      <c r="B181" s="41"/>
    </row>
    <row r="182" spans="1:2" ht="12.5" x14ac:dyDescent="0.25">
      <c r="A182" s="71"/>
      <c r="B182" s="41"/>
    </row>
    <row r="183" spans="1:2" ht="12.5" x14ac:dyDescent="0.25">
      <c r="A183" s="71"/>
      <c r="B183" s="41"/>
    </row>
    <row r="184" spans="1:2" ht="12.5" x14ac:dyDescent="0.25">
      <c r="A184" s="71"/>
      <c r="B184" s="41"/>
    </row>
    <row r="185" spans="1:2" ht="12.5" x14ac:dyDescent="0.25">
      <c r="A185" s="71"/>
      <c r="B185" s="41"/>
    </row>
    <row r="186" spans="1:2" ht="12.5" x14ac:dyDescent="0.25">
      <c r="A186" s="71"/>
      <c r="B186" s="41"/>
    </row>
    <row r="187" spans="1:2" ht="12.5" x14ac:dyDescent="0.25">
      <c r="A187" s="71"/>
      <c r="B187" s="41"/>
    </row>
    <row r="188" spans="1:2" ht="12.5" x14ac:dyDescent="0.25">
      <c r="A188" s="71"/>
      <c r="B188" s="41"/>
    </row>
    <row r="189" spans="1:2" ht="12.5" x14ac:dyDescent="0.25">
      <c r="A189" s="71"/>
      <c r="B189" s="41"/>
    </row>
    <row r="190" spans="1:2" ht="12.5" x14ac:dyDescent="0.25">
      <c r="A190" s="71"/>
      <c r="B190" s="41"/>
    </row>
    <row r="191" spans="1:2" ht="12.5" x14ac:dyDescent="0.25">
      <c r="A191" s="71"/>
      <c r="B191" s="41"/>
    </row>
    <row r="192" spans="1:2" ht="12.5" x14ac:dyDescent="0.25">
      <c r="A192" s="71"/>
      <c r="B192" s="41"/>
    </row>
    <row r="193" spans="1:2" ht="12.5" x14ac:dyDescent="0.25">
      <c r="A193" s="71"/>
      <c r="B193" s="41"/>
    </row>
    <row r="194" spans="1:2" ht="12.5" x14ac:dyDescent="0.25">
      <c r="A194" s="71"/>
      <c r="B194" s="41"/>
    </row>
    <row r="195" spans="1:2" ht="12.5" x14ac:dyDescent="0.25">
      <c r="A195" s="71"/>
      <c r="B195" s="41"/>
    </row>
    <row r="196" spans="1:2" ht="12.5" x14ac:dyDescent="0.25">
      <c r="A196" s="71"/>
      <c r="B196" s="41"/>
    </row>
    <row r="197" spans="1:2" ht="12.5" x14ac:dyDescent="0.25">
      <c r="A197" s="71"/>
      <c r="B197" s="41"/>
    </row>
    <row r="198" spans="1:2" ht="12.5" x14ac:dyDescent="0.25">
      <c r="A198" s="71"/>
      <c r="B198" s="41"/>
    </row>
    <row r="199" spans="1:2" ht="12.5" x14ac:dyDescent="0.25">
      <c r="A199" s="71"/>
      <c r="B199" s="41"/>
    </row>
    <row r="200" spans="1:2" ht="12.5" x14ac:dyDescent="0.25">
      <c r="A200" s="71"/>
      <c r="B200" s="41"/>
    </row>
    <row r="201" spans="1:2" ht="12.5" x14ac:dyDescent="0.25">
      <c r="A201" s="71"/>
      <c r="B201" s="41"/>
    </row>
    <row r="202" spans="1:2" ht="12.5" x14ac:dyDescent="0.25">
      <c r="A202" s="71"/>
      <c r="B202" s="41"/>
    </row>
    <row r="203" spans="1:2" ht="12.5" x14ac:dyDescent="0.25">
      <c r="A203" s="71"/>
      <c r="B203" s="41"/>
    </row>
    <row r="204" spans="1:2" ht="12.5" x14ac:dyDescent="0.25">
      <c r="A204" s="71"/>
      <c r="B204" s="41"/>
    </row>
    <row r="205" spans="1:2" ht="12.5" x14ac:dyDescent="0.25">
      <c r="A205" s="71"/>
      <c r="B205" s="41"/>
    </row>
    <row r="206" spans="1:2" ht="12.5" x14ac:dyDescent="0.25">
      <c r="A206" s="71"/>
      <c r="B206" s="41"/>
    </row>
    <row r="207" spans="1:2" ht="12.5" x14ac:dyDescent="0.25">
      <c r="A207" s="71"/>
      <c r="B207" s="41"/>
    </row>
    <row r="208" spans="1:2" ht="12.5" x14ac:dyDescent="0.25">
      <c r="A208" s="71"/>
      <c r="B208" s="41"/>
    </row>
    <row r="209" spans="1:2" ht="12.5" x14ac:dyDescent="0.25">
      <c r="A209" s="71"/>
      <c r="B209" s="41"/>
    </row>
    <row r="210" spans="1:2" ht="12.5" x14ac:dyDescent="0.25">
      <c r="A210" s="71"/>
      <c r="B210" s="41"/>
    </row>
    <row r="211" spans="1:2" ht="12.5" x14ac:dyDescent="0.25">
      <c r="A211" s="71"/>
      <c r="B211" s="41"/>
    </row>
    <row r="212" spans="1:2" ht="12.5" x14ac:dyDescent="0.25">
      <c r="A212" s="71"/>
      <c r="B212" s="41"/>
    </row>
    <row r="213" spans="1:2" ht="12.5" x14ac:dyDescent="0.25">
      <c r="A213" s="71"/>
      <c r="B213" s="41"/>
    </row>
    <row r="214" spans="1:2" ht="12.5" x14ac:dyDescent="0.25">
      <c r="A214" s="71"/>
      <c r="B214" s="41"/>
    </row>
    <row r="215" spans="1:2" ht="12.5" x14ac:dyDescent="0.25">
      <c r="A215" s="71"/>
      <c r="B215" s="41"/>
    </row>
    <row r="216" spans="1:2" ht="12.5" x14ac:dyDescent="0.25">
      <c r="A216" s="71"/>
      <c r="B216" s="41"/>
    </row>
    <row r="217" spans="1:2" ht="12.5" x14ac:dyDescent="0.25">
      <c r="A217" s="71"/>
      <c r="B217" s="41"/>
    </row>
    <row r="218" spans="1:2" ht="12.5" x14ac:dyDescent="0.25">
      <c r="A218" s="71"/>
      <c r="B218" s="41"/>
    </row>
    <row r="219" spans="1:2" ht="12.5" x14ac:dyDescent="0.25">
      <c r="A219" s="71"/>
      <c r="B219" s="41"/>
    </row>
    <row r="220" spans="1:2" ht="12.5" x14ac:dyDescent="0.25">
      <c r="A220" s="71"/>
      <c r="B220" s="41"/>
    </row>
    <row r="221" spans="1:2" ht="12.5" x14ac:dyDescent="0.25">
      <c r="A221" s="71"/>
      <c r="B221" s="41"/>
    </row>
    <row r="222" spans="1:2" ht="12.5" x14ac:dyDescent="0.25">
      <c r="A222" s="71"/>
      <c r="B222" s="41"/>
    </row>
    <row r="223" spans="1:2" ht="12.5" x14ac:dyDescent="0.25">
      <c r="A223" s="71"/>
      <c r="B223" s="41"/>
    </row>
    <row r="224" spans="1:2" ht="12.5" x14ac:dyDescent="0.25">
      <c r="A224" s="71"/>
      <c r="B224" s="41"/>
    </row>
    <row r="225" spans="1:2" ht="12.5" x14ac:dyDescent="0.25">
      <c r="A225" s="71"/>
      <c r="B225" s="41"/>
    </row>
    <row r="226" spans="1:2" ht="12.5" x14ac:dyDescent="0.25">
      <c r="A226" s="71"/>
      <c r="B226" s="41"/>
    </row>
    <row r="227" spans="1:2" ht="12.5" x14ac:dyDescent="0.25">
      <c r="A227" s="71"/>
      <c r="B227" s="41"/>
    </row>
    <row r="228" spans="1:2" ht="12.5" x14ac:dyDescent="0.25">
      <c r="A228" s="71"/>
      <c r="B228" s="41"/>
    </row>
    <row r="229" spans="1:2" ht="12.5" x14ac:dyDescent="0.25">
      <c r="A229" s="71"/>
      <c r="B229" s="41"/>
    </row>
    <row r="230" spans="1:2" ht="12.5" x14ac:dyDescent="0.25">
      <c r="A230" s="71"/>
      <c r="B230" s="41"/>
    </row>
    <row r="231" spans="1:2" ht="12.5" x14ac:dyDescent="0.25">
      <c r="A231" s="71"/>
      <c r="B231" s="41"/>
    </row>
    <row r="232" spans="1:2" ht="12.5" x14ac:dyDescent="0.25">
      <c r="A232" s="71"/>
      <c r="B232" s="41"/>
    </row>
    <row r="233" spans="1:2" ht="12.5" x14ac:dyDescent="0.25">
      <c r="A233" s="71"/>
      <c r="B233" s="41"/>
    </row>
    <row r="234" spans="1:2" ht="12.5" x14ac:dyDescent="0.25">
      <c r="A234" s="71"/>
      <c r="B234" s="41"/>
    </row>
    <row r="235" spans="1:2" ht="12.5" x14ac:dyDescent="0.25">
      <c r="A235" s="71"/>
      <c r="B235" s="41"/>
    </row>
    <row r="236" spans="1:2" ht="12.5" x14ac:dyDescent="0.25">
      <c r="A236" s="71"/>
      <c r="B236" s="41"/>
    </row>
    <row r="237" spans="1:2" ht="12.5" x14ac:dyDescent="0.25">
      <c r="A237" s="71"/>
      <c r="B237" s="41"/>
    </row>
    <row r="238" spans="1:2" ht="12.5" x14ac:dyDescent="0.25">
      <c r="A238" s="71"/>
      <c r="B238" s="41"/>
    </row>
    <row r="239" spans="1:2" ht="12.5" x14ac:dyDescent="0.25">
      <c r="A239" s="71"/>
      <c r="B239" s="41"/>
    </row>
    <row r="240" spans="1:2" ht="12.5" x14ac:dyDescent="0.25">
      <c r="A240" s="71"/>
      <c r="B240" s="41"/>
    </row>
    <row r="241" spans="1:2" ht="12.5" x14ac:dyDescent="0.25">
      <c r="A241" s="71"/>
      <c r="B241" s="41"/>
    </row>
    <row r="242" spans="1:2" ht="12.5" x14ac:dyDescent="0.25">
      <c r="A242" s="71"/>
      <c r="B242" s="41"/>
    </row>
    <row r="243" spans="1:2" ht="12.5" x14ac:dyDescent="0.25">
      <c r="A243" s="71"/>
      <c r="B243" s="41"/>
    </row>
    <row r="244" spans="1:2" ht="12.5" x14ac:dyDescent="0.25">
      <c r="A244" s="71"/>
      <c r="B244" s="41"/>
    </row>
    <row r="245" spans="1:2" ht="12.5" x14ac:dyDescent="0.25">
      <c r="A245" s="71"/>
      <c r="B245" s="41"/>
    </row>
    <row r="246" spans="1:2" ht="12.5" x14ac:dyDescent="0.25">
      <c r="A246" s="71"/>
      <c r="B246" s="41"/>
    </row>
    <row r="247" spans="1:2" ht="12.5" x14ac:dyDescent="0.25">
      <c r="A247" s="71"/>
      <c r="B247" s="41"/>
    </row>
    <row r="248" spans="1:2" ht="12.5" x14ac:dyDescent="0.25">
      <c r="A248" s="71"/>
      <c r="B248" s="41"/>
    </row>
    <row r="249" spans="1:2" ht="12.5" x14ac:dyDescent="0.25">
      <c r="A249" s="71"/>
      <c r="B249" s="41"/>
    </row>
    <row r="250" spans="1:2" ht="12.5" x14ac:dyDescent="0.25">
      <c r="A250" s="71"/>
      <c r="B250" s="41"/>
    </row>
    <row r="251" spans="1:2" ht="12.5" x14ac:dyDescent="0.25">
      <c r="A251" s="71"/>
      <c r="B251" s="41"/>
    </row>
    <row r="252" spans="1:2" ht="12.5" x14ac:dyDescent="0.25">
      <c r="A252" s="71"/>
      <c r="B252" s="41"/>
    </row>
    <row r="253" spans="1:2" ht="12.5" x14ac:dyDescent="0.25">
      <c r="A253" s="71"/>
      <c r="B253" s="41"/>
    </row>
    <row r="254" spans="1:2" ht="12.5" x14ac:dyDescent="0.25">
      <c r="A254" s="71"/>
      <c r="B254" s="41"/>
    </row>
    <row r="255" spans="1:2" ht="12.5" x14ac:dyDescent="0.25">
      <c r="A255" s="71"/>
      <c r="B255" s="41"/>
    </row>
    <row r="256" spans="1:2" ht="12.5" x14ac:dyDescent="0.25">
      <c r="A256" s="71"/>
      <c r="B256" s="41"/>
    </row>
    <row r="257" spans="1:2" ht="12.5" x14ac:dyDescent="0.25">
      <c r="A257" s="71"/>
      <c r="B257" s="41"/>
    </row>
    <row r="258" spans="1:2" ht="12.5" x14ac:dyDescent="0.25">
      <c r="A258" s="71"/>
      <c r="B258" s="41"/>
    </row>
    <row r="259" spans="1:2" ht="12.5" x14ac:dyDescent="0.25">
      <c r="A259" s="71"/>
      <c r="B259" s="41"/>
    </row>
    <row r="260" spans="1:2" ht="12.5" x14ac:dyDescent="0.25">
      <c r="A260" s="71"/>
      <c r="B260" s="41"/>
    </row>
    <row r="261" spans="1:2" ht="12.5" x14ac:dyDescent="0.25">
      <c r="A261" s="71"/>
      <c r="B261" s="41"/>
    </row>
    <row r="262" spans="1:2" ht="12.5" x14ac:dyDescent="0.25">
      <c r="A262" s="71"/>
      <c r="B262" s="41"/>
    </row>
    <row r="263" spans="1:2" ht="12.5" x14ac:dyDescent="0.25">
      <c r="A263" s="71"/>
      <c r="B263" s="41"/>
    </row>
    <row r="264" spans="1:2" ht="12.5" x14ac:dyDescent="0.25">
      <c r="A264" s="71"/>
      <c r="B264" s="41"/>
    </row>
    <row r="265" spans="1:2" ht="12.5" x14ac:dyDescent="0.25">
      <c r="A265" s="71"/>
      <c r="B265" s="41"/>
    </row>
    <row r="266" spans="1:2" ht="12.5" x14ac:dyDescent="0.25">
      <c r="A266" s="71"/>
      <c r="B266" s="41"/>
    </row>
    <row r="267" spans="1:2" ht="12.5" x14ac:dyDescent="0.25">
      <c r="A267" s="71"/>
      <c r="B267" s="41"/>
    </row>
    <row r="268" spans="1:2" ht="12.5" x14ac:dyDescent="0.25">
      <c r="A268" s="71"/>
      <c r="B268" s="41"/>
    </row>
    <row r="269" spans="1:2" ht="12.5" x14ac:dyDescent="0.25">
      <c r="A269" s="71"/>
      <c r="B269" s="41"/>
    </row>
    <row r="270" spans="1:2" ht="12.5" x14ac:dyDescent="0.25">
      <c r="A270" s="71"/>
      <c r="B270" s="41"/>
    </row>
    <row r="271" spans="1:2" ht="12.5" x14ac:dyDescent="0.25">
      <c r="A271" s="71"/>
      <c r="B271" s="41"/>
    </row>
    <row r="272" spans="1:2" ht="12.5" x14ac:dyDescent="0.25">
      <c r="A272" s="71"/>
      <c r="B272" s="41"/>
    </row>
    <row r="273" spans="1:2" ht="12.5" x14ac:dyDescent="0.25">
      <c r="A273" s="71"/>
      <c r="B273" s="41"/>
    </row>
    <row r="274" spans="1:2" ht="12.5" x14ac:dyDescent="0.25">
      <c r="A274" s="71"/>
      <c r="B274" s="41"/>
    </row>
    <row r="275" spans="1:2" ht="12.5" x14ac:dyDescent="0.25">
      <c r="A275" s="71"/>
      <c r="B275" s="41"/>
    </row>
    <row r="276" spans="1:2" ht="12.5" x14ac:dyDescent="0.25">
      <c r="A276" s="71"/>
      <c r="B276" s="41"/>
    </row>
    <row r="277" spans="1:2" ht="12.5" x14ac:dyDescent="0.25">
      <c r="A277" s="71"/>
      <c r="B277" s="41"/>
    </row>
    <row r="278" spans="1:2" ht="12.5" x14ac:dyDescent="0.25">
      <c r="A278" s="71"/>
      <c r="B278" s="41"/>
    </row>
    <row r="279" spans="1:2" ht="12.5" x14ac:dyDescent="0.25">
      <c r="A279" s="71"/>
      <c r="B279" s="41"/>
    </row>
    <row r="280" spans="1:2" ht="12.5" x14ac:dyDescent="0.25">
      <c r="A280" s="71"/>
      <c r="B280" s="41"/>
    </row>
    <row r="281" spans="1:2" ht="12.5" x14ac:dyDescent="0.25">
      <c r="A281" s="71"/>
      <c r="B281" s="41"/>
    </row>
    <row r="282" spans="1:2" ht="12.5" x14ac:dyDescent="0.25">
      <c r="A282" s="71"/>
      <c r="B282" s="41"/>
    </row>
    <row r="283" spans="1:2" ht="12.5" x14ac:dyDescent="0.25">
      <c r="A283" s="71"/>
      <c r="B283" s="41"/>
    </row>
    <row r="284" spans="1:2" ht="12.5" x14ac:dyDescent="0.25">
      <c r="A284" s="71"/>
      <c r="B284" s="41"/>
    </row>
    <row r="285" spans="1:2" ht="12.5" x14ac:dyDescent="0.25">
      <c r="A285" s="71"/>
      <c r="B285" s="41"/>
    </row>
    <row r="286" spans="1:2" ht="12.5" x14ac:dyDescent="0.25">
      <c r="A286" s="71"/>
      <c r="B286" s="41"/>
    </row>
    <row r="287" spans="1:2" ht="12.5" x14ac:dyDescent="0.25">
      <c r="A287" s="71"/>
      <c r="B287" s="41"/>
    </row>
    <row r="288" spans="1:2" ht="12.5" x14ac:dyDescent="0.25">
      <c r="A288" s="71"/>
      <c r="B288" s="41"/>
    </row>
    <row r="289" spans="1:2" ht="12.5" x14ac:dyDescent="0.25">
      <c r="A289" s="71"/>
      <c r="B289" s="41"/>
    </row>
    <row r="290" spans="1:2" ht="12.5" x14ac:dyDescent="0.25">
      <c r="A290" s="71"/>
      <c r="B290" s="41"/>
    </row>
    <row r="291" spans="1:2" ht="12.5" x14ac:dyDescent="0.25">
      <c r="A291" s="71"/>
      <c r="B291" s="41"/>
    </row>
    <row r="292" spans="1:2" ht="12.5" x14ac:dyDescent="0.25">
      <c r="A292" s="71"/>
      <c r="B292" s="41"/>
    </row>
    <row r="293" spans="1:2" ht="12.5" x14ac:dyDescent="0.25">
      <c r="A293" s="71"/>
      <c r="B293" s="41"/>
    </row>
    <row r="294" spans="1:2" ht="12.5" x14ac:dyDescent="0.25">
      <c r="A294" s="71"/>
      <c r="B294" s="41"/>
    </row>
    <row r="295" spans="1:2" ht="12.5" x14ac:dyDescent="0.25">
      <c r="A295" s="71"/>
      <c r="B295" s="41"/>
    </row>
    <row r="296" spans="1:2" ht="12.5" x14ac:dyDescent="0.25">
      <c r="A296" s="71"/>
      <c r="B296" s="41"/>
    </row>
    <row r="297" spans="1:2" ht="12.5" x14ac:dyDescent="0.25">
      <c r="A297" s="71"/>
      <c r="B297" s="41"/>
    </row>
    <row r="298" spans="1:2" ht="12.5" x14ac:dyDescent="0.25">
      <c r="A298" s="71"/>
      <c r="B298" s="41"/>
    </row>
    <row r="299" spans="1:2" ht="12.5" x14ac:dyDescent="0.25">
      <c r="A299" s="71"/>
      <c r="B299" s="41"/>
    </row>
    <row r="300" spans="1:2" ht="12.5" x14ac:dyDescent="0.25">
      <c r="A300" s="71"/>
      <c r="B300" s="41"/>
    </row>
    <row r="301" spans="1:2" ht="12.5" x14ac:dyDescent="0.25">
      <c r="A301" s="71"/>
      <c r="B301" s="41"/>
    </row>
    <row r="302" spans="1:2" ht="12.5" x14ac:dyDescent="0.25">
      <c r="A302" s="71"/>
      <c r="B302" s="41"/>
    </row>
    <row r="303" spans="1:2" ht="12.5" x14ac:dyDescent="0.25">
      <c r="A303" s="71"/>
      <c r="B303" s="41"/>
    </row>
    <row r="304" spans="1:2" ht="12.5" x14ac:dyDescent="0.25">
      <c r="A304" s="71"/>
      <c r="B304" s="41"/>
    </row>
    <row r="305" spans="1:2" ht="12.5" x14ac:dyDescent="0.25">
      <c r="A305" s="71"/>
      <c r="B305" s="41"/>
    </row>
    <row r="306" spans="1:2" ht="12.5" x14ac:dyDescent="0.25">
      <c r="A306" s="71"/>
      <c r="B306" s="41"/>
    </row>
    <row r="307" spans="1:2" ht="12.5" x14ac:dyDescent="0.25">
      <c r="A307" s="71"/>
      <c r="B307" s="41"/>
    </row>
    <row r="308" spans="1:2" ht="12.5" x14ac:dyDescent="0.25">
      <c r="A308" s="71"/>
      <c r="B308" s="41"/>
    </row>
    <row r="309" spans="1:2" ht="12.5" x14ac:dyDescent="0.25">
      <c r="A309" s="71"/>
      <c r="B309" s="41"/>
    </row>
    <row r="310" spans="1:2" ht="12.5" x14ac:dyDescent="0.25">
      <c r="A310" s="71"/>
      <c r="B310" s="41"/>
    </row>
    <row r="311" spans="1:2" ht="12.5" x14ac:dyDescent="0.25">
      <c r="A311" s="71"/>
      <c r="B311" s="41"/>
    </row>
    <row r="312" spans="1:2" ht="12.5" x14ac:dyDescent="0.25">
      <c r="A312" s="71"/>
      <c r="B312" s="41"/>
    </row>
    <row r="313" spans="1:2" ht="12.5" x14ac:dyDescent="0.25">
      <c r="A313" s="71"/>
      <c r="B313" s="41"/>
    </row>
    <row r="314" spans="1:2" ht="12.5" x14ac:dyDescent="0.25">
      <c r="A314" s="71"/>
      <c r="B314" s="41"/>
    </row>
    <row r="315" spans="1:2" ht="12.5" x14ac:dyDescent="0.25">
      <c r="A315" s="71"/>
      <c r="B315" s="41"/>
    </row>
    <row r="316" spans="1:2" ht="12.5" x14ac:dyDescent="0.25">
      <c r="A316" s="71"/>
      <c r="B316" s="41"/>
    </row>
    <row r="317" spans="1:2" ht="12.5" x14ac:dyDescent="0.25">
      <c r="A317" s="71"/>
      <c r="B317" s="41"/>
    </row>
    <row r="318" spans="1:2" ht="12.5" x14ac:dyDescent="0.25">
      <c r="A318" s="71"/>
      <c r="B318" s="41"/>
    </row>
    <row r="319" spans="1:2" ht="12.5" x14ac:dyDescent="0.25">
      <c r="A319" s="71"/>
      <c r="B319" s="41"/>
    </row>
    <row r="320" spans="1:2" ht="12.5" x14ac:dyDescent="0.25">
      <c r="A320" s="71"/>
      <c r="B320" s="41"/>
    </row>
    <row r="321" spans="1:2" ht="12.5" x14ac:dyDescent="0.25">
      <c r="A321" s="71"/>
      <c r="B321" s="41"/>
    </row>
    <row r="322" spans="1:2" ht="12.5" x14ac:dyDescent="0.25">
      <c r="A322" s="71"/>
      <c r="B322" s="41"/>
    </row>
    <row r="323" spans="1:2" ht="12.5" x14ac:dyDescent="0.25">
      <c r="A323" s="71"/>
      <c r="B323" s="41"/>
    </row>
    <row r="324" spans="1:2" ht="12.5" x14ac:dyDescent="0.25">
      <c r="A324" s="71"/>
      <c r="B324" s="41"/>
    </row>
    <row r="325" spans="1:2" ht="12.5" x14ac:dyDescent="0.25">
      <c r="A325" s="71"/>
      <c r="B325" s="41"/>
    </row>
    <row r="326" spans="1:2" ht="12.5" x14ac:dyDescent="0.25">
      <c r="A326" s="71"/>
      <c r="B326" s="41"/>
    </row>
    <row r="327" spans="1:2" ht="12.5" x14ac:dyDescent="0.25">
      <c r="A327" s="71"/>
      <c r="B327" s="41"/>
    </row>
    <row r="328" spans="1:2" ht="12.5" x14ac:dyDescent="0.25">
      <c r="A328" s="71"/>
      <c r="B328" s="41"/>
    </row>
    <row r="329" spans="1:2" ht="12.5" x14ac:dyDescent="0.25">
      <c r="A329" s="71"/>
      <c r="B329" s="41"/>
    </row>
    <row r="330" spans="1:2" ht="12.5" x14ac:dyDescent="0.25">
      <c r="A330" s="71"/>
      <c r="B330" s="41"/>
    </row>
    <row r="331" spans="1:2" ht="12.5" x14ac:dyDescent="0.25">
      <c r="A331" s="71"/>
      <c r="B331" s="41"/>
    </row>
    <row r="332" spans="1:2" ht="12.5" x14ac:dyDescent="0.25">
      <c r="A332" s="71"/>
      <c r="B332" s="41"/>
    </row>
    <row r="333" spans="1:2" ht="12.5" x14ac:dyDescent="0.25">
      <c r="A333" s="71"/>
      <c r="B333" s="41"/>
    </row>
    <row r="334" spans="1:2" ht="12.5" x14ac:dyDescent="0.25">
      <c r="A334" s="71"/>
      <c r="B334" s="41"/>
    </row>
    <row r="335" spans="1:2" ht="12.5" x14ac:dyDescent="0.25">
      <c r="A335" s="71"/>
      <c r="B335" s="41"/>
    </row>
    <row r="336" spans="1:2" ht="12.5" x14ac:dyDescent="0.25">
      <c r="A336" s="71"/>
      <c r="B336" s="41"/>
    </row>
    <row r="337" spans="1:2" ht="12.5" x14ac:dyDescent="0.25">
      <c r="A337" s="71"/>
      <c r="B337" s="41"/>
    </row>
    <row r="338" spans="1:2" ht="12.5" x14ac:dyDescent="0.25">
      <c r="A338" s="71"/>
      <c r="B338" s="41"/>
    </row>
    <row r="339" spans="1:2" ht="12.5" x14ac:dyDescent="0.25">
      <c r="A339" s="71"/>
      <c r="B339" s="41"/>
    </row>
    <row r="340" spans="1:2" ht="12.5" x14ac:dyDescent="0.25">
      <c r="A340" s="71"/>
      <c r="B340" s="41"/>
    </row>
    <row r="341" spans="1:2" ht="12.5" x14ac:dyDescent="0.25">
      <c r="A341" s="71"/>
      <c r="B341" s="41"/>
    </row>
    <row r="342" spans="1:2" ht="12.5" x14ac:dyDescent="0.25">
      <c r="A342" s="71"/>
      <c r="B342" s="41"/>
    </row>
    <row r="343" spans="1:2" ht="12.5" x14ac:dyDescent="0.25">
      <c r="A343" s="71"/>
      <c r="B343" s="41"/>
    </row>
    <row r="344" spans="1:2" ht="12.5" x14ac:dyDescent="0.25">
      <c r="A344" s="71"/>
      <c r="B344" s="41"/>
    </row>
    <row r="345" spans="1:2" ht="12.5" x14ac:dyDescent="0.25">
      <c r="A345" s="71"/>
      <c r="B345" s="41"/>
    </row>
    <row r="346" spans="1:2" ht="12.5" x14ac:dyDescent="0.25">
      <c r="A346" s="71"/>
      <c r="B346" s="41"/>
    </row>
    <row r="347" spans="1:2" ht="12.5" x14ac:dyDescent="0.25">
      <c r="A347" s="71"/>
      <c r="B347" s="41"/>
    </row>
    <row r="348" spans="1:2" ht="12.5" x14ac:dyDescent="0.25">
      <c r="A348" s="71"/>
      <c r="B348" s="41"/>
    </row>
    <row r="349" spans="1:2" ht="12.5" x14ac:dyDescent="0.25">
      <c r="A349" s="71"/>
      <c r="B349" s="41"/>
    </row>
    <row r="350" spans="1:2" ht="12.5" x14ac:dyDescent="0.25">
      <c r="A350" s="71"/>
      <c r="B350" s="41"/>
    </row>
    <row r="351" spans="1:2" ht="12.5" x14ac:dyDescent="0.25">
      <c r="A351" s="71"/>
      <c r="B351" s="41"/>
    </row>
    <row r="352" spans="1:2" ht="12.5" x14ac:dyDescent="0.25">
      <c r="A352" s="71"/>
      <c r="B352" s="41"/>
    </row>
    <row r="353" spans="1:2" ht="12.5" x14ac:dyDescent="0.25">
      <c r="A353" s="71"/>
      <c r="B353" s="41"/>
    </row>
    <row r="354" spans="1:2" ht="12.5" x14ac:dyDescent="0.25">
      <c r="A354" s="71"/>
      <c r="B354" s="41"/>
    </row>
    <row r="355" spans="1:2" ht="12.5" x14ac:dyDescent="0.25">
      <c r="A355" s="71"/>
      <c r="B355" s="41"/>
    </row>
    <row r="356" spans="1:2" ht="12.5" x14ac:dyDescent="0.25">
      <c r="A356" s="71"/>
      <c r="B356" s="41"/>
    </row>
    <row r="357" spans="1:2" ht="12.5" x14ac:dyDescent="0.25">
      <c r="A357" s="71"/>
      <c r="B357" s="41"/>
    </row>
    <row r="358" spans="1:2" ht="12.5" x14ac:dyDescent="0.25">
      <c r="A358" s="71"/>
      <c r="B358" s="41"/>
    </row>
    <row r="359" spans="1:2" ht="12.5" x14ac:dyDescent="0.25">
      <c r="A359" s="71"/>
      <c r="B359" s="41"/>
    </row>
    <row r="360" spans="1:2" ht="12.5" x14ac:dyDescent="0.25">
      <c r="A360" s="71"/>
      <c r="B360" s="41"/>
    </row>
    <row r="361" spans="1:2" ht="12.5" x14ac:dyDescent="0.25">
      <c r="A361" s="71"/>
      <c r="B361" s="41"/>
    </row>
    <row r="362" spans="1:2" ht="12.5" x14ac:dyDescent="0.25">
      <c r="A362" s="71"/>
      <c r="B362" s="41"/>
    </row>
    <row r="363" spans="1:2" ht="12.5" x14ac:dyDescent="0.25">
      <c r="A363" s="71"/>
      <c r="B363" s="41"/>
    </row>
    <row r="364" spans="1:2" ht="12.5" x14ac:dyDescent="0.25">
      <c r="A364" s="71"/>
      <c r="B364" s="41"/>
    </row>
    <row r="365" spans="1:2" ht="12.5" x14ac:dyDescent="0.25">
      <c r="A365" s="71"/>
      <c r="B365" s="41"/>
    </row>
    <row r="366" spans="1:2" ht="12.5" x14ac:dyDescent="0.25">
      <c r="A366" s="71"/>
      <c r="B366" s="41"/>
    </row>
    <row r="367" spans="1:2" ht="12.5" x14ac:dyDescent="0.25">
      <c r="A367" s="71"/>
      <c r="B367" s="41"/>
    </row>
    <row r="368" spans="1:2" ht="12.5" x14ac:dyDescent="0.25">
      <c r="A368" s="71"/>
      <c r="B368" s="41"/>
    </row>
    <row r="369" spans="1:2" ht="12.5" x14ac:dyDescent="0.25">
      <c r="A369" s="71"/>
      <c r="B369" s="41"/>
    </row>
    <row r="370" spans="1:2" ht="12.5" x14ac:dyDescent="0.25">
      <c r="A370" s="71"/>
      <c r="B370" s="41"/>
    </row>
    <row r="371" spans="1:2" ht="12.5" x14ac:dyDescent="0.25">
      <c r="A371" s="71"/>
      <c r="B371" s="41"/>
    </row>
    <row r="372" spans="1:2" ht="12.5" x14ac:dyDescent="0.25">
      <c r="A372" s="71"/>
      <c r="B372" s="41"/>
    </row>
    <row r="373" spans="1:2" ht="12.5" x14ac:dyDescent="0.25">
      <c r="A373" s="71"/>
      <c r="B373" s="41"/>
    </row>
    <row r="374" spans="1:2" ht="12.5" x14ac:dyDescent="0.25">
      <c r="A374" s="71"/>
      <c r="B374" s="41"/>
    </row>
    <row r="375" spans="1:2" ht="12.5" x14ac:dyDescent="0.25">
      <c r="A375" s="71"/>
      <c r="B375" s="41"/>
    </row>
    <row r="376" spans="1:2" ht="12.5" x14ac:dyDescent="0.25">
      <c r="A376" s="71"/>
      <c r="B376" s="41"/>
    </row>
    <row r="377" spans="1:2" ht="12.5" x14ac:dyDescent="0.25">
      <c r="A377" s="71"/>
      <c r="B377" s="41"/>
    </row>
    <row r="378" spans="1:2" ht="12.5" x14ac:dyDescent="0.25">
      <c r="A378" s="71"/>
      <c r="B378" s="41"/>
    </row>
    <row r="379" spans="1:2" ht="12.5" x14ac:dyDescent="0.25">
      <c r="A379" s="71"/>
      <c r="B379" s="41"/>
    </row>
    <row r="380" spans="1:2" ht="12.5" x14ac:dyDescent="0.25">
      <c r="A380" s="71"/>
      <c r="B380" s="41"/>
    </row>
    <row r="381" spans="1:2" ht="12.5" x14ac:dyDescent="0.25">
      <c r="A381" s="71"/>
      <c r="B381" s="41"/>
    </row>
    <row r="382" spans="1:2" ht="12.5" x14ac:dyDescent="0.25">
      <c r="A382" s="71"/>
      <c r="B382" s="41"/>
    </row>
    <row r="383" spans="1:2" ht="12.5" x14ac:dyDescent="0.25">
      <c r="A383" s="71"/>
      <c r="B383" s="41"/>
    </row>
    <row r="384" spans="1:2" ht="12.5" x14ac:dyDescent="0.25">
      <c r="A384" s="71"/>
      <c r="B384" s="41"/>
    </row>
    <row r="385" spans="1:2" ht="12.5" x14ac:dyDescent="0.25">
      <c r="A385" s="71"/>
      <c r="B385" s="41"/>
    </row>
    <row r="386" spans="1:2" ht="12.5" x14ac:dyDescent="0.25">
      <c r="A386" s="71"/>
      <c r="B386" s="41"/>
    </row>
    <row r="387" spans="1:2" ht="12.5" x14ac:dyDescent="0.25">
      <c r="A387" s="71"/>
      <c r="B387" s="41"/>
    </row>
    <row r="388" spans="1:2" ht="12.5" x14ac:dyDescent="0.25">
      <c r="A388" s="71"/>
      <c r="B388" s="41"/>
    </row>
    <row r="389" spans="1:2" ht="12.5" x14ac:dyDescent="0.25">
      <c r="A389" s="71"/>
      <c r="B389" s="41"/>
    </row>
    <row r="390" spans="1:2" ht="12.5" x14ac:dyDescent="0.25">
      <c r="A390" s="71"/>
      <c r="B390" s="41"/>
    </row>
    <row r="391" spans="1:2" ht="12.5" x14ac:dyDescent="0.25">
      <c r="A391" s="71"/>
      <c r="B391" s="41"/>
    </row>
    <row r="392" spans="1:2" ht="12.5" x14ac:dyDescent="0.25">
      <c r="A392" s="71"/>
      <c r="B392" s="41"/>
    </row>
    <row r="393" spans="1:2" ht="12.5" x14ac:dyDescent="0.25">
      <c r="A393" s="71"/>
      <c r="B393" s="41"/>
    </row>
    <row r="394" spans="1:2" ht="12.5" x14ac:dyDescent="0.25">
      <c r="A394" s="71"/>
      <c r="B394" s="41"/>
    </row>
    <row r="395" spans="1:2" ht="12.5" x14ac:dyDescent="0.25">
      <c r="A395" s="71"/>
      <c r="B395" s="41"/>
    </row>
    <row r="396" spans="1:2" ht="12.5" x14ac:dyDescent="0.25">
      <c r="A396" s="71"/>
      <c r="B396" s="41"/>
    </row>
    <row r="397" spans="1:2" ht="12.5" x14ac:dyDescent="0.25">
      <c r="A397" s="71"/>
      <c r="B397" s="41"/>
    </row>
    <row r="398" spans="1:2" ht="12.5" x14ac:dyDescent="0.25">
      <c r="A398" s="71"/>
      <c r="B398" s="41"/>
    </row>
    <row r="399" spans="1:2" ht="12.5" x14ac:dyDescent="0.25">
      <c r="A399" s="71"/>
      <c r="B399" s="41"/>
    </row>
    <row r="400" spans="1:2" ht="12.5" x14ac:dyDescent="0.25">
      <c r="A400" s="71"/>
      <c r="B400" s="41"/>
    </row>
    <row r="401" spans="1:2" ht="12.5" x14ac:dyDescent="0.25">
      <c r="A401" s="71"/>
      <c r="B401" s="41"/>
    </row>
    <row r="402" spans="1:2" ht="12.5" x14ac:dyDescent="0.25">
      <c r="A402" s="71"/>
      <c r="B402" s="41"/>
    </row>
    <row r="403" spans="1:2" ht="12.5" x14ac:dyDescent="0.25">
      <c r="A403" s="71"/>
      <c r="B403" s="41"/>
    </row>
    <row r="404" spans="1:2" ht="12.5" x14ac:dyDescent="0.25">
      <c r="A404" s="71"/>
      <c r="B404" s="41"/>
    </row>
    <row r="405" spans="1:2" ht="12.5" x14ac:dyDescent="0.25">
      <c r="A405" s="71"/>
      <c r="B405" s="41"/>
    </row>
    <row r="406" spans="1:2" ht="12.5" x14ac:dyDescent="0.25">
      <c r="A406" s="71"/>
      <c r="B406" s="41"/>
    </row>
    <row r="407" spans="1:2" ht="12.5" x14ac:dyDescent="0.25">
      <c r="A407" s="71"/>
      <c r="B407" s="41"/>
    </row>
    <row r="408" spans="1:2" ht="12.5" x14ac:dyDescent="0.25">
      <c r="A408" s="71"/>
      <c r="B408" s="41"/>
    </row>
    <row r="409" spans="1:2" ht="12.5" x14ac:dyDescent="0.25">
      <c r="A409" s="71"/>
      <c r="B409" s="41"/>
    </row>
    <row r="410" spans="1:2" ht="12.5" x14ac:dyDescent="0.25">
      <c r="A410" s="71"/>
      <c r="B410" s="41"/>
    </row>
    <row r="411" spans="1:2" ht="12.5" x14ac:dyDescent="0.25">
      <c r="A411" s="71"/>
      <c r="B411" s="41"/>
    </row>
    <row r="412" spans="1:2" ht="12.5" x14ac:dyDescent="0.25">
      <c r="A412" s="71"/>
      <c r="B412" s="41"/>
    </row>
    <row r="413" spans="1:2" ht="12.5" x14ac:dyDescent="0.25">
      <c r="A413" s="71"/>
      <c r="B413" s="41"/>
    </row>
    <row r="414" spans="1:2" ht="12.5" x14ac:dyDescent="0.25">
      <c r="A414" s="71"/>
      <c r="B414" s="41"/>
    </row>
    <row r="415" spans="1:2" ht="12.5" x14ac:dyDescent="0.25">
      <c r="A415" s="71"/>
      <c r="B415" s="41"/>
    </row>
    <row r="416" spans="1:2" ht="12.5" x14ac:dyDescent="0.25">
      <c r="A416" s="71"/>
      <c r="B416" s="41"/>
    </row>
    <row r="417" spans="1:2" ht="12.5" x14ac:dyDescent="0.25">
      <c r="A417" s="71"/>
      <c r="B417" s="41"/>
    </row>
    <row r="418" spans="1:2" ht="12.5" x14ac:dyDescent="0.25">
      <c r="A418" s="71"/>
      <c r="B418" s="41"/>
    </row>
    <row r="419" spans="1:2" ht="12.5" x14ac:dyDescent="0.25">
      <c r="A419" s="71"/>
      <c r="B419" s="41"/>
    </row>
    <row r="420" spans="1:2" ht="12.5" x14ac:dyDescent="0.25">
      <c r="A420" s="71"/>
      <c r="B420" s="41"/>
    </row>
    <row r="421" spans="1:2" ht="12.5" x14ac:dyDescent="0.25">
      <c r="A421" s="71"/>
      <c r="B421" s="41"/>
    </row>
    <row r="422" spans="1:2" ht="12.5" x14ac:dyDescent="0.25">
      <c r="A422" s="71"/>
      <c r="B422" s="41"/>
    </row>
    <row r="423" spans="1:2" ht="12.5" x14ac:dyDescent="0.25">
      <c r="A423" s="71"/>
      <c r="B423" s="41"/>
    </row>
    <row r="424" spans="1:2" ht="12.5" x14ac:dyDescent="0.25">
      <c r="A424" s="71"/>
      <c r="B424" s="41"/>
    </row>
    <row r="425" spans="1:2" ht="12.5" x14ac:dyDescent="0.25">
      <c r="A425" s="71"/>
      <c r="B425" s="41"/>
    </row>
    <row r="426" spans="1:2" ht="12.5" x14ac:dyDescent="0.25">
      <c r="A426" s="71"/>
      <c r="B426" s="41"/>
    </row>
    <row r="427" spans="1:2" ht="12.5" x14ac:dyDescent="0.25">
      <c r="A427" s="71"/>
      <c r="B427" s="41"/>
    </row>
    <row r="428" spans="1:2" ht="12.5" x14ac:dyDescent="0.25">
      <c r="A428" s="71"/>
      <c r="B428" s="41"/>
    </row>
    <row r="429" spans="1:2" ht="12.5" x14ac:dyDescent="0.25">
      <c r="A429" s="71"/>
      <c r="B429" s="41"/>
    </row>
    <row r="430" spans="1:2" ht="12.5" x14ac:dyDescent="0.25">
      <c r="A430" s="71"/>
      <c r="B430" s="41"/>
    </row>
    <row r="431" spans="1:2" ht="12.5" x14ac:dyDescent="0.25">
      <c r="A431" s="71"/>
      <c r="B431" s="41"/>
    </row>
    <row r="432" spans="1:2" ht="12.5" x14ac:dyDescent="0.25">
      <c r="A432" s="71"/>
      <c r="B432" s="41"/>
    </row>
    <row r="433" spans="1:2" ht="12.5" x14ac:dyDescent="0.25">
      <c r="A433" s="71"/>
      <c r="B433" s="41"/>
    </row>
    <row r="434" spans="1:2" ht="12.5" x14ac:dyDescent="0.25">
      <c r="A434" s="71"/>
      <c r="B434" s="41"/>
    </row>
    <row r="435" spans="1:2" ht="12.5" x14ac:dyDescent="0.25">
      <c r="A435" s="71"/>
      <c r="B435" s="41"/>
    </row>
    <row r="436" spans="1:2" ht="12.5" x14ac:dyDescent="0.25">
      <c r="A436" s="71"/>
      <c r="B436" s="41"/>
    </row>
    <row r="437" spans="1:2" ht="12.5" x14ac:dyDescent="0.25">
      <c r="A437" s="71"/>
      <c r="B437" s="41"/>
    </row>
    <row r="438" spans="1:2" ht="12.5" x14ac:dyDescent="0.25">
      <c r="A438" s="71"/>
      <c r="B438" s="41"/>
    </row>
    <row r="439" spans="1:2" ht="12.5" x14ac:dyDescent="0.25">
      <c r="A439" s="71"/>
      <c r="B439" s="41"/>
    </row>
    <row r="440" spans="1:2" ht="12.5" x14ac:dyDescent="0.25">
      <c r="A440" s="71"/>
      <c r="B440" s="41"/>
    </row>
    <row r="441" spans="1:2" ht="12.5" x14ac:dyDescent="0.25">
      <c r="A441" s="71"/>
      <c r="B441" s="41"/>
    </row>
    <row r="442" spans="1:2" ht="12.5" x14ac:dyDescent="0.25">
      <c r="A442" s="71"/>
      <c r="B442" s="41"/>
    </row>
    <row r="443" spans="1:2" ht="12.5" x14ac:dyDescent="0.25">
      <c r="A443" s="71"/>
      <c r="B443" s="41"/>
    </row>
    <row r="444" spans="1:2" ht="12.5" x14ac:dyDescent="0.25">
      <c r="A444" s="71"/>
      <c r="B444" s="41"/>
    </row>
    <row r="445" spans="1:2" ht="12.5" x14ac:dyDescent="0.25">
      <c r="A445" s="71"/>
      <c r="B445" s="41"/>
    </row>
    <row r="446" spans="1:2" ht="12.5" x14ac:dyDescent="0.25">
      <c r="A446" s="71"/>
      <c r="B446" s="41"/>
    </row>
    <row r="447" spans="1:2" ht="12.5" x14ac:dyDescent="0.25">
      <c r="A447" s="71"/>
      <c r="B447" s="41"/>
    </row>
    <row r="448" spans="1:2" ht="12.5" x14ac:dyDescent="0.25">
      <c r="A448" s="71"/>
      <c r="B448" s="41"/>
    </row>
    <row r="449" spans="1:2" ht="12.5" x14ac:dyDescent="0.25">
      <c r="A449" s="71"/>
      <c r="B449" s="41"/>
    </row>
    <row r="450" spans="1:2" ht="12.5" x14ac:dyDescent="0.25">
      <c r="A450" s="71"/>
      <c r="B450" s="41"/>
    </row>
    <row r="451" spans="1:2" ht="12.5" x14ac:dyDescent="0.25">
      <c r="A451" s="71"/>
      <c r="B451" s="41"/>
    </row>
    <row r="452" spans="1:2" ht="12.5" x14ac:dyDescent="0.25">
      <c r="A452" s="71"/>
      <c r="B452" s="41"/>
    </row>
    <row r="453" spans="1:2" ht="12.5" x14ac:dyDescent="0.25">
      <c r="A453" s="71"/>
      <c r="B453" s="41"/>
    </row>
    <row r="454" spans="1:2" ht="12.5" x14ac:dyDescent="0.25">
      <c r="A454" s="71"/>
      <c r="B454" s="41"/>
    </row>
    <row r="455" spans="1:2" ht="12.5" x14ac:dyDescent="0.25">
      <c r="A455" s="71"/>
      <c r="B455" s="41"/>
    </row>
    <row r="456" spans="1:2" ht="12.5" x14ac:dyDescent="0.25">
      <c r="A456" s="71"/>
      <c r="B456" s="41"/>
    </row>
    <row r="457" spans="1:2" ht="12.5" x14ac:dyDescent="0.25">
      <c r="A457" s="71"/>
      <c r="B457" s="41"/>
    </row>
    <row r="458" spans="1:2" ht="12.5" x14ac:dyDescent="0.25">
      <c r="A458" s="71"/>
      <c r="B458" s="41"/>
    </row>
    <row r="459" spans="1:2" ht="12.5" x14ac:dyDescent="0.25">
      <c r="A459" s="71"/>
      <c r="B459" s="41"/>
    </row>
    <row r="460" spans="1:2" ht="12.5" x14ac:dyDescent="0.25">
      <c r="A460" s="71"/>
      <c r="B460" s="41"/>
    </row>
    <row r="461" spans="1:2" ht="12.5" x14ac:dyDescent="0.25">
      <c r="A461" s="71"/>
      <c r="B461" s="41"/>
    </row>
    <row r="462" spans="1:2" ht="12.5" x14ac:dyDescent="0.25">
      <c r="A462" s="71"/>
      <c r="B462" s="41"/>
    </row>
    <row r="463" spans="1:2" ht="12.5" x14ac:dyDescent="0.25">
      <c r="A463" s="71"/>
      <c r="B463" s="41"/>
    </row>
    <row r="464" spans="1:2" ht="12.5" x14ac:dyDescent="0.25">
      <c r="A464" s="71"/>
      <c r="B464" s="41"/>
    </row>
    <row r="465" spans="1:2" ht="12.5" x14ac:dyDescent="0.25">
      <c r="A465" s="71"/>
      <c r="B465" s="41"/>
    </row>
    <row r="466" spans="1:2" ht="12.5" x14ac:dyDescent="0.25">
      <c r="A466" s="71"/>
      <c r="B466" s="41"/>
    </row>
    <row r="467" spans="1:2" ht="12.5" x14ac:dyDescent="0.25">
      <c r="A467" s="71"/>
      <c r="B467" s="41"/>
    </row>
    <row r="468" spans="1:2" ht="12.5" x14ac:dyDescent="0.25">
      <c r="A468" s="71"/>
      <c r="B468" s="41"/>
    </row>
    <row r="469" spans="1:2" ht="12.5" x14ac:dyDescent="0.25">
      <c r="A469" s="71"/>
      <c r="B469" s="41"/>
    </row>
    <row r="470" spans="1:2" ht="12.5" x14ac:dyDescent="0.25">
      <c r="A470" s="71"/>
      <c r="B470" s="41"/>
    </row>
    <row r="471" spans="1:2" ht="12.5" x14ac:dyDescent="0.25">
      <c r="A471" s="71"/>
      <c r="B471" s="41"/>
    </row>
    <row r="472" spans="1:2" ht="12.5" x14ac:dyDescent="0.25">
      <c r="A472" s="71"/>
      <c r="B472" s="41"/>
    </row>
    <row r="473" spans="1:2" ht="12.5" x14ac:dyDescent="0.25">
      <c r="A473" s="71"/>
      <c r="B473" s="41"/>
    </row>
    <row r="474" spans="1:2" ht="12.5" x14ac:dyDescent="0.25">
      <c r="A474" s="71"/>
      <c r="B474" s="41"/>
    </row>
    <row r="475" spans="1:2" ht="12.5" x14ac:dyDescent="0.25">
      <c r="A475" s="71"/>
      <c r="B475" s="41"/>
    </row>
    <row r="476" spans="1:2" ht="12.5" x14ac:dyDescent="0.25">
      <c r="A476" s="71"/>
      <c r="B476" s="41"/>
    </row>
    <row r="477" spans="1:2" ht="12.5" x14ac:dyDescent="0.25">
      <c r="A477" s="71"/>
      <c r="B477" s="41"/>
    </row>
    <row r="478" spans="1:2" ht="12.5" x14ac:dyDescent="0.25">
      <c r="A478" s="71"/>
      <c r="B478" s="41"/>
    </row>
    <row r="479" spans="1:2" ht="12.5" x14ac:dyDescent="0.25">
      <c r="A479" s="71"/>
      <c r="B479" s="41"/>
    </row>
    <row r="480" spans="1:2" ht="12.5" x14ac:dyDescent="0.25">
      <c r="A480" s="71"/>
      <c r="B480" s="41"/>
    </row>
    <row r="481" spans="1:2" ht="12.5" x14ac:dyDescent="0.25">
      <c r="A481" s="71"/>
      <c r="B481" s="41"/>
    </row>
    <row r="482" spans="1:2" ht="12.5" x14ac:dyDescent="0.25">
      <c r="A482" s="71"/>
      <c r="B482" s="41"/>
    </row>
    <row r="483" spans="1:2" ht="12.5" x14ac:dyDescent="0.25">
      <c r="A483" s="71"/>
      <c r="B483" s="41"/>
    </row>
    <row r="484" spans="1:2" ht="12.5" x14ac:dyDescent="0.25">
      <c r="A484" s="71"/>
      <c r="B484" s="41"/>
    </row>
    <row r="485" spans="1:2" ht="12.5" x14ac:dyDescent="0.25">
      <c r="A485" s="71"/>
      <c r="B485" s="41"/>
    </row>
    <row r="486" spans="1:2" ht="12.5" x14ac:dyDescent="0.25">
      <c r="A486" s="71"/>
      <c r="B486" s="41"/>
    </row>
    <row r="487" spans="1:2" ht="12.5" x14ac:dyDescent="0.25">
      <c r="A487" s="71"/>
      <c r="B487" s="41"/>
    </row>
    <row r="488" spans="1:2" ht="12.5" x14ac:dyDescent="0.25">
      <c r="A488" s="71"/>
      <c r="B488" s="41"/>
    </row>
    <row r="489" spans="1:2" ht="12.5" x14ac:dyDescent="0.25">
      <c r="A489" s="71"/>
      <c r="B489" s="41"/>
    </row>
    <row r="490" spans="1:2" ht="12.5" x14ac:dyDescent="0.25">
      <c r="A490" s="71"/>
      <c r="B490" s="41"/>
    </row>
    <row r="491" spans="1:2" ht="12.5" x14ac:dyDescent="0.25">
      <c r="A491" s="71"/>
      <c r="B491" s="41"/>
    </row>
    <row r="492" spans="1:2" ht="12.5" x14ac:dyDescent="0.25">
      <c r="A492" s="71"/>
      <c r="B492" s="41"/>
    </row>
    <row r="493" spans="1:2" ht="12.5" x14ac:dyDescent="0.25">
      <c r="A493" s="71"/>
      <c r="B493" s="41"/>
    </row>
    <row r="494" spans="1:2" ht="12.5" x14ac:dyDescent="0.25">
      <c r="A494" s="71"/>
      <c r="B494" s="41"/>
    </row>
    <row r="495" spans="1:2" ht="12.5" x14ac:dyDescent="0.25">
      <c r="A495" s="71"/>
      <c r="B495" s="41"/>
    </row>
    <row r="496" spans="1:2" ht="12.5" x14ac:dyDescent="0.25">
      <c r="A496" s="71"/>
      <c r="B496" s="41"/>
    </row>
    <row r="497" spans="1:2" ht="12.5" x14ac:dyDescent="0.25">
      <c r="A497" s="71"/>
      <c r="B497" s="41"/>
    </row>
    <row r="498" spans="1:2" ht="12.5" x14ac:dyDescent="0.25">
      <c r="A498" s="71"/>
      <c r="B498" s="41"/>
    </row>
    <row r="499" spans="1:2" ht="12.5" x14ac:dyDescent="0.25">
      <c r="A499" s="71"/>
      <c r="B499" s="41"/>
    </row>
    <row r="500" spans="1:2" ht="12.5" x14ac:dyDescent="0.25">
      <c r="A500" s="71"/>
      <c r="B500" s="41"/>
    </row>
    <row r="501" spans="1:2" ht="12.5" x14ac:dyDescent="0.25">
      <c r="A501" s="71"/>
      <c r="B501" s="41"/>
    </row>
    <row r="502" spans="1:2" ht="12.5" x14ac:dyDescent="0.25">
      <c r="A502" s="71"/>
      <c r="B502" s="41"/>
    </row>
    <row r="503" spans="1:2" ht="12.5" x14ac:dyDescent="0.25">
      <c r="A503" s="71"/>
      <c r="B503" s="41"/>
    </row>
    <row r="504" spans="1:2" ht="12.5" x14ac:dyDescent="0.25">
      <c r="A504" s="71"/>
      <c r="B504" s="41"/>
    </row>
    <row r="505" spans="1:2" ht="12.5" x14ac:dyDescent="0.25">
      <c r="A505" s="71"/>
      <c r="B505" s="41"/>
    </row>
    <row r="506" spans="1:2" ht="12.5" x14ac:dyDescent="0.25">
      <c r="A506" s="71"/>
      <c r="B506" s="41"/>
    </row>
    <row r="507" spans="1:2" ht="12.5" x14ac:dyDescent="0.25">
      <c r="A507" s="71"/>
      <c r="B507" s="41"/>
    </row>
    <row r="508" spans="1:2" ht="12.5" x14ac:dyDescent="0.25">
      <c r="A508" s="71"/>
      <c r="B508" s="41"/>
    </row>
    <row r="509" spans="1:2" ht="12.5" x14ac:dyDescent="0.25">
      <c r="A509" s="71"/>
      <c r="B509" s="41"/>
    </row>
    <row r="510" spans="1:2" ht="12.5" x14ac:dyDescent="0.25">
      <c r="A510" s="71"/>
      <c r="B510" s="41"/>
    </row>
    <row r="511" spans="1:2" ht="12.5" x14ac:dyDescent="0.25">
      <c r="A511" s="71"/>
      <c r="B511" s="41"/>
    </row>
    <row r="512" spans="1:2" ht="12.5" x14ac:dyDescent="0.25">
      <c r="A512" s="71"/>
      <c r="B512" s="41"/>
    </row>
    <row r="513" spans="1:2" ht="12.5" x14ac:dyDescent="0.25">
      <c r="A513" s="71"/>
      <c r="B513" s="41"/>
    </row>
    <row r="514" spans="1:2" ht="12.5" x14ac:dyDescent="0.25">
      <c r="A514" s="71"/>
      <c r="B514" s="41"/>
    </row>
    <row r="515" spans="1:2" ht="12.5" x14ac:dyDescent="0.25">
      <c r="A515" s="71"/>
      <c r="B515" s="41"/>
    </row>
    <row r="516" spans="1:2" ht="12.5" x14ac:dyDescent="0.25">
      <c r="A516" s="71"/>
      <c r="B516" s="41"/>
    </row>
    <row r="517" spans="1:2" ht="12.5" x14ac:dyDescent="0.25">
      <c r="A517" s="71"/>
      <c r="B517" s="41"/>
    </row>
    <row r="518" spans="1:2" ht="12.5" x14ac:dyDescent="0.25">
      <c r="A518" s="71"/>
      <c r="B518" s="41"/>
    </row>
    <row r="519" spans="1:2" ht="12.5" x14ac:dyDescent="0.25">
      <c r="A519" s="71"/>
      <c r="B519" s="41"/>
    </row>
    <row r="520" spans="1:2" ht="12.5" x14ac:dyDescent="0.25">
      <c r="A520" s="71"/>
      <c r="B520" s="41"/>
    </row>
    <row r="521" spans="1:2" ht="12.5" x14ac:dyDescent="0.25">
      <c r="A521" s="71"/>
      <c r="B521" s="41"/>
    </row>
    <row r="522" spans="1:2" ht="12.5" x14ac:dyDescent="0.25">
      <c r="A522" s="71"/>
      <c r="B522" s="41"/>
    </row>
    <row r="523" spans="1:2" ht="12.5" x14ac:dyDescent="0.25">
      <c r="A523" s="71"/>
      <c r="B523" s="41"/>
    </row>
    <row r="524" spans="1:2" ht="12.5" x14ac:dyDescent="0.25">
      <c r="A524" s="71"/>
      <c r="B524" s="41"/>
    </row>
    <row r="525" spans="1:2" ht="12.5" x14ac:dyDescent="0.25">
      <c r="A525" s="71"/>
      <c r="B525" s="41"/>
    </row>
    <row r="526" spans="1:2" ht="12.5" x14ac:dyDescent="0.25">
      <c r="A526" s="71"/>
      <c r="B526" s="41"/>
    </row>
    <row r="527" spans="1:2" ht="12.5" x14ac:dyDescent="0.25">
      <c r="A527" s="71"/>
      <c r="B527" s="41"/>
    </row>
    <row r="528" spans="1:2" ht="12.5" x14ac:dyDescent="0.25">
      <c r="A528" s="71"/>
      <c r="B528" s="41"/>
    </row>
    <row r="529" spans="1:2" ht="12.5" x14ac:dyDescent="0.25">
      <c r="A529" s="71"/>
      <c r="B529" s="41"/>
    </row>
    <row r="530" spans="1:2" ht="12.5" x14ac:dyDescent="0.25">
      <c r="A530" s="71"/>
      <c r="B530" s="41"/>
    </row>
    <row r="531" spans="1:2" ht="12.5" x14ac:dyDescent="0.25">
      <c r="A531" s="71"/>
      <c r="B531" s="41"/>
    </row>
    <row r="532" spans="1:2" ht="12.5" x14ac:dyDescent="0.25">
      <c r="A532" s="71"/>
      <c r="B532" s="41"/>
    </row>
    <row r="533" spans="1:2" ht="12.5" x14ac:dyDescent="0.25">
      <c r="A533" s="71"/>
      <c r="B533" s="41"/>
    </row>
    <row r="534" spans="1:2" ht="12.5" x14ac:dyDescent="0.25">
      <c r="A534" s="71"/>
      <c r="B534" s="41"/>
    </row>
    <row r="535" spans="1:2" ht="12.5" x14ac:dyDescent="0.25">
      <c r="A535" s="71"/>
      <c r="B535" s="41"/>
    </row>
    <row r="536" spans="1:2" ht="12.5" x14ac:dyDescent="0.25">
      <c r="A536" s="71"/>
      <c r="B536" s="41"/>
    </row>
    <row r="537" spans="1:2" ht="12.5" x14ac:dyDescent="0.25">
      <c r="A537" s="71"/>
      <c r="B537" s="41"/>
    </row>
    <row r="538" spans="1:2" ht="12.5" x14ac:dyDescent="0.25">
      <c r="A538" s="71"/>
      <c r="B538" s="41"/>
    </row>
    <row r="539" spans="1:2" ht="12.5" x14ac:dyDescent="0.25">
      <c r="A539" s="71"/>
      <c r="B539" s="41"/>
    </row>
    <row r="540" spans="1:2" ht="12.5" x14ac:dyDescent="0.25">
      <c r="A540" s="71"/>
      <c r="B540" s="41"/>
    </row>
    <row r="541" spans="1:2" ht="12.5" x14ac:dyDescent="0.25">
      <c r="A541" s="71"/>
      <c r="B541" s="41"/>
    </row>
    <row r="542" spans="1:2" ht="12.5" x14ac:dyDescent="0.25">
      <c r="A542" s="71"/>
      <c r="B542" s="41"/>
    </row>
    <row r="543" spans="1:2" ht="12.5" x14ac:dyDescent="0.25">
      <c r="A543" s="71"/>
      <c r="B543" s="41"/>
    </row>
    <row r="544" spans="1:2" ht="12.5" x14ac:dyDescent="0.25">
      <c r="A544" s="71"/>
      <c r="B544" s="41"/>
    </row>
    <row r="545" spans="1:2" ht="12.5" x14ac:dyDescent="0.25">
      <c r="A545" s="71"/>
      <c r="B545" s="41"/>
    </row>
    <row r="546" spans="1:2" ht="12.5" x14ac:dyDescent="0.25">
      <c r="A546" s="71"/>
      <c r="B546" s="41"/>
    </row>
    <row r="547" spans="1:2" ht="12.5" x14ac:dyDescent="0.25">
      <c r="A547" s="71"/>
      <c r="B547" s="41"/>
    </row>
    <row r="548" spans="1:2" ht="12.5" x14ac:dyDescent="0.25">
      <c r="A548" s="71"/>
      <c r="B548" s="41"/>
    </row>
    <row r="549" spans="1:2" ht="12.5" x14ac:dyDescent="0.25">
      <c r="A549" s="71"/>
      <c r="B549" s="41"/>
    </row>
    <row r="550" spans="1:2" ht="12.5" x14ac:dyDescent="0.25">
      <c r="A550" s="71"/>
      <c r="B550" s="41"/>
    </row>
    <row r="551" spans="1:2" ht="12.5" x14ac:dyDescent="0.25">
      <c r="A551" s="71"/>
      <c r="B551" s="41"/>
    </row>
    <row r="552" spans="1:2" ht="12.5" x14ac:dyDescent="0.25">
      <c r="A552" s="71"/>
      <c r="B552" s="41"/>
    </row>
    <row r="553" spans="1:2" ht="12.5" x14ac:dyDescent="0.25">
      <c r="A553" s="71"/>
      <c r="B553" s="41"/>
    </row>
    <row r="554" spans="1:2" ht="12.5" x14ac:dyDescent="0.25">
      <c r="A554" s="71"/>
      <c r="B554" s="41"/>
    </row>
    <row r="555" spans="1:2" ht="12.5" x14ac:dyDescent="0.25">
      <c r="A555" s="71"/>
      <c r="B555" s="41"/>
    </row>
    <row r="556" spans="1:2" ht="12.5" x14ac:dyDescent="0.25">
      <c r="A556" s="71"/>
      <c r="B556" s="41"/>
    </row>
    <row r="557" spans="1:2" ht="12.5" x14ac:dyDescent="0.25">
      <c r="A557" s="71"/>
      <c r="B557" s="41"/>
    </row>
    <row r="558" spans="1:2" ht="12.5" x14ac:dyDescent="0.25">
      <c r="A558" s="71"/>
      <c r="B558" s="41"/>
    </row>
    <row r="559" spans="1:2" ht="12.5" x14ac:dyDescent="0.25">
      <c r="A559" s="71"/>
      <c r="B559" s="41"/>
    </row>
    <row r="560" spans="1:2" ht="12.5" x14ac:dyDescent="0.25">
      <c r="A560" s="71"/>
      <c r="B560" s="41"/>
    </row>
    <row r="561" spans="1:2" ht="12.5" x14ac:dyDescent="0.25">
      <c r="A561" s="71"/>
      <c r="B561" s="41"/>
    </row>
    <row r="562" spans="1:2" ht="12.5" x14ac:dyDescent="0.25">
      <c r="A562" s="71"/>
      <c r="B562" s="41"/>
    </row>
    <row r="563" spans="1:2" ht="12.5" x14ac:dyDescent="0.25">
      <c r="A563" s="71"/>
      <c r="B563" s="41"/>
    </row>
    <row r="564" spans="1:2" ht="12.5" x14ac:dyDescent="0.25">
      <c r="A564" s="71"/>
      <c r="B564" s="41"/>
    </row>
    <row r="565" spans="1:2" ht="12.5" x14ac:dyDescent="0.25">
      <c r="A565" s="71"/>
      <c r="B565" s="41"/>
    </row>
    <row r="566" spans="1:2" ht="12.5" x14ac:dyDescent="0.25">
      <c r="A566" s="71"/>
      <c r="B566" s="41"/>
    </row>
    <row r="567" spans="1:2" ht="12.5" x14ac:dyDescent="0.25">
      <c r="A567" s="71"/>
      <c r="B567" s="41"/>
    </row>
    <row r="568" spans="1:2" ht="12.5" x14ac:dyDescent="0.25">
      <c r="A568" s="71"/>
      <c r="B568" s="41"/>
    </row>
    <row r="569" spans="1:2" ht="12.5" x14ac:dyDescent="0.25">
      <c r="A569" s="71"/>
      <c r="B569" s="41"/>
    </row>
    <row r="570" spans="1:2" ht="12.5" x14ac:dyDescent="0.25">
      <c r="A570" s="71"/>
      <c r="B570" s="41"/>
    </row>
    <row r="571" spans="1:2" ht="12.5" x14ac:dyDescent="0.25">
      <c r="A571" s="71"/>
      <c r="B571" s="41"/>
    </row>
    <row r="572" spans="1:2" ht="12.5" x14ac:dyDescent="0.25">
      <c r="A572" s="71"/>
      <c r="B572" s="41"/>
    </row>
    <row r="573" spans="1:2" ht="12.5" x14ac:dyDescent="0.25">
      <c r="A573" s="71"/>
      <c r="B573" s="41"/>
    </row>
    <row r="574" spans="1:2" ht="12.5" x14ac:dyDescent="0.25">
      <c r="A574" s="71"/>
      <c r="B574" s="41"/>
    </row>
    <row r="575" spans="1:2" ht="12.5" x14ac:dyDescent="0.25">
      <c r="A575" s="71"/>
      <c r="B575" s="41"/>
    </row>
    <row r="576" spans="1:2" ht="12.5" x14ac:dyDescent="0.25">
      <c r="A576" s="71"/>
      <c r="B576" s="41"/>
    </row>
    <row r="577" spans="1:2" ht="12.5" x14ac:dyDescent="0.25">
      <c r="A577" s="71"/>
      <c r="B577" s="41"/>
    </row>
    <row r="578" spans="1:2" ht="12.5" x14ac:dyDescent="0.25">
      <c r="A578" s="71"/>
      <c r="B578" s="41"/>
    </row>
    <row r="579" spans="1:2" ht="12.5" x14ac:dyDescent="0.25">
      <c r="A579" s="71"/>
      <c r="B579" s="41"/>
    </row>
    <row r="580" spans="1:2" ht="12.5" x14ac:dyDescent="0.25">
      <c r="A580" s="71"/>
      <c r="B580" s="41"/>
    </row>
    <row r="581" spans="1:2" ht="12.5" x14ac:dyDescent="0.25">
      <c r="A581" s="71"/>
      <c r="B581" s="41"/>
    </row>
    <row r="582" spans="1:2" ht="12.5" x14ac:dyDescent="0.25">
      <c r="A582" s="71"/>
      <c r="B582" s="41"/>
    </row>
    <row r="583" spans="1:2" ht="12.5" x14ac:dyDescent="0.25">
      <c r="A583" s="71"/>
      <c r="B583" s="41"/>
    </row>
    <row r="584" spans="1:2" ht="12.5" x14ac:dyDescent="0.25">
      <c r="A584" s="71"/>
      <c r="B584" s="41"/>
    </row>
    <row r="585" spans="1:2" ht="12.5" x14ac:dyDescent="0.25">
      <c r="A585" s="71"/>
      <c r="B585" s="41"/>
    </row>
    <row r="586" spans="1:2" ht="12.5" x14ac:dyDescent="0.25">
      <c r="A586" s="71"/>
      <c r="B586" s="41"/>
    </row>
    <row r="587" spans="1:2" ht="12.5" x14ac:dyDescent="0.25">
      <c r="A587" s="71"/>
      <c r="B587" s="41"/>
    </row>
    <row r="588" spans="1:2" ht="12.5" x14ac:dyDescent="0.25">
      <c r="A588" s="71"/>
      <c r="B588" s="41"/>
    </row>
    <row r="589" spans="1:2" ht="12.5" x14ac:dyDescent="0.25">
      <c r="A589" s="71"/>
      <c r="B589" s="41"/>
    </row>
    <row r="590" spans="1:2" ht="12.5" x14ac:dyDescent="0.25">
      <c r="A590" s="71"/>
      <c r="B590" s="41"/>
    </row>
    <row r="591" spans="1:2" ht="12.5" x14ac:dyDescent="0.25">
      <c r="A591" s="71"/>
      <c r="B591" s="41"/>
    </row>
    <row r="592" spans="1:2" ht="12.5" x14ac:dyDescent="0.25">
      <c r="A592" s="71"/>
      <c r="B592" s="41"/>
    </row>
    <row r="593" spans="1:2" ht="12.5" x14ac:dyDescent="0.25">
      <c r="A593" s="71"/>
      <c r="B593" s="41"/>
    </row>
    <row r="594" spans="1:2" ht="12.5" x14ac:dyDescent="0.25">
      <c r="A594" s="71"/>
      <c r="B594" s="41"/>
    </row>
    <row r="595" spans="1:2" ht="12.5" x14ac:dyDescent="0.25">
      <c r="A595" s="71"/>
      <c r="B595" s="41"/>
    </row>
    <row r="596" spans="1:2" ht="12.5" x14ac:dyDescent="0.25">
      <c r="A596" s="71"/>
      <c r="B596" s="41"/>
    </row>
    <row r="597" spans="1:2" ht="12.5" x14ac:dyDescent="0.25">
      <c r="A597" s="71"/>
      <c r="B597" s="41"/>
    </row>
    <row r="598" spans="1:2" ht="12.5" x14ac:dyDescent="0.25">
      <c r="A598" s="71"/>
      <c r="B598" s="41"/>
    </row>
    <row r="599" spans="1:2" ht="12.5" x14ac:dyDescent="0.25">
      <c r="A599" s="71"/>
      <c r="B599" s="41"/>
    </row>
    <row r="600" spans="1:2" ht="12.5" x14ac:dyDescent="0.25">
      <c r="A600" s="71"/>
      <c r="B600" s="41"/>
    </row>
    <row r="601" spans="1:2" ht="12.5" x14ac:dyDescent="0.25">
      <c r="A601" s="71"/>
      <c r="B601" s="41"/>
    </row>
    <row r="602" spans="1:2" ht="12.5" x14ac:dyDescent="0.25">
      <c r="A602" s="71"/>
      <c r="B602" s="41"/>
    </row>
    <row r="603" spans="1:2" ht="12.5" x14ac:dyDescent="0.25">
      <c r="A603" s="71"/>
      <c r="B603" s="41"/>
    </row>
    <row r="604" spans="1:2" ht="12.5" x14ac:dyDescent="0.25">
      <c r="A604" s="71"/>
      <c r="B604" s="41"/>
    </row>
    <row r="605" spans="1:2" ht="12.5" x14ac:dyDescent="0.25">
      <c r="A605" s="71"/>
      <c r="B605" s="41"/>
    </row>
    <row r="606" spans="1:2" ht="12.5" x14ac:dyDescent="0.25">
      <c r="A606" s="71"/>
      <c r="B606" s="41"/>
    </row>
    <row r="607" spans="1:2" ht="12.5" x14ac:dyDescent="0.25">
      <c r="A607" s="71"/>
      <c r="B607" s="41"/>
    </row>
    <row r="608" spans="1:2" ht="12.5" x14ac:dyDescent="0.25">
      <c r="A608" s="71"/>
      <c r="B608" s="41"/>
    </row>
    <row r="609" spans="1:2" ht="12.5" x14ac:dyDescent="0.25">
      <c r="A609" s="71"/>
      <c r="B609" s="41"/>
    </row>
    <row r="610" spans="1:2" ht="12.5" x14ac:dyDescent="0.25">
      <c r="A610" s="71"/>
      <c r="B610" s="41"/>
    </row>
    <row r="611" spans="1:2" ht="12.5" x14ac:dyDescent="0.25">
      <c r="A611" s="71"/>
      <c r="B611" s="41"/>
    </row>
    <row r="612" spans="1:2" ht="12.5" x14ac:dyDescent="0.25">
      <c r="A612" s="71"/>
      <c r="B612" s="41"/>
    </row>
    <row r="613" spans="1:2" ht="12.5" x14ac:dyDescent="0.25">
      <c r="A613" s="71"/>
      <c r="B613" s="41"/>
    </row>
    <row r="614" spans="1:2" ht="12.5" x14ac:dyDescent="0.25">
      <c r="A614" s="71"/>
      <c r="B614" s="41"/>
    </row>
    <row r="615" spans="1:2" ht="12.5" x14ac:dyDescent="0.25">
      <c r="A615" s="71"/>
      <c r="B615" s="41"/>
    </row>
    <row r="616" spans="1:2" ht="12.5" x14ac:dyDescent="0.25">
      <c r="A616" s="71"/>
      <c r="B616" s="41"/>
    </row>
    <row r="617" spans="1:2" ht="12.5" x14ac:dyDescent="0.25">
      <c r="A617" s="71"/>
      <c r="B617" s="41"/>
    </row>
    <row r="618" spans="1:2" ht="12.5" x14ac:dyDescent="0.25">
      <c r="A618" s="71"/>
      <c r="B618" s="41"/>
    </row>
    <row r="619" spans="1:2" ht="12.5" x14ac:dyDescent="0.25">
      <c r="A619" s="71"/>
      <c r="B619" s="41"/>
    </row>
    <row r="620" spans="1:2" ht="12.5" x14ac:dyDescent="0.25">
      <c r="A620" s="71"/>
      <c r="B620" s="41"/>
    </row>
    <row r="621" spans="1:2" ht="12.5" x14ac:dyDescent="0.25">
      <c r="A621" s="71"/>
      <c r="B621" s="41"/>
    </row>
    <row r="622" spans="1:2" ht="12.5" x14ac:dyDescent="0.25">
      <c r="A622" s="71"/>
      <c r="B622" s="41"/>
    </row>
    <row r="623" spans="1:2" ht="12.5" x14ac:dyDescent="0.25">
      <c r="A623" s="71"/>
      <c r="B623" s="41"/>
    </row>
    <row r="624" spans="1:2" ht="12.5" x14ac:dyDescent="0.25">
      <c r="A624" s="71"/>
      <c r="B624" s="41"/>
    </row>
    <row r="625" spans="1:2" ht="12.5" x14ac:dyDescent="0.25">
      <c r="A625" s="71"/>
      <c r="B625" s="41"/>
    </row>
    <row r="626" spans="1:2" ht="12.5" x14ac:dyDescent="0.25">
      <c r="A626" s="71"/>
      <c r="B626" s="41"/>
    </row>
    <row r="627" spans="1:2" ht="12.5" x14ac:dyDescent="0.25">
      <c r="A627" s="71"/>
      <c r="B627" s="41"/>
    </row>
    <row r="628" spans="1:2" ht="12.5" x14ac:dyDescent="0.25">
      <c r="A628" s="71"/>
      <c r="B628" s="41"/>
    </row>
    <row r="629" spans="1:2" ht="12.5" x14ac:dyDescent="0.25">
      <c r="A629" s="71"/>
      <c r="B629" s="41"/>
    </row>
    <row r="630" spans="1:2" ht="12.5" x14ac:dyDescent="0.25">
      <c r="A630" s="71"/>
      <c r="B630" s="41"/>
    </row>
    <row r="631" spans="1:2" ht="12.5" x14ac:dyDescent="0.25">
      <c r="A631" s="71"/>
      <c r="B631" s="41"/>
    </row>
    <row r="632" spans="1:2" ht="12.5" x14ac:dyDescent="0.25">
      <c r="A632" s="71"/>
      <c r="B632" s="41"/>
    </row>
    <row r="633" spans="1:2" ht="12.5" x14ac:dyDescent="0.25">
      <c r="A633" s="71"/>
      <c r="B633" s="41"/>
    </row>
    <row r="634" spans="1:2" ht="12.5" x14ac:dyDescent="0.25">
      <c r="A634" s="71"/>
      <c r="B634" s="41"/>
    </row>
    <row r="635" spans="1:2" ht="12.5" x14ac:dyDescent="0.25">
      <c r="A635" s="71"/>
      <c r="B635" s="41"/>
    </row>
    <row r="636" spans="1:2" ht="12.5" x14ac:dyDescent="0.25">
      <c r="A636" s="71"/>
      <c r="B636" s="41"/>
    </row>
    <row r="637" spans="1:2" ht="12.5" x14ac:dyDescent="0.25">
      <c r="A637" s="71"/>
      <c r="B637" s="41"/>
    </row>
    <row r="638" spans="1:2" ht="12.5" x14ac:dyDescent="0.25">
      <c r="A638" s="71"/>
      <c r="B638" s="41"/>
    </row>
    <row r="639" spans="1:2" ht="12.5" x14ac:dyDescent="0.25">
      <c r="A639" s="71"/>
      <c r="B639" s="41"/>
    </row>
    <row r="640" spans="1:2" ht="12.5" x14ac:dyDescent="0.25">
      <c r="A640" s="71"/>
      <c r="B640" s="41"/>
    </row>
    <row r="641" spans="1:2" ht="12.5" x14ac:dyDescent="0.25">
      <c r="A641" s="71"/>
      <c r="B641" s="41"/>
    </row>
    <row r="642" spans="1:2" ht="12.5" x14ac:dyDescent="0.25">
      <c r="A642" s="71"/>
      <c r="B642" s="41"/>
    </row>
    <row r="643" spans="1:2" ht="12.5" x14ac:dyDescent="0.25">
      <c r="A643" s="71"/>
      <c r="B643" s="41"/>
    </row>
    <row r="644" spans="1:2" ht="12.5" x14ac:dyDescent="0.25">
      <c r="A644" s="71"/>
      <c r="B644" s="41"/>
    </row>
    <row r="645" spans="1:2" ht="12.5" x14ac:dyDescent="0.25">
      <c r="A645" s="71"/>
      <c r="B645" s="41"/>
    </row>
    <row r="646" spans="1:2" ht="12.5" x14ac:dyDescent="0.25">
      <c r="A646" s="71"/>
      <c r="B646" s="41"/>
    </row>
    <row r="647" spans="1:2" ht="12.5" x14ac:dyDescent="0.25">
      <c r="A647" s="71"/>
      <c r="B647" s="41"/>
    </row>
    <row r="648" spans="1:2" ht="12.5" x14ac:dyDescent="0.25">
      <c r="A648" s="71"/>
      <c r="B648" s="41"/>
    </row>
    <row r="649" spans="1:2" ht="12.5" x14ac:dyDescent="0.25">
      <c r="A649" s="71"/>
      <c r="B649" s="41"/>
    </row>
    <row r="650" spans="1:2" ht="12.5" x14ac:dyDescent="0.25">
      <c r="A650" s="71"/>
      <c r="B650" s="41"/>
    </row>
    <row r="651" spans="1:2" ht="12.5" x14ac:dyDescent="0.25">
      <c r="A651" s="71"/>
      <c r="B651" s="41"/>
    </row>
    <row r="652" spans="1:2" ht="12.5" x14ac:dyDescent="0.25">
      <c r="A652" s="71"/>
      <c r="B652" s="41"/>
    </row>
    <row r="653" spans="1:2" ht="12.5" x14ac:dyDescent="0.25">
      <c r="A653" s="71"/>
      <c r="B653" s="41"/>
    </row>
    <row r="654" spans="1:2" ht="12.5" x14ac:dyDescent="0.25">
      <c r="A654" s="71"/>
      <c r="B654" s="41"/>
    </row>
    <row r="655" spans="1:2" ht="12.5" x14ac:dyDescent="0.25">
      <c r="A655" s="71"/>
      <c r="B655" s="41"/>
    </row>
    <row r="656" spans="1:2" ht="12.5" x14ac:dyDescent="0.25">
      <c r="A656" s="71"/>
      <c r="B656" s="41"/>
    </row>
    <row r="657" spans="1:2" ht="12.5" x14ac:dyDescent="0.25">
      <c r="A657" s="71"/>
      <c r="B657" s="41"/>
    </row>
    <row r="658" spans="1:2" ht="12.5" x14ac:dyDescent="0.25">
      <c r="A658" s="71"/>
      <c r="B658" s="41"/>
    </row>
    <row r="659" spans="1:2" ht="12.5" x14ac:dyDescent="0.25">
      <c r="A659" s="71"/>
      <c r="B659" s="41"/>
    </row>
    <row r="660" spans="1:2" ht="12.5" x14ac:dyDescent="0.25">
      <c r="A660" s="71"/>
      <c r="B660" s="41"/>
    </row>
    <row r="661" spans="1:2" ht="12.5" x14ac:dyDescent="0.25">
      <c r="A661" s="71"/>
      <c r="B661" s="41"/>
    </row>
    <row r="662" spans="1:2" ht="12.5" x14ac:dyDescent="0.25">
      <c r="A662" s="71"/>
      <c r="B662" s="41"/>
    </row>
    <row r="663" spans="1:2" ht="12.5" x14ac:dyDescent="0.25">
      <c r="A663" s="71"/>
      <c r="B663" s="41"/>
    </row>
    <row r="664" spans="1:2" ht="12.5" x14ac:dyDescent="0.25">
      <c r="A664" s="71"/>
      <c r="B664" s="41"/>
    </row>
    <row r="665" spans="1:2" ht="12.5" x14ac:dyDescent="0.25">
      <c r="A665" s="71"/>
      <c r="B665" s="41"/>
    </row>
    <row r="666" spans="1:2" ht="12.5" x14ac:dyDescent="0.25">
      <c r="A666" s="71"/>
      <c r="B666" s="41"/>
    </row>
    <row r="667" spans="1:2" ht="12.5" x14ac:dyDescent="0.25">
      <c r="A667" s="71"/>
      <c r="B667" s="41"/>
    </row>
    <row r="668" spans="1:2" ht="12.5" x14ac:dyDescent="0.25">
      <c r="A668" s="71"/>
      <c r="B668" s="41"/>
    </row>
    <row r="669" spans="1:2" ht="12.5" x14ac:dyDescent="0.25">
      <c r="A669" s="71"/>
      <c r="B669" s="41"/>
    </row>
    <row r="670" spans="1:2" ht="12.5" x14ac:dyDescent="0.25">
      <c r="A670" s="71"/>
      <c r="B670" s="41"/>
    </row>
    <row r="671" spans="1:2" ht="12.5" x14ac:dyDescent="0.25">
      <c r="A671" s="71"/>
      <c r="B671" s="41"/>
    </row>
    <row r="672" spans="1:2" ht="12.5" x14ac:dyDescent="0.25">
      <c r="A672" s="71"/>
      <c r="B672" s="41"/>
    </row>
    <row r="673" spans="1:2" ht="12.5" x14ac:dyDescent="0.25">
      <c r="A673" s="71"/>
      <c r="B673" s="41"/>
    </row>
    <row r="674" spans="1:2" ht="12.5" x14ac:dyDescent="0.25">
      <c r="A674" s="71"/>
      <c r="B674" s="41"/>
    </row>
    <row r="675" spans="1:2" ht="12.5" x14ac:dyDescent="0.25">
      <c r="A675" s="71"/>
      <c r="B675" s="41"/>
    </row>
    <row r="676" spans="1:2" ht="12.5" x14ac:dyDescent="0.25">
      <c r="A676" s="71"/>
      <c r="B676" s="41"/>
    </row>
    <row r="677" spans="1:2" ht="12.5" x14ac:dyDescent="0.25">
      <c r="A677" s="71"/>
      <c r="B677" s="41"/>
    </row>
    <row r="678" spans="1:2" ht="12.5" x14ac:dyDescent="0.25">
      <c r="A678" s="71"/>
      <c r="B678" s="41"/>
    </row>
    <row r="679" spans="1:2" ht="12.5" x14ac:dyDescent="0.25">
      <c r="A679" s="71"/>
      <c r="B679" s="41"/>
    </row>
    <row r="680" spans="1:2" ht="12.5" x14ac:dyDescent="0.25">
      <c r="A680" s="71"/>
      <c r="B680" s="41"/>
    </row>
    <row r="681" spans="1:2" ht="12.5" x14ac:dyDescent="0.25">
      <c r="A681" s="71"/>
      <c r="B681" s="41"/>
    </row>
    <row r="682" spans="1:2" ht="12.5" x14ac:dyDescent="0.25">
      <c r="A682" s="71"/>
      <c r="B682" s="41"/>
    </row>
    <row r="683" spans="1:2" ht="12.5" x14ac:dyDescent="0.25">
      <c r="A683" s="71"/>
      <c r="B683" s="41"/>
    </row>
    <row r="684" spans="1:2" ht="12.5" x14ac:dyDescent="0.25">
      <c r="A684" s="71"/>
      <c r="B684" s="41"/>
    </row>
    <row r="685" spans="1:2" ht="12.5" x14ac:dyDescent="0.25">
      <c r="A685" s="71"/>
      <c r="B685" s="41"/>
    </row>
    <row r="686" spans="1:2" ht="12.5" x14ac:dyDescent="0.25">
      <c r="A686" s="71"/>
      <c r="B686" s="41"/>
    </row>
    <row r="687" spans="1:2" ht="12.5" x14ac:dyDescent="0.25">
      <c r="A687" s="71"/>
      <c r="B687" s="41"/>
    </row>
    <row r="688" spans="1:2" ht="12.5" x14ac:dyDescent="0.25">
      <c r="A688" s="71"/>
      <c r="B688" s="41"/>
    </row>
    <row r="689" spans="1:2" ht="12.5" x14ac:dyDescent="0.25">
      <c r="A689" s="71"/>
      <c r="B689" s="41"/>
    </row>
    <row r="690" spans="1:2" ht="12.5" x14ac:dyDescent="0.25">
      <c r="A690" s="71"/>
      <c r="B690" s="41"/>
    </row>
    <row r="691" spans="1:2" ht="12.5" x14ac:dyDescent="0.25">
      <c r="A691" s="71"/>
      <c r="B691" s="41"/>
    </row>
    <row r="692" spans="1:2" ht="12.5" x14ac:dyDescent="0.25">
      <c r="A692" s="71"/>
      <c r="B692" s="41"/>
    </row>
    <row r="693" spans="1:2" ht="12.5" x14ac:dyDescent="0.25">
      <c r="A693" s="71"/>
      <c r="B693" s="41"/>
    </row>
    <row r="694" spans="1:2" ht="12.5" x14ac:dyDescent="0.25">
      <c r="A694" s="71"/>
      <c r="B694" s="41"/>
    </row>
    <row r="695" spans="1:2" ht="12.5" x14ac:dyDescent="0.25">
      <c r="A695" s="71"/>
      <c r="B695" s="41"/>
    </row>
    <row r="696" spans="1:2" ht="12.5" x14ac:dyDescent="0.25">
      <c r="A696" s="71"/>
      <c r="B696" s="41"/>
    </row>
    <row r="697" spans="1:2" ht="12.5" x14ac:dyDescent="0.25">
      <c r="A697" s="71"/>
      <c r="B697" s="41"/>
    </row>
    <row r="698" spans="1:2" ht="12.5" x14ac:dyDescent="0.25">
      <c r="A698" s="71"/>
      <c r="B698" s="41"/>
    </row>
    <row r="699" spans="1:2" ht="12.5" x14ac:dyDescent="0.25">
      <c r="A699" s="71"/>
      <c r="B699" s="41"/>
    </row>
    <row r="700" spans="1:2" ht="12.5" x14ac:dyDescent="0.25">
      <c r="A700" s="71"/>
      <c r="B700" s="41"/>
    </row>
    <row r="701" spans="1:2" ht="12.5" x14ac:dyDescent="0.25">
      <c r="A701" s="71"/>
      <c r="B701" s="41"/>
    </row>
    <row r="702" spans="1:2" ht="12.5" x14ac:dyDescent="0.25">
      <c r="A702" s="71"/>
      <c r="B702" s="41"/>
    </row>
    <row r="703" spans="1:2" ht="12.5" x14ac:dyDescent="0.25">
      <c r="A703" s="71"/>
      <c r="B703" s="41"/>
    </row>
    <row r="704" spans="1:2" ht="12.5" x14ac:dyDescent="0.25">
      <c r="A704" s="71"/>
      <c r="B704" s="41"/>
    </row>
    <row r="705" spans="1:2" ht="12.5" x14ac:dyDescent="0.25">
      <c r="A705" s="71"/>
      <c r="B705" s="41"/>
    </row>
    <row r="706" spans="1:2" ht="12.5" x14ac:dyDescent="0.25">
      <c r="A706" s="71"/>
      <c r="B706" s="41"/>
    </row>
    <row r="707" spans="1:2" ht="12.5" x14ac:dyDescent="0.25">
      <c r="A707" s="71"/>
      <c r="B707" s="41"/>
    </row>
    <row r="708" spans="1:2" ht="12.5" x14ac:dyDescent="0.25">
      <c r="A708" s="71"/>
      <c r="B708" s="41"/>
    </row>
    <row r="709" spans="1:2" ht="12.5" x14ac:dyDescent="0.25">
      <c r="A709" s="71"/>
      <c r="B709" s="41"/>
    </row>
    <row r="710" spans="1:2" ht="12.5" x14ac:dyDescent="0.25">
      <c r="A710" s="71"/>
      <c r="B710" s="41"/>
    </row>
    <row r="711" spans="1:2" ht="12.5" x14ac:dyDescent="0.25">
      <c r="A711" s="71"/>
      <c r="B711" s="41"/>
    </row>
    <row r="712" spans="1:2" ht="12.5" x14ac:dyDescent="0.25">
      <c r="A712" s="71"/>
      <c r="B712" s="41"/>
    </row>
    <row r="713" spans="1:2" ht="12.5" x14ac:dyDescent="0.25">
      <c r="A713" s="71"/>
      <c r="B713" s="41"/>
    </row>
    <row r="714" spans="1:2" ht="12.5" x14ac:dyDescent="0.25">
      <c r="A714" s="71"/>
      <c r="B714" s="41"/>
    </row>
    <row r="715" spans="1:2" ht="12.5" x14ac:dyDescent="0.25">
      <c r="A715" s="71"/>
      <c r="B715" s="41"/>
    </row>
    <row r="716" spans="1:2" ht="12.5" x14ac:dyDescent="0.25">
      <c r="A716" s="71"/>
      <c r="B716" s="41"/>
    </row>
    <row r="717" spans="1:2" ht="12.5" x14ac:dyDescent="0.25">
      <c r="A717" s="71"/>
      <c r="B717" s="41"/>
    </row>
    <row r="718" spans="1:2" ht="12.5" x14ac:dyDescent="0.25">
      <c r="A718" s="71"/>
      <c r="B718" s="41"/>
    </row>
    <row r="719" spans="1:2" ht="12.5" x14ac:dyDescent="0.25">
      <c r="A719" s="71"/>
      <c r="B719" s="41"/>
    </row>
    <row r="720" spans="1:2" ht="12.5" x14ac:dyDescent="0.25">
      <c r="A720" s="71"/>
      <c r="B720" s="41"/>
    </row>
    <row r="721" spans="1:2" ht="12.5" x14ac:dyDescent="0.25">
      <c r="A721" s="71"/>
      <c r="B721" s="41"/>
    </row>
    <row r="722" spans="1:2" ht="12.5" x14ac:dyDescent="0.25">
      <c r="A722" s="71"/>
      <c r="B722" s="41"/>
    </row>
    <row r="723" spans="1:2" ht="12.5" x14ac:dyDescent="0.25">
      <c r="A723" s="71"/>
      <c r="B723" s="41"/>
    </row>
    <row r="724" spans="1:2" ht="12.5" x14ac:dyDescent="0.25">
      <c r="A724" s="71"/>
      <c r="B724" s="41"/>
    </row>
    <row r="725" spans="1:2" ht="12.5" x14ac:dyDescent="0.25">
      <c r="A725" s="71"/>
      <c r="B725" s="41"/>
    </row>
    <row r="726" spans="1:2" ht="12.5" x14ac:dyDescent="0.25">
      <c r="A726" s="71"/>
      <c r="B726" s="41"/>
    </row>
    <row r="727" spans="1:2" ht="12.5" x14ac:dyDescent="0.25">
      <c r="A727" s="71"/>
      <c r="B727" s="41"/>
    </row>
    <row r="728" spans="1:2" ht="12.5" x14ac:dyDescent="0.25">
      <c r="A728" s="71"/>
      <c r="B728" s="41"/>
    </row>
    <row r="729" spans="1:2" ht="12.5" x14ac:dyDescent="0.25">
      <c r="A729" s="71"/>
      <c r="B729" s="41"/>
    </row>
    <row r="730" spans="1:2" ht="12.5" x14ac:dyDescent="0.25">
      <c r="A730" s="71"/>
      <c r="B730" s="41"/>
    </row>
    <row r="731" spans="1:2" ht="12.5" x14ac:dyDescent="0.25">
      <c r="A731" s="71"/>
      <c r="B731" s="41"/>
    </row>
    <row r="732" spans="1:2" ht="12.5" x14ac:dyDescent="0.25">
      <c r="A732" s="71"/>
      <c r="B732" s="41"/>
    </row>
    <row r="733" spans="1:2" ht="12.5" x14ac:dyDescent="0.25">
      <c r="A733" s="71"/>
      <c r="B733" s="41"/>
    </row>
    <row r="734" spans="1:2" ht="12.5" x14ac:dyDescent="0.25">
      <c r="A734" s="71"/>
      <c r="B734" s="41"/>
    </row>
    <row r="735" spans="1:2" ht="12.5" x14ac:dyDescent="0.25">
      <c r="A735" s="71"/>
      <c r="B735" s="41"/>
    </row>
    <row r="736" spans="1:2" ht="12.5" x14ac:dyDescent="0.25">
      <c r="A736" s="71"/>
      <c r="B736" s="41"/>
    </row>
    <row r="737" spans="1:2" ht="12.5" x14ac:dyDescent="0.25">
      <c r="A737" s="71"/>
      <c r="B737" s="41"/>
    </row>
    <row r="738" spans="1:2" ht="12.5" x14ac:dyDescent="0.25">
      <c r="A738" s="71"/>
      <c r="B738" s="41"/>
    </row>
    <row r="739" spans="1:2" ht="12.5" x14ac:dyDescent="0.25">
      <c r="A739" s="71"/>
      <c r="B739" s="41"/>
    </row>
    <row r="740" spans="1:2" ht="12.5" x14ac:dyDescent="0.25">
      <c r="A740" s="71"/>
      <c r="B740" s="41"/>
    </row>
    <row r="741" spans="1:2" ht="12.5" x14ac:dyDescent="0.25">
      <c r="A741" s="71"/>
      <c r="B741" s="41"/>
    </row>
    <row r="742" spans="1:2" ht="12.5" x14ac:dyDescent="0.25">
      <c r="A742" s="71"/>
      <c r="B742" s="41"/>
    </row>
    <row r="743" spans="1:2" ht="12.5" x14ac:dyDescent="0.25">
      <c r="A743" s="71"/>
      <c r="B743" s="41"/>
    </row>
    <row r="744" spans="1:2" ht="12.5" x14ac:dyDescent="0.25">
      <c r="A744" s="71"/>
      <c r="B744" s="41"/>
    </row>
    <row r="745" spans="1:2" ht="12.5" x14ac:dyDescent="0.25">
      <c r="A745" s="71"/>
      <c r="B745" s="41"/>
    </row>
    <row r="746" spans="1:2" ht="12.5" x14ac:dyDescent="0.25">
      <c r="A746" s="71"/>
      <c r="B746" s="41"/>
    </row>
    <row r="747" spans="1:2" ht="12.5" x14ac:dyDescent="0.25">
      <c r="A747" s="71"/>
      <c r="B747" s="41"/>
    </row>
    <row r="748" spans="1:2" ht="12.5" x14ac:dyDescent="0.25">
      <c r="A748" s="71"/>
      <c r="B748" s="41"/>
    </row>
    <row r="749" spans="1:2" ht="12.5" x14ac:dyDescent="0.25">
      <c r="A749" s="71"/>
      <c r="B749" s="41"/>
    </row>
    <row r="750" spans="1:2" ht="12.5" x14ac:dyDescent="0.25">
      <c r="A750" s="71"/>
      <c r="B750" s="41"/>
    </row>
    <row r="751" spans="1:2" ht="12.5" x14ac:dyDescent="0.25">
      <c r="A751" s="71"/>
      <c r="B751" s="41"/>
    </row>
    <row r="752" spans="1:2" ht="12.5" x14ac:dyDescent="0.25">
      <c r="A752" s="71"/>
      <c r="B752" s="41"/>
    </row>
    <row r="753" spans="1:2" ht="12.5" x14ac:dyDescent="0.25">
      <c r="A753" s="71"/>
      <c r="B753" s="41"/>
    </row>
    <row r="754" spans="1:2" ht="12.5" x14ac:dyDescent="0.25">
      <c r="A754" s="71"/>
      <c r="B754" s="41"/>
    </row>
    <row r="755" spans="1:2" ht="12.5" x14ac:dyDescent="0.25">
      <c r="A755" s="71"/>
      <c r="B755" s="41"/>
    </row>
    <row r="756" spans="1:2" ht="12.5" x14ac:dyDescent="0.25">
      <c r="A756" s="71"/>
      <c r="B756" s="41"/>
    </row>
    <row r="757" spans="1:2" ht="12.5" x14ac:dyDescent="0.25">
      <c r="A757" s="71"/>
      <c r="B757" s="41"/>
    </row>
    <row r="758" spans="1:2" ht="12.5" x14ac:dyDescent="0.25">
      <c r="A758" s="71"/>
      <c r="B758" s="41"/>
    </row>
    <row r="759" spans="1:2" ht="12.5" x14ac:dyDescent="0.25">
      <c r="A759" s="71"/>
      <c r="B759" s="41"/>
    </row>
    <row r="760" spans="1:2" ht="12.5" x14ac:dyDescent="0.25">
      <c r="A760" s="71"/>
      <c r="B760" s="41"/>
    </row>
    <row r="761" spans="1:2" ht="12.5" x14ac:dyDescent="0.25">
      <c r="A761" s="71"/>
      <c r="B761" s="41"/>
    </row>
    <row r="762" spans="1:2" ht="12.5" x14ac:dyDescent="0.25">
      <c r="A762" s="71"/>
      <c r="B762" s="41"/>
    </row>
    <row r="763" spans="1:2" ht="12.5" x14ac:dyDescent="0.25">
      <c r="A763" s="71"/>
      <c r="B763" s="41"/>
    </row>
    <row r="764" spans="1:2" ht="12.5" x14ac:dyDescent="0.25">
      <c r="A764" s="71"/>
      <c r="B764" s="41"/>
    </row>
    <row r="765" spans="1:2" ht="12.5" x14ac:dyDescent="0.25">
      <c r="A765" s="71"/>
      <c r="B765" s="41"/>
    </row>
    <row r="766" spans="1:2" ht="12.5" x14ac:dyDescent="0.25">
      <c r="A766" s="71"/>
      <c r="B766" s="41"/>
    </row>
    <row r="767" spans="1:2" ht="12.5" x14ac:dyDescent="0.25">
      <c r="A767" s="71"/>
      <c r="B767" s="41"/>
    </row>
    <row r="768" spans="1:2" ht="12.5" x14ac:dyDescent="0.25">
      <c r="A768" s="71"/>
      <c r="B768" s="41"/>
    </row>
    <row r="769" spans="1:2" ht="12.5" x14ac:dyDescent="0.25">
      <c r="A769" s="71"/>
      <c r="B769" s="41"/>
    </row>
    <row r="770" spans="1:2" ht="12.5" x14ac:dyDescent="0.25">
      <c r="A770" s="71"/>
      <c r="B770" s="41"/>
    </row>
    <row r="771" spans="1:2" ht="12.5" x14ac:dyDescent="0.25">
      <c r="A771" s="71"/>
      <c r="B771" s="41"/>
    </row>
    <row r="772" spans="1:2" ht="12.5" x14ac:dyDescent="0.25">
      <c r="A772" s="71"/>
      <c r="B772" s="41"/>
    </row>
    <row r="773" spans="1:2" ht="12.5" x14ac:dyDescent="0.25">
      <c r="A773" s="71"/>
      <c r="B773" s="41"/>
    </row>
    <row r="774" spans="1:2" ht="12.5" x14ac:dyDescent="0.25">
      <c r="A774" s="71"/>
      <c r="B774" s="41"/>
    </row>
    <row r="775" spans="1:2" ht="12.5" x14ac:dyDescent="0.25">
      <c r="A775" s="71"/>
      <c r="B775" s="41"/>
    </row>
    <row r="776" spans="1:2" ht="12.5" x14ac:dyDescent="0.25">
      <c r="A776" s="71"/>
      <c r="B776" s="41"/>
    </row>
    <row r="777" spans="1:2" ht="12.5" x14ac:dyDescent="0.25">
      <c r="A777" s="71"/>
      <c r="B777" s="41"/>
    </row>
    <row r="778" spans="1:2" ht="12.5" x14ac:dyDescent="0.25">
      <c r="A778" s="71"/>
      <c r="B778" s="41"/>
    </row>
    <row r="779" spans="1:2" ht="12.5" x14ac:dyDescent="0.25">
      <c r="A779" s="71"/>
      <c r="B779" s="41"/>
    </row>
    <row r="780" spans="1:2" ht="12.5" x14ac:dyDescent="0.25">
      <c r="A780" s="71"/>
      <c r="B780" s="41"/>
    </row>
    <row r="781" spans="1:2" ht="12.5" x14ac:dyDescent="0.25">
      <c r="A781" s="71"/>
      <c r="B781" s="41"/>
    </row>
    <row r="782" spans="1:2" ht="12.5" x14ac:dyDescent="0.25">
      <c r="A782" s="71"/>
      <c r="B782" s="41"/>
    </row>
    <row r="783" spans="1:2" ht="12.5" x14ac:dyDescent="0.25">
      <c r="A783" s="71"/>
      <c r="B783" s="41"/>
    </row>
    <row r="784" spans="1:2" ht="12.5" x14ac:dyDescent="0.25">
      <c r="A784" s="71"/>
      <c r="B784" s="41"/>
    </row>
    <row r="785" spans="1:2" ht="12.5" x14ac:dyDescent="0.25">
      <c r="A785" s="71"/>
      <c r="B785" s="41"/>
    </row>
    <row r="786" spans="1:2" ht="12.5" x14ac:dyDescent="0.25">
      <c r="A786" s="71"/>
      <c r="B786" s="41"/>
    </row>
    <row r="787" spans="1:2" ht="12.5" x14ac:dyDescent="0.25">
      <c r="A787" s="71"/>
      <c r="B787" s="41"/>
    </row>
    <row r="788" spans="1:2" ht="12.5" x14ac:dyDescent="0.25">
      <c r="A788" s="71"/>
      <c r="B788" s="41"/>
    </row>
    <row r="789" spans="1:2" ht="12.5" x14ac:dyDescent="0.25">
      <c r="A789" s="71"/>
      <c r="B789" s="41"/>
    </row>
    <row r="790" spans="1:2" ht="12.5" x14ac:dyDescent="0.25">
      <c r="A790" s="71"/>
      <c r="B790" s="41"/>
    </row>
    <row r="791" spans="1:2" ht="12.5" x14ac:dyDescent="0.25">
      <c r="A791" s="71"/>
      <c r="B791" s="41"/>
    </row>
    <row r="792" spans="1:2" ht="12.5" x14ac:dyDescent="0.25">
      <c r="A792" s="71"/>
      <c r="B792" s="41"/>
    </row>
    <row r="793" spans="1:2" ht="12.5" x14ac:dyDescent="0.25">
      <c r="A793" s="71"/>
      <c r="B793" s="41"/>
    </row>
    <row r="794" spans="1:2" ht="12.5" x14ac:dyDescent="0.25">
      <c r="A794" s="71"/>
      <c r="B794" s="41"/>
    </row>
    <row r="795" spans="1:2" ht="12.5" x14ac:dyDescent="0.25">
      <c r="A795" s="71"/>
      <c r="B795" s="41"/>
    </row>
    <row r="796" spans="1:2" ht="12.5" x14ac:dyDescent="0.25">
      <c r="A796" s="71"/>
      <c r="B796" s="41"/>
    </row>
    <row r="797" spans="1:2" ht="12.5" x14ac:dyDescent="0.25">
      <c r="A797" s="71"/>
      <c r="B797" s="41"/>
    </row>
    <row r="798" spans="1:2" ht="12.5" x14ac:dyDescent="0.25">
      <c r="A798" s="71"/>
      <c r="B798" s="41"/>
    </row>
    <row r="799" spans="1:2" ht="12.5" x14ac:dyDescent="0.25">
      <c r="A799" s="71"/>
      <c r="B799" s="41"/>
    </row>
    <row r="800" spans="1:2" ht="12.5" x14ac:dyDescent="0.25">
      <c r="A800" s="71"/>
      <c r="B800" s="41"/>
    </row>
    <row r="801" spans="1:2" ht="12.5" x14ac:dyDescent="0.25">
      <c r="A801" s="71"/>
      <c r="B801" s="41"/>
    </row>
    <row r="802" spans="1:2" ht="12.5" x14ac:dyDescent="0.25">
      <c r="A802" s="71"/>
      <c r="B802" s="41"/>
    </row>
    <row r="803" spans="1:2" ht="12.5" x14ac:dyDescent="0.25">
      <c r="A803" s="71"/>
      <c r="B803" s="41"/>
    </row>
    <row r="804" spans="1:2" ht="12.5" x14ac:dyDescent="0.25">
      <c r="A804" s="71"/>
      <c r="B804" s="41"/>
    </row>
    <row r="805" spans="1:2" ht="12.5" x14ac:dyDescent="0.25">
      <c r="A805" s="71"/>
      <c r="B805" s="41"/>
    </row>
    <row r="806" spans="1:2" ht="12.5" x14ac:dyDescent="0.25">
      <c r="A806" s="71"/>
      <c r="B806" s="41"/>
    </row>
    <row r="807" spans="1:2" ht="12.5" x14ac:dyDescent="0.25">
      <c r="A807" s="71"/>
      <c r="B807" s="41"/>
    </row>
    <row r="808" spans="1:2" ht="12.5" x14ac:dyDescent="0.25">
      <c r="A808" s="71"/>
      <c r="B808" s="41"/>
    </row>
    <row r="809" spans="1:2" ht="12.5" x14ac:dyDescent="0.25">
      <c r="A809" s="71"/>
      <c r="B809" s="41"/>
    </row>
    <row r="810" spans="1:2" ht="12.5" x14ac:dyDescent="0.25">
      <c r="A810" s="71"/>
      <c r="B810" s="41"/>
    </row>
    <row r="811" spans="1:2" ht="12.5" x14ac:dyDescent="0.25">
      <c r="A811" s="71"/>
      <c r="B811" s="41"/>
    </row>
    <row r="812" spans="1:2" ht="12.5" x14ac:dyDescent="0.25">
      <c r="A812" s="71"/>
      <c r="B812" s="41"/>
    </row>
    <row r="813" spans="1:2" ht="12.5" x14ac:dyDescent="0.25">
      <c r="A813" s="71"/>
      <c r="B813" s="41"/>
    </row>
    <row r="814" spans="1:2" ht="12.5" x14ac:dyDescent="0.25">
      <c r="A814" s="71"/>
      <c r="B814" s="41"/>
    </row>
    <row r="815" spans="1:2" ht="12.5" x14ac:dyDescent="0.25">
      <c r="A815" s="71"/>
      <c r="B815" s="41"/>
    </row>
    <row r="816" spans="1:2" ht="12.5" x14ac:dyDescent="0.25">
      <c r="A816" s="71"/>
      <c r="B816" s="41"/>
    </row>
    <row r="817" spans="1:2" ht="12.5" x14ac:dyDescent="0.25">
      <c r="A817" s="71"/>
      <c r="B817" s="41"/>
    </row>
    <row r="818" spans="1:2" ht="12.5" x14ac:dyDescent="0.25">
      <c r="A818" s="71"/>
      <c r="B818" s="41"/>
    </row>
    <row r="819" spans="1:2" ht="12.5" x14ac:dyDescent="0.25">
      <c r="A819" s="71"/>
      <c r="B819" s="41"/>
    </row>
    <row r="820" spans="1:2" ht="12.5" x14ac:dyDescent="0.25">
      <c r="A820" s="71"/>
      <c r="B820" s="41"/>
    </row>
    <row r="821" spans="1:2" ht="12.5" x14ac:dyDescent="0.25">
      <c r="A821" s="71"/>
      <c r="B821" s="41"/>
    </row>
    <row r="822" spans="1:2" ht="12.5" x14ac:dyDescent="0.25">
      <c r="A822" s="71"/>
      <c r="B822" s="41"/>
    </row>
    <row r="823" spans="1:2" ht="12.5" x14ac:dyDescent="0.25">
      <c r="A823" s="71"/>
      <c r="B823" s="41"/>
    </row>
    <row r="824" spans="1:2" ht="12.5" x14ac:dyDescent="0.25">
      <c r="A824" s="71"/>
      <c r="B824" s="41"/>
    </row>
    <row r="825" spans="1:2" ht="12.5" x14ac:dyDescent="0.25">
      <c r="A825" s="71"/>
      <c r="B825" s="41"/>
    </row>
    <row r="826" spans="1:2" ht="12.5" x14ac:dyDescent="0.25">
      <c r="A826" s="71"/>
      <c r="B826" s="41"/>
    </row>
    <row r="827" spans="1:2" ht="12.5" x14ac:dyDescent="0.25">
      <c r="A827" s="71"/>
      <c r="B827" s="41"/>
    </row>
    <row r="828" spans="1:2" ht="12.5" x14ac:dyDescent="0.25">
      <c r="A828" s="71"/>
      <c r="B828" s="41"/>
    </row>
    <row r="829" spans="1:2" ht="12.5" x14ac:dyDescent="0.25">
      <c r="A829" s="71"/>
      <c r="B829" s="41"/>
    </row>
    <row r="830" spans="1:2" ht="12.5" x14ac:dyDescent="0.25">
      <c r="A830" s="71"/>
      <c r="B830" s="41"/>
    </row>
    <row r="831" spans="1:2" ht="12.5" x14ac:dyDescent="0.25">
      <c r="A831" s="71"/>
      <c r="B831" s="41"/>
    </row>
    <row r="832" spans="1:2" ht="12.5" x14ac:dyDescent="0.25">
      <c r="A832" s="71"/>
      <c r="B832" s="41"/>
    </row>
    <row r="833" spans="1:2" ht="12.5" x14ac:dyDescent="0.25">
      <c r="A833" s="71"/>
      <c r="B833" s="41"/>
    </row>
    <row r="834" spans="1:2" ht="12.5" x14ac:dyDescent="0.25">
      <c r="A834" s="71"/>
      <c r="B834" s="41"/>
    </row>
    <row r="835" spans="1:2" ht="12.5" x14ac:dyDescent="0.25">
      <c r="A835" s="71"/>
      <c r="B835" s="41"/>
    </row>
    <row r="836" spans="1:2" ht="12.5" x14ac:dyDescent="0.25">
      <c r="A836" s="71"/>
      <c r="B836" s="41"/>
    </row>
    <row r="837" spans="1:2" ht="12.5" x14ac:dyDescent="0.25">
      <c r="A837" s="71"/>
      <c r="B837" s="41"/>
    </row>
    <row r="838" spans="1:2" ht="12.5" x14ac:dyDescent="0.25">
      <c r="A838" s="71"/>
      <c r="B838" s="41"/>
    </row>
    <row r="839" spans="1:2" ht="12.5" x14ac:dyDescent="0.25">
      <c r="A839" s="71"/>
      <c r="B839" s="41"/>
    </row>
    <row r="840" spans="1:2" ht="12.5" x14ac:dyDescent="0.25">
      <c r="A840" s="71"/>
      <c r="B840" s="41"/>
    </row>
    <row r="841" spans="1:2" ht="12.5" x14ac:dyDescent="0.25">
      <c r="A841" s="71"/>
      <c r="B841" s="41"/>
    </row>
    <row r="842" spans="1:2" ht="12.5" x14ac:dyDescent="0.25">
      <c r="A842" s="71"/>
      <c r="B842" s="41"/>
    </row>
    <row r="843" spans="1:2" ht="12.5" x14ac:dyDescent="0.25">
      <c r="A843" s="71"/>
      <c r="B843" s="41"/>
    </row>
    <row r="844" spans="1:2" ht="12.5" x14ac:dyDescent="0.25">
      <c r="A844" s="71"/>
      <c r="B844" s="41"/>
    </row>
    <row r="845" spans="1:2" ht="12.5" x14ac:dyDescent="0.25">
      <c r="A845" s="71"/>
      <c r="B845" s="41"/>
    </row>
    <row r="846" spans="1:2" ht="12.5" x14ac:dyDescent="0.25">
      <c r="A846" s="71"/>
      <c r="B846" s="41"/>
    </row>
    <row r="847" spans="1:2" ht="12.5" x14ac:dyDescent="0.25">
      <c r="A847" s="71"/>
      <c r="B847" s="41"/>
    </row>
    <row r="848" spans="1:2" ht="12.5" x14ac:dyDescent="0.25">
      <c r="A848" s="71"/>
      <c r="B848" s="41"/>
    </row>
    <row r="849" spans="1:2" ht="12.5" x14ac:dyDescent="0.25">
      <c r="A849" s="71"/>
      <c r="B849" s="41"/>
    </row>
    <row r="850" spans="1:2" ht="12.5" x14ac:dyDescent="0.25">
      <c r="A850" s="71"/>
      <c r="B850" s="41"/>
    </row>
    <row r="851" spans="1:2" ht="12.5" x14ac:dyDescent="0.25">
      <c r="A851" s="71"/>
      <c r="B851" s="41"/>
    </row>
    <row r="852" spans="1:2" ht="12.5" x14ac:dyDescent="0.25">
      <c r="A852" s="71"/>
      <c r="B852" s="41"/>
    </row>
    <row r="853" spans="1:2" ht="12.5" x14ac:dyDescent="0.25">
      <c r="A853" s="71"/>
      <c r="B853" s="41"/>
    </row>
    <row r="854" spans="1:2" ht="12.5" x14ac:dyDescent="0.25">
      <c r="A854" s="71"/>
      <c r="B854" s="41"/>
    </row>
    <row r="855" spans="1:2" ht="12.5" x14ac:dyDescent="0.25">
      <c r="A855" s="71"/>
      <c r="B855" s="41"/>
    </row>
    <row r="856" spans="1:2" ht="12.5" x14ac:dyDescent="0.25">
      <c r="A856" s="71"/>
      <c r="B856" s="41"/>
    </row>
    <row r="857" spans="1:2" ht="12.5" x14ac:dyDescent="0.25">
      <c r="A857" s="71"/>
      <c r="B857" s="41"/>
    </row>
    <row r="858" spans="1:2" ht="12.5" x14ac:dyDescent="0.25">
      <c r="A858" s="71"/>
      <c r="B858" s="41"/>
    </row>
    <row r="859" spans="1:2" ht="12.5" x14ac:dyDescent="0.25">
      <c r="A859" s="71"/>
      <c r="B859" s="41"/>
    </row>
    <row r="860" spans="1:2" ht="12.5" x14ac:dyDescent="0.25">
      <c r="A860" s="71"/>
      <c r="B860" s="41"/>
    </row>
    <row r="861" spans="1:2" ht="12.5" x14ac:dyDescent="0.25">
      <c r="A861" s="71"/>
      <c r="B861" s="41"/>
    </row>
    <row r="862" spans="1:2" ht="12.5" x14ac:dyDescent="0.25">
      <c r="A862" s="71"/>
      <c r="B862" s="41"/>
    </row>
    <row r="863" spans="1:2" ht="12.5" x14ac:dyDescent="0.25">
      <c r="A863" s="71"/>
      <c r="B863" s="41"/>
    </row>
    <row r="864" spans="1:2" ht="12.5" x14ac:dyDescent="0.25">
      <c r="A864" s="71"/>
      <c r="B864" s="41"/>
    </row>
    <row r="865" spans="1:2" ht="12.5" x14ac:dyDescent="0.25">
      <c r="A865" s="71"/>
      <c r="B865" s="41"/>
    </row>
    <row r="866" spans="1:2" ht="12.5" x14ac:dyDescent="0.25">
      <c r="A866" s="71"/>
      <c r="B866" s="41"/>
    </row>
    <row r="867" spans="1:2" ht="12.5" x14ac:dyDescent="0.25">
      <c r="A867" s="71"/>
      <c r="B867" s="41"/>
    </row>
    <row r="868" spans="1:2" ht="12.5" x14ac:dyDescent="0.25">
      <c r="A868" s="71"/>
      <c r="B868" s="41"/>
    </row>
    <row r="869" spans="1:2" ht="12.5" x14ac:dyDescent="0.25">
      <c r="A869" s="71"/>
      <c r="B869" s="41"/>
    </row>
    <row r="870" spans="1:2" ht="12.5" x14ac:dyDescent="0.25">
      <c r="A870" s="71"/>
      <c r="B870" s="41"/>
    </row>
    <row r="871" spans="1:2" ht="12.5" x14ac:dyDescent="0.25">
      <c r="A871" s="71"/>
      <c r="B871" s="41"/>
    </row>
    <row r="872" spans="1:2" ht="12.5" x14ac:dyDescent="0.25">
      <c r="A872" s="71"/>
      <c r="B872" s="41"/>
    </row>
    <row r="873" spans="1:2" ht="12.5" x14ac:dyDescent="0.25">
      <c r="A873" s="71"/>
      <c r="B873" s="41"/>
    </row>
    <row r="874" spans="1:2" ht="12.5" x14ac:dyDescent="0.25">
      <c r="A874" s="71"/>
      <c r="B874" s="41"/>
    </row>
    <row r="875" spans="1:2" ht="12.5" x14ac:dyDescent="0.25">
      <c r="A875" s="71"/>
      <c r="B875" s="41"/>
    </row>
    <row r="876" spans="1:2" ht="12.5" x14ac:dyDescent="0.25">
      <c r="A876" s="71"/>
      <c r="B876" s="41"/>
    </row>
    <row r="877" spans="1:2" ht="12.5" x14ac:dyDescent="0.25">
      <c r="A877" s="71"/>
      <c r="B877" s="41"/>
    </row>
    <row r="878" spans="1:2" ht="12.5" x14ac:dyDescent="0.25">
      <c r="A878" s="71"/>
      <c r="B878" s="41"/>
    </row>
    <row r="879" spans="1:2" ht="12.5" x14ac:dyDescent="0.25">
      <c r="A879" s="71"/>
      <c r="B879" s="41"/>
    </row>
    <row r="880" spans="1:2" ht="12.5" x14ac:dyDescent="0.25">
      <c r="A880" s="71"/>
      <c r="B880" s="41"/>
    </row>
    <row r="881" spans="1:2" ht="12.5" x14ac:dyDescent="0.25">
      <c r="A881" s="71"/>
      <c r="B881" s="41"/>
    </row>
    <row r="882" spans="1:2" ht="12.5" x14ac:dyDescent="0.25">
      <c r="A882" s="71"/>
      <c r="B882" s="41"/>
    </row>
    <row r="883" spans="1:2" ht="12.5" x14ac:dyDescent="0.25">
      <c r="A883" s="71"/>
      <c r="B883" s="41"/>
    </row>
    <row r="884" spans="1:2" ht="12.5" x14ac:dyDescent="0.25">
      <c r="A884" s="71"/>
      <c r="B884" s="41"/>
    </row>
    <row r="885" spans="1:2" ht="12.5" x14ac:dyDescent="0.25">
      <c r="A885" s="71"/>
      <c r="B885" s="41"/>
    </row>
    <row r="886" spans="1:2" ht="12.5" x14ac:dyDescent="0.25">
      <c r="A886" s="71"/>
      <c r="B886" s="41"/>
    </row>
    <row r="887" spans="1:2" ht="12.5" x14ac:dyDescent="0.25">
      <c r="A887" s="71"/>
      <c r="B887" s="41"/>
    </row>
    <row r="888" spans="1:2" ht="12.5" x14ac:dyDescent="0.25">
      <c r="A888" s="71"/>
      <c r="B888" s="41"/>
    </row>
    <row r="889" spans="1:2" ht="12.5" x14ac:dyDescent="0.25">
      <c r="A889" s="71"/>
      <c r="B889" s="41"/>
    </row>
    <row r="890" spans="1:2" ht="12.5" x14ac:dyDescent="0.25">
      <c r="A890" s="71"/>
      <c r="B890" s="41"/>
    </row>
    <row r="891" spans="1:2" ht="12.5" x14ac:dyDescent="0.25">
      <c r="A891" s="71"/>
      <c r="B891" s="41"/>
    </row>
    <row r="892" spans="1:2" ht="12.5" x14ac:dyDescent="0.25">
      <c r="A892" s="71"/>
      <c r="B892" s="41"/>
    </row>
    <row r="893" spans="1:2" ht="12.5" x14ac:dyDescent="0.25">
      <c r="A893" s="71"/>
      <c r="B893" s="41"/>
    </row>
    <row r="894" spans="1:2" ht="12.5" x14ac:dyDescent="0.25">
      <c r="A894" s="71"/>
      <c r="B894" s="41"/>
    </row>
    <row r="895" spans="1:2" ht="12.5" x14ac:dyDescent="0.25">
      <c r="A895" s="71"/>
      <c r="B895" s="41"/>
    </row>
    <row r="896" spans="1:2" ht="12.5" x14ac:dyDescent="0.25">
      <c r="A896" s="71"/>
      <c r="B896" s="41"/>
    </row>
    <row r="897" spans="1:2" ht="12.5" x14ac:dyDescent="0.25">
      <c r="A897" s="71"/>
      <c r="B897" s="41"/>
    </row>
    <row r="898" spans="1:2" ht="12.5" x14ac:dyDescent="0.25">
      <c r="A898" s="71"/>
      <c r="B898" s="41"/>
    </row>
    <row r="899" spans="1:2" ht="12.5" x14ac:dyDescent="0.25">
      <c r="A899" s="71"/>
      <c r="B899" s="41"/>
    </row>
    <row r="900" spans="1:2" ht="12.5" x14ac:dyDescent="0.25">
      <c r="A900" s="71"/>
      <c r="B900" s="41"/>
    </row>
    <row r="901" spans="1:2" ht="12.5" x14ac:dyDescent="0.25">
      <c r="A901" s="71"/>
      <c r="B901" s="41"/>
    </row>
    <row r="902" spans="1:2" ht="12.5" x14ac:dyDescent="0.25">
      <c r="A902" s="71"/>
      <c r="B902" s="41"/>
    </row>
    <row r="903" spans="1:2" ht="12.5" x14ac:dyDescent="0.25">
      <c r="A903" s="71"/>
      <c r="B903" s="41"/>
    </row>
    <row r="904" spans="1:2" ht="12.5" x14ac:dyDescent="0.25">
      <c r="A904" s="71"/>
      <c r="B904" s="41"/>
    </row>
    <row r="905" spans="1:2" ht="12.5" x14ac:dyDescent="0.25">
      <c r="A905" s="71"/>
      <c r="B905" s="41"/>
    </row>
    <row r="906" spans="1:2" ht="12.5" x14ac:dyDescent="0.25">
      <c r="A906" s="71"/>
      <c r="B906" s="41"/>
    </row>
    <row r="907" spans="1:2" ht="12.5" x14ac:dyDescent="0.25">
      <c r="A907" s="71"/>
      <c r="B907" s="41"/>
    </row>
    <row r="908" spans="1:2" ht="12.5" x14ac:dyDescent="0.25">
      <c r="A908" s="71"/>
      <c r="B908" s="41"/>
    </row>
    <row r="909" spans="1:2" ht="12.5" x14ac:dyDescent="0.25">
      <c r="A909" s="71"/>
      <c r="B909" s="41"/>
    </row>
    <row r="910" spans="1:2" ht="12.5" x14ac:dyDescent="0.25">
      <c r="A910" s="71"/>
      <c r="B910" s="41"/>
    </row>
    <row r="911" spans="1:2" ht="12.5" x14ac:dyDescent="0.25">
      <c r="A911" s="71"/>
      <c r="B911" s="41"/>
    </row>
    <row r="912" spans="1:2" ht="12.5" x14ac:dyDescent="0.25">
      <c r="A912" s="71"/>
      <c r="B912" s="41"/>
    </row>
    <row r="913" spans="1:2" ht="12.5" x14ac:dyDescent="0.25">
      <c r="A913" s="71"/>
      <c r="B913" s="41"/>
    </row>
    <row r="914" spans="1:2" ht="12.5" x14ac:dyDescent="0.25">
      <c r="A914" s="71"/>
      <c r="B914" s="41"/>
    </row>
    <row r="915" spans="1:2" ht="12.5" x14ac:dyDescent="0.25">
      <c r="A915" s="71"/>
      <c r="B915" s="41"/>
    </row>
    <row r="916" spans="1:2" ht="12.5" x14ac:dyDescent="0.25">
      <c r="A916" s="71"/>
      <c r="B916" s="41"/>
    </row>
    <row r="917" spans="1:2" ht="12.5" x14ac:dyDescent="0.25">
      <c r="A917" s="71"/>
      <c r="B917" s="41"/>
    </row>
    <row r="918" spans="1:2" ht="12.5" x14ac:dyDescent="0.25">
      <c r="A918" s="71"/>
      <c r="B918" s="41"/>
    </row>
    <row r="919" spans="1:2" ht="12.5" x14ac:dyDescent="0.25">
      <c r="A919" s="71"/>
      <c r="B919" s="41"/>
    </row>
    <row r="920" spans="1:2" ht="12.5" x14ac:dyDescent="0.25">
      <c r="A920" s="71"/>
      <c r="B920" s="41"/>
    </row>
    <row r="921" spans="1:2" ht="12.5" x14ac:dyDescent="0.25">
      <c r="A921" s="71"/>
      <c r="B921" s="41"/>
    </row>
    <row r="922" spans="1:2" ht="12.5" x14ac:dyDescent="0.25">
      <c r="A922" s="71"/>
      <c r="B922" s="41"/>
    </row>
    <row r="923" spans="1:2" ht="12.5" x14ac:dyDescent="0.25">
      <c r="A923" s="71"/>
      <c r="B923" s="41"/>
    </row>
    <row r="924" spans="1:2" ht="12.5" x14ac:dyDescent="0.25">
      <c r="A924" s="71"/>
      <c r="B924" s="41"/>
    </row>
    <row r="925" spans="1:2" ht="12.5" x14ac:dyDescent="0.25">
      <c r="A925" s="71"/>
      <c r="B925" s="41"/>
    </row>
    <row r="926" spans="1:2" ht="12.5" x14ac:dyDescent="0.25">
      <c r="A926" s="71"/>
      <c r="B926" s="41"/>
    </row>
    <row r="927" spans="1:2" ht="12.5" x14ac:dyDescent="0.25">
      <c r="A927" s="71"/>
      <c r="B927" s="41"/>
    </row>
    <row r="928" spans="1:2" ht="12.5" x14ac:dyDescent="0.25">
      <c r="A928" s="71"/>
      <c r="B928" s="41"/>
    </row>
    <row r="929" spans="1:2" ht="12.5" x14ac:dyDescent="0.25">
      <c r="A929" s="71"/>
      <c r="B929" s="41"/>
    </row>
    <row r="930" spans="1:2" ht="12.5" x14ac:dyDescent="0.25">
      <c r="A930" s="71"/>
      <c r="B930" s="41"/>
    </row>
    <row r="931" spans="1:2" ht="12.5" x14ac:dyDescent="0.25">
      <c r="A931" s="71"/>
      <c r="B931" s="41"/>
    </row>
    <row r="932" spans="1:2" ht="12.5" x14ac:dyDescent="0.25">
      <c r="A932" s="71"/>
      <c r="B932" s="41"/>
    </row>
    <row r="933" spans="1:2" ht="12.5" x14ac:dyDescent="0.25">
      <c r="A933" s="71"/>
      <c r="B933" s="41"/>
    </row>
    <row r="934" spans="1:2" ht="12.5" x14ac:dyDescent="0.25">
      <c r="A934" s="71"/>
      <c r="B934" s="41"/>
    </row>
    <row r="935" spans="1:2" ht="12.5" x14ac:dyDescent="0.25">
      <c r="A935" s="71"/>
      <c r="B935" s="41"/>
    </row>
    <row r="936" spans="1:2" ht="12.5" x14ac:dyDescent="0.25">
      <c r="A936" s="71"/>
      <c r="B936" s="41"/>
    </row>
    <row r="937" spans="1:2" ht="12.5" x14ac:dyDescent="0.25">
      <c r="A937" s="71"/>
      <c r="B937" s="41"/>
    </row>
    <row r="938" spans="1:2" ht="12.5" x14ac:dyDescent="0.25">
      <c r="A938" s="71"/>
      <c r="B938" s="41"/>
    </row>
    <row r="939" spans="1:2" ht="12.5" x14ac:dyDescent="0.25">
      <c r="A939" s="71"/>
      <c r="B939" s="41"/>
    </row>
    <row r="940" spans="1:2" ht="12.5" x14ac:dyDescent="0.25">
      <c r="A940" s="71"/>
      <c r="B940" s="41"/>
    </row>
    <row r="941" spans="1:2" ht="12.5" x14ac:dyDescent="0.25">
      <c r="A941" s="71"/>
      <c r="B941" s="41"/>
    </row>
    <row r="942" spans="1:2" ht="12.5" x14ac:dyDescent="0.25">
      <c r="A942" s="71"/>
      <c r="B942" s="41"/>
    </row>
    <row r="943" spans="1:2" ht="12.5" x14ac:dyDescent="0.25">
      <c r="A943" s="71"/>
      <c r="B943" s="41"/>
    </row>
    <row r="944" spans="1:2" ht="12.5" x14ac:dyDescent="0.25">
      <c r="A944" s="71"/>
      <c r="B944" s="41"/>
    </row>
    <row r="945" spans="1:2" ht="12.5" x14ac:dyDescent="0.25">
      <c r="A945" s="71"/>
      <c r="B945" s="41"/>
    </row>
    <row r="946" spans="1:2" ht="12.5" x14ac:dyDescent="0.25">
      <c r="A946" s="71"/>
      <c r="B946" s="41"/>
    </row>
    <row r="947" spans="1:2" ht="12.5" x14ac:dyDescent="0.25">
      <c r="A947" s="71"/>
      <c r="B947" s="41"/>
    </row>
    <row r="948" spans="1:2" ht="12.5" x14ac:dyDescent="0.25">
      <c r="A948" s="71"/>
      <c r="B948" s="41"/>
    </row>
    <row r="949" spans="1:2" ht="12.5" x14ac:dyDescent="0.25">
      <c r="A949" s="71"/>
      <c r="B949" s="41"/>
    </row>
    <row r="950" spans="1:2" ht="12.5" x14ac:dyDescent="0.25">
      <c r="A950" s="71"/>
      <c r="B950" s="41"/>
    </row>
    <row r="951" spans="1:2" ht="12.5" x14ac:dyDescent="0.25">
      <c r="A951" s="71"/>
      <c r="B951" s="41"/>
    </row>
    <row r="952" spans="1:2" ht="12.5" x14ac:dyDescent="0.25">
      <c r="A952" s="71"/>
      <c r="B952" s="41"/>
    </row>
    <row r="953" spans="1:2" ht="12.5" x14ac:dyDescent="0.25">
      <c r="A953" s="71"/>
      <c r="B953" s="41"/>
    </row>
    <row r="954" spans="1:2" ht="12.5" x14ac:dyDescent="0.25">
      <c r="A954" s="71"/>
      <c r="B954"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7.08984375" defaultRowHeight="12.75" customHeight="1" x14ac:dyDescent="0.25"/>
  <cols>
    <col min="1" max="1" width="25.453125" customWidth="1"/>
    <col min="2" max="2" width="17.26953125" customWidth="1"/>
    <col min="3" max="3" width="8.08984375" customWidth="1"/>
    <col min="4" max="4" width="9.453125" customWidth="1"/>
    <col min="5" max="5" width="9" customWidth="1"/>
    <col min="6" max="6" width="8" customWidth="1"/>
    <col min="7" max="7" width="9.08984375" customWidth="1"/>
    <col min="8" max="8" width="8" customWidth="1"/>
    <col min="9" max="10" width="9.08984375" customWidth="1"/>
    <col min="11" max="11" width="12.453125" customWidth="1"/>
    <col min="12" max="12" width="14.54296875" customWidth="1"/>
    <col min="13" max="13" width="10.08984375" customWidth="1"/>
    <col min="14" max="14" width="11.08984375" customWidth="1"/>
    <col min="15" max="15" width="10.26953125" customWidth="1"/>
    <col min="16" max="16" width="11.7265625" customWidth="1"/>
    <col min="17" max="17" width="7" customWidth="1"/>
    <col min="18" max="18" width="10.08984375" customWidth="1"/>
    <col min="20" max="20" width="10.08984375" customWidth="1"/>
    <col min="21" max="21" width="6" customWidth="1"/>
    <col min="22" max="22" width="6.7265625" customWidth="1"/>
    <col min="23" max="23" width="0.453125" customWidth="1"/>
    <col min="24" max="24" width="29.81640625" customWidth="1"/>
    <col min="25" max="25" width="25.81640625" customWidth="1"/>
  </cols>
  <sheetData>
    <row r="1" spans="1:30" ht="12.75" customHeight="1" x14ac:dyDescent="0.25">
      <c r="A1" s="57" t="s">
        <v>33</v>
      </c>
      <c r="B1" s="57" t="s">
        <v>34</v>
      </c>
      <c r="C1" s="57" t="s">
        <v>35</v>
      </c>
      <c r="D1" s="57" t="s">
        <v>36</v>
      </c>
      <c r="E1" s="57" t="s">
        <v>37</v>
      </c>
      <c r="F1" s="57" t="s">
        <v>38</v>
      </c>
      <c r="G1" s="57" t="s">
        <v>39</v>
      </c>
      <c r="H1" s="57" t="s">
        <v>40</v>
      </c>
      <c r="I1" s="57" t="s">
        <v>41</v>
      </c>
      <c r="J1" s="8" t="s">
        <v>42</v>
      </c>
      <c r="K1" s="117" t="s">
        <v>43</v>
      </c>
      <c r="L1" s="94" t="s">
        <v>44</v>
      </c>
      <c r="M1" s="8" t="s">
        <v>45</v>
      </c>
      <c r="N1" s="117" t="s">
        <v>46</v>
      </c>
      <c r="O1" s="117" t="s">
        <v>47</v>
      </c>
      <c r="P1" s="117" t="s">
        <v>48</v>
      </c>
      <c r="Q1" s="57" t="s">
        <v>49</v>
      </c>
      <c r="R1" s="99" t="s">
        <v>50</v>
      </c>
      <c r="S1" s="23" t="s">
        <v>51</v>
      </c>
      <c r="T1" s="8" t="s">
        <v>52</v>
      </c>
      <c r="U1" s="30" t="s">
        <v>53</v>
      </c>
      <c r="V1" s="30" t="s">
        <v>54</v>
      </c>
      <c r="W1" s="13"/>
      <c r="X1" s="30" t="s">
        <v>55</v>
      </c>
      <c r="Y1" s="30" t="s">
        <v>56</v>
      </c>
      <c r="Z1" s="8"/>
      <c r="AA1" s="8"/>
      <c r="AB1" s="8"/>
      <c r="AC1" s="8"/>
      <c r="AD1" s="8"/>
    </row>
    <row r="2" spans="1:30" ht="12.75" customHeight="1" x14ac:dyDescent="0.25">
      <c r="A2" s="57" t="s">
        <v>57</v>
      </c>
      <c r="B2" s="31"/>
      <c r="C2" s="109">
        <f t="shared" ref="C2:H2" si="0">AVERAGE(C4:C157)</f>
        <v>55.324675324675326</v>
      </c>
      <c r="D2" s="109">
        <f t="shared" si="0"/>
        <v>55.038961038961041</v>
      </c>
      <c r="E2" s="109">
        <f t="shared" si="0"/>
        <v>55.18181818181818</v>
      </c>
      <c r="F2" s="109">
        <f t="shared" si="0"/>
        <v>63.463576158940398</v>
      </c>
      <c r="G2" s="109">
        <f t="shared" si="0"/>
        <v>64.13636363636364</v>
      </c>
      <c r="H2" s="109">
        <f t="shared" si="0"/>
        <v>63.795454545454547</v>
      </c>
      <c r="I2" s="31"/>
      <c r="J2" s="78"/>
      <c r="K2" s="109">
        <f t="shared" ref="K2:S2" si="1">AVERAGE(K4:K157)</f>
        <v>19230474.915584415</v>
      </c>
      <c r="L2" s="81">
        <f t="shared" si="1"/>
        <v>2399.8246753246754</v>
      </c>
      <c r="M2" s="109">
        <f t="shared" si="1"/>
        <v>5784.8610972652887</v>
      </c>
      <c r="N2" s="109">
        <f t="shared" si="1"/>
        <v>65598412.701298699</v>
      </c>
      <c r="O2" s="109">
        <f t="shared" si="1"/>
        <v>110298698.544</v>
      </c>
      <c r="P2" s="109">
        <f t="shared" si="1"/>
        <v>160588653.81560284</v>
      </c>
      <c r="Q2" s="109">
        <f t="shared" si="1"/>
        <v>54.435273972602744</v>
      </c>
      <c r="R2" s="76">
        <f t="shared" si="1"/>
        <v>3.6769703824226423</v>
      </c>
      <c r="S2" s="76">
        <f t="shared" si="1"/>
        <v>0.58676137001638329</v>
      </c>
      <c r="T2" s="78"/>
      <c r="U2" s="52"/>
      <c r="V2" s="52"/>
      <c r="W2" s="107"/>
      <c r="X2" s="52"/>
      <c r="Y2" s="52"/>
      <c r="Z2" s="78"/>
      <c r="AA2" s="78"/>
      <c r="AB2" s="78"/>
      <c r="AC2" s="78"/>
      <c r="AD2" s="78"/>
    </row>
    <row r="3" spans="1:30" ht="12.75" customHeight="1" x14ac:dyDescent="0.25">
      <c r="A3" s="67" t="s">
        <v>56</v>
      </c>
      <c r="B3" s="67" t="s">
        <v>58</v>
      </c>
      <c r="C3" s="67" t="s">
        <v>59</v>
      </c>
      <c r="D3" s="67" t="s">
        <v>60</v>
      </c>
      <c r="E3" s="67" t="s">
        <v>61</v>
      </c>
      <c r="F3" s="67" t="s">
        <v>59</v>
      </c>
      <c r="G3" s="67" t="s">
        <v>60</v>
      </c>
      <c r="H3" s="67" t="s">
        <v>61</v>
      </c>
      <c r="I3" s="67"/>
      <c r="J3" s="67"/>
      <c r="K3" s="115" t="s">
        <v>58</v>
      </c>
      <c r="L3" s="64" t="s">
        <v>58</v>
      </c>
      <c r="M3" s="67" t="s">
        <v>61</v>
      </c>
      <c r="N3" s="25" t="s">
        <v>58</v>
      </c>
      <c r="O3" s="25" t="s">
        <v>62</v>
      </c>
      <c r="P3" s="115" t="s">
        <v>62</v>
      </c>
      <c r="Q3" s="25" t="s">
        <v>62</v>
      </c>
      <c r="R3" s="67" t="s">
        <v>61</v>
      </c>
      <c r="S3" s="67"/>
      <c r="T3" s="67"/>
      <c r="U3" s="67"/>
      <c r="V3" s="67"/>
      <c r="W3" s="103"/>
      <c r="X3" s="106"/>
      <c r="Y3" s="79" t="s">
        <v>63</v>
      </c>
      <c r="Z3" s="67"/>
      <c r="AA3" s="67"/>
      <c r="AB3" s="67"/>
      <c r="AC3" s="67"/>
      <c r="AD3" s="67"/>
    </row>
    <row r="4" spans="1:30" ht="12.75" customHeight="1" x14ac:dyDescent="0.25">
      <c r="A4" s="78" t="s">
        <v>64</v>
      </c>
      <c r="B4" s="78" t="s">
        <v>65</v>
      </c>
      <c r="C4" s="78">
        <v>69</v>
      </c>
      <c r="D4" s="78">
        <v>55</v>
      </c>
      <c r="E4" s="10">
        <f t="shared" ref="E4:E35" si="2">AVERAGE(C4:D4)</f>
        <v>62</v>
      </c>
      <c r="F4" s="78">
        <v>83</v>
      </c>
      <c r="G4" s="78">
        <v>80</v>
      </c>
      <c r="H4" s="10">
        <f t="shared" ref="H4:H35" si="3">AVERAGE(F4:G4)</f>
        <v>81.5</v>
      </c>
      <c r="I4" s="78"/>
      <c r="J4" s="78"/>
      <c r="K4" s="10">
        <v>1076250</v>
      </c>
      <c r="L4" s="81">
        <v>1280</v>
      </c>
      <c r="M4" s="10">
        <f t="shared" ref="M4:M35" si="4">SUM((K4/L4))</f>
        <v>840.8203125</v>
      </c>
      <c r="N4" s="109">
        <v>15322921</v>
      </c>
      <c r="O4" s="109">
        <v>71777528</v>
      </c>
      <c r="P4" s="10" t="s">
        <v>66</v>
      </c>
      <c r="Q4" s="31" t="s">
        <v>67</v>
      </c>
      <c r="R4" s="78"/>
      <c r="S4" s="78"/>
      <c r="T4" s="78"/>
      <c r="U4" s="78"/>
      <c r="V4" s="78"/>
      <c r="W4" s="60"/>
      <c r="X4" s="52"/>
      <c r="Y4" s="78"/>
      <c r="Z4" s="78"/>
      <c r="AA4" s="78"/>
      <c r="AB4" s="78"/>
      <c r="AC4" s="78"/>
      <c r="AD4" s="78"/>
    </row>
    <row r="5" spans="1:30" ht="12.75" customHeight="1" x14ac:dyDescent="0.25">
      <c r="A5" s="78" t="s">
        <v>68</v>
      </c>
      <c r="B5" s="78" t="s">
        <v>69</v>
      </c>
      <c r="C5" s="78">
        <v>37</v>
      </c>
      <c r="D5" s="78">
        <v>49</v>
      </c>
      <c r="E5" s="10">
        <f t="shared" si="2"/>
        <v>43</v>
      </c>
      <c r="F5" s="78">
        <v>40</v>
      </c>
      <c r="G5" s="78">
        <v>63</v>
      </c>
      <c r="H5" s="10">
        <f t="shared" si="3"/>
        <v>51.5</v>
      </c>
      <c r="I5" s="78"/>
      <c r="J5" s="78"/>
      <c r="K5" s="10">
        <v>1673351</v>
      </c>
      <c r="L5" s="81">
        <v>1769</v>
      </c>
      <c r="M5" s="10">
        <f t="shared" si="4"/>
        <v>945.93046919163373</v>
      </c>
      <c r="N5" s="109">
        <v>3255008</v>
      </c>
      <c r="O5" s="109">
        <v>5300000</v>
      </c>
      <c r="P5" s="10" t="s">
        <v>70</v>
      </c>
      <c r="Q5" s="31">
        <v>28</v>
      </c>
      <c r="R5" s="1">
        <f t="shared" ref="R5:R15" si="5">SUM(((P5/1000000)/Q5))</f>
        <v>0.30553600000000003</v>
      </c>
      <c r="S5" s="1">
        <f t="shared" ref="S5:S15" si="6">SUM((K5/1000000))/Q5</f>
        <v>5.9762535714285712E-2</v>
      </c>
      <c r="T5" s="78"/>
      <c r="U5" s="78"/>
      <c r="V5" s="78"/>
      <c r="W5" s="60"/>
      <c r="X5" s="52"/>
      <c r="Y5" s="78"/>
      <c r="Z5" s="78"/>
      <c r="AA5" s="78"/>
      <c r="AB5" s="78"/>
      <c r="AC5" s="78"/>
      <c r="AD5" s="78"/>
    </row>
    <row r="6" spans="1:30" ht="12.75" customHeight="1" x14ac:dyDescent="0.25">
      <c r="A6" s="78" t="s">
        <v>71</v>
      </c>
      <c r="B6" s="78" t="s">
        <v>72</v>
      </c>
      <c r="C6" s="78">
        <v>41</v>
      </c>
      <c r="D6" s="78">
        <v>43</v>
      </c>
      <c r="E6" s="10">
        <f t="shared" si="2"/>
        <v>42</v>
      </c>
      <c r="F6" s="78">
        <v>49</v>
      </c>
      <c r="G6" s="78">
        <v>57</v>
      </c>
      <c r="H6" s="10">
        <f t="shared" si="3"/>
        <v>53</v>
      </c>
      <c r="I6" s="78"/>
      <c r="J6" s="78"/>
      <c r="K6" s="10">
        <v>7008222</v>
      </c>
      <c r="L6" s="81">
        <v>2238</v>
      </c>
      <c r="M6" s="10">
        <f t="shared" si="4"/>
        <v>3131.4664879356569</v>
      </c>
      <c r="N6" s="109">
        <v>17616641</v>
      </c>
      <c r="O6" s="109">
        <v>28600000</v>
      </c>
      <c r="P6" s="10" t="s">
        <v>73</v>
      </c>
      <c r="Q6" s="31">
        <v>35</v>
      </c>
      <c r="R6" s="1">
        <f t="shared" si="5"/>
        <v>1.3204754571428572</v>
      </c>
      <c r="S6" s="1">
        <f t="shared" si="6"/>
        <v>0.20023491428571427</v>
      </c>
      <c r="T6" s="78"/>
      <c r="U6" s="78"/>
      <c r="V6" s="78"/>
      <c r="W6" s="60"/>
      <c r="X6" s="52"/>
      <c r="Y6" s="78"/>
      <c r="Z6" s="78"/>
      <c r="AA6" s="78"/>
      <c r="AB6" s="78"/>
      <c r="AC6" s="78"/>
      <c r="AD6" s="78"/>
    </row>
    <row r="7" spans="1:30" ht="12.75" customHeight="1" x14ac:dyDescent="0.25">
      <c r="A7" s="78" t="s">
        <v>74</v>
      </c>
      <c r="B7" s="78" t="s">
        <v>75</v>
      </c>
      <c r="C7" s="78">
        <v>52</v>
      </c>
      <c r="D7" s="78">
        <v>61</v>
      </c>
      <c r="E7" s="10">
        <f t="shared" si="2"/>
        <v>56.5</v>
      </c>
      <c r="F7" s="78">
        <v>48</v>
      </c>
      <c r="G7" s="78">
        <v>58</v>
      </c>
      <c r="H7" s="10">
        <f t="shared" si="3"/>
        <v>53</v>
      </c>
      <c r="I7" s="78"/>
      <c r="J7" s="78"/>
      <c r="K7" s="10">
        <v>1579402</v>
      </c>
      <c r="L7" s="81">
        <v>591</v>
      </c>
      <c r="M7" s="10">
        <f t="shared" si="4"/>
        <v>2672.4230118443315</v>
      </c>
      <c r="N7" s="109">
        <v>3491669</v>
      </c>
      <c r="O7" s="109">
        <v>74556</v>
      </c>
      <c r="P7" s="10" t="s">
        <v>76</v>
      </c>
      <c r="Q7" s="31">
        <v>1.5</v>
      </c>
      <c r="R7" s="1">
        <f t="shared" si="5"/>
        <v>2.3774833333333336</v>
      </c>
      <c r="S7" s="1">
        <f t="shared" si="6"/>
        <v>1.0529346666666666</v>
      </c>
      <c r="T7" s="78"/>
      <c r="U7" s="78"/>
      <c r="V7" s="78"/>
      <c r="W7" s="60"/>
      <c r="X7" s="52"/>
      <c r="Y7" s="78"/>
      <c r="Z7" s="78"/>
      <c r="AA7" s="78"/>
      <c r="AB7" s="78"/>
      <c r="AC7" s="78"/>
      <c r="AD7" s="78"/>
    </row>
    <row r="8" spans="1:30" ht="12.75" customHeight="1" x14ac:dyDescent="0.25">
      <c r="A8" s="78" t="s">
        <v>77</v>
      </c>
      <c r="B8" s="78" t="s">
        <v>78</v>
      </c>
      <c r="C8" s="78">
        <v>7</v>
      </c>
      <c r="D8" s="78">
        <v>19</v>
      </c>
      <c r="E8" s="10">
        <f t="shared" si="2"/>
        <v>13</v>
      </c>
      <c r="F8" s="78">
        <v>55</v>
      </c>
      <c r="G8" s="78">
        <v>30</v>
      </c>
      <c r="H8" s="10">
        <f t="shared" si="3"/>
        <v>42.5</v>
      </c>
      <c r="I8" s="78"/>
      <c r="J8" s="78"/>
      <c r="K8" s="10">
        <v>41508572</v>
      </c>
      <c r="L8" s="81">
        <v>3491</v>
      </c>
      <c r="M8" s="10">
        <f t="shared" si="4"/>
        <v>11890.166714408479</v>
      </c>
      <c r="N8" s="109">
        <v>133668525</v>
      </c>
      <c r="O8" s="109">
        <v>113315753</v>
      </c>
      <c r="P8" s="10" t="s">
        <v>79</v>
      </c>
      <c r="Q8" s="31">
        <v>80</v>
      </c>
      <c r="R8" s="1">
        <f t="shared" si="5"/>
        <v>3.0873034749999997</v>
      </c>
      <c r="S8" s="1">
        <f t="shared" si="6"/>
        <v>0.51885714999999999</v>
      </c>
      <c r="T8" s="78"/>
      <c r="U8" s="78"/>
      <c r="V8" s="78"/>
      <c r="W8" s="60"/>
      <c r="X8" s="52"/>
      <c r="Y8" s="78"/>
      <c r="Z8" s="78"/>
      <c r="AA8" s="78"/>
      <c r="AB8" s="78"/>
      <c r="AC8" s="78"/>
      <c r="AD8" s="78"/>
    </row>
    <row r="9" spans="1:30" ht="12.75" customHeight="1" x14ac:dyDescent="0.25">
      <c r="A9" s="78" t="s">
        <v>80</v>
      </c>
      <c r="B9" s="78" t="s">
        <v>78</v>
      </c>
      <c r="C9" s="78">
        <v>11</v>
      </c>
      <c r="D9" s="78">
        <v>33</v>
      </c>
      <c r="E9" s="10">
        <f t="shared" si="2"/>
        <v>22</v>
      </c>
      <c r="F9" s="78">
        <v>38</v>
      </c>
      <c r="G9" s="78">
        <v>43</v>
      </c>
      <c r="H9" s="10">
        <f t="shared" si="3"/>
        <v>40.5</v>
      </c>
      <c r="I9" s="78"/>
      <c r="J9" s="78"/>
      <c r="K9" s="10">
        <v>27520040</v>
      </c>
      <c r="L9" s="81">
        <v>3401</v>
      </c>
      <c r="M9" s="10">
        <f t="shared" si="4"/>
        <v>8091.7494854454571</v>
      </c>
      <c r="N9" s="109">
        <v>60522097</v>
      </c>
      <c r="O9" s="109">
        <v>183321030</v>
      </c>
      <c r="P9" s="10" t="s">
        <v>81</v>
      </c>
      <c r="Q9" s="31">
        <v>130</v>
      </c>
      <c r="R9" s="1">
        <f t="shared" si="5"/>
        <v>1.8757163615384616</v>
      </c>
      <c r="S9" s="1">
        <f t="shared" si="6"/>
        <v>0.2116926153846154</v>
      </c>
      <c r="T9" s="78"/>
      <c r="U9" s="78"/>
      <c r="V9" s="78"/>
      <c r="W9" s="60"/>
      <c r="X9" s="52"/>
      <c r="Y9" s="78"/>
      <c r="Z9" s="78"/>
      <c r="AA9" s="78"/>
      <c r="AB9" s="78"/>
      <c r="AC9" s="78"/>
      <c r="AD9" s="78"/>
    </row>
    <row r="10" spans="1:30" ht="12.75" customHeight="1" x14ac:dyDescent="0.25">
      <c r="A10" s="78" t="s">
        <v>82</v>
      </c>
      <c r="B10" s="78" t="s">
        <v>78</v>
      </c>
      <c r="C10" s="78">
        <v>93</v>
      </c>
      <c r="D10" s="78">
        <v>83</v>
      </c>
      <c r="E10" s="10">
        <f t="shared" si="2"/>
        <v>88</v>
      </c>
      <c r="F10" s="78">
        <v>92</v>
      </c>
      <c r="G10" s="78">
        <v>82</v>
      </c>
      <c r="H10" s="10">
        <f t="shared" si="3"/>
        <v>87</v>
      </c>
      <c r="I10" s="78"/>
      <c r="J10" s="78"/>
      <c r="K10" s="10">
        <v>25718314</v>
      </c>
      <c r="L10" s="81">
        <v>3143</v>
      </c>
      <c r="M10" s="10">
        <f t="shared" si="4"/>
        <v>8182.7279669105947</v>
      </c>
      <c r="N10" s="109">
        <v>106244151</v>
      </c>
      <c r="O10" s="109">
        <v>110241686</v>
      </c>
      <c r="P10" s="10" t="s">
        <v>83</v>
      </c>
      <c r="Q10" s="31">
        <v>55</v>
      </c>
      <c r="R10" s="1">
        <f t="shared" si="5"/>
        <v>3.9361061272727271</v>
      </c>
      <c r="S10" s="1">
        <f t="shared" si="6"/>
        <v>0.46760570909090909</v>
      </c>
      <c r="T10" s="78"/>
      <c r="U10" s="78"/>
      <c r="V10" s="78"/>
      <c r="W10" s="60"/>
      <c r="X10" s="52"/>
      <c r="Y10" s="78"/>
      <c r="Z10" s="78"/>
      <c r="AA10" s="78"/>
      <c r="AB10" s="78"/>
      <c r="AC10" s="78"/>
      <c r="AD10" s="78"/>
    </row>
    <row r="11" spans="1:30" ht="12.75" customHeight="1" x14ac:dyDescent="0.25">
      <c r="A11" s="78" t="s">
        <v>84</v>
      </c>
      <c r="B11" s="78" t="s">
        <v>85</v>
      </c>
      <c r="C11" s="78">
        <v>49</v>
      </c>
      <c r="D11" s="78">
        <v>49</v>
      </c>
      <c r="E11" s="10">
        <f t="shared" si="2"/>
        <v>49</v>
      </c>
      <c r="F11" s="78">
        <v>59</v>
      </c>
      <c r="G11" s="78">
        <v>71</v>
      </c>
      <c r="H11" s="10">
        <f t="shared" si="3"/>
        <v>65</v>
      </c>
      <c r="I11" s="78"/>
      <c r="J11" s="78"/>
      <c r="K11" s="10">
        <v>9885732</v>
      </c>
      <c r="L11" s="81">
        <v>2883</v>
      </c>
      <c r="M11" s="10">
        <f t="shared" si="4"/>
        <v>3428.9739854318418</v>
      </c>
      <c r="N11" s="109">
        <v>25132228</v>
      </c>
      <c r="O11" s="109">
        <v>108243107</v>
      </c>
      <c r="P11" s="10" t="s">
        <v>86</v>
      </c>
      <c r="Q11" s="31">
        <v>50</v>
      </c>
      <c r="R11" s="1">
        <f t="shared" si="5"/>
        <v>2.6675067000000001</v>
      </c>
      <c r="S11" s="1">
        <f t="shared" si="6"/>
        <v>0.19771464000000002</v>
      </c>
      <c r="T11" s="78"/>
      <c r="U11" s="78"/>
      <c r="V11" s="78"/>
      <c r="W11" s="60"/>
      <c r="X11" s="52" t="s">
        <v>87</v>
      </c>
      <c r="Y11" s="18" t="s">
        <v>88</v>
      </c>
      <c r="Z11" s="78"/>
      <c r="AA11" s="78"/>
      <c r="AB11" s="78"/>
      <c r="AC11" s="78"/>
      <c r="AD11" s="78"/>
    </row>
    <row r="12" spans="1:30" ht="12.75" customHeight="1" x14ac:dyDescent="0.25">
      <c r="A12" s="78" t="s">
        <v>89</v>
      </c>
      <c r="B12" s="78" t="s">
        <v>90</v>
      </c>
      <c r="C12" s="78">
        <v>82</v>
      </c>
      <c r="D12" s="78">
        <v>74</v>
      </c>
      <c r="E12" s="10">
        <f t="shared" si="2"/>
        <v>78</v>
      </c>
      <c r="F12" s="78">
        <v>88</v>
      </c>
      <c r="G12" s="78">
        <v>82</v>
      </c>
      <c r="H12" s="10">
        <f t="shared" si="3"/>
        <v>85</v>
      </c>
      <c r="I12" s="78"/>
      <c r="J12" s="78"/>
      <c r="K12" s="10">
        <v>20817053</v>
      </c>
      <c r="L12" s="81">
        <v>3290</v>
      </c>
      <c r="M12" s="10">
        <f t="shared" si="4"/>
        <v>6327.3717325227963</v>
      </c>
      <c r="N12" s="109">
        <v>61002302</v>
      </c>
      <c r="O12" s="109">
        <v>61124385</v>
      </c>
      <c r="P12" s="10" t="s">
        <v>91</v>
      </c>
      <c r="Q12" s="31">
        <v>46</v>
      </c>
      <c r="R12" s="1">
        <f t="shared" si="5"/>
        <v>2.6549279782608695</v>
      </c>
      <c r="S12" s="1">
        <f t="shared" si="6"/>
        <v>0.45254463043478266</v>
      </c>
      <c r="T12" s="78"/>
      <c r="U12" s="78"/>
      <c r="V12" s="78"/>
      <c r="W12" s="60"/>
      <c r="X12" s="52"/>
      <c r="Y12" s="78"/>
      <c r="Z12" s="78"/>
      <c r="AA12" s="78"/>
      <c r="AB12" s="78"/>
      <c r="AC12" s="78"/>
      <c r="AD12" s="78"/>
    </row>
    <row r="13" spans="1:30" ht="12.75" customHeight="1" x14ac:dyDescent="0.25">
      <c r="A13" s="78" t="s">
        <v>92</v>
      </c>
      <c r="B13" s="78" t="s">
        <v>93</v>
      </c>
      <c r="C13" s="78">
        <v>68</v>
      </c>
      <c r="D13" s="78">
        <v>58</v>
      </c>
      <c r="E13" s="10">
        <f t="shared" si="2"/>
        <v>63</v>
      </c>
      <c r="F13" s="78">
        <v>61</v>
      </c>
      <c r="G13" s="78">
        <v>67</v>
      </c>
      <c r="H13" s="10">
        <f t="shared" si="3"/>
        <v>64</v>
      </c>
      <c r="I13" s="78"/>
      <c r="J13" s="78"/>
      <c r="K13" s="10">
        <v>160547</v>
      </c>
      <c r="L13" s="81">
        <v>275</v>
      </c>
      <c r="M13" s="10">
        <f t="shared" si="4"/>
        <v>583.80727272727268</v>
      </c>
      <c r="N13" s="109">
        <v>1714221</v>
      </c>
      <c r="O13" s="109">
        <v>10363220</v>
      </c>
      <c r="P13" s="10" t="s">
        <v>94</v>
      </c>
      <c r="Q13" s="31">
        <v>12</v>
      </c>
      <c r="R13" s="1">
        <f t="shared" si="5"/>
        <v>1.0064534166666668</v>
      </c>
      <c r="S13" s="1">
        <f t="shared" si="6"/>
        <v>1.3378916666666666E-2</v>
      </c>
      <c r="T13" s="78"/>
      <c r="U13" s="78"/>
      <c r="V13" s="78"/>
      <c r="W13" s="60"/>
      <c r="X13" s="52"/>
      <c r="Y13" s="78"/>
      <c r="Z13" s="78"/>
      <c r="AA13" s="78"/>
      <c r="AB13" s="78"/>
      <c r="AC13" s="78"/>
      <c r="AD13" s="78"/>
    </row>
    <row r="14" spans="1:30" ht="12.75" customHeight="1" x14ac:dyDescent="0.25">
      <c r="A14" s="78" t="s">
        <v>95</v>
      </c>
      <c r="B14" s="78" t="s">
        <v>96</v>
      </c>
      <c r="C14" s="78">
        <v>25</v>
      </c>
      <c r="D14" s="78">
        <v>37</v>
      </c>
      <c r="E14" s="10">
        <f t="shared" si="2"/>
        <v>31</v>
      </c>
      <c r="F14" s="78">
        <v>41</v>
      </c>
      <c r="G14" s="78">
        <v>34</v>
      </c>
      <c r="H14" s="10">
        <f t="shared" si="3"/>
        <v>37.5</v>
      </c>
      <c r="I14" s="78"/>
      <c r="J14" s="78"/>
      <c r="K14" s="10">
        <v>7091938</v>
      </c>
      <c r="L14" s="81">
        <v>3243</v>
      </c>
      <c r="M14" s="10">
        <f t="shared" si="4"/>
        <v>2186.8448967005857</v>
      </c>
      <c r="N14" s="109">
        <v>34691563</v>
      </c>
      <c r="O14" s="109">
        <v>78500000</v>
      </c>
      <c r="P14" s="10" t="s">
        <v>97</v>
      </c>
      <c r="Q14" s="31">
        <v>80</v>
      </c>
      <c r="R14" s="1">
        <f t="shared" si="5"/>
        <v>1.4148945374999999</v>
      </c>
      <c r="S14" s="1">
        <f t="shared" si="6"/>
        <v>8.8649224999999998E-2</v>
      </c>
      <c r="T14" s="78"/>
      <c r="U14" s="78"/>
      <c r="V14" s="78"/>
      <c r="W14" s="60"/>
      <c r="X14" s="52"/>
      <c r="Y14" s="78"/>
      <c r="Z14" s="78"/>
      <c r="AA14" s="78"/>
      <c r="AB14" s="78"/>
      <c r="AC14" s="78"/>
      <c r="AD14" s="78"/>
    </row>
    <row r="15" spans="1:30" ht="12.75" customHeight="1" x14ac:dyDescent="0.25">
      <c r="A15" s="78" t="s">
        <v>98</v>
      </c>
      <c r="B15" s="78" t="s">
        <v>99</v>
      </c>
      <c r="C15" s="78">
        <v>74</v>
      </c>
      <c r="D15" s="78">
        <v>60</v>
      </c>
      <c r="E15" s="10">
        <f t="shared" si="2"/>
        <v>67</v>
      </c>
      <c r="F15" s="78">
        <v>60</v>
      </c>
      <c r="G15" s="78">
        <v>77</v>
      </c>
      <c r="H15" s="10">
        <f t="shared" si="3"/>
        <v>68.5</v>
      </c>
      <c r="I15" s="78"/>
      <c r="J15" s="78"/>
      <c r="K15" s="10">
        <v>36746</v>
      </c>
      <c r="L15" s="81">
        <v>101</v>
      </c>
      <c r="M15" s="10">
        <f t="shared" si="4"/>
        <v>363.8217821782178</v>
      </c>
      <c r="N15" s="109">
        <v>1631709</v>
      </c>
      <c r="O15" s="109">
        <v>8385225</v>
      </c>
      <c r="P15" s="10" t="s">
        <v>100</v>
      </c>
      <c r="Q15" s="31">
        <v>5.5</v>
      </c>
      <c r="R15" s="1">
        <f t="shared" si="5"/>
        <v>1.821260727272727</v>
      </c>
      <c r="S15" s="26">
        <f t="shared" si="6"/>
        <v>6.6810909090909091E-3</v>
      </c>
      <c r="T15" s="78"/>
      <c r="U15" s="78"/>
      <c r="V15" s="78"/>
      <c r="W15" s="60"/>
      <c r="X15" s="52"/>
      <c r="Y15" s="78"/>
      <c r="Z15" s="78"/>
      <c r="AA15" s="78"/>
      <c r="AB15" s="78"/>
      <c r="AC15" s="78"/>
      <c r="AD15" s="78"/>
    </row>
    <row r="16" spans="1:30" ht="12.75" customHeight="1" x14ac:dyDescent="0.25">
      <c r="A16" s="78" t="s">
        <v>101</v>
      </c>
      <c r="B16" s="78" t="s">
        <v>75</v>
      </c>
      <c r="C16" s="78">
        <v>76</v>
      </c>
      <c r="D16" s="78">
        <v>61</v>
      </c>
      <c r="E16" s="10">
        <f t="shared" si="2"/>
        <v>68.5</v>
      </c>
      <c r="F16" s="78">
        <v>77</v>
      </c>
      <c r="G16" s="78">
        <v>75</v>
      </c>
      <c r="H16" s="10">
        <f t="shared" si="3"/>
        <v>76</v>
      </c>
      <c r="I16" s="78"/>
      <c r="J16" s="78"/>
      <c r="K16" s="10">
        <v>58962</v>
      </c>
      <c r="L16" s="81">
        <v>65</v>
      </c>
      <c r="M16" s="10">
        <f t="shared" si="4"/>
        <v>907.10769230769233</v>
      </c>
      <c r="N16" s="109">
        <v>1315590</v>
      </c>
      <c r="O16" s="109" t="s">
        <v>102</v>
      </c>
      <c r="P16" s="10">
        <f>SUM(N16:O16)</f>
        <v>1315590</v>
      </c>
      <c r="Q16" s="31">
        <v>2</v>
      </c>
      <c r="R16" s="1">
        <f>SUM(((P15/1000000)/Q16))</f>
        <v>5.0084669999999996</v>
      </c>
      <c r="S16" s="1">
        <f>SUM((K15/1000000))/Q16</f>
        <v>1.8373E-2</v>
      </c>
      <c r="T16" s="78"/>
      <c r="U16" s="78"/>
      <c r="V16" s="78"/>
      <c r="W16" s="60"/>
      <c r="X16" s="52"/>
      <c r="Y16" s="78"/>
      <c r="Z16" s="78"/>
      <c r="AA16" s="78"/>
      <c r="AB16" s="78"/>
      <c r="AC16" s="78"/>
      <c r="AD16" s="78"/>
    </row>
    <row r="17" spans="1:30" ht="12.75" customHeight="1" x14ac:dyDescent="0.25">
      <c r="A17" s="78" t="s">
        <v>103</v>
      </c>
      <c r="B17" s="78" t="s">
        <v>69</v>
      </c>
      <c r="C17" s="78">
        <v>78</v>
      </c>
      <c r="D17" s="78">
        <v>62</v>
      </c>
      <c r="E17" s="10">
        <f t="shared" si="2"/>
        <v>70</v>
      </c>
      <c r="F17" s="78">
        <v>80</v>
      </c>
      <c r="G17" s="78">
        <v>64</v>
      </c>
      <c r="H17" s="10">
        <f t="shared" si="3"/>
        <v>72</v>
      </c>
      <c r="I17" s="78"/>
      <c r="J17" s="78" t="s">
        <v>104</v>
      </c>
      <c r="K17" s="10">
        <v>174144585</v>
      </c>
      <c r="L17" s="81">
        <v>4253</v>
      </c>
      <c r="M17" s="10">
        <f t="shared" si="4"/>
        <v>40946.293204796617</v>
      </c>
      <c r="N17" s="109">
        <v>409013994</v>
      </c>
      <c r="O17" s="109">
        <v>806426000</v>
      </c>
      <c r="P17" s="10">
        <v>1215439994</v>
      </c>
      <c r="Q17" s="31">
        <v>200</v>
      </c>
      <c r="R17" s="1">
        <f t="shared" ref="R17:R48" si="7">SUM(((P17/1000000)/Q17))</f>
        <v>6.0771999700000006</v>
      </c>
      <c r="S17" s="1">
        <f t="shared" ref="S17:S48" si="8">SUM((K17/1000000))/Q17</f>
        <v>0.87072292500000004</v>
      </c>
      <c r="T17" s="78"/>
      <c r="U17" s="78"/>
      <c r="V17" s="78"/>
      <c r="W17" s="60"/>
      <c r="X17" s="52"/>
      <c r="Y17" s="78"/>
      <c r="Z17" s="78"/>
      <c r="AA17" s="78"/>
      <c r="AB17" s="78"/>
      <c r="AC17" s="78"/>
      <c r="AD17" s="78"/>
    </row>
    <row r="18" spans="1:30" ht="12.75" customHeight="1" x14ac:dyDescent="0.25">
      <c r="A18" s="78" t="s">
        <v>105</v>
      </c>
      <c r="B18" s="78" t="s">
        <v>65</v>
      </c>
      <c r="C18" s="78">
        <v>74</v>
      </c>
      <c r="D18" s="78">
        <v>62</v>
      </c>
      <c r="E18" s="10">
        <f t="shared" si="2"/>
        <v>68</v>
      </c>
      <c r="F18" s="78">
        <v>85</v>
      </c>
      <c r="G18" s="78">
        <v>75</v>
      </c>
      <c r="H18" s="10">
        <f t="shared" si="3"/>
        <v>80</v>
      </c>
      <c r="I18" s="78"/>
      <c r="J18" s="78"/>
      <c r="K18" s="10">
        <v>83517315</v>
      </c>
      <c r="L18" s="81">
        <v>4003</v>
      </c>
      <c r="M18" s="10">
        <f t="shared" si="4"/>
        <v>20863.680989258057</v>
      </c>
      <c r="N18" s="109">
        <v>368061265</v>
      </c>
      <c r="O18" s="109">
        <v>596700000</v>
      </c>
      <c r="P18" s="10">
        <v>964761265</v>
      </c>
      <c r="Q18" s="31">
        <v>76</v>
      </c>
      <c r="R18" s="1">
        <f t="shared" si="7"/>
        <v>12.694227171052631</v>
      </c>
      <c r="S18" s="1">
        <f t="shared" si="8"/>
        <v>1.0989120394736842</v>
      </c>
      <c r="T18" s="78"/>
      <c r="U18" s="78"/>
      <c r="V18" s="78"/>
      <c r="W18" s="60"/>
      <c r="X18" s="52"/>
      <c r="Y18" s="78"/>
      <c r="Z18" s="78"/>
      <c r="AA18" s="78"/>
      <c r="AB18" s="78"/>
      <c r="AC18" s="78"/>
      <c r="AD18" s="78"/>
    </row>
    <row r="19" spans="1:30" ht="12.75" customHeight="1" x14ac:dyDescent="0.25">
      <c r="A19" s="78" t="s">
        <v>106</v>
      </c>
      <c r="B19" s="78" t="s">
        <v>107</v>
      </c>
      <c r="C19" s="78">
        <v>90</v>
      </c>
      <c r="D19" s="78">
        <v>75</v>
      </c>
      <c r="E19" s="10">
        <f t="shared" si="2"/>
        <v>82.5</v>
      </c>
      <c r="F19" s="78">
        <v>92</v>
      </c>
      <c r="G19" s="78">
        <v>80</v>
      </c>
      <c r="H19" s="10">
        <f t="shared" si="3"/>
        <v>86</v>
      </c>
      <c r="I19" s="78"/>
      <c r="J19" s="78" t="s">
        <v>104</v>
      </c>
      <c r="K19" s="10">
        <v>158074286</v>
      </c>
      <c r="L19" s="81">
        <v>4163</v>
      </c>
      <c r="M19" s="10">
        <f t="shared" si="4"/>
        <v>37971.243334134037</v>
      </c>
      <c r="N19" s="109">
        <v>420021917</v>
      </c>
      <c r="O19" s="109">
        <v>435873393</v>
      </c>
      <c r="P19" s="10">
        <v>855895310</v>
      </c>
      <c r="Q19" s="31">
        <v>130</v>
      </c>
      <c r="R19" s="1">
        <f t="shared" si="7"/>
        <v>6.5838100769230765</v>
      </c>
      <c r="S19" s="1">
        <f t="shared" si="8"/>
        <v>1.2159560461538461</v>
      </c>
      <c r="T19" s="78"/>
      <c r="U19" s="78"/>
      <c r="V19" s="78"/>
      <c r="W19" s="60"/>
      <c r="X19" s="52"/>
      <c r="Y19" s="78"/>
      <c r="Z19" s="78"/>
      <c r="AA19" s="78"/>
      <c r="AB19" s="78"/>
      <c r="AC19" s="78"/>
      <c r="AD19" s="78"/>
    </row>
    <row r="20" spans="1:30" ht="12.75" customHeight="1" x14ac:dyDescent="0.25">
      <c r="A20" s="78" t="s">
        <v>108</v>
      </c>
      <c r="B20" s="78" t="s">
        <v>90</v>
      </c>
      <c r="C20" s="78">
        <v>75</v>
      </c>
      <c r="D20" s="78">
        <v>66</v>
      </c>
      <c r="E20" s="10">
        <f t="shared" si="2"/>
        <v>70.5</v>
      </c>
      <c r="F20" s="78">
        <v>85</v>
      </c>
      <c r="G20" s="78">
        <v>79</v>
      </c>
      <c r="H20" s="10">
        <f t="shared" si="3"/>
        <v>82</v>
      </c>
      <c r="I20" s="78"/>
      <c r="J20" s="78"/>
      <c r="K20" s="10">
        <v>73645197</v>
      </c>
      <c r="L20" s="81">
        <v>3928</v>
      </c>
      <c r="M20" s="10">
        <f t="shared" si="4"/>
        <v>18748.777240325864</v>
      </c>
      <c r="N20" s="109">
        <v>252326338</v>
      </c>
      <c r="O20" s="109">
        <v>595000000</v>
      </c>
      <c r="P20" s="10">
        <v>847326338</v>
      </c>
      <c r="Q20" s="31">
        <v>225</v>
      </c>
      <c r="R20" s="1">
        <f t="shared" si="7"/>
        <v>3.7658948355555553</v>
      </c>
      <c r="S20" s="1">
        <f t="shared" si="8"/>
        <v>0.32731198666666667</v>
      </c>
      <c r="T20" s="78"/>
      <c r="U20" s="78"/>
      <c r="V20" s="78"/>
      <c r="W20" s="60"/>
      <c r="X20" s="52" t="s">
        <v>109</v>
      </c>
      <c r="Y20" s="18" t="s">
        <v>110</v>
      </c>
      <c r="Z20" s="78"/>
      <c r="AA20" s="78"/>
      <c r="AB20" s="78"/>
      <c r="AC20" s="78"/>
      <c r="AD20" s="78"/>
    </row>
    <row r="21" spans="1:30" ht="12.75" customHeight="1" x14ac:dyDescent="0.25">
      <c r="A21" s="78" t="s">
        <v>111</v>
      </c>
      <c r="B21" s="78" t="s">
        <v>69</v>
      </c>
      <c r="C21" s="78">
        <v>89</v>
      </c>
      <c r="D21" s="78">
        <v>74</v>
      </c>
      <c r="E21" s="10">
        <f t="shared" si="2"/>
        <v>81.5</v>
      </c>
      <c r="F21" s="78">
        <v>89</v>
      </c>
      <c r="G21" s="78">
        <v>82</v>
      </c>
      <c r="H21" s="10">
        <f t="shared" si="3"/>
        <v>85.5</v>
      </c>
      <c r="I21" s="78"/>
      <c r="J21" s="78"/>
      <c r="K21" s="10">
        <v>243390</v>
      </c>
      <c r="L21" s="81">
        <v>3742</v>
      </c>
      <c r="M21" s="10">
        <f t="shared" si="4"/>
        <v>65.042757883484768</v>
      </c>
      <c r="N21" s="109">
        <v>347899011</v>
      </c>
      <c r="O21" s="109">
        <v>462500000</v>
      </c>
      <c r="P21" s="10">
        <v>810399011</v>
      </c>
      <c r="Q21" s="31">
        <v>150</v>
      </c>
      <c r="R21" s="1">
        <f t="shared" si="7"/>
        <v>5.4026600733333332</v>
      </c>
      <c r="S21" s="1">
        <f t="shared" si="8"/>
        <v>1.6225999999999999E-3</v>
      </c>
      <c r="T21" s="78"/>
      <c r="U21" s="78"/>
      <c r="V21" s="78"/>
      <c r="W21" s="60"/>
      <c r="X21" s="52"/>
      <c r="Y21" s="78"/>
      <c r="Z21" s="78"/>
      <c r="AA21" s="78"/>
      <c r="AB21" s="78"/>
      <c r="AC21" s="78"/>
      <c r="AD21" s="78"/>
    </row>
    <row r="22" spans="1:30" ht="12.75" customHeight="1" x14ac:dyDescent="0.25">
      <c r="A22" s="78" t="s">
        <v>112</v>
      </c>
      <c r="B22" s="78" t="s">
        <v>65</v>
      </c>
      <c r="C22" s="78">
        <v>69</v>
      </c>
      <c r="D22" s="78">
        <v>61</v>
      </c>
      <c r="E22" s="10">
        <f t="shared" si="2"/>
        <v>65</v>
      </c>
      <c r="F22" s="78">
        <v>84</v>
      </c>
      <c r="G22" s="78">
        <v>70</v>
      </c>
      <c r="H22" s="10">
        <f t="shared" si="3"/>
        <v>77</v>
      </c>
      <c r="I22" s="78"/>
      <c r="J22" s="78" t="s">
        <v>104</v>
      </c>
      <c r="K22" s="10">
        <v>97375245</v>
      </c>
      <c r="L22" s="81">
        <v>3771</v>
      </c>
      <c r="M22" s="10">
        <f t="shared" si="4"/>
        <v>25822.128082736675</v>
      </c>
      <c r="N22" s="109">
        <v>238679850</v>
      </c>
      <c r="O22" s="109">
        <v>550000000</v>
      </c>
      <c r="P22" s="10">
        <v>788679850</v>
      </c>
      <c r="Q22" s="31">
        <v>160</v>
      </c>
      <c r="R22" s="1">
        <f t="shared" si="7"/>
        <v>4.9292490625000003</v>
      </c>
      <c r="S22" s="1">
        <f t="shared" si="8"/>
        <v>0.60859528125000006</v>
      </c>
      <c r="T22" s="78"/>
      <c r="U22" s="78"/>
      <c r="V22" s="78"/>
      <c r="W22" s="60"/>
      <c r="X22" s="52"/>
      <c r="Y22" s="78"/>
      <c r="Z22" s="78"/>
      <c r="AA22" s="78"/>
      <c r="AB22" s="78"/>
      <c r="AC22" s="78"/>
      <c r="AD22" s="78"/>
    </row>
    <row r="23" spans="1:30" ht="12.75" customHeight="1" x14ac:dyDescent="0.25">
      <c r="A23" s="78" t="s">
        <v>113</v>
      </c>
      <c r="B23" s="78" t="s">
        <v>69</v>
      </c>
      <c r="C23" s="78">
        <v>78</v>
      </c>
      <c r="D23" s="78">
        <v>65</v>
      </c>
      <c r="E23" s="10">
        <f t="shared" si="2"/>
        <v>71.5</v>
      </c>
      <c r="F23" s="78">
        <v>83</v>
      </c>
      <c r="G23" s="78">
        <v>78</v>
      </c>
      <c r="H23" s="10">
        <f t="shared" si="3"/>
        <v>80.5</v>
      </c>
      <c r="I23" s="78"/>
      <c r="J23" s="78"/>
      <c r="K23" s="10">
        <v>82429469</v>
      </c>
      <c r="L23" s="81">
        <v>4004</v>
      </c>
      <c r="M23" s="10">
        <f t="shared" si="4"/>
        <v>20586.780469530469</v>
      </c>
      <c r="N23" s="109">
        <v>268492764</v>
      </c>
      <c r="O23" s="109">
        <v>475066843</v>
      </c>
      <c r="P23" s="10">
        <v>743559607</v>
      </c>
      <c r="Q23" s="31">
        <v>200</v>
      </c>
      <c r="R23" s="1">
        <f t="shared" si="7"/>
        <v>3.7177980349999999</v>
      </c>
      <c r="S23" s="1">
        <f t="shared" si="8"/>
        <v>0.412147345</v>
      </c>
      <c r="T23" s="78"/>
      <c r="U23" s="78"/>
      <c r="V23" s="78"/>
      <c r="W23" s="60"/>
      <c r="X23" s="52" t="s">
        <v>114</v>
      </c>
      <c r="Y23" s="18" t="s">
        <v>115</v>
      </c>
      <c r="Z23" s="78"/>
      <c r="AA23" s="78"/>
      <c r="AB23" s="78"/>
      <c r="AC23" s="78"/>
      <c r="AD23" s="78"/>
    </row>
    <row r="24" spans="1:30" ht="12.75" customHeight="1" x14ac:dyDescent="0.25">
      <c r="A24" s="78" t="s">
        <v>116</v>
      </c>
      <c r="B24" s="78" t="s">
        <v>90</v>
      </c>
      <c r="C24" s="78">
        <v>97</v>
      </c>
      <c r="D24" s="78">
        <v>96</v>
      </c>
      <c r="E24" s="10">
        <f t="shared" si="2"/>
        <v>96.5</v>
      </c>
      <c r="F24" s="78">
        <v>85</v>
      </c>
      <c r="G24" s="78">
        <v>81</v>
      </c>
      <c r="H24" s="10">
        <f t="shared" si="3"/>
        <v>83</v>
      </c>
      <c r="I24" s="78"/>
      <c r="J24" s="78"/>
      <c r="K24" s="10">
        <v>55785112</v>
      </c>
      <c r="L24" s="81">
        <v>3820</v>
      </c>
      <c r="M24" s="10">
        <f t="shared" si="4"/>
        <v>14603.432460732984</v>
      </c>
      <c r="N24" s="109">
        <v>261208962</v>
      </c>
      <c r="O24" s="109">
        <v>427300000</v>
      </c>
      <c r="P24" s="10">
        <v>688508962</v>
      </c>
      <c r="Q24" s="31">
        <v>100</v>
      </c>
      <c r="R24" s="1">
        <f t="shared" si="7"/>
        <v>6.8850896199999996</v>
      </c>
      <c r="S24" s="1">
        <f t="shared" si="8"/>
        <v>0.55785112000000003</v>
      </c>
      <c r="T24" s="78"/>
      <c r="U24" s="78"/>
      <c r="V24" s="78"/>
      <c r="W24" s="60"/>
      <c r="X24" s="52"/>
      <c r="Y24" s="78"/>
      <c r="Z24" s="78"/>
      <c r="AA24" s="78"/>
      <c r="AB24" s="78"/>
      <c r="AC24" s="78"/>
      <c r="AD24" s="78"/>
    </row>
    <row r="25" spans="1:30" ht="12.75" customHeight="1" x14ac:dyDescent="0.25">
      <c r="A25" s="78" t="s">
        <v>117</v>
      </c>
      <c r="B25" s="78" t="s">
        <v>90</v>
      </c>
      <c r="C25" s="78">
        <v>55</v>
      </c>
      <c r="D25" s="78">
        <v>55</v>
      </c>
      <c r="E25" s="10">
        <f t="shared" si="2"/>
        <v>55</v>
      </c>
      <c r="F25" s="78">
        <v>76</v>
      </c>
      <c r="G25" s="78">
        <v>77</v>
      </c>
      <c r="H25" s="10">
        <f t="shared" si="3"/>
        <v>76.5</v>
      </c>
      <c r="I25" s="78"/>
      <c r="J25" s="78" t="s">
        <v>104</v>
      </c>
      <c r="K25" s="10">
        <v>116619362</v>
      </c>
      <c r="L25" s="81">
        <v>4207</v>
      </c>
      <c r="M25" s="10">
        <f t="shared" si="4"/>
        <v>27720.314238174473</v>
      </c>
      <c r="N25" s="109">
        <v>291045518</v>
      </c>
      <c r="O25" s="109">
        <v>377000000</v>
      </c>
      <c r="P25" s="10">
        <v>668045518</v>
      </c>
      <c r="Q25" s="31">
        <v>225</v>
      </c>
      <c r="R25" s="1">
        <f t="shared" si="7"/>
        <v>2.9690911911111111</v>
      </c>
      <c r="S25" s="1">
        <f t="shared" si="8"/>
        <v>0.51830827555555559</v>
      </c>
      <c r="T25" s="78"/>
      <c r="U25" s="78"/>
      <c r="V25" s="78"/>
      <c r="W25" s="60"/>
      <c r="X25" s="52"/>
      <c r="Y25" s="78"/>
      <c r="Z25" s="78"/>
      <c r="AA25" s="78"/>
      <c r="AB25" s="78"/>
      <c r="AC25" s="78"/>
      <c r="AD25" s="78"/>
    </row>
    <row r="26" spans="1:30" ht="12.75" customHeight="1" x14ac:dyDescent="0.25">
      <c r="A26" s="78" t="s">
        <v>118</v>
      </c>
      <c r="B26" s="78" t="s">
        <v>69</v>
      </c>
      <c r="C26" s="78">
        <v>65</v>
      </c>
      <c r="D26" s="78">
        <v>54</v>
      </c>
      <c r="E26" s="10">
        <f t="shared" si="2"/>
        <v>59.5</v>
      </c>
      <c r="F26" s="78">
        <v>83</v>
      </c>
      <c r="G26" s="78">
        <v>77</v>
      </c>
      <c r="H26" s="10">
        <f t="shared" si="3"/>
        <v>80</v>
      </c>
      <c r="I26" s="78"/>
      <c r="J26" s="78"/>
      <c r="K26" s="10">
        <v>85737841</v>
      </c>
      <c r="L26" s="81">
        <v>3841</v>
      </c>
      <c r="M26" s="10">
        <f t="shared" si="4"/>
        <v>22321.749804738349</v>
      </c>
      <c r="N26" s="109">
        <v>204509243</v>
      </c>
      <c r="O26" s="109">
        <v>428400000</v>
      </c>
      <c r="P26" s="10">
        <v>632909243</v>
      </c>
      <c r="Q26" s="31">
        <v>170</v>
      </c>
      <c r="R26" s="1">
        <f t="shared" si="7"/>
        <v>3.7229955470588232</v>
      </c>
      <c r="S26" s="1">
        <f t="shared" si="8"/>
        <v>0.50434024117647058</v>
      </c>
      <c r="T26" s="78"/>
      <c r="U26" s="78"/>
      <c r="V26" s="78"/>
      <c r="W26" s="60"/>
      <c r="X26" s="52"/>
      <c r="Y26" s="78"/>
      <c r="Z26" s="78"/>
      <c r="AA26" s="78"/>
      <c r="AB26" s="78"/>
      <c r="AC26" s="78"/>
      <c r="AD26" s="78"/>
    </row>
    <row r="27" spans="1:30" ht="12.75" customHeight="1" x14ac:dyDescent="0.25">
      <c r="A27" s="78" t="s">
        <v>119</v>
      </c>
      <c r="B27" s="78" t="s">
        <v>96</v>
      </c>
      <c r="C27" s="78">
        <v>70</v>
      </c>
      <c r="D27" s="78">
        <v>55</v>
      </c>
      <c r="E27" s="10">
        <f t="shared" si="2"/>
        <v>62.5</v>
      </c>
      <c r="F27" s="78">
        <v>79</v>
      </c>
      <c r="G27" s="78">
        <v>72</v>
      </c>
      <c r="H27" s="10">
        <f t="shared" si="3"/>
        <v>75.5</v>
      </c>
      <c r="I27" s="78"/>
      <c r="J27" s="78"/>
      <c r="K27" s="10">
        <v>43639736</v>
      </c>
      <c r="L27" s="81">
        <v>4065</v>
      </c>
      <c r="M27" s="10">
        <f t="shared" si="4"/>
        <v>10735.482410824108</v>
      </c>
      <c r="N27" s="109">
        <v>187168425</v>
      </c>
      <c r="O27" s="109">
        <v>400036243</v>
      </c>
      <c r="P27" s="10">
        <v>587204668</v>
      </c>
      <c r="Q27" s="31">
        <v>135</v>
      </c>
      <c r="R27" s="1">
        <f t="shared" si="7"/>
        <v>4.3496642074074074</v>
      </c>
      <c r="S27" s="1">
        <f t="shared" si="8"/>
        <v>0.3232573037037037</v>
      </c>
      <c r="T27" s="78"/>
      <c r="U27" s="78"/>
      <c r="V27" s="78"/>
      <c r="W27" s="60"/>
      <c r="X27" s="52"/>
      <c r="Y27" s="78"/>
      <c r="Z27" s="78"/>
      <c r="AA27" s="78"/>
      <c r="AB27" s="78"/>
      <c r="AC27" s="78"/>
      <c r="AD27" s="78"/>
    </row>
    <row r="28" spans="1:30" ht="12.75" customHeight="1" x14ac:dyDescent="0.25">
      <c r="A28" s="78" t="s">
        <v>120</v>
      </c>
      <c r="B28" s="78" t="s">
        <v>121</v>
      </c>
      <c r="C28" s="78">
        <v>67</v>
      </c>
      <c r="D28" s="78">
        <v>63</v>
      </c>
      <c r="E28" s="10">
        <f t="shared" si="2"/>
        <v>65</v>
      </c>
      <c r="F28" s="78">
        <v>73</v>
      </c>
      <c r="G28" s="78">
        <v>68</v>
      </c>
      <c r="H28" s="10">
        <f t="shared" si="3"/>
        <v>70.5</v>
      </c>
      <c r="I28" s="78"/>
      <c r="J28" s="78"/>
      <c r="K28" s="10">
        <v>66411834</v>
      </c>
      <c r="L28" s="81">
        <v>3607</v>
      </c>
      <c r="M28" s="10">
        <f t="shared" si="4"/>
        <v>18411.930690324371</v>
      </c>
      <c r="N28" s="109">
        <v>202359711</v>
      </c>
      <c r="O28" s="109">
        <v>337648165</v>
      </c>
      <c r="P28" s="10">
        <v>540007876</v>
      </c>
      <c r="Q28" s="31">
        <v>190</v>
      </c>
      <c r="R28" s="1">
        <f t="shared" si="7"/>
        <v>2.8421467157894735</v>
      </c>
      <c r="S28" s="1">
        <f t="shared" si="8"/>
        <v>0.34953596842105261</v>
      </c>
      <c r="T28" s="78"/>
      <c r="U28" s="78"/>
      <c r="V28" s="78"/>
      <c r="W28" s="60"/>
      <c r="X28" s="52"/>
      <c r="Y28" s="78"/>
      <c r="Z28" s="78"/>
      <c r="AA28" s="78"/>
      <c r="AB28" s="78"/>
      <c r="AC28" s="78"/>
      <c r="AD28" s="78"/>
    </row>
    <row r="29" spans="1:30" ht="12.75" customHeight="1" x14ac:dyDescent="0.25">
      <c r="A29" s="78" t="s">
        <v>122</v>
      </c>
      <c r="B29" s="78" t="s">
        <v>69</v>
      </c>
      <c r="C29" s="78">
        <v>59</v>
      </c>
      <c r="D29" s="78">
        <v>44</v>
      </c>
      <c r="E29" s="10">
        <f t="shared" si="2"/>
        <v>51.5</v>
      </c>
      <c r="F29" s="78">
        <v>57</v>
      </c>
      <c r="G29" s="78">
        <v>61</v>
      </c>
      <c r="H29" s="10">
        <f t="shared" si="3"/>
        <v>59</v>
      </c>
      <c r="I29" s="78"/>
      <c r="J29" s="78"/>
      <c r="K29" s="10">
        <v>79110453</v>
      </c>
      <c r="L29" s="81">
        <v>3912</v>
      </c>
      <c r="M29" s="10">
        <f t="shared" si="4"/>
        <v>20222.508435582822</v>
      </c>
      <c r="N29" s="109">
        <v>234911825</v>
      </c>
      <c r="O29" s="109">
        <v>258400000</v>
      </c>
      <c r="P29" s="10">
        <v>493311825</v>
      </c>
      <c r="Q29" s="31">
        <v>215</v>
      </c>
      <c r="R29" s="1">
        <f t="shared" si="7"/>
        <v>2.2944736046511629</v>
      </c>
      <c r="S29" s="1">
        <f t="shared" si="8"/>
        <v>0.36795559534883726</v>
      </c>
      <c r="T29" s="78"/>
      <c r="U29" s="78"/>
      <c r="V29" s="78"/>
      <c r="W29" s="60"/>
      <c r="X29" s="52"/>
      <c r="Y29" s="78"/>
      <c r="Z29" s="78"/>
      <c r="AA29" s="78"/>
      <c r="AB29" s="78"/>
      <c r="AC29" s="78"/>
      <c r="AD29" s="78"/>
    </row>
    <row r="30" spans="1:30" ht="12.75" customHeight="1" x14ac:dyDescent="0.25">
      <c r="A30" s="78" t="s">
        <v>123</v>
      </c>
      <c r="B30" s="78" t="s">
        <v>121</v>
      </c>
      <c r="C30" s="78">
        <v>87</v>
      </c>
      <c r="D30" s="78">
        <v>72</v>
      </c>
      <c r="E30" s="10">
        <f t="shared" si="2"/>
        <v>79.5</v>
      </c>
      <c r="F30" s="78">
        <v>90</v>
      </c>
      <c r="G30" s="78">
        <v>79</v>
      </c>
      <c r="H30" s="10">
        <f t="shared" si="3"/>
        <v>84.5</v>
      </c>
      <c r="I30" s="78"/>
      <c r="J30" s="78"/>
      <c r="K30" s="10">
        <v>70165559</v>
      </c>
      <c r="L30" s="81">
        <v>3907</v>
      </c>
      <c r="M30" s="10">
        <f t="shared" si="4"/>
        <v>17958.934988482211</v>
      </c>
      <c r="N30" s="109">
        <v>228778661</v>
      </c>
      <c r="O30" s="109">
        <v>238586585</v>
      </c>
      <c r="P30" s="10">
        <v>467365246</v>
      </c>
      <c r="Q30" s="31">
        <v>190</v>
      </c>
      <c r="R30" s="1">
        <f t="shared" si="7"/>
        <v>2.4598170842105263</v>
      </c>
      <c r="S30" s="1">
        <f t="shared" si="8"/>
        <v>0.36929241578947369</v>
      </c>
      <c r="T30" s="78"/>
      <c r="U30" s="78"/>
      <c r="V30" s="78"/>
      <c r="W30" s="60"/>
      <c r="X30" s="52"/>
      <c r="Y30" s="78"/>
      <c r="Z30" s="78"/>
      <c r="AA30" s="78"/>
      <c r="AB30" s="78"/>
      <c r="AC30" s="78"/>
      <c r="AD30" s="78"/>
    </row>
    <row r="31" spans="1:30" ht="12.75" customHeight="1" x14ac:dyDescent="0.25">
      <c r="A31" s="78" t="s">
        <v>124</v>
      </c>
      <c r="B31" s="78" t="s">
        <v>96</v>
      </c>
      <c r="C31" s="78">
        <v>69</v>
      </c>
      <c r="D31" s="78">
        <v>60</v>
      </c>
      <c r="E31" s="10">
        <f t="shared" si="2"/>
        <v>64.5</v>
      </c>
      <c r="F31" s="78">
        <v>70</v>
      </c>
      <c r="G31" s="78">
        <v>67</v>
      </c>
      <c r="H31" s="10">
        <f t="shared" si="3"/>
        <v>68.5</v>
      </c>
      <c r="I31" s="78"/>
      <c r="J31" s="78"/>
      <c r="K31" s="10">
        <v>53113752</v>
      </c>
      <c r="L31" s="81">
        <v>3924</v>
      </c>
      <c r="M31" s="10">
        <f t="shared" si="4"/>
        <v>13535.614678899083</v>
      </c>
      <c r="N31" s="109">
        <v>132556852</v>
      </c>
      <c r="O31" s="109">
        <v>282271394</v>
      </c>
      <c r="P31" s="10">
        <v>414828246</v>
      </c>
      <c r="Q31" s="31">
        <v>120</v>
      </c>
      <c r="R31" s="1">
        <f t="shared" si="7"/>
        <v>3.4569020499999996</v>
      </c>
      <c r="S31" s="1">
        <f t="shared" si="8"/>
        <v>0.44261459999999997</v>
      </c>
      <c r="T31" s="78"/>
      <c r="U31" s="78"/>
      <c r="V31" s="78"/>
      <c r="W31" s="60"/>
      <c r="X31" s="52"/>
      <c r="Y31" s="78"/>
      <c r="Z31" s="78"/>
      <c r="AA31" s="78"/>
      <c r="AB31" s="78"/>
      <c r="AC31" s="78"/>
      <c r="AD31" s="78"/>
    </row>
    <row r="32" spans="1:30" ht="12.75" customHeight="1" x14ac:dyDescent="0.25">
      <c r="A32" s="78" t="s">
        <v>125</v>
      </c>
      <c r="B32" s="78" t="s">
        <v>90</v>
      </c>
      <c r="C32" s="78">
        <v>71</v>
      </c>
      <c r="D32" s="78">
        <v>64</v>
      </c>
      <c r="E32" s="10">
        <f t="shared" si="2"/>
        <v>67.5</v>
      </c>
      <c r="F32" s="78">
        <v>78</v>
      </c>
      <c r="G32" s="78">
        <v>75</v>
      </c>
      <c r="H32" s="10">
        <f t="shared" si="3"/>
        <v>76.5</v>
      </c>
      <c r="I32" s="78"/>
      <c r="J32" s="78"/>
      <c r="K32" s="10">
        <v>37285325</v>
      </c>
      <c r="L32" s="81">
        <v>3285</v>
      </c>
      <c r="M32" s="10">
        <f t="shared" si="4"/>
        <v>11350.17503805175</v>
      </c>
      <c r="N32" s="109">
        <v>101802906</v>
      </c>
      <c r="O32" s="109">
        <v>309200000</v>
      </c>
      <c r="P32" s="10">
        <v>411002906</v>
      </c>
      <c r="Q32" s="31">
        <v>190</v>
      </c>
      <c r="R32" s="1">
        <f t="shared" si="7"/>
        <v>2.1631731894736843</v>
      </c>
      <c r="S32" s="1">
        <f t="shared" si="8"/>
        <v>0.19623855263157894</v>
      </c>
      <c r="T32" s="78"/>
      <c r="U32" s="78"/>
      <c r="V32" s="78"/>
      <c r="W32" s="60"/>
      <c r="X32" s="52"/>
      <c r="Y32" s="78"/>
      <c r="Z32" s="78"/>
      <c r="AA32" s="78"/>
      <c r="AB32" s="78"/>
      <c r="AC32" s="78"/>
      <c r="AD32" s="78"/>
    </row>
    <row r="33" spans="1:30" ht="12.75" customHeight="1" x14ac:dyDescent="0.25">
      <c r="A33" s="78" t="s">
        <v>126</v>
      </c>
      <c r="B33" s="78" t="s">
        <v>121</v>
      </c>
      <c r="C33" s="78">
        <v>28</v>
      </c>
      <c r="D33" s="78">
        <v>41</v>
      </c>
      <c r="E33" s="10">
        <f t="shared" si="2"/>
        <v>34.5</v>
      </c>
      <c r="F33" s="78">
        <v>49</v>
      </c>
      <c r="G33" s="78">
        <v>54</v>
      </c>
      <c r="H33" s="10">
        <f t="shared" si="3"/>
        <v>51.5</v>
      </c>
      <c r="I33" s="78"/>
      <c r="J33" s="78"/>
      <c r="K33" s="10">
        <v>40501814</v>
      </c>
      <c r="L33" s="81">
        <v>3734</v>
      </c>
      <c r="M33" s="10">
        <f t="shared" si="4"/>
        <v>10846.763256561328</v>
      </c>
      <c r="N33" s="109">
        <v>122523060</v>
      </c>
      <c r="O33" s="109">
        <v>253217645</v>
      </c>
      <c r="P33" s="10">
        <v>375740705</v>
      </c>
      <c r="Q33" s="31">
        <v>130</v>
      </c>
      <c r="R33" s="1">
        <f t="shared" si="7"/>
        <v>2.8903131153846151</v>
      </c>
      <c r="S33" s="1">
        <f t="shared" si="8"/>
        <v>0.31155241538461542</v>
      </c>
      <c r="T33" s="78"/>
      <c r="U33" s="78"/>
      <c r="V33" s="78"/>
      <c r="W33" s="60"/>
      <c r="X33" s="52"/>
      <c r="Y33" s="78"/>
      <c r="Z33" s="78"/>
      <c r="AA33" s="78"/>
      <c r="AB33" s="78"/>
      <c r="AC33" s="78"/>
      <c r="AD33" s="78"/>
    </row>
    <row r="34" spans="1:30" ht="12.75" customHeight="1" x14ac:dyDescent="0.25">
      <c r="A34" s="78" t="s">
        <v>127</v>
      </c>
      <c r="B34" s="78" t="s">
        <v>90</v>
      </c>
      <c r="C34" s="78">
        <v>19</v>
      </c>
      <c r="D34" s="78">
        <v>30</v>
      </c>
      <c r="E34" s="10">
        <f t="shared" si="2"/>
        <v>24.5</v>
      </c>
      <c r="F34" s="78">
        <v>45</v>
      </c>
      <c r="G34" s="78">
        <v>55</v>
      </c>
      <c r="H34" s="10">
        <f t="shared" si="3"/>
        <v>50</v>
      </c>
      <c r="I34" s="78"/>
      <c r="J34" s="78"/>
      <c r="K34" s="10">
        <v>41671198</v>
      </c>
      <c r="L34" s="81">
        <v>3565</v>
      </c>
      <c r="M34" s="10">
        <f t="shared" si="4"/>
        <v>11688.975596072931</v>
      </c>
      <c r="N34" s="109">
        <v>112200072</v>
      </c>
      <c r="O34" s="109">
        <v>249800000</v>
      </c>
      <c r="P34" s="10">
        <v>362000072</v>
      </c>
      <c r="Q34" s="31">
        <v>103</v>
      </c>
      <c r="R34" s="1">
        <f t="shared" si="7"/>
        <v>3.5145638058252424</v>
      </c>
      <c r="S34" s="1">
        <f t="shared" si="8"/>
        <v>0.40457473786407766</v>
      </c>
      <c r="T34" s="78"/>
      <c r="U34" s="78"/>
      <c r="V34" s="78"/>
      <c r="W34" s="60"/>
      <c r="X34" s="52"/>
      <c r="Y34" s="78"/>
      <c r="Z34" s="78"/>
      <c r="AA34" s="78"/>
      <c r="AB34" s="78"/>
      <c r="AC34" s="78"/>
      <c r="AD34" s="78"/>
    </row>
    <row r="35" spans="1:30" ht="12.75" customHeight="1" x14ac:dyDescent="0.25">
      <c r="A35" s="78" t="s">
        <v>128</v>
      </c>
      <c r="B35" s="78" t="s">
        <v>85</v>
      </c>
      <c r="C35" s="78">
        <v>50</v>
      </c>
      <c r="D35" s="78">
        <v>50</v>
      </c>
      <c r="E35" s="10">
        <f t="shared" si="2"/>
        <v>50</v>
      </c>
      <c r="F35" s="78">
        <v>71</v>
      </c>
      <c r="G35" s="78">
        <v>69</v>
      </c>
      <c r="H35" s="10">
        <f t="shared" si="3"/>
        <v>70</v>
      </c>
      <c r="I35" s="78"/>
      <c r="J35" s="78"/>
      <c r="K35" s="10">
        <v>29350389</v>
      </c>
      <c r="L35" s="81">
        <v>3082</v>
      </c>
      <c r="M35" s="10">
        <f t="shared" si="4"/>
        <v>9523.163205710578</v>
      </c>
      <c r="N35" s="109">
        <v>117723989</v>
      </c>
      <c r="O35" s="109">
        <v>234000000</v>
      </c>
      <c r="P35" s="10">
        <v>351723989</v>
      </c>
      <c r="Q35" s="31">
        <v>75</v>
      </c>
      <c r="R35" s="1">
        <f t="shared" si="7"/>
        <v>4.6896531866666669</v>
      </c>
      <c r="S35" s="1">
        <f t="shared" si="8"/>
        <v>0.39133852000000002</v>
      </c>
      <c r="T35" s="78"/>
      <c r="U35" s="78"/>
      <c r="V35" s="78"/>
      <c r="W35" s="60"/>
      <c r="X35" s="52"/>
      <c r="Y35" s="78"/>
      <c r="Z35" s="78"/>
      <c r="AA35" s="78"/>
      <c r="AB35" s="78"/>
      <c r="AC35" s="78"/>
      <c r="AD35" s="78"/>
    </row>
    <row r="36" spans="1:30" ht="12.75" customHeight="1" x14ac:dyDescent="0.25">
      <c r="A36" s="78" t="s">
        <v>129</v>
      </c>
      <c r="B36" s="78" t="s">
        <v>90</v>
      </c>
      <c r="C36" s="78">
        <v>49</v>
      </c>
      <c r="D36" s="78">
        <v>55</v>
      </c>
      <c r="E36" s="10">
        <f t="shared" ref="E36:E67" si="9">AVERAGE(C36:D36)</f>
        <v>52</v>
      </c>
      <c r="F36" s="78">
        <v>68</v>
      </c>
      <c r="G36" s="78">
        <v>73</v>
      </c>
      <c r="H36" s="10">
        <f t="shared" ref="H36:H67" si="10">AVERAGE(F36:G36)</f>
        <v>70.5</v>
      </c>
      <c r="I36" s="78"/>
      <c r="J36" s="78"/>
      <c r="K36" s="10">
        <v>50085185</v>
      </c>
      <c r="L36" s="81">
        <v>3550</v>
      </c>
      <c r="M36" s="10">
        <f t="shared" ref="M36:M67" si="11">SUM((K36/L36))</f>
        <v>14108.502816901408</v>
      </c>
      <c r="N36" s="109">
        <v>144840419</v>
      </c>
      <c r="O36" s="109">
        <v>206200000</v>
      </c>
      <c r="P36" s="10">
        <v>351040419</v>
      </c>
      <c r="Q36" s="31">
        <v>105</v>
      </c>
      <c r="R36" s="1">
        <f t="shared" si="7"/>
        <v>3.3432420857142855</v>
      </c>
      <c r="S36" s="1">
        <f t="shared" si="8"/>
        <v>0.47700176190476196</v>
      </c>
      <c r="T36" s="78"/>
      <c r="U36" s="78"/>
      <c r="V36" s="78"/>
      <c r="W36" s="60"/>
      <c r="X36" s="52"/>
      <c r="Y36" s="78"/>
      <c r="Z36" s="78"/>
      <c r="AA36" s="78"/>
      <c r="AB36" s="78"/>
      <c r="AC36" s="78"/>
      <c r="AD36" s="78"/>
    </row>
    <row r="37" spans="1:30" ht="12.75" customHeight="1" x14ac:dyDescent="0.25">
      <c r="A37" s="78" t="s">
        <v>130</v>
      </c>
      <c r="B37" s="78" t="s">
        <v>78</v>
      </c>
      <c r="C37" s="78">
        <v>14</v>
      </c>
      <c r="D37" s="78">
        <v>34</v>
      </c>
      <c r="E37" s="10">
        <f t="shared" si="9"/>
        <v>24</v>
      </c>
      <c r="F37" s="78">
        <v>58</v>
      </c>
      <c r="G37" s="78">
        <v>33</v>
      </c>
      <c r="H37" s="10">
        <f t="shared" si="10"/>
        <v>45.5</v>
      </c>
      <c r="I37" s="78"/>
      <c r="J37" s="78"/>
      <c r="K37" s="10">
        <v>17548389</v>
      </c>
      <c r="L37" s="81">
        <v>3867</v>
      </c>
      <c r="M37" s="10">
        <f t="shared" si="11"/>
        <v>4537.9852598913885</v>
      </c>
      <c r="N37" s="109">
        <v>71017784</v>
      </c>
      <c r="O37" s="109">
        <v>276527576</v>
      </c>
      <c r="P37" s="10">
        <v>347545360</v>
      </c>
      <c r="Q37" s="31">
        <v>105</v>
      </c>
      <c r="R37" s="1">
        <f t="shared" si="7"/>
        <v>3.3099558095238097</v>
      </c>
      <c r="S37" s="1">
        <f t="shared" si="8"/>
        <v>0.16712751428571429</v>
      </c>
      <c r="T37" s="78"/>
      <c r="U37" s="78"/>
      <c r="V37" s="78"/>
      <c r="W37" s="60"/>
      <c r="X37" s="52"/>
      <c r="Y37" s="78"/>
      <c r="Z37" s="78"/>
      <c r="AA37" s="78"/>
      <c r="AB37" s="78"/>
      <c r="AC37" s="78"/>
      <c r="AD37" s="78"/>
    </row>
    <row r="38" spans="1:30" ht="12.75" customHeight="1" x14ac:dyDescent="0.25">
      <c r="A38" s="78" t="s">
        <v>131</v>
      </c>
      <c r="B38" s="78" t="s">
        <v>90</v>
      </c>
      <c r="C38" s="78">
        <v>86</v>
      </c>
      <c r="D38" s="78">
        <v>68</v>
      </c>
      <c r="E38" s="10">
        <f t="shared" si="9"/>
        <v>77</v>
      </c>
      <c r="F38" s="78">
        <v>83</v>
      </c>
      <c r="G38" s="78">
        <v>77</v>
      </c>
      <c r="H38" s="10">
        <f t="shared" si="10"/>
        <v>80</v>
      </c>
      <c r="I38" s="78"/>
      <c r="J38" s="78" t="s">
        <v>132</v>
      </c>
      <c r="K38" s="10">
        <v>41855326</v>
      </c>
      <c r="L38" s="81">
        <v>3115</v>
      </c>
      <c r="M38" s="10">
        <f t="shared" si="11"/>
        <v>13436.701765650081</v>
      </c>
      <c r="N38" s="109">
        <v>137400141</v>
      </c>
      <c r="O38" s="109">
        <v>180600000</v>
      </c>
      <c r="P38" s="10">
        <v>318000141</v>
      </c>
      <c r="Q38" s="31">
        <v>20</v>
      </c>
      <c r="R38" s="1">
        <f t="shared" si="7"/>
        <v>15.900007049999999</v>
      </c>
      <c r="S38" s="1">
        <f t="shared" si="8"/>
        <v>2.0927663000000001</v>
      </c>
      <c r="T38" s="78"/>
      <c r="U38" s="78"/>
      <c r="V38" s="78"/>
      <c r="W38" s="60"/>
      <c r="X38" s="52"/>
      <c r="Y38" s="78"/>
      <c r="Z38" s="78"/>
      <c r="AA38" s="78"/>
      <c r="AB38" s="78"/>
      <c r="AC38" s="78"/>
      <c r="AD38" s="78"/>
    </row>
    <row r="39" spans="1:30" ht="12.75" customHeight="1" x14ac:dyDescent="0.25">
      <c r="A39" s="78" t="s">
        <v>133</v>
      </c>
      <c r="B39" s="78" t="s">
        <v>96</v>
      </c>
      <c r="C39" s="78">
        <v>14</v>
      </c>
      <c r="D39" s="78">
        <v>28</v>
      </c>
      <c r="E39" s="10">
        <f t="shared" si="9"/>
        <v>21</v>
      </c>
      <c r="F39" s="78">
        <v>42</v>
      </c>
      <c r="G39" s="78">
        <v>48</v>
      </c>
      <c r="H39" s="10">
        <f t="shared" si="10"/>
        <v>45</v>
      </c>
      <c r="I39" s="78"/>
      <c r="J39" s="78"/>
      <c r="K39" s="10">
        <v>24834845</v>
      </c>
      <c r="L39" s="81">
        <v>3555</v>
      </c>
      <c r="M39" s="10">
        <f t="shared" si="11"/>
        <v>6985.891701828411</v>
      </c>
      <c r="N39" s="109">
        <v>67349198</v>
      </c>
      <c r="O39" s="109">
        <v>237304984</v>
      </c>
      <c r="P39" s="10">
        <v>304654182</v>
      </c>
      <c r="Q39" s="31">
        <v>92</v>
      </c>
      <c r="R39" s="1">
        <f t="shared" si="7"/>
        <v>3.3114585000000001</v>
      </c>
      <c r="S39" s="1">
        <f t="shared" si="8"/>
        <v>0.26994396739130438</v>
      </c>
      <c r="T39" s="78"/>
      <c r="U39" s="78"/>
      <c r="V39" s="78"/>
      <c r="W39" s="60"/>
      <c r="X39" s="52"/>
      <c r="Y39" s="78"/>
      <c r="Z39" s="78"/>
      <c r="AA39" s="78"/>
      <c r="AB39" s="78"/>
      <c r="AC39" s="78"/>
      <c r="AD39" s="78"/>
    </row>
    <row r="40" spans="1:30" ht="12.75" customHeight="1" x14ac:dyDescent="0.25">
      <c r="A40" s="78" t="s">
        <v>134</v>
      </c>
      <c r="B40" s="78" t="s">
        <v>65</v>
      </c>
      <c r="C40" s="78">
        <v>53</v>
      </c>
      <c r="D40" s="78">
        <v>54</v>
      </c>
      <c r="E40" s="10">
        <f t="shared" si="9"/>
        <v>53.5</v>
      </c>
      <c r="F40" s="78">
        <v>61</v>
      </c>
      <c r="G40" s="78">
        <v>70</v>
      </c>
      <c r="H40" s="10">
        <f t="shared" si="10"/>
        <v>65.5</v>
      </c>
      <c r="I40" s="78"/>
      <c r="J40" s="78"/>
      <c r="K40" s="10">
        <v>37054485</v>
      </c>
      <c r="L40" s="81">
        <v>3792</v>
      </c>
      <c r="M40" s="10">
        <f t="shared" si="11"/>
        <v>9771.7523734177212</v>
      </c>
      <c r="N40" s="109">
        <v>89107235</v>
      </c>
      <c r="O40" s="109">
        <v>197061337</v>
      </c>
      <c r="P40" s="10">
        <v>286168572</v>
      </c>
      <c r="Q40" s="31">
        <v>120</v>
      </c>
      <c r="R40" s="1">
        <f t="shared" si="7"/>
        <v>2.3847380999999999</v>
      </c>
      <c r="S40" s="1">
        <f t="shared" si="8"/>
        <v>0.30878737499999998</v>
      </c>
      <c r="T40" s="78"/>
      <c r="U40" s="78"/>
      <c r="V40" s="78"/>
      <c r="W40" s="60"/>
      <c r="X40" s="52"/>
      <c r="Y40" s="78"/>
      <c r="Z40" s="78"/>
      <c r="AA40" s="78"/>
      <c r="AB40" s="78"/>
      <c r="AC40" s="78"/>
      <c r="AD40" s="78"/>
    </row>
    <row r="41" spans="1:30" ht="12.75" customHeight="1" x14ac:dyDescent="0.25">
      <c r="A41" s="78" t="s">
        <v>135</v>
      </c>
      <c r="B41" s="78" t="s">
        <v>136</v>
      </c>
      <c r="C41" s="78">
        <v>68</v>
      </c>
      <c r="D41" s="78">
        <v>61</v>
      </c>
      <c r="E41" s="10">
        <f t="shared" si="9"/>
        <v>64.5</v>
      </c>
      <c r="F41" s="78">
        <v>60</v>
      </c>
      <c r="G41" s="78">
        <v>67</v>
      </c>
      <c r="H41" s="10">
        <f t="shared" si="10"/>
        <v>63.5</v>
      </c>
      <c r="I41" s="78"/>
      <c r="J41" s="78"/>
      <c r="K41" s="10">
        <v>29807393</v>
      </c>
      <c r="L41" s="81">
        <v>3284</v>
      </c>
      <c r="M41" s="10">
        <f t="shared" si="11"/>
        <v>9076.5508526187568</v>
      </c>
      <c r="N41" s="109">
        <v>93050117</v>
      </c>
      <c r="O41" s="109">
        <v>193090583</v>
      </c>
      <c r="P41" s="10">
        <v>286140700</v>
      </c>
      <c r="Q41" s="31">
        <v>115</v>
      </c>
      <c r="R41" s="1">
        <f t="shared" si="7"/>
        <v>2.4881799999999998</v>
      </c>
      <c r="S41" s="1">
        <f t="shared" si="8"/>
        <v>0.25919472173913044</v>
      </c>
      <c r="T41" s="78"/>
      <c r="U41" s="78"/>
      <c r="V41" s="78"/>
      <c r="W41" s="60"/>
      <c r="X41" s="52"/>
      <c r="Y41" s="78"/>
      <c r="Z41" s="78"/>
      <c r="AA41" s="78"/>
      <c r="AB41" s="78"/>
      <c r="AC41" s="78"/>
      <c r="AD41" s="78"/>
    </row>
    <row r="42" spans="1:30" ht="12.5" x14ac:dyDescent="0.25">
      <c r="A42" s="78" t="s">
        <v>137</v>
      </c>
      <c r="B42" s="78" t="s">
        <v>96</v>
      </c>
      <c r="C42" s="78">
        <v>67</v>
      </c>
      <c r="D42" s="78">
        <v>58</v>
      </c>
      <c r="E42" s="10">
        <f t="shared" si="9"/>
        <v>62.5</v>
      </c>
      <c r="F42" s="78">
        <v>67</v>
      </c>
      <c r="G42" s="78">
        <v>61</v>
      </c>
      <c r="H42" s="10">
        <f t="shared" si="10"/>
        <v>64</v>
      </c>
      <c r="I42" s="78"/>
      <c r="J42" s="78"/>
      <c r="K42" s="10">
        <v>21312625</v>
      </c>
      <c r="L42" s="81">
        <v>3809</v>
      </c>
      <c r="M42" s="10">
        <f t="shared" si="11"/>
        <v>5595.3334208453662</v>
      </c>
      <c r="N42" s="109">
        <v>83028128</v>
      </c>
      <c r="O42" s="109">
        <v>199542554</v>
      </c>
      <c r="P42" s="10">
        <v>282570682</v>
      </c>
      <c r="Q42" s="31">
        <v>135</v>
      </c>
      <c r="R42" s="1">
        <f t="shared" si="7"/>
        <v>2.0931161629629629</v>
      </c>
      <c r="S42" s="1">
        <f t="shared" si="8"/>
        <v>0.15787129629629629</v>
      </c>
      <c r="T42" s="78"/>
      <c r="U42" s="78"/>
      <c r="V42" s="78"/>
      <c r="W42" s="60"/>
      <c r="X42" s="52"/>
      <c r="Y42" s="78"/>
      <c r="Z42" s="78"/>
      <c r="AA42" s="78"/>
      <c r="AB42" s="78"/>
      <c r="AC42" s="78"/>
      <c r="AD42" s="78"/>
    </row>
    <row r="43" spans="1:30" ht="12.5" x14ac:dyDescent="0.25">
      <c r="A43" s="78" t="s">
        <v>138</v>
      </c>
      <c r="B43" s="78" t="s">
        <v>90</v>
      </c>
      <c r="C43" s="78">
        <v>47</v>
      </c>
      <c r="D43" s="78">
        <v>44</v>
      </c>
      <c r="E43" s="10">
        <f t="shared" si="9"/>
        <v>45.5</v>
      </c>
      <c r="F43" s="78">
        <v>73</v>
      </c>
      <c r="G43" s="78">
        <v>69</v>
      </c>
      <c r="H43" s="10">
        <f t="shared" si="10"/>
        <v>71</v>
      </c>
      <c r="I43" s="78"/>
      <c r="J43" s="78"/>
      <c r="K43" s="10">
        <v>26419396</v>
      </c>
      <c r="L43" s="81">
        <v>3445</v>
      </c>
      <c r="M43" s="10">
        <f t="shared" si="11"/>
        <v>7668.9103047895496</v>
      </c>
      <c r="N43" s="109">
        <v>150394119</v>
      </c>
      <c r="O43" s="109">
        <v>119600000</v>
      </c>
      <c r="P43" s="10">
        <v>269994119</v>
      </c>
      <c r="Q43" s="31">
        <v>37</v>
      </c>
      <c r="R43" s="1">
        <f t="shared" si="7"/>
        <v>7.2971383513513519</v>
      </c>
      <c r="S43" s="1">
        <f t="shared" si="8"/>
        <v>0.71403772972972968</v>
      </c>
      <c r="T43" s="78"/>
      <c r="U43" s="78"/>
      <c r="V43" s="78"/>
      <c r="W43" s="60"/>
      <c r="X43" s="52"/>
      <c r="Y43" s="78"/>
      <c r="Z43" s="78"/>
      <c r="AA43" s="78"/>
      <c r="AB43" s="78"/>
      <c r="AC43" s="78"/>
      <c r="AD43" s="78"/>
    </row>
    <row r="44" spans="1:30" ht="12.5" x14ac:dyDescent="0.25">
      <c r="A44" s="78" t="s">
        <v>139</v>
      </c>
      <c r="B44" s="78" t="s">
        <v>96</v>
      </c>
      <c r="C44" s="78">
        <v>64</v>
      </c>
      <c r="D44" s="78">
        <v>52</v>
      </c>
      <c r="E44" s="10">
        <f t="shared" si="9"/>
        <v>58</v>
      </c>
      <c r="F44" s="78">
        <v>66</v>
      </c>
      <c r="G44" s="78">
        <v>65</v>
      </c>
      <c r="H44" s="10">
        <f t="shared" si="10"/>
        <v>65.5</v>
      </c>
      <c r="I44" s="78"/>
      <c r="J44" s="78"/>
      <c r="K44" s="10">
        <v>33531068</v>
      </c>
      <c r="L44" s="81">
        <v>3894</v>
      </c>
      <c r="M44" s="10">
        <f t="shared" si="11"/>
        <v>8610.9573703133028</v>
      </c>
      <c r="N44" s="109">
        <v>107518682</v>
      </c>
      <c r="O44" s="109">
        <v>160907952</v>
      </c>
      <c r="P44" s="10">
        <v>268426634</v>
      </c>
      <c r="Q44" s="31">
        <v>100</v>
      </c>
      <c r="R44" s="1">
        <f t="shared" si="7"/>
        <v>2.6842663399999998</v>
      </c>
      <c r="S44" s="1">
        <f t="shared" si="8"/>
        <v>0.33531067999999997</v>
      </c>
      <c r="T44" s="78"/>
      <c r="U44" s="78"/>
      <c r="V44" s="78"/>
      <c r="W44" s="60"/>
      <c r="X44" s="52"/>
      <c r="Y44" s="78"/>
      <c r="Z44" s="78"/>
      <c r="AA44" s="78"/>
      <c r="AB44" s="78"/>
      <c r="AC44" s="78"/>
      <c r="AD44" s="78"/>
    </row>
    <row r="45" spans="1:30" ht="12.5" x14ac:dyDescent="0.25">
      <c r="A45" s="78" t="s">
        <v>140</v>
      </c>
      <c r="B45" s="78" t="s">
        <v>69</v>
      </c>
      <c r="C45" s="78">
        <v>31</v>
      </c>
      <c r="D45" s="78">
        <v>37</v>
      </c>
      <c r="E45" s="10">
        <f t="shared" si="9"/>
        <v>34</v>
      </c>
      <c r="F45" s="78">
        <v>55</v>
      </c>
      <c r="G45" s="78">
        <v>64</v>
      </c>
      <c r="H45" s="10">
        <f t="shared" si="10"/>
        <v>59.5</v>
      </c>
      <c r="I45" s="78"/>
      <c r="J45" s="78"/>
      <c r="K45" s="10">
        <v>29210849</v>
      </c>
      <c r="L45" s="81">
        <v>3904</v>
      </c>
      <c r="M45" s="10">
        <f t="shared" si="11"/>
        <v>7482.2871413934427</v>
      </c>
      <c r="N45" s="109">
        <v>89302115</v>
      </c>
      <c r="O45" s="109">
        <v>171200000</v>
      </c>
      <c r="P45" s="10">
        <v>260502115</v>
      </c>
      <c r="Q45" s="31">
        <v>215</v>
      </c>
      <c r="R45" s="1">
        <f t="shared" si="7"/>
        <v>1.2116377441860464</v>
      </c>
      <c r="S45" s="1">
        <f t="shared" si="8"/>
        <v>0.13586441395348836</v>
      </c>
      <c r="T45" s="78"/>
      <c r="U45" s="78"/>
      <c r="V45" s="78"/>
      <c r="W45" s="60"/>
      <c r="X45" s="52"/>
      <c r="Y45" s="78"/>
      <c r="Z45" s="78"/>
      <c r="AA45" s="78"/>
      <c r="AB45" s="78"/>
      <c r="AC45" s="78"/>
      <c r="AD45" s="78"/>
    </row>
    <row r="46" spans="1:30" ht="23" x14ac:dyDescent="0.25">
      <c r="A46" s="78" t="s">
        <v>141</v>
      </c>
      <c r="B46" s="78" t="s">
        <v>78</v>
      </c>
      <c r="C46" s="78">
        <v>70</v>
      </c>
      <c r="D46" s="78">
        <v>59</v>
      </c>
      <c r="E46" s="10">
        <f t="shared" si="9"/>
        <v>64.5</v>
      </c>
      <c r="F46" s="78">
        <v>66</v>
      </c>
      <c r="G46" s="78">
        <v>73</v>
      </c>
      <c r="H46" s="10">
        <f t="shared" si="10"/>
        <v>69.5</v>
      </c>
      <c r="I46" s="78"/>
      <c r="J46" s="78"/>
      <c r="K46" s="10">
        <v>34017930</v>
      </c>
      <c r="L46" s="81">
        <v>4001</v>
      </c>
      <c r="M46" s="10">
        <f t="shared" si="11"/>
        <v>8502.3569107723069</v>
      </c>
      <c r="N46" s="109">
        <v>118870505</v>
      </c>
      <c r="O46" s="109">
        <v>138900000</v>
      </c>
      <c r="P46" s="10">
        <v>257770505</v>
      </c>
      <c r="Q46" s="31">
        <v>78</v>
      </c>
      <c r="R46" s="1">
        <f t="shared" si="7"/>
        <v>3.3047500641025644</v>
      </c>
      <c r="S46" s="1">
        <f t="shared" si="8"/>
        <v>0.43612730769230768</v>
      </c>
      <c r="T46" s="78"/>
      <c r="U46" s="78"/>
      <c r="V46" s="78"/>
      <c r="W46" s="60"/>
      <c r="X46" s="52"/>
      <c r="Y46" s="78"/>
      <c r="Z46" s="78"/>
      <c r="AA46" s="78"/>
      <c r="AB46" s="78"/>
      <c r="AC46" s="78"/>
      <c r="AD46" s="78"/>
    </row>
    <row r="47" spans="1:30" ht="12.5" x14ac:dyDescent="0.25">
      <c r="A47" s="78" t="s">
        <v>142</v>
      </c>
      <c r="B47" s="78" t="s">
        <v>96</v>
      </c>
      <c r="C47" s="78">
        <v>66</v>
      </c>
      <c r="D47" s="78">
        <v>60</v>
      </c>
      <c r="E47" s="10">
        <f t="shared" si="9"/>
        <v>63</v>
      </c>
      <c r="F47" s="78">
        <v>73</v>
      </c>
      <c r="G47" s="78">
        <v>64</v>
      </c>
      <c r="H47" s="10">
        <f t="shared" si="10"/>
        <v>68.5</v>
      </c>
      <c r="I47" s="78"/>
      <c r="J47" s="78"/>
      <c r="K47" s="10">
        <v>39115043</v>
      </c>
      <c r="L47" s="81">
        <v>3184</v>
      </c>
      <c r="M47" s="10">
        <f t="shared" si="11"/>
        <v>12284.875314070352</v>
      </c>
      <c r="N47" s="109">
        <v>159582188</v>
      </c>
      <c r="O47" s="109">
        <v>70348583</v>
      </c>
      <c r="P47" s="10">
        <v>229930771</v>
      </c>
      <c r="Q47" s="31">
        <v>43</v>
      </c>
      <c r="R47" s="1">
        <f t="shared" si="7"/>
        <v>5.3472272325581391</v>
      </c>
      <c r="S47" s="1">
        <f t="shared" si="8"/>
        <v>0.90965216279069772</v>
      </c>
      <c r="T47" s="78"/>
      <c r="U47" s="78"/>
      <c r="V47" s="78"/>
      <c r="W47" s="60"/>
      <c r="X47" s="52"/>
      <c r="Y47" s="78"/>
      <c r="Z47" s="78"/>
      <c r="AA47" s="78"/>
      <c r="AB47" s="78"/>
      <c r="AC47" s="78"/>
      <c r="AD47" s="78"/>
    </row>
    <row r="48" spans="1:30" ht="12.5" x14ac:dyDescent="0.25">
      <c r="A48" s="78" t="s">
        <v>143</v>
      </c>
      <c r="B48" s="78" t="s">
        <v>121</v>
      </c>
      <c r="C48" s="78">
        <v>15</v>
      </c>
      <c r="D48" s="78">
        <v>21</v>
      </c>
      <c r="E48" s="10">
        <f t="shared" si="9"/>
        <v>18</v>
      </c>
      <c r="F48" s="78">
        <v>54</v>
      </c>
      <c r="G48" s="78">
        <v>57</v>
      </c>
      <c r="H48" s="10">
        <f t="shared" si="10"/>
        <v>55.5</v>
      </c>
      <c r="I48" s="78"/>
      <c r="J48" s="78"/>
      <c r="K48" s="10">
        <v>19690956</v>
      </c>
      <c r="L48" s="81">
        <v>3375</v>
      </c>
      <c r="M48" s="10">
        <f t="shared" si="11"/>
        <v>5834.3573333333334</v>
      </c>
      <c r="N48" s="109">
        <v>55703475</v>
      </c>
      <c r="O48" s="109">
        <v>170000000</v>
      </c>
      <c r="P48" s="10">
        <v>225703475</v>
      </c>
      <c r="Q48" s="31">
        <v>50</v>
      </c>
      <c r="R48" s="1">
        <f t="shared" si="7"/>
        <v>4.5140694999999997</v>
      </c>
      <c r="S48" s="1">
        <f t="shared" si="8"/>
        <v>0.39381912000000002</v>
      </c>
      <c r="T48" s="78"/>
      <c r="U48" s="78"/>
      <c r="V48" s="78"/>
      <c r="W48" s="60"/>
      <c r="X48" s="52"/>
      <c r="Y48" s="78"/>
      <c r="Z48" s="78"/>
      <c r="AA48" s="78"/>
      <c r="AB48" s="78"/>
      <c r="AC48" s="78"/>
      <c r="AD48" s="78"/>
    </row>
    <row r="49" spans="1:30" ht="12.5" x14ac:dyDescent="0.25">
      <c r="A49" s="78" t="s">
        <v>144</v>
      </c>
      <c r="B49" s="78" t="s">
        <v>69</v>
      </c>
      <c r="C49" s="78">
        <v>26</v>
      </c>
      <c r="D49" s="78">
        <v>39</v>
      </c>
      <c r="E49" s="10">
        <f t="shared" si="9"/>
        <v>32.5</v>
      </c>
      <c r="F49" s="78">
        <v>51</v>
      </c>
      <c r="G49" s="78">
        <v>31</v>
      </c>
      <c r="H49" s="10">
        <f t="shared" si="10"/>
        <v>41</v>
      </c>
      <c r="I49" s="78"/>
      <c r="J49" s="78"/>
      <c r="K49" s="10">
        <v>22232291</v>
      </c>
      <c r="L49" s="81">
        <v>3716</v>
      </c>
      <c r="M49" s="10">
        <f t="shared" si="11"/>
        <v>5982.8554897739505</v>
      </c>
      <c r="N49" s="109">
        <v>90288712</v>
      </c>
      <c r="O49" s="109">
        <v>129500000</v>
      </c>
      <c r="P49" s="10">
        <v>219788712</v>
      </c>
      <c r="Q49" s="31">
        <v>50</v>
      </c>
      <c r="R49" s="1">
        <f t="shared" ref="R49:R80" si="12">SUM(((P49/1000000)/Q49))</f>
        <v>4.3957742399999997</v>
      </c>
      <c r="S49" s="1">
        <f t="shared" ref="S49:S80" si="13">SUM((K49/1000000))/Q49</f>
        <v>0.44464582000000002</v>
      </c>
      <c r="T49" s="78"/>
      <c r="U49" s="78"/>
      <c r="V49" s="78"/>
      <c r="W49" s="60"/>
      <c r="X49" s="52"/>
      <c r="Y49" s="78"/>
      <c r="Z49" s="78"/>
      <c r="AA49" s="78"/>
      <c r="AB49" s="78"/>
      <c r="AC49" s="78"/>
      <c r="AD49" s="78"/>
    </row>
    <row r="50" spans="1:30" ht="12.5" x14ac:dyDescent="0.25">
      <c r="A50" s="78" t="s">
        <v>145</v>
      </c>
      <c r="B50" s="78" t="s">
        <v>78</v>
      </c>
      <c r="C50" s="78">
        <v>50</v>
      </c>
      <c r="D50" s="78">
        <v>52</v>
      </c>
      <c r="E50" s="10">
        <f t="shared" si="9"/>
        <v>51</v>
      </c>
      <c r="F50" s="78">
        <v>63</v>
      </c>
      <c r="G50" s="78">
        <v>58</v>
      </c>
      <c r="H50" s="10">
        <f t="shared" si="10"/>
        <v>60.5</v>
      </c>
      <c r="I50" s="78"/>
      <c r="J50" s="78"/>
      <c r="K50" s="10">
        <v>24852258</v>
      </c>
      <c r="L50" s="81">
        <v>3222</v>
      </c>
      <c r="M50" s="10">
        <f t="shared" si="11"/>
        <v>7713.3016759776538</v>
      </c>
      <c r="N50" s="109">
        <v>73103784</v>
      </c>
      <c r="O50" s="109">
        <v>132262953</v>
      </c>
      <c r="P50" s="10">
        <v>205366737</v>
      </c>
      <c r="Q50" s="31">
        <v>150</v>
      </c>
      <c r="R50" s="1">
        <f t="shared" si="12"/>
        <v>1.36911158</v>
      </c>
      <c r="S50" s="1">
        <f t="shared" si="13"/>
        <v>0.16568172</v>
      </c>
      <c r="T50" s="78"/>
      <c r="U50" s="78"/>
      <c r="V50" s="78"/>
      <c r="W50" s="60"/>
      <c r="X50" s="52"/>
      <c r="Y50" s="78"/>
      <c r="Z50" s="78"/>
      <c r="AA50" s="78"/>
      <c r="AB50" s="78"/>
      <c r="AC50" s="78"/>
      <c r="AD50" s="78"/>
    </row>
    <row r="51" spans="1:30" ht="12.5" x14ac:dyDescent="0.25">
      <c r="A51" s="78" t="s">
        <v>146</v>
      </c>
      <c r="B51" s="78" t="s">
        <v>96</v>
      </c>
      <c r="C51" s="78">
        <v>40</v>
      </c>
      <c r="D51" s="78">
        <v>39</v>
      </c>
      <c r="E51" s="10">
        <f t="shared" si="9"/>
        <v>39.5</v>
      </c>
      <c r="F51" s="78">
        <v>58</v>
      </c>
      <c r="G51" s="78">
        <v>54</v>
      </c>
      <c r="H51" s="10">
        <f t="shared" si="10"/>
        <v>56</v>
      </c>
      <c r="I51" s="78"/>
      <c r="J51" s="78"/>
      <c r="K51" s="10">
        <v>14401054</v>
      </c>
      <c r="L51" s="81">
        <v>3080</v>
      </c>
      <c r="M51" s="10">
        <f t="shared" si="11"/>
        <v>4675.6668831168827</v>
      </c>
      <c r="N51" s="109">
        <v>68558662</v>
      </c>
      <c r="O51" s="109">
        <v>131290761</v>
      </c>
      <c r="P51" s="10">
        <v>199849423</v>
      </c>
      <c r="Q51" s="31">
        <v>90</v>
      </c>
      <c r="R51" s="1">
        <f t="shared" si="12"/>
        <v>2.2205491444444445</v>
      </c>
      <c r="S51" s="1">
        <f t="shared" si="13"/>
        <v>0.16001171111111112</v>
      </c>
      <c r="T51" s="78"/>
      <c r="U51" s="78"/>
      <c r="V51" s="78"/>
      <c r="W51" s="60"/>
      <c r="X51" s="52"/>
      <c r="Y51" s="78"/>
      <c r="Z51" s="78"/>
      <c r="AA51" s="78"/>
      <c r="AB51" s="78"/>
      <c r="AC51" s="78"/>
      <c r="AD51" s="78"/>
    </row>
    <row r="52" spans="1:30" ht="12.5" x14ac:dyDescent="0.25">
      <c r="A52" s="78" t="s">
        <v>147</v>
      </c>
      <c r="B52" s="78" t="s">
        <v>90</v>
      </c>
      <c r="C52" s="78">
        <v>52</v>
      </c>
      <c r="D52" s="78">
        <v>51</v>
      </c>
      <c r="E52" s="10">
        <f t="shared" si="9"/>
        <v>51.5</v>
      </c>
      <c r="F52" s="78">
        <v>56</v>
      </c>
      <c r="G52" s="78">
        <v>62</v>
      </c>
      <c r="H52" s="10">
        <f t="shared" si="10"/>
        <v>59</v>
      </c>
      <c r="I52" s="78"/>
      <c r="J52" s="78"/>
      <c r="K52" s="10">
        <v>27202226</v>
      </c>
      <c r="L52" s="81">
        <v>3525</v>
      </c>
      <c r="M52" s="10">
        <f t="shared" si="11"/>
        <v>7716.9435460992909</v>
      </c>
      <c r="N52" s="109">
        <v>65187603</v>
      </c>
      <c r="O52" s="109">
        <v>132500000</v>
      </c>
      <c r="P52" s="10">
        <v>197687603</v>
      </c>
      <c r="Q52" s="31">
        <v>195</v>
      </c>
      <c r="R52" s="1">
        <f t="shared" si="12"/>
        <v>1.0137825794871795</v>
      </c>
      <c r="S52" s="1">
        <f t="shared" si="13"/>
        <v>0.13949859487179486</v>
      </c>
      <c r="T52" s="78"/>
      <c r="U52" s="78"/>
      <c r="V52" s="78"/>
      <c r="W52" s="60"/>
      <c r="X52" s="52"/>
      <c r="Y52" s="78"/>
      <c r="Z52" s="78"/>
      <c r="AA52" s="78"/>
      <c r="AB52" s="78"/>
      <c r="AC52" s="78"/>
      <c r="AD52" s="78"/>
    </row>
    <row r="53" spans="1:30" ht="12.5" x14ac:dyDescent="0.25">
      <c r="A53" s="78" t="s">
        <v>148</v>
      </c>
      <c r="B53" s="78" t="s">
        <v>121</v>
      </c>
      <c r="C53" s="78">
        <v>77</v>
      </c>
      <c r="D53" s="78">
        <v>75</v>
      </c>
      <c r="E53" s="10">
        <f t="shared" si="9"/>
        <v>76</v>
      </c>
      <c r="F53" s="78">
        <v>83</v>
      </c>
      <c r="G53" s="78">
        <v>80</v>
      </c>
      <c r="H53" s="10">
        <f t="shared" si="10"/>
        <v>81.5</v>
      </c>
      <c r="I53" s="78"/>
      <c r="J53" s="78"/>
      <c r="K53" s="10">
        <v>18361578</v>
      </c>
      <c r="L53" s="81">
        <v>2557</v>
      </c>
      <c r="M53" s="10">
        <f t="shared" si="11"/>
        <v>7180.9065310911228</v>
      </c>
      <c r="N53" s="109">
        <v>98508822</v>
      </c>
      <c r="O53" s="109">
        <v>77100000</v>
      </c>
      <c r="P53" s="10">
        <v>175608822</v>
      </c>
      <c r="Q53" s="31">
        <v>100</v>
      </c>
      <c r="R53" s="1">
        <f t="shared" si="12"/>
        <v>1.7560882200000001</v>
      </c>
      <c r="S53" s="1">
        <f t="shared" si="13"/>
        <v>0.18361578000000001</v>
      </c>
      <c r="T53" s="78"/>
      <c r="U53" s="78"/>
      <c r="V53" s="78"/>
      <c r="W53" s="60"/>
      <c r="X53" s="52"/>
      <c r="Y53" s="78"/>
      <c r="Z53" s="78"/>
      <c r="AA53" s="78"/>
      <c r="AB53" s="78"/>
      <c r="AC53" s="78"/>
      <c r="AD53" s="78"/>
    </row>
    <row r="54" spans="1:30" ht="12.5" x14ac:dyDescent="0.25">
      <c r="A54" s="78" t="s">
        <v>149</v>
      </c>
      <c r="B54" s="78" t="s">
        <v>65</v>
      </c>
      <c r="C54" s="78">
        <v>19</v>
      </c>
      <c r="D54" s="78">
        <v>35</v>
      </c>
      <c r="E54" s="10">
        <f t="shared" si="9"/>
        <v>27</v>
      </c>
      <c r="F54" s="78">
        <v>55</v>
      </c>
      <c r="G54" s="78">
        <v>48</v>
      </c>
      <c r="H54" s="10">
        <f t="shared" si="10"/>
        <v>51.5</v>
      </c>
      <c r="I54" s="78"/>
      <c r="J54" s="78"/>
      <c r="K54" s="10">
        <v>34551025</v>
      </c>
      <c r="L54" s="81">
        <v>3230</v>
      </c>
      <c r="M54" s="10">
        <f t="shared" si="11"/>
        <v>10696.911764705883</v>
      </c>
      <c r="N54" s="109">
        <v>134506920</v>
      </c>
      <c r="O54" s="109">
        <v>39458090</v>
      </c>
      <c r="P54" s="10">
        <v>173965010</v>
      </c>
      <c r="Q54" s="31">
        <v>35</v>
      </c>
      <c r="R54" s="1">
        <f t="shared" si="12"/>
        <v>4.9704288571428572</v>
      </c>
      <c r="S54" s="1">
        <f t="shared" si="13"/>
        <v>0.98717214285714294</v>
      </c>
      <c r="T54" s="78"/>
      <c r="U54" s="78"/>
      <c r="V54" s="78"/>
      <c r="W54" s="60"/>
      <c r="X54" s="52"/>
      <c r="Y54" s="78"/>
      <c r="Z54" s="78"/>
      <c r="AA54" s="78"/>
      <c r="AB54" s="78"/>
      <c r="AC54" s="78"/>
      <c r="AD54" s="78"/>
    </row>
    <row r="55" spans="1:30" ht="12.5" x14ac:dyDescent="0.25">
      <c r="A55" s="78" t="s">
        <v>150</v>
      </c>
      <c r="B55" s="78" t="s">
        <v>96</v>
      </c>
      <c r="C55" s="78">
        <v>48</v>
      </c>
      <c r="D55" s="78">
        <v>54</v>
      </c>
      <c r="E55" s="10">
        <f t="shared" si="9"/>
        <v>51</v>
      </c>
      <c r="F55" s="78">
        <v>76</v>
      </c>
      <c r="G55" s="78">
        <v>76</v>
      </c>
      <c r="H55" s="10">
        <f t="shared" si="10"/>
        <v>76</v>
      </c>
      <c r="I55" s="78"/>
      <c r="J55" s="78"/>
      <c r="K55" s="10">
        <v>12765508</v>
      </c>
      <c r="L55" s="81">
        <v>2922</v>
      </c>
      <c r="M55" s="10">
        <f t="shared" si="11"/>
        <v>4368.7570157426417</v>
      </c>
      <c r="N55" s="109">
        <v>56342680</v>
      </c>
      <c r="O55" s="109">
        <v>112700000</v>
      </c>
      <c r="P55" s="10">
        <v>169042680</v>
      </c>
      <c r="Q55" s="31">
        <v>90</v>
      </c>
      <c r="R55" s="1">
        <f t="shared" si="12"/>
        <v>1.8782519999999998</v>
      </c>
      <c r="S55" s="1">
        <f t="shared" si="13"/>
        <v>0.14183897777777779</v>
      </c>
      <c r="T55" s="78"/>
      <c r="U55" s="78"/>
      <c r="V55" s="78"/>
      <c r="W55" s="60"/>
      <c r="X55" s="52"/>
      <c r="Y55" s="78"/>
      <c r="Z55" s="78"/>
      <c r="AA55" s="78"/>
      <c r="AB55" s="78"/>
      <c r="AC55" s="78"/>
      <c r="AD55" s="78"/>
    </row>
    <row r="56" spans="1:30" ht="12.5" x14ac:dyDescent="0.25">
      <c r="A56" s="78" t="s">
        <v>151</v>
      </c>
      <c r="B56" s="78" t="s">
        <v>152</v>
      </c>
      <c r="C56" s="78">
        <v>73</v>
      </c>
      <c r="D56" s="78">
        <v>66</v>
      </c>
      <c r="E56" s="10">
        <f t="shared" si="9"/>
        <v>69.5</v>
      </c>
      <c r="F56" s="78">
        <v>80</v>
      </c>
      <c r="G56" s="78">
        <v>65</v>
      </c>
      <c r="H56" s="10">
        <f t="shared" si="10"/>
        <v>72.5</v>
      </c>
      <c r="I56" s="78"/>
      <c r="J56" s="78"/>
      <c r="K56" s="10">
        <v>24637312</v>
      </c>
      <c r="L56" s="81">
        <v>3330</v>
      </c>
      <c r="M56" s="10">
        <f t="shared" si="11"/>
        <v>7398.5921921921918</v>
      </c>
      <c r="N56" s="109">
        <v>116597286</v>
      </c>
      <c r="O56" s="109">
        <v>51111019</v>
      </c>
      <c r="P56" s="10">
        <v>167708305</v>
      </c>
      <c r="Q56" s="31">
        <v>30</v>
      </c>
      <c r="R56" s="1">
        <f t="shared" si="12"/>
        <v>5.5902768333333333</v>
      </c>
      <c r="S56" s="1">
        <f t="shared" si="13"/>
        <v>0.82124373333333334</v>
      </c>
      <c r="T56" s="78"/>
      <c r="U56" s="78"/>
      <c r="V56" s="78"/>
      <c r="W56" s="60"/>
      <c r="X56" s="52"/>
      <c r="Y56" s="78"/>
      <c r="Z56" s="78"/>
      <c r="AA56" s="78"/>
      <c r="AB56" s="78"/>
      <c r="AC56" s="78"/>
      <c r="AD56" s="78"/>
    </row>
    <row r="57" spans="1:30" ht="12.5" x14ac:dyDescent="0.25">
      <c r="A57" s="78" t="s">
        <v>153</v>
      </c>
      <c r="B57" s="78" t="s">
        <v>121</v>
      </c>
      <c r="C57" s="78">
        <v>75</v>
      </c>
      <c r="D57" s="78">
        <v>61</v>
      </c>
      <c r="E57" s="10">
        <f t="shared" si="9"/>
        <v>68</v>
      </c>
      <c r="F57" s="78">
        <v>62</v>
      </c>
      <c r="G57" s="78">
        <v>64</v>
      </c>
      <c r="H57" s="10">
        <f t="shared" si="10"/>
        <v>63</v>
      </c>
      <c r="I57" s="78"/>
      <c r="J57" s="78"/>
      <c r="K57" s="10">
        <v>26232425</v>
      </c>
      <c r="L57" s="81">
        <v>3507</v>
      </c>
      <c r="M57" s="10">
        <f t="shared" si="11"/>
        <v>7480.0185343598514</v>
      </c>
      <c r="N57" s="109">
        <v>123803339</v>
      </c>
      <c r="O57" s="109">
        <v>41700000</v>
      </c>
      <c r="P57" s="10">
        <v>165503339</v>
      </c>
      <c r="Q57" s="31">
        <v>50</v>
      </c>
      <c r="R57" s="1">
        <f t="shared" si="12"/>
        <v>3.3100667800000001</v>
      </c>
      <c r="S57" s="1">
        <f t="shared" si="13"/>
        <v>0.52464849999999996</v>
      </c>
      <c r="T57" s="78"/>
      <c r="U57" s="78"/>
      <c r="V57" s="78"/>
      <c r="W57" s="60"/>
      <c r="X57" s="52"/>
      <c r="Y57" s="78"/>
      <c r="Z57" s="78"/>
      <c r="AA57" s="78"/>
      <c r="AB57" s="78"/>
      <c r="AC57" s="78"/>
      <c r="AD57" s="78"/>
    </row>
    <row r="58" spans="1:30" ht="12.5" x14ac:dyDescent="0.25">
      <c r="A58" s="78" t="s">
        <v>154</v>
      </c>
      <c r="B58" s="78" t="s">
        <v>78</v>
      </c>
      <c r="C58" s="78">
        <v>93</v>
      </c>
      <c r="D58" s="78">
        <v>90</v>
      </c>
      <c r="E58" s="10">
        <f t="shared" si="9"/>
        <v>91.5</v>
      </c>
      <c r="F58" s="78">
        <v>79</v>
      </c>
      <c r="G58" s="78">
        <v>76</v>
      </c>
      <c r="H58" s="10">
        <f t="shared" si="10"/>
        <v>77.5</v>
      </c>
      <c r="I58" s="78"/>
      <c r="J58" s="78"/>
      <c r="K58" s="10">
        <v>740455</v>
      </c>
      <c r="L58" s="81">
        <v>2629</v>
      </c>
      <c r="M58" s="10">
        <f t="shared" si="11"/>
        <v>281.64891593761888</v>
      </c>
      <c r="N58" s="109">
        <v>127000429</v>
      </c>
      <c r="O58" s="109">
        <v>35399522</v>
      </c>
      <c r="P58" s="10">
        <v>162399951</v>
      </c>
      <c r="Q58" s="31">
        <v>40</v>
      </c>
      <c r="R58" s="1">
        <f t="shared" si="12"/>
        <v>4.0599987749999995</v>
      </c>
      <c r="S58" s="1">
        <f t="shared" si="13"/>
        <v>1.8511375E-2</v>
      </c>
      <c r="T58" s="78"/>
      <c r="U58" s="78"/>
      <c r="V58" s="78"/>
      <c r="W58" s="60"/>
      <c r="X58" s="52"/>
      <c r="Y58" s="78"/>
      <c r="Z58" s="78"/>
      <c r="AA58" s="78"/>
      <c r="AB58" s="78"/>
      <c r="AC58" s="78"/>
      <c r="AD58" s="78"/>
    </row>
    <row r="59" spans="1:30" ht="12.5" x14ac:dyDescent="0.25">
      <c r="A59" s="78" t="s">
        <v>155</v>
      </c>
      <c r="B59" s="78" t="s">
        <v>72</v>
      </c>
      <c r="C59" s="78">
        <v>37</v>
      </c>
      <c r="D59" s="78">
        <v>40</v>
      </c>
      <c r="E59" s="10">
        <f t="shared" si="9"/>
        <v>38.5</v>
      </c>
      <c r="F59" s="78">
        <v>60</v>
      </c>
      <c r="G59" s="78">
        <v>68</v>
      </c>
      <c r="H59" s="10">
        <f t="shared" si="10"/>
        <v>64</v>
      </c>
      <c r="I59" s="78"/>
      <c r="J59" s="78"/>
      <c r="K59" s="10">
        <v>40272103</v>
      </c>
      <c r="L59" s="81">
        <v>3155</v>
      </c>
      <c r="M59" s="10">
        <f t="shared" si="11"/>
        <v>12764.533438985736</v>
      </c>
      <c r="N59" s="109">
        <v>83586447</v>
      </c>
      <c r="O59" s="109">
        <v>77916585</v>
      </c>
      <c r="P59" s="10">
        <v>161503032</v>
      </c>
      <c r="Q59" s="31">
        <v>5</v>
      </c>
      <c r="R59" s="1">
        <f t="shared" si="12"/>
        <v>32.300606399999999</v>
      </c>
      <c r="S59" s="1">
        <f t="shared" si="13"/>
        <v>8.0544206000000003</v>
      </c>
      <c r="T59" s="78"/>
      <c r="U59" s="78"/>
      <c r="V59" s="78"/>
      <c r="W59" s="60"/>
      <c r="X59" s="52"/>
      <c r="Y59" s="78"/>
      <c r="Z59" s="78"/>
      <c r="AA59" s="78"/>
      <c r="AB59" s="78"/>
      <c r="AC59" s="78"/>
      <c r="AD59" s="78"/>
    </row>
    <row r="60" spans="1:30" ht="12.5" x14ac:dyDescent="0.25">
      <c r="A60" s="78" t="s">
        <v>156</v>
      </c>
      <c r="B60" s="78" t="s">
        <v>72</v>
      </c>
      <c r="C60" s="78">
        <v>48</v>
      </c>
      <c r="D60" s="78">
        <v>41</v>
      </c>
      <c r="E60" s="10">
        <f t="shared" si="9"/>
        <v>44.5</v>
      </c>
      <c r="F60" s="78">
        <v>68</v>
      </c>
      <c r="G60" s="78">
        <v>58</v>
      </c>
      <c r="H60" s="10">
        <f t="shared" si="10"/>
        <v>63</v>
      </c>
      <c r="I60" s="78"/>
      <c r="J60" s="78"/>
      <c r="K60" s="10">
        <v>30373794</v>
      </c>
      <c r="L60" s="81">
        <v>3106</v>
      </c>
      <c r="M60" s="10">
        <f t="shared" si="11"/>
        <v>9779.0708306503548</v>
      </c>
      <c r="N60" s="109">
        <v>98925640</v>
      </c>
      <c r="O60" s="109">
        <v>62100000</v>
      </c>
      <c r="P60" s="10">
        <v>161025640</v>
      </c>
      <c r="Q60" s="31">
        <v>70</v>
      </c>
      <c r="R60" s="1">
        <f t="shared" si="12"/>
        <v>2.3003662857142859</v>
      </c>
      <c r="S60" s="1">
        <f t="shared" si="13"/>
        <v>0.43391134285714283</v>
      </c>
      <c r="T60" s="78"/>
      <c r="U60" s="78"/>
      <c r="V60" s="78"/>
      <c r="W60" s="60"/>
      <c r="X60" s="52"/>
      <c r="Y60" s="78"/>
      <c r="Z60" s="78"/>
      <c r="AA60" s="78"/>
      <c r="AB60" s="78"/>
      <c r="AC60" s="78"/>
      <c r="AD60" s="78"/>
    </row>
    <row r="61" spans="1:30" ht="12.5" x14ac:dyDescent="0.25">
      <c r="A61" s="78" t="s">
        <v>157</v>
      </c>
      <c r="B61" s="78" t="s">
        <v>121</v>
      </c>
      <c r="C61" s="78">
        <v>61</v>
      </c>
      <c r="D61" s="78">
        <v>54</v>
      </c>
      <c r="E61" s="10">
        <f t="shared" si="9"/>
        <v>57.5</v>
      </c>
      <c r="F61" s="78">
        <v>66</v>
      </c>
      <c r="G61" s="78">
        <v>67</v>
      </c>
      <c r="H61" s="10">
        <f t="shared" si="10"/>
        <v>66.5</v>
      </c>
      <c r="I61" s="78"/>
      <c r="J61" s="78"/>
      <c r="K61" s="10">
        <v>32055177</v>
      </c>
      <c r="L61" s="81">
        <v>3345</v>
      </c>
      <c r="M61" s="10">
        <f t="shared" si="11"/>
        <v>9583.0125560538108</v>
      </c>
      <c r="N61" s="109">
        <v>102003019</v>
      </c>
      <c r="O61" s="109">
        <v>47000000</v>
      </c>
      <c r="P61" s="10">
        <v>149003019</v>
      </c>
      <c r="Q61" s="31">
        <v>15</v>
      </c>
      <c r="R61" s="1">
        <f t="shared" si="12"/>
        <v>9.9335345999999998</v>
      </c>
      <c r="S61" s="1">
        <f t="shared" si="13"/>
        <v>2.1370118000000002</v>
      </c>
      <c r="T61" s="78"/>
      <c r="U61" s="78"/>
      <c r="V61" s="78"/>
      <c r="W61" s="60"/>
      <c r="X61" s="52"/>
      <c r="Y61" s="78"/>
      <c r="Z61" s="78"/>
      <c r="AA61" s="78"/>
      <c r="AB61" s="78"/>
      <c r="AC61" s="78"/>
      <c r="AD61" s="78"/>
    </row>
    <row r="62" spans="1:30" ht="12.5" x14ac:dyDescent="0.25">
      <c r="A62" s="78" t="s">
        <v>158</v>
      </c>
      <c r="B62" s="78" t="s">
        <v>65</v>
      </c>
      <c r="C62" s="78">
        <v>66</v>
      </c>
      <c r="D62" s="78">
        <v>57</v>
      </c>
      <c r="E62" s="10">
        <f t="shared" si="9"/>
        <v>61.5</v>
      </c>
      <c r="F62" s="78">
        <v>57</v>
      </c>
      <c r="G62" s="78">
        <v>64</v>
      </c>
      <c r="H62" s="10">
        <f t="shared" si="10"/>
        <v>60.5</v>
      </c>
      <c r="I62" s="78"/>
      <c r="J62" s="78"/>
      <c r="K62" s="10">
        <v>28402310</v>
      </c>
      <c r="L62" s="81">
        <v>2781</v>
      </c>
      <c r="M62" s="10">
        <f t="shared" si="11"/>
        <v>10212.984537935994</v>
      </c>
      <c r="N62" s="109">
        <v>71628180</v>
      </c>
      <c r="O62" s="109">
        <v>74800000</v>
      </c>
      <c r="P62" s="10">
        <v>146428180</v>
      </c>
      <c r="Q62" s="31">
        <v>15</v>
      </c>
      <c r="R62" s="1">
        <f t="shared" si="12"/>
        <v>9.7618786666666661</v>
      </c>
      <c r="S62" s="1">
        <f t="shared" si="13"/>
        <v>1.8934873333333333</v>
      </c>
      <c r="T62" s="78"/>
      <c r="U62" s="78"/>
      <c r="V62" s="78"/>
      <c r="W62" s="60"/>
      <c r="X62" s="52"/>
      <c r="Y62" s="78"/>
      <c r="Z62" s="78"/>
      <c r="AA62" s="78"/>
      <c r="AB62" s="78"/>
      <c r="AC62" s="78"/>
      <c r="AD62" s="78"/>
    </row>
    <row r="63" spans="1:30" ht="12.5" x14ac:dyDescent="0.25">
      <c r="A63" s="78" t="s">
        <v>159</v>
      </c>
      <c r="B63" s="78" t="s">
        <v>85</v>
      </c>
      <c r="C63" s="78">
        <v>42</v>
      </c>
      <c r="D63" s="78">
        <v>47</v>
      </c>
      <c r="E63" s="10">
        <f t="shared" si="9"/>
        <v>44.5</v>
      </c>
      <c r="F63" s="78">
        <v>64</v>
      </c>
      <c r="G63" s="78">
        <v>68</v>
      </c>
      <c r="H63" s="10">
        <f t="shared" si="10"/>
        <v>66</v>
      </c>
      <c r="I63" s="78"/>
      <c r="J63" s="78"/>
      <c r="K63" s="10">
        <v>18048422</v>
      </c>
      <c r="L63" s="81">
        <v>3016</v>
      </c>
      <c r="M63" s="10">
        <f t="shared" si="11"/>
        <v>5984.2248010610083</v>
      </c>
      <c r="N63" s="109">
        <v>53262560</v>
      </c>
      <c r="O63" s="109">
        <v>88816411</v>
      </c>
      <c r="P63" s="10">
        <v>142078971</v>
      </c>
      <c r="Q63" s="31">
        <v>84</v>
      </c>
      <c r="R63" s="1">
        <f t="shared" si="12"/>
        <v>1.6914163214285713</v>
      </c>
      <c r="S63" s="1">
        <f t="shared" si="13"/>
        <v>0.21486216666666666</v>
      </c>
      <c r="T63" s="78"/>
      <c r="U63" s="78"/>
      <c r="V63" s="78"/>
      <c r="W63" s="60"/>
      <c r="X63" s="52"/>
      <c r="Y63" s="78"/>
      <c r="Z63" s="78"/>
      <c r="AA63" s="78"/>
      <c r="AB63" s="78"/>
      <c r="AC63" s="78"/>
      <c r="AD63" s="78"/>
    </row>
    <row r="64" spans="1:30" ht="12.5" x14ac:dyDescent="0.25">
      <c r="A64" s="78" t="s">
        <v>160</v>
      </c>
      <c r="B64" s="78" t="s">
        <v>65</v>
      </c>
      <c r="C64" s="78">
        <v>64</v>
      </c>
      <c r="D64" s="78">
        <v>55</v>
      </c>
      <c r="E64" s="10">
        <f t="shared" si="9"/>
        <v>59.5</v>
      </c>
      <c r="F64" s="78">
        <v>68</v>
      </c>
      <c r="G64" s="78">
        <v>67</v>
      </c>
      <c r="H64" s="10">
        <f t="shared" si="10"/>
        <v>67.5</v>
      </c>
      <c r="I64" s="78"/>
      <c r="J64" s="78"/>
      <c r="K64" s="10">
        <v>27059130</v>
      </c>
      <c r="L64" s="81">
        <v>3028</v>
      </c>
      <c r="M64" s="10">
        <f t="shared" si="11"/>
        <v>8936.3044914134734</v>
      </c>
      <c r="N64" s="109">
        <v>75612460</v>
      </c>
      <c r="O64" s="109">
        <v>56327951</v>
      </c>
      <c r="P64" s="10">
        <v>131940411</v>
      </c>
      <c r="Q64" s="31">
        <v>61</v>
      </c>
      <c r="R64" s="1">
        <f t="shared" si="12"/>
        <v>2.1629575573770494</v>
      </c>
      <c r="S64" s="1">
        <f t="shared" si="13"/>
        <v>0.44359229508196718</v>
      </c>
      <c r="T64" s="78"/>
      <c r="U64" s="78"/>
      <c r="V64" s="78"/>
      <c r="W64" s="60"/>
      <c r="X64" s="52"/>
      <c r="Y64" s="78"/>
      <c r="Z64" s="78"/>
      <c r="AA64" s="78"/>
      <c r="AB64" s="78"/>
      <c r="AC64" s="78"/>
      <c r="AD64" s="78"/>
    </row>
    <row r="65" spans="1:30" ht="12.5" x14ac:dyDescent="0.25">
      <c r="A65" s="78" t="s">
        <v>161</v>
      </c>
      <c r="B65" s="78" t="s">
        <v>93</v>
      </c>
      <c r="C65" s="78">
        <v>96</v>
      </c>
      <c r="D65" s="78">
        <v>97</v>
      </c>
      <c r="E65" s="10">
        <f t="shared" si="9"/>
        <v>96.5</v>
      </c>
      <c r="F65" s="78">
        <v>92</v>
      </c>
      <c r="G65" s="78">
        <v>81</v>
      </c>
      <c r="H65" s="10">
        <f t="shared" si="10"/>
        <v>86.5</v>
      </c>
      <c r="I65" s="78"/>
      <c r="J65" s="78" t="s">
        <v>162</v>
      </c>
      <c r="K65" s="10">
        <v>923715</v>
      </c>
      <c r="L65" s="81">
        <v>1474</v>
      </c>
      <c r="M65" s="10">
        <f t="shared" si="11"/>
        <v>626.67232021709628</v>
      </c>
      <c r="N65" s="109">
        <v>49280178</v>
      </c>
      <c r="O65" s="109">
        <v>78900000</v>
      </c>
      <c r="P65" s="10">
        <v>128180178</v>
      </c>
      <c r="Q65" s="31">
        <v>20</v>
      </c>
      <c r="R65" s="1">
        <f t="shared" si="12"/>
        <v>6.4090089000000008</v>
      </c>
      <c r="S65" s="1">
        <f t="shared" si="13"/>
        <v>4.6185749999999998E-2</v>
      </c>
      <c r="T65" s="78"/>
      <c r="U65" s="78"/>
      <c r="V65" s="78"/>
      <c r="W65" s="60"/>
      <c r="X65" s="52"/>
      <c r="Y65" s="78"/>
      <c r="Z65" s="78"/>
      <c r="AA65" s="78"/>
      <c r="AB65" s="78"/>
      <c r="AC65" s="78"/>
      <c r="AD65" s="78"/>
    </row>
    <row r="66" spans="1:30" ht="12.5" x14ac:dyDescent="0.25">
      <c r="A66" s="78" t="s">
        <v>163</v>
      </c>
      <c r="B66" s="78" t="s">
        <v>78</v>
      </c>
      <c r="C66" s="78">
        <v>83</v>
      </c>
      <c r="D66" s="78">
        <v>67</v>
      </c>
      <c r="E66" s="10">
        <f t="shared" si="9"/>
        <v>75</v>
      </c>
      <c r="F66" s="78">
        <v>73</v>
      </c>
      <c r="G66" s="78">
        <v>72</v>
      </c>
      <c r="H66" s="10">
        <f t="shared" si="10"/>
        <v>72.5</v>
      </c>
      <c r="I66" s="78"/>
      <c r="J66" s="78"/>
      <c r="K66" s="10">
        <v>20719162</v>
      </c>
      <c r="L66" s="81">
        <v>3055</v>
      </c>
      <c r="M66" s="10">
        <f t="shared" si="11"/>
        <v>6782.0497545008184</v>
      </c>
      <c r="N66" s="109">
        <v>101470202</v>
      </c>
      <c r="O66" s="109">
        <v>24571120</v>
      </c>
      <c r="P66" s="10">
        <v>126041322</v>
      </c>
      <c r="Q66" s="31">
        <v>32</v>
      </c>
      <c r="R66" s="1">
        <f t="shared" si="12"/>
        <v>3.9387913124999998</v>
      </c>
      <c r="S66" s="1">
        <f t="shared" si="13"/>
        <v>0.64747381250000002</v>
      </c>
      <c r="T66" s="78"/>
      <c r="U66" s="78"/>
      <c r="V66" s="78"/>
      <c r="W66" s="60"/>
      <c r="X66" s="52"/>
      <c r="Y66" s="78"/>
      <c r="Z66" s="78"/>
      <c r="AA66" s="78"/>
      <c r="AB66" s="78"/>
      <c r="AC66" s="78"/>
      <c r="AD66" s="78"/>
    </row>
    <row r="67" spans="1:30" ht="12.5" x14ac:dyDescent="0.25">
      <c r="A67" s="78" t="s">
        <v>164</v>
      </c>
      <c r="B67" s="78" t="s">
        <v>65</v>
      </c>
      <c r="C67" s="78">
        <v>12</v>
      </c>
      <c r="D67" s="78">
        <v>29</v>
      </c>
      <c r="E67" s="10">
        <f t="shared" si="9"/>
        <v>20.5</v>
      </c>
      <c r="F67" s="78">
        <v>56</v>
      </c>
      <c r="G67" s="78">
        <v>61</v>
      </c>
      <c r="H67" s="10">
        <f t="shared" si="10"/>
        <v>58.5</v>
      </c>
      <c r="I67" s="78"/>
      <c r="J67" s="78"/>
      <c r="K67" s="10">
        <v>9910310</v>
      </c>
      <c r="L67" s="81">
        <v>2690</v>
      </c>
      <c r="M67" s="10">
        <f t="shared" si="11"/>
        <v>3684.1301115241636</v>
      </c>
      <c r="N67" s="109">
        <v>38055840</v>
      </c>
      <c r="O67" s="109">
        <v>83700000</v>
      </c>
      <c r="P67" s="10">
        <v>121755840</v>
      </c>
      <c r="Q67" s="31">
        <v>175</v>
      </c>
      <c r="R67" s="1">
        <f t="shared" si="12"/>
        <v>0.69574765714285713</v>
      </c>
      <c r="S67" s="1">
        <f t="shared" si="13"/>
        <v>5.6630342857142864E-2</v>
      </c>
      <c r="T67" s="78"/>
      <c r="U67" s="78"/>
      <c r="V67" s="78"/>
      <c r="W67" s="60"/>
      <c r="X67" s="52"/>
      <c r="Y67" s="78"/>
      <c r="Z67" s="78"/>
      <c r="AA67" s="78"/>
      <c r="AB67" s="78"/>
      <c r="AC67" s="78"/>
      <c r="AD67" s="78"/>
    </row>
    <row r="68" spans="1:30" ht="12.5" x14ac:dyDescent="0.25">
      <c r="A68" s="78" t="s">
        <v>165</v>
      </c>
      <c r="B68" s="78" t="s">
        <v>75</v>
      </c>
      <c r="C68" s="78">
        <v>47</v>
      </c>
      <c r="D68" s="78">
        <v>48</v>
      </c>
      <c r="E68" s="10">
        <f t="shared" ref="E68:E99" si="14">AVERAGE(C68:D68)</f>
        <v>47.5</v>
      </c>
      <c r="F68" s="78">
        <v>62</v>
      </c>
      <c r="G68" s="78">
        <v>66</v>
      </c>
      <c r="H68" s="10">
        <f t="shared" ref="H68:H99" si="15">AVERAGE(F68:G68)</f>
        <v>64</v>
      </c>
      <c r="I68" s="78"/>
      <c r="J68" s="78"/>
      <c r="K68" s="10">
        <v>16334566</v>
      </c>
      <c r="L68" s="81">
        <v>3237</v>
      </c>
      <c r="M68" s="10">
        <f t="shared" ref="M68:M99" si="16">SUM((K68/L68))</f>
        <v>5046.2051282051279</v>
      </c>
      <c r="N68" s="109">
        <v>63749942</v>
      </c>
      <c r="O68" s="109">
        <v>53991905</v>
      </c>
      <c r="P68" s="10">
        <v>117741847</v>
      </c>
      <c r="Q68" s="31">
        <v>28</v>
      </c>
      <c r="R68" s="1">
        <f t="shared" si="12"/>
        <v>4.2050659642857147</v>
      </c>
      <c r="S68" s="1">
        <f t="shared" si="13"/>
        <v>0.5833773571428571</v>
      </c>
      <c r="T68" s="78"/>
      <c r="U68" s="78"/>
      <c r="V68" s="78"/>
      <c r="W68" s="60"/>
      <c r="X68" s="52"/>
      <c r="Y68" s="78"/>
      <c r="Z68" s="78"/>
      <c r="AA68" s="78"/>
      <c r="AB68" s="78"/>
      <c r="AC68" s="78"/>
      <c r="AD68" s="78"/>
    </row>
    <row r="69" spans="1:30" ht="12.5" x14ac:dyDescent="0.25">
      <c r="A69" s="78" t="s">
        <v>166</v>
      </c>
      <c r="B69" s="78" t="s">
        <v>85</v>
      </c>
      <c r="C69" s="78">
        <v>80</v>
      </c>
      <c r="D69" s="78">
        <v>59</v>
      </c>
      <c r="E69" s="10">
        <f t="shared" si="14"/>
        <v>69.5</v>
      </c>
      <c r="F69" s="78">
        <v>74</v>
      </c>
      <c r="G69" s="78">
        <v>69</v>
      </c>
      <c r="H69" s="10">
        <f t="shared" si="15"/>
        <v>71.5</v>
      </c>
      <c r="I69" s="78"/>
      <c r="J69" s="78"/>
      <c r="K69" s="10">
        <v>20353967</v>
      </c>
      <c r="L69" s="81">
        <v>3009</v>
      </c>
      <c r="M69" s="10">
        <f t="shared" si="16"/>
        <v>6764.3625789298767</v>
      </c>
      <c r="N69" s="109">
        <v>66380662</v>
      </c>
      <c r="O69" s="109">
        <v>50600000</v>
      </c>
      <c r="P69" s="10">
        <v>116980662</v>
      </c>
      <c r="Q69" s="31">
        <v>35</v>
      </c>
      <c r="R69" s="1">
        <f t="shared" si="12"/>
        <v>3.3423046285714286</v>
      </c>
      <c r="S69" s="1">
        <f t="shared" si="13"/>
        <v>0.58154191428571433</v>
      </c>
      <c r="T69" s="78"/>
      <c r="U69" s="78"/>
      <c r="V69" s="78"/>
      <c r="W69" s="60"/>
      <c r="X69" s="52"/>
      <c r="Y69" s="78"/>
      <c r="Z69" s="78"/>
      <c r="AA69" s="78"/>
      <c r="AB69" s="78"/>
      <c r="AC69" s="78"/>
      <c r="AD69" s="78"/>
    </row>
    <row r="70" spans="1:30" ht="12.5" x14ac:dyDescent="0.25">
      <c r="A70" s="78" t="s">
        <v>167</v>
      </c>
      <c r="B70" s="78" t="s">
        <v>85</v>
      </c>
      <c r="C70" s="78">
        <v>61</v>
      </c>
      <c r="D70" s="78">
        <v>51</v>
      </c>
      <c r="E70" s="10">
        <f t="shared" si="14"/>
        <v>56</v>
      </c>
      <c r="F70" s="78">
        <v>72</v>
      </c>
      <c r="G70" s="78">
        <v>69</v>
      </c>
      <c r="H70" s="10">
        <f t="shared" si="15"/>
        <v>70.5</v>
      </c>
      <c r="I70" s="78"/>
      <c r="J70" s="78"/>
      <c r="K70" s="10">
        <v>27017351</v>
      </c>
      <c r="L70" s="81">
        <v>3407</v>
      </c>
      <c r="M70" s="10">
        <f t="shared" si="16"/>
        <v>7929.9533313765778</v>
      </c>
      <c r="N70" s="109">
        <v>61737191</v>
      </c>
      <c r="O70" s="109">
        <v>50494282</v>
      </c>
      <c r="P70" s="10">
        <v>112231473</v>
      </c>
      <c r="Q70" s="31">
        <v>110</v>
      </c>
      <c r="R70" s="1">
        <f t="shared" si="12"/>
        <v>1.0202861181818181</v>
      </c>
      <c r="S70" s="1">
        <f t="shared" si="13"/>
        <v>0.24561228181818184</v>
      </c>
      <c r="T70" s="78"/>
      <c r="U70" s="78"/>
      <c r="V70" s="78"/>
      <c r="W70" s="60"/>
      <c r="X70" s="52"/>
      <c r="Y70" s="78"/>
      <c r="Z70" s="78"/>
      <c r="AA70" s="78"/>
      <c r="AB70" s="78"/>
      <c r="AC70" s="78"/>
      <c r="AD70" s="78"/>
    </row>
    <row r="71" spans="1:30" ht="12.5" x14ac:dyDescent="0.25">
      <c r="A71" s="78" t="s">
        <v>168</v>
      </c>
      <c r="B71" s="78" t="s">
        <v>90</v>
      </c>
      <c r="C71" s="78">
        <v>32</v>
      </c>
      <c r="D71" s="78">
        <v>40</v>
      </c>
      <c r="E71" s="10">
        <f t="shared" si="14"/>
        <v>36</v>
      </c>
      <c r="F71" s="78">
        <v>59</v>
      </c>
      <c r="G71" s="78">
        <v>64</v>
      </c>
      <c r="H71" s="10">
        <f t="shared" si="15"/>
        <v>61.5</v>
      </c>
      <c r="I71" s="78"/>
      <c r="J71" s="78"/>
      <c r="K71" s="10">
        <v>17070347</v>
      </c>
      <c r="L71" s="81">
        <v>3103</v>
      </c>
      <c r="M71" s="10">
        <f t="shared" si="16"/>
        <v>5501.2397679664837</v>
      </c>
      <c r="N71" s="109">
        <v>46000903</v>
      </c>
      <c r="O71" s="109">
        <v>59200000</v>
      </c>
      <c r="P71" s="10">
        <v>105200903</v>
      </c>
      <c r="Q71" s="31">
        <v>60</v>
      </c>
      <c r="R71" s="1">
        <f t="shared" si="12"/>
        <v>1.7533483833333332</v>
      </c>
      <c r="S71" s="1">
        <f t="shared" si="13"/>
        <v>0.28450578333333337</v>
      </c>
      <c r="T71" s="78"/>
      <c r="U71" s="78"/>
      <c r="V71" s="78"/>
      <c r="W71" s="60"/>
      <c r="X71" s="52"/>
      <c r="Y71" s="78"/>
      <c r="Z71" s="78"/>
      <c r="AA71" s="78"/>
      <c r="AB71" s="78"/>
      <c r="AC71" s="78"/>
      <c r="AD71" s="78"/>
    </row>
    <row r="72" spans="1:30" ht="12.5" x14ac:dyDescent="0.25">
      <c r="A72" s="78" t="s">
        <v>169</v>
      </c>
      <c r="B72" s="78" t="s">
        <v>65</v>
      </c>
      <c r="C72" s="78">
        <v>58</v>
      </c>
      <c r="D72" s="78">
        <v>49</v>
      </c>
      <c r="E72" s="10">
        <f t="shared" si="14"/>
        <v>53.5</v>
      </c>
      <c r="F72" s="78">
        <v>56</v>
      </c>
      <c r="G72" s="78">
        <v>71</v>
      </c>
      <c r="H72" s="10">
        <f t="shared" si="15"/>
        <v>63.5</v>
      </c>
      <c r="I72" s="78"/>
      <c r="J72" s="78"/>
      <c r="K72" s="10">
        <v>19030375</v>
      </c>
      <c r="L72" s="81">
        <v>3117</v>
      </c>
      <c r="M72" s="10">
        <f t="shared" si="16"/>
        <v>6105.3496952197629</v>
      </c>
      <c r="N72" s="109">
        <v>42025135</v>
      </c>
      <c r="O72" s="109">
        <v>56312160</v>
      </c>
      <c r="P72" s="10">
        <v>98337295</v>
      </c>
      <c r="Q72" s="31">
        <v>38</v>
      </c>
      <c r="R72" s="1">
        <f t="shared" si="12"/>
        <v>2.5878235526315789</v>
      </c>
      <c r="S72" s="1">
        <f t="shared" si="13"/>
        <v>0.50079934210526311</v>
      </c>
      <c r="T72" s="78"/>
      <c r="U72" s="78"/>
      <c r="V72" s="78"/>
      <c r="W72" s="60"/>
      <c r="X72" s="52"/>
      <c r="Y72" s="78"/>
      <c r="Z72" s="78"/>
      <c r="AA72" s="78"/>
      <c r="AB72" s="78"/>
      <c r="AC72" s="78"/>
      <c r="AD72" s="78"/>
    </row>
    <row r="73" spans="1:30" ht="12.5" x14ac:dyDescent="0.25">
      <c r="A73" s="78" t="s">
        <v>170</v>
      </c>
      <c r="B73" s="78" t="s">
        <v>136</v>
      </c>
      <c r="C73" s="78">
        <v>62</v>
      </c>
      <c r="D73" s="78">
        <v>57</v>
      </c>
      <c r="E73" s="10">
        <f t="shared" si="14"/>
        <v>59.5</v>
      </c>
      <c r="F73" s="78">
        <v>64</v>
      </c>
      <c r="G73" s="78">
        <v>74</v>
      </c>
      <c r="H73" s="10">
        <f t="shared" si="15"/>
        <v>69</v>
      </c>
      <c r="I73" s="78"/>
      <c r="J73" s="78"/>
      <c r="K73" s="10">
        <v>25775847</v>
      </c>
      <c r="L73" s="81">
        <v>3025</v>
      </c>
      <c r="M73" s="10">
        <f t="shared" si="16"/>
        <v>8520.9411570247939</v>
      </c>
      <c r="N73" s="109">
        <v>54239856</v>
      </c>
      <c r="O73" s="109">
        <v>43303096</v>
      </c>
      <c r="P73" s="10">
        <v>97542952</v>
      </c>
      <c r="Q73" s="31">
        <v>17</v>
      </c>
      <c r="R73" s="1">
        <f t="shared" si="12"/>
        <v>5.7378207058823527</v>
      </c>
      <c r="S73" s="1">
        <f t="shared" si="13"/>
        <v>1.516226294117647</v>
      </c>
      <c r="T73" s="78"/>
      <c r="U73" s="78"/>
      <c r="V73" s="78"/>
      <c r="W73" s="60"/>
      <c r="X73" s="52"/>
      <c r="Y73" s="78"/>
      <c r="Z73" s="78"/>
      <c r="AA73" s="78"/>
      <c r="AB73" s="78"/>
      <c r="AC73" s="78"/>
      <c r="AD73" s="78"/>
    </row>
    <row r="74" spans="1:30" ht="12.5" x14ac:dyDescent="0.25">
      <c r="A74" s="78">
        <v>42</v>
      </c>
      <c r="B74" s="78" t="s">
        <v>90</v>
      </c>
      <c r="C74" s="78">
        <v>78</v>
      </c>
      <c r="D74" s="78">
        <v>62</v>
      </c>
      <c r="E74" s="10">
        <f t="shared" si="14"/>
        <v>70</v>
      </c>
      <c r="F74" s="78">
        <v>86</v>
      </c>
      <c r="G74" s="78">
        <v>73</v>
      </c>
      <c r="H74" s="10">
        <f t="shared" si="15"/>
        <v>79.5</v>
      </c>
      <c r="I74" s="78"/>
      <c r="J74" s="78"/>
      <c r="K74" s="10">
        <v>27487144</v>
      </c>
      <c r="L74" s="81">
        <v>3405</v>
      </c>
      <c r="M74" s="10">
        <f t="shared" si="16"/>
        <v>8072.5826725403822</v>
      </c>
      <c r="N74" s="109">
        <v>95020213</v>
      </c>
      <c r="O74" s="109" t="s">
        <v>102</v>
      </c>
      <c r="P74" s="10">
        <f>SUM(N74:O74)</f>
        <v>95020213</v>
      </c>
      <c r="Q74" s="31">
        <v>40</v>
      </c>
      <c r="R74" s="1">
        <f t="shared" si="12"/>
        <v>2.3755053249999998</v>
      </c>
      <c r="S74" s="1">
        <f t="shared" si="13"/>
        <v>0.68717859999999997</v>
      </c>
      <c r="T74" s="78"/>
      <c r="U74" s="78"/>
      <c r="V74" s="78"/>
      <c r="W74" s="60"/>
      <c r="X74" s="52"/>
      <c r="Y74" s="78"/>
      <c r="Z74" s="78"/>
      <c r="AA74" s="78"/>
      <c r="AB74" s="78"/>
      <c r="AC74" s="78"/>
      <c r="AD74" s="78"/>
    </row>
    <row r="75" spans="1:30" ht="12.5" x14ac:dyDescent="0.25">
      <c r="A75" s="78" t="s">
        <v>171</v>
      </c>
      <c r="B75" s="78" t="s">
        <v>99</v>
      </c>
      <c r="C75" s="78">
        <v>91</v>
      </c>
      <c r="D75" s="78">
        <v>78</v>
      </c>
      <c r="E75" s="10">
        <f t="shared" si="14"/>
        <v>84.5</v>
      </c>
      <c r="F75" s="78">
        <v>81</v>
      </c>
      <c r="G75" s="78">
        <v>77</v>
      </c>
      <c r="H75" s="10">
        <f t="shared" si="15"/>
        <v>79</v>
      </c>
      <c r="I75" s="78"/>
      <c r="J75" s="78"/>
      <c r="K75" s="10">
        <v>612064</v>
      </c>
      <c r="L75" s="81">
        <v>1283</v>
      </c>
      <c r="M75" s="10">
        <f t="shared" si="16"/>
        <v>477.05689789555731</v>
      </c>
      <c r="N75" s="109">
        <v>33201545</v>
      </c>
      <c r="O75" s="109">
        <v>61600000</v>
      </c>
      <c r="P75" s="10">
        <v>94801545</v>
      </c>
      <c r="Q75" s="31">
        <v>18</v>
      </c>
      <c r="R75" s="1">
        <f t="shared" si="12"/>
        <v>5.2667524999999999</v>
      </c>
      <c r="S75" s="1">
        <f t="shared" si="13"/>
        <v>3.4003555555555558E-2</v>
      </c>
      <c r="T75" s="78"/>
      <c r="U75" s="78"/>
      <c r="V75" s="78"/>
      <c r="W75" s="60"/>
      <c r="X75" s="52" t="s">
        <v>87</v>
      </c>
      <c r="Y75" s="18" t="s">
        <v>172</v>
      </c>
      <c r="Z75" s="78"/>
      <c r="AA75" s="78"/>
      <c r="AB75" s="78"/>
      <c r="AC75" s="78"/>
      <c r="AD75" s="78"/>
    </row>
    <row r="76" spans="1:30" ht="12.5" x14ac:dyDescent="0.25">
      <c r="A76" s="78" t="s">
        <v>173</v>
      </c>
      <c r="B76" s="78" t="s">
        <v>65</v>
      </c>
      <c r="C76" s="78">
        <v>74</v>
      </c>
      <c r="D76" s="78">
        <v>60</v>
      </c>
      <c r="E76" s="10">
        <f t="shared" si="14"/>
        <v>67</v>
      </c>
      <c r="F76" s="78" t="s">
        <v>102</v>
      </c>
      <c r="G76" s="78">
        <v>75</v>
      </c>
      <c r="H76" s="10">
        <f t="shared" si="15"/>
        <v>75</v>
      </c>
      <c r="I76" s="78"/>
      <c r="J76" s="78"/>
      <c r="K76" s="10">
        <v>90872</v>
      </c>
      <c r="L76" s="81">
        <v>3285</v>
      </c>
      <c r="M76" s="10">
        <f t="shared" si="16"/>
        <v>27.662709284627091</v>
      </c>
      <c r="N76" s="109">
        <v>93914921</v>
      </c>
      <c r="O76" s="109" t="s">
        <v>102</v>
      </c>
      <c r="P76" s="10">
        <f>SUM(N76:O76)</f>
        <v>93914921</v>
      </c>
      <c r="Q76" s="31">
        <v>40</v>
      </c>
      <c r="R76" s="1">
        <f t="shared" si="12"/>
        <v>2.3478730250000002</v>
      </c>
      <c r="S76" s="1">
        <f t="shared" si="13"/>
        <v>2.2718E-3</v>
      </c>
      <c r="T76" s="78"/>
      <c r="U76" s="78"/>
      <c r="V76" s="78"/>
      <c r="W76" s="60"/>
      <c r="X76" s="52"/>
      <c r="Y76" s="78"/>
      <c r="Z76" s="78"/>
      <c r="AA76" s="78"/>
      <c r="AB76" s="78"/>
      <c r="AC76" s="78"/>
      <c r="AD76" s="78"/>
    </row>
    <row r="77" spans="1:30" ht="12.5" x14ac:dyDescent="0.25">
      <c r="A77" s="78" t="s">
        <v>174</v>
      </c>
      <c r="B77" s="78" t="s">
        <v>96</v>
      </c>
      <c r="C77" s="78">
        <v>34</v>
      </c>
      <c r="D77" s="78">
        <v>42</v>
      </c>
      <c r="E77" s="10">
        <f t="shared" si="14"/>
        <v>38</v>
      </c>
      <c r="F77" s="78">
        <v>54</v>
      </c>
      <c r="G77" s="78">
        <v>59</v>
      </c>
      <c r="H77" s="10">
        <f t="shared" si="15"/>
        <v>56.5</v>
      </c>
      <c r="I77" s="78"/>
      <c r="J77" s="78"/>
      <c r="K77" s="10">
        <v>17325307</v>
      </c>
      <c r="L77" s="81">
        <v>3399</v>
      </c>
      <c r="M77" s="10">
        <f t="shared" si="16"/>
        <v>5097.1776993233307</v>
      </c>
      <c r="N77" s="109">
        <v>44672764</v>
      </c>
      <c r="O77" s="109">
        <v>48820080</v>
      </c>
      <c r="P77" s="10">
        <v>93492844</v>
      </c>
      <c r="Q77" s="31">
        <v>58</v>
      </c>
      <c r="R77" s="1">
        <f t="shared" si="12"/>
        <v>1.6119455862068965</v>
      </c>
      <c r="S77" s="1">
        <f t="shared" si="13"/>
        <v>0.29871218965517238</v>
      </c>
      <c r="T77" s="78"/>
      <c r="U77" s="78"/>
      <c r="V77" s="78"/>
      <c r="W77" s="60"/>
      <c r="X77" s="52"/>
      <c r="Y77" s="78"/>
      <c r="Z77" s="78"/>
      <c r="AA77" s="78"/>
      <c r="AB77" s="78"/>
      <c r="AC77" s="78"/>
      <c r="AD77" s="78"/>
    </row>
    <row r="78" spans="1:30" ht="12.5" x14ac:dyDescent="0.25">
      <c r="A78" s="78" t="s">
        <v>175</v>
      </c>
      <c r="B78" s="78" t="s">
        <v>69</v>
      </c>
      <c r="C78" s="78">
        <v>81</v>
      </c>
      <c r="D78" s="78">
        <v>65</v>
      </c>
      <c r="E78" s="10">
        <f t="shared" si="14"/>
        <v>73</v>
      </c>
      <c r="F78" s="78">
        <v>89</v>
      </c>
      <c r="G78" s="78">
        <v>76</v>
      </c>
      <c r="H78" s="10">
        <f t="shared" si="15"/>
        <v>82.5</v>
      </c>
      <c r="I78" s="78"/>
      <c r="J78" s="78"/>
      <c r="K78" s="10">
        <v>413373</v>
      </c>
      <c r="L78" s="81">
        <v>2671</v>
      </c>
      <c r="M78" s="10">
        <f t="shared" si="16"/>
        <v>154.76338450018719</v>
      </c>
      <c r="N78" s="109">
        <v>79158310</v>
      </c>
      <c r="O78" s="109">
        <v>12100000</v>
      </c>
      <c r="P78" s="10">
        <v>91258310</v>
      </c>
      <c r="Q78" s="31">
        <v>35</v>
      </c>
      <c r="R78" s="1">
        <f t="shared" si="12"/>
        <v>2.6073802857142856</v>
      </c>
      <c r="S78" s="1">
        <f t="shared" si="13"/>
        <v>1.1810657142857143E-2</v>
      </c>
      <c r="T78" s="78"/>
      <c r="U78" s="78"/>
      <c r="V78" s="78"/>
      <c r="W78" s="60"/>
      <c r="X78" s="52"/>
      <c r="Y78" s="78"/>
      <c r="Z78" s="78"/>
      <c r="AA78" s="78"/>
      <c r="AB78" s="78"/>
      <c r="AC78" s="78"/>
      <c r="AD78" s="78"/>
    </row>
    <row r="79" spans="1:30" ht="12.5" x14ac:dyDescent="0.25">
      <c r="A79" s="78" t="s">
        <v>176</v>
      </c>
      <c r="B79" s="78" t="s">
        <v>177</v>
      </c>
      <c r="C79" s="78">
        <v>18</v>
      </c>
      <c r="D79" s="78">
        <v>38</v>
      </c>
      <c r="E79" s="10">
        <f t="shared" si="14"/>
        <v>28</v>
      </c>
      <c r="F79" s="78">
        <v>47</v>
      </c>
      <c r="G79" s="78">
        <v>37</v>
      </c>
      <c r="H79" s="10">
        <f t="shared" si="15"/>
        <v>42</v>
      </c>
      <c r="I79" s="78"/>
      <c r="J79" s="78"/>
      <c r="K79" s="10">
        <v>15805237</v>
      </c>
      <c r="L79" s="81">
        <v>3736</v>
      </c>
      <c r="M79" s="10">
        <f t="shared" si="16"/>
        <v>4230.5238222698072</v>
      </c>
      <c r="N79" s="109">
        <v>55435490</v>
      </c>
      <c r="O79" s="109">
        <v>35400000</v>
      </c>
      <c r="P79" s="10">
        <v>90835490</v>
      </c>
      <c r="Q79" s="31">
        <v>55</v>
      </c>
      <c r="R79" s="1">
        <f t="shared" si="12"/>
        <v>1.6515543636363634</v>
      </c>
      <c r="S79" s="1">
        <f t="shared" si="13"/>
        <v>0.28736794545454547</v>
      </c>
      <c r="T79" s="78"/>
      <c r="U79" s="78"/>
      <c r="V79" s="78"/>
      <c r="W79" s="60"/>
      <c r="X79" s="52"/>
      <c r="Y79" s="78"/>
      <c r="Z79" s="78"/>
      <c r="AA79" s="78"/>
      <c r="AB79" s="78"/>
      <c r="AC79" s="78"/>
      <c r="AD79" s="78"/>
    </row>
    <row r="80" spans="1:30" ht="23" x14ac:dyDescent="0.25">
      <c r="A80" s="78" t="s">
        <v>178</v>
      </c>
      <c r="B80" s="78" t="s">
        <v>179</v>
      </c>
      <c r="C80" s="78">
        <v>12</v>
      </c>
      <c r="D80" s="78">
        <v>33</v>
      </c>
      <c r="E80" s="10">
        <f t="shared" si="14"/>
        <v>22.5</v>
      </c>
      <c r="F80" s="78">
        <v>61</v>
      </c>
      <c r="G80" s="78">
        <v>64</v>
      </c>
      <c r="H80" s="10">
        <f t="shared" si="15"/>
        <v>62.5</v>
      </c>
      <c r="I80" s="78"/>
      <c r="J80" s="78"/>
      <c r="K80" s="10">
        <v>9336957</v>
      </c>
      <c r="L80" s="81">
        <v>3118</v>
      </c>
      <c r="M80" s="10">
        <f t="shared" si="16"/>
        <v>2994.5339961513791</v>
      </c>
      <c r="N80" s="109">
        <v>31165421</v>
      </c>
      <c r="O80" s="109">
        <v>59400000</v>
      </c>
      <c r="P80" s="10">
        <v>90565421</v>
      </c>
      <c r="Q80" s="31">
        <v>60</v>
      </c>
      <c r="R80" s="1">
        <f t="shared" si="12"/>
        <v>1.5094236833333334</v>
      </c>
      <c r="S80" s="1">
        <f t="shared" si="13"/>
        <v>0.15561595</v>
      </c>
      <c r="T80" s="78"/>
      <c r="U80" s="78"/>
      <c r="V80" s="78"/>
      <c r="W80" s="60"/>
      <c r="X80" s="52"/>
      <c r="Y80" s="78"/>
      <c r="Z80" s="78"/>
      <c r="AA80" s="78"/>
      <c r="AB80" s="78"/>
      <c r="AC80" s="78"/>
      <c r="AD80" s="78"/>
    </row>
    <row r="81" spans="1:30" ht="12.5" x14ac:dyDescent="0.25">
      <c r="A81" s="78" t="s">
        <v>180</v>
      </c>
      <c r="B81" s="78" t="s">
        <v>65</v>
      </c>
      <c r="C81" s="78">
        <v>89</v>
      </c>
      <c r="D81" s="78">
        <v>75</v>
      </c>
      <c r="E81" s="10">
        <f t="shared" si="14"/>
        <v>82</v>
      </c>
      <c r="F81" s="78">
        <v>92</v>
      </c>
      <c r="G81" s="78">
        <v>85</v>
      </c>
      <c r="H81" s="10">
        <f t="shared" si="15"/>
        <v>88.5</v>
      </c>
      <c r="I81" s="78"/>
      <c r="J81" s="78"/>
      <c r="K81" s="10">
        <v>187289</v>
      </c>
      <c r="L81" s="81">
        <v>2308</v>
      </c>
      <c r="M81" s="10">
        <f t="shared" si="16"/>
        <v>81.147746967071058</v>
      </c>
      <c r="N81" s="109">
        <v>26947624</v>
      </c>
      <c r="O81" s="109">
        <v>63300000</v>
      </c>
      <c r="P81" s="10">
        <v>90247624</v>
      </c>
      <c r="Q81" s="31">
        <v>38</v>
      </c>
      <c r="R81" s="1">
        <f t="shared" ref="R81:R112" si="17">SUM(((P81/1000000)/Q81))</f>
        <v>2.3749374736842106</v>
      </c>
      <c r="S81" s="26">
        <f t="shared" ref="S81:S112" si="18">SUM((K81/1000000))/Q81</f>
        <v>4.9286578947368423E-3</v>
      </c>
      <c r="T81" s="78"/>
      <c r="U81" s="78"/>
      <c r="V81" s="78"/>
      <c r="W81" s="60"/>
      <c r="X81" s="52"/>
      <c r="Y81" s="78"/>
      <c r="Z81" s="78"/>
      <c r="AA81" s="78"/>
      <c r="AB81" s="78"/>
      <c r="AC81" s="78"/>
      <c r="AD81" s="78"/>
    </row>
    <row r="82" spans="1:30" ht="12.5" x14ac:dyDescent="0.25">
      <c r="A82" s="78" t="s">
        <v>181</v>
      </c>
      <c r="B82" s="78" t="s">
        <v>65</v>
      </c>
      <c r="C82" s="78">
        <v>37</v>
      </c>
      <c r="D82" s="78">
        <v>41</v>
      </c>
      <c r="E82" s="10">
        <f t="shared" si="14"/>
        <v>39</v>
      </c>
      <c r="F82" s="78">
        <v>37</v>
      </c>
      <c r="G82" s="78">
        <v>52</v>
      </c>
      <c r="H82" s="10">
        <f t="shared" si="15"/>
        <v>44.5</v>
      </c>
      <c r="I82" s="78"/>
      <c r="J82" s="78"/>
      <c r="K82" s="10">
        <v>34058360</v>
      </c>
      <c r="L82" s="81">
        <v>2591</v>
      </c>
      <c r="M82" s="10">
        <f t="shared" si="16"/>
        <v>13144.870706291007</v>
      </c>
      <c r="N82" s="109">
        <v>64473115</v>
      </c>
      <c r="O82" s="109">
        <v>24855512</v>
      </c>
      <c r="P82" s="10">
        <v>89328627</v>
      </c>
      <c r="Q82" s="31">
        <v>3</v>
      </c>
      <c r="R82" s="1">
        <f t="shared" si="17"/>
        <v>29.776208999999998</v>
      </c>
      <c r="S82" s="1">
        <f t="shared" si="18"/>
        <v>11.352786666666667</v>
      </c>
      <c r="T82" s="78"/>
      <c r="U82" s="78"/>
      <c r="V82" s="78"/>
      <c r="W82" s="60"/>
      <c r="X82" s="52"/>
      <c r="Y82" s="78"/>
      <c r="Z82" s="78"/>
      <c r="AA82" s="78"/>
      <c r="AB82" s="78"/>
      <c r="AC82" s="78"/>
      <c r="AD82" s="78"/>
    </row>
    <row r="83" spans="1:30" ht="12.5" x14ac:dyDescent="0.25">
      <c r="A83" s="78" t="s">
        <v>182</v>
      </c>
      <c r="B83" s="78" t="s">
        <v>121</v>
      </c>
      <c r="C83" s="78">
        <v>49</v>
      </c>
      <c r="D83" s="78">
        <v>45</v>
      </c>
      <c r="E83" s="10">
        <f t="shared" si="14"/>
        <v>47</v>
      </c>
      <c r="F83" s="78">
        <v>48</v>
      </c>
      <c r="G83" s="78">
        <v>66</v>
      </c>
      <c r="H83" s="10">
        <f t="shared" si="15"/>
        <v>57</v>
      </c>
      <c r="I83" s="78"/>
      <c r="J83" s="78"/>
      <c r="K83" s="10">
        <v>20244505</v>
      </c>
      <c r="L83" s="81">
        <v>3303</v>
      </c>
      <c r="M83" s="10">
        <f t="shared" si="16"/>
        <v>6129.12655161974</v>
      </c>
      <c r="N83" s="109">
        <v>49875291</v>
      </c>
      <c r="O83" s="109">
        <v>36300000</v>
      </c>
      <c r="P83" s="10">
        <v>86175291</v>
      </c>
      <c r="Q83" s="31">
        <v>26</v>
      </c>
      <c r="R83" s="1">
        <f t="shared" si="17"/>
        <v>3.3144342692307691</v>
      </c>
      <c r="S83" s="1">
        <f t="shared" si="18"/>
        <v>0.77863480769230775</v>
      </c>
      <c r="T83" s="78"/>
      <c r="U83" s="78"/>
      <c r="V83" s="78"/>
      <c r="W83" s="60"/>
      <c r="X83" s="52"/>
      <c r="Y83" s="78"/>
      <c r="Z83" s="78"/>
      <c r="AA83" s="78"/>
      <c r="AB83" s="78"/>
      <c r="AC83" s="78"/>
      <c r="AD83" s="78"/>
    </row>
    <row r="84" spans="1:30" ht="12.5" x14ac:dyDescent="0.25">
      <c r="A84" s="78" t="s">
        <v>183</v>
      </c>
      <c r="B84" s="78" t="s">
        <v>184</v>
      </c>
      <c r="C84" s="78">
        <v>92</v>
      </c>
      <c r="D84" s="78">
        <v>76</v>
      </c>
      <c r="E84" s="10">
        <f t="shared" si="14"/>
        <v>84</v>
      </c>
      <c r="F84" s="78">
        <v>91</v>
      </c>
      <c r="G84" s="78">
        <v>79</v>
      </c>
      <c r="H84" s="10">
        <f t="shared" si="15"/>
        <v>85</v>
      </c>
      <c r="I84" s="78"/>
      <c r="J84" s="78"/>
      <c r="K84" s="10">
        <v>128435</v>
      </c>
      <c r="L84" s="81">
        <v>1225</v>
      </c>
      <c r="M84" s="10">
        <f t="shared" si="16"/>
        <v>104.84489795918367</v>
      </c>
      <c r="N84" s="109">
        <v>33220299</v>
      </c>
      <c r="O84" s="109">
        <v>51647365</v>
      </c>
      <c r="P84" s="10">
        <v>84867664</v>
      </c>
      <c r="Q84" s="31">
        <v>12</v>
      </c>
      <c r="R84" s="1">
        <f t="shared" si="17"/>
        <v>7.0723053333333334</v>
      </c>
      <c r="S84" s="1">
        <f t="shared" si="18"/>
        <v>1.0702916666666666E-2</v>
      </c>
      <c r="T84" s="78"/>
      <c r="U84" s="78"/>
      <c r="V84" s="78"/>
      <c r="W84" s="60"/>
      <c r="X84" s="52"/>
      <c r="Y84" s="78"/>
      <c r="Z84" s="78"/>
      <c r="AA84" s="78"/>
      <c r="AB84" s="78"/>
      <c r="AC84" s="78"/>
      <c r="AD84" s="78"/>
    </row>
    <row r="85" spans="1:30" ht="12.5" x14ac:dyDescent="0.25">
      <c r="A85" s="78" t="s">
        <v>185</v>
      </c>
      <c r="B85" s="78" t="s">
        <v>179</v>
      </c>
      <c r="C85" s="78">
        <v>49</v>
      </c>
      <c r="D85" s="78">
        <v>53</v>
      </c>
      <c r="E85" s="10">
        <f t="shared" si="14"/>
        <v>51</v>
      </c>
      <c r="F85" s="78">
        <v>48</v>
      </c>
      <c r="G85" s="78">
        <v>68</v>
      </c>
      <c r="H85" s="10">
        <f t="shared" si="15"/>
        <v>58</v>
      </c>
      <c r="I85" s="78"/>
      <c r="J85" s="78"/>
      <c r="K85" s="10">
        <v>16101552</v>
      </c>
      <c r="L85" s="81">
        <v>3157</v>
      </c>
      <c r="M85" s="10">
        <f t="shared" si="16"/>
        <v>5100.2698764649986</v>
      </c>
      <c r="N85" s="109">
        <v>35266619</v>
      </c>
      <c r="O85" s="109">
        <v>48762638</v>
      </c>
      <c r="P85" s="10">
        <v>84029257</v>
      </c>
      <c r="Q85" s="31">
        <v>30</v>
      </c>
      <c r="R85" s="1">
        <f t="shared" si="17"/>
        <v>2.8009752333333333</v>
      </c>
      <c r="S85" s="1">
        <f t="shared" si="18"/>
        <v>0.53671840000000004</v>
      </c>
      <c r="T85" s="78"/>
      <c r="U85" s="78"/>
      <c r="V85" s="78"/>
      <c r="W85" s="60"/>
      <c r="X85" s="52"/>
      <c r="Y85" s="78"/>
      <c r="Z85" s="78"/>
      <c r="AA85" s="78"/>
      <c r="AB85" s="78"/>
      <c r="AC85" s="78"/>
      <c r="AD85" s="78"/>
    </row>
    <row r="86" spans="1:30" ht="12.5" x14ac:dyDescent="0.25">
      <c r="A86" s="78" t="s">
        <v>186</v>
      </c>
      <c r="B86" s="78" t="s">
        <v>187</v>
      </c>
      <c r="C86" s="78">
        <v>4</v>
      </c>
      <c r="D86" s="78">
        <v>11</v>
      </c>
      <c r="E86" s="10">
        <f t="shared" si="14"/>
        <v>7.5</v>
      </c>
      <c r="F86" s="78">
        <v>41</v>
      </c>
      <c r="G86" s="78">
        <v>25</v>
      </c>
      <c r="H86" s="10">
        <f t="shared" si="15"/>
        <v>33</v>
      </c>
      <c r="I86" s="78"/>
      <c r="J86" s="78"/>
      <c r="K86" s="10">
        <v>14157367</v>
      </c>
      <c r="L86" s="81">
        <v>3402</v>
      </c>
      <c r="M86" s="10">
        <f t="shared" si="16"/>
        <v>4161.48353909465</v>
      </c>
      <c r="N86" s="109">
        <v>32015787</v>
      </c>
      <c r="O86" s="109">
        <v>46362957</v>
      </c>
      <c r="P86" s="10">
        <v>78378744</v>
      </c>
      <c r="Q86" s="31">
        <v>20</v>
      </c>
      <c r="R86" s="1">
        <f t="shared" si="17"/>
        <v>3.9189371999999998</v>
      </c>
      <c r="S86" s="1">
        <f t="shared" si="18"/>
        <v>0.70786835000000004</v>
      </c>
      <c r="T86" s="78"/>
      <c r="U86" s="78"/>
      <c r="V86" s="78"/>
      <c r="W86" s="60"/>
      <c r="X86" s="52"/>
      <c r="Y86" s="78"/>
      <c r="Z86" s="78"/>
      <c r="AA86" s="78"/>
      <c r="AB86" s="78"/>
      <c r="AC86" s="78"/>
      <c r="AD86" s="78"/>
    </row>
    <row r="87" spans="1:30" ht="12.5" x14ac:dyDescent="0.25">
      <c r="A87" s="78" t="s">
        <v>188</v>
      </c>
      <c r="B87" s="78" t="s">
        <v>65</v>
      </c>
      <c r="C87" s="78">
        <v>13</v>
      </c>
      <c r="D87" s="78">
        <v>25</v>
      </c>
      <c r="E87" s="10">
        <f t="shared" si="14"/>
        <v>19</v>
      </c>
      <c r="F87" s="78">
        <v>39</v>
      </c>
      <c r="G87" s="78">
        <v>44</v>
      </c>
      <c r="H87" s="10">
        <f t="shared" si="15"/>
        <v>41.5</v>
      </c>
      <c r="I87" s="78"/>
      <c r="J87" s="78"/>
      <c r="K87" s="10">
        <v>12691415</v>
      </c>
      <c r="L87" s="81">
        <v>2852</v>
      </c>
      <c r="M87" s="10">
        <f t="shared" si="16"/>
        <v>4450.0052594670406</v>
      </c>
      <c r="N87" s="109">
        <v>33618855</v>
      </c>
      <c r="O87" s="109">
        <v>44705365</v>
      </c>
      <c r="P87" s="10">
        <v>78324220</v>
      </c>
      <c r="Q87" s="31">
        <v>130</v>
      </c>
      <c r="R87" s="1">
        <f t="shared" si="17"/>
        <v>0.60249399999999997</v>
      </c>
      <c r="S87" s="1">
        <f t="shared" si="18"/>
        <v>9.7626269230769225E-2</v>
      </c>
      <c r="T87" s="78"/>
      <c r="U87" s="78"/>
      <c r="V87" s="78"/>
      <c r="W87" s="60"/>
      <c r="X87" s="52"/>
      <c r="Y87" s="78"/>
      <c r="Z87" s="78"/>
      <c r="AA87" s="78"/>
      <c r="AB87" s="78"/>
      <c r="AC87" s="78"/>
      <c r="AD87" s="78"/>
    </row>
    <row r="88" spans="1:30" ht="12.5" x14ac:dyDescent="0.25">
      <c r="A88" s="78" t="s">
        <v>189</v>
      </c>
      <c r="B88" s="78" t="s">
        <v>65</v>
      </c>
      <c r="C88" s="78">
        <v>67</v>
      </c>
      <c r="D88" s="78">
        <v>59</v>
      </c>
      <c r="E88" s="10">
        <f t="shared" si="14"/>
        <v>63</v>
      </c>
      <c r="F88" s="78">
        <v>90</v>
      </c>
      <c r="G88" s="78">
        <v>56</v>
      </c>
      <c r="H88" s="10">
        <f t="shared" si="15"/>
        <v>73</v>
      </c>
      <c r="I88" s="78"/>
      <c r="J88" s="78"/>
      <c r="K88" s="10">
        <v>30107555</v>
      </c>
      <c r="L88" s="81">
        <v>2041</v>
      </c>
      <c r="M88" s="10">
        <f t="shared" si="16"/>
        <v>14751.374326310632</v>
      </c>
      <c r="N88" s="109">
        <v>70525195</v>
      </c>
      <c r="O88" s="109">
        <v>1100000</v>
      </c>
      <c r="P88" s="10">
        <v>71625195</v>
      </c>
      <c r="Q88" s="31">
        <v>17</v>
      </c>
      <c r="R88" s="1">
        <f t="shared" si="17"/>
        <v>4.2132467647058824</v>
      </c>
      <c r="S88" s="1">
        <f t="shared" si="18"/>
        <v>1.7710326470588236</v>
      </c>
      <c r="T88" s="78"/>
      <c r="U88" s="78"/>
      <c r="V88" s="78"/>
      <c r="W88" s="60"/>
      <c r="X88" s="52"/>
      <c r="Y88" s="78"/>
      <c r="Z88" s="78"/>
      <c r="AA88" s="78"/>
      <c r="AB88" s="78"/>
      <c r="AC88" s="78"/>
      <c r="AD88" s="78"/>
    </row>
    <row r="89" spans="1:30" ht="12.5" x14ac:dyDescent="0.25">
      <c r="A89" s="78" t="s">
        <v>190</v>
      </c>
      <c r="B89" s="78" t="s">
        <v>177</v>
      </c>
      <c r="C89" s="78">
        <v>12</v>
      </c>
      <c r="D89" s="78">
        <v>34</v>
      </c>
      <c r="E89" s="10">
        <f t="shared" si="14"/>
        <v>23</v>
      </c>
      <c r="F89" s="78">
        <v>68</v>
      </c>
      <c r="G89" s="78">
        <v>54</v>
      </c>
      <c r="H89" s="10">
        <f t="shared" si="15"/>
        <v>61</v>
      </c>
      <c r="I89" s="78"/>
      <c r="J89" s="78"/>
      <c r="K89" s="10">
        <v>21401594</v>
      </c>
      <c r="L89" s="81">
        <v>3223</v>
      </c>
      <c r="M89" s="10">
        <f t="shared" si="16"/>
        <v>6640.2711759230533</v>
      </c>
      <c r="N89" s="109">
        <v>71349120</v>
      </c>
      <c r="O89" s="109" t="s">
        <v>102</v>
      </c>
      <c r="P89" s="10">
        <v>71349120</v>
      </c>
      <c r="Q89" s="31">
        <v>28</v>
      </c>
      <c r="R89" s="1">
        <f t="shared" si="17"/>
        <v>2.5481828571428573</v>
      </c>
      <c r="S89" s="1">
        <f t="shared" si="18"/>
        <v>0.76434264285714282</v>
      </c>
      <c r="T89" s="78"/>
      <c r="U89" s="78"/>
      <c r="V89" s="78"/>
      <c r="W89" s="60"/>
      <c r="X89" s="52"/>
      <c r="Y89" s="78"/>
      <c r="Z89" s="78"/>
      <c r="AA89" s="78"/>
      <c r="AB89" s="78"/>
      <c r="AC89" s="78"/>
      <c r="AD89" s="78"/>
    </row>
    <row r="90" spans="1:30" ht="12.5" x14ac:dyDescent="0.25">
      <c r="A90" s="78" t="s">
        <v>191</v>
      </c>
      <c r="B90" s="78" t="s">
        <v>96</v>
      </c>
      <c r="C90" s="65">
        <v>34</v>
      </c>
      <c r="D90" s="65">
        <v>48</v>
      </c>
      <c r="E90" s="10">
        <f t="shared" si="14"/>
        <v>41</v>
      </c>
      <c r="F90" s="65">
        <v>25</v>
      </c>
      <c r="G90" s="78">
        <v>49</v>
      </c>
      <c r="H90" s="10">
        <f t="shared" si="15"/>
        <v>37</v>
      </c>
      <c r="I90" s="78"/>
      <c r="J90" s="78"/>
      <c r="K90" s="10">
        <v>7842930</v>
      </c>
      <c r="L90" s="81">
        <v>3044</v>
      </c>
      <c r="M90" s="10">
        <f t="shared" si="16"/>
        <v>2576.5210249671486</v>
      </c>
      <c r="N90" s="109">
        <v>16973715</v>
      </c>
      <c r="O90" s="109">
        <v>53263934</v>
      </c>
      <c r="P90" s="10">
        <v>70237649</v>
      </c>
      <c r="Q90" s="31">
        <v>25</v>
      </c>
      <c r="R90" s="1">
        <f t="shared" si="17"/>
        <v>2.8095059600000001</v>
      </c>
      <c r="S90" s="1">
        <f t="shared" si="18"/>
        <v>0.31371719999999997</v>
      </c>
      <c r="T90" s="78"/>
      <c r="U90" s="78"/>
      <c r="V90" s="78"/>
      <c r="W90" s="60"/>
      <c r="X90" s="52"/>
      <c r="Y90" s="78"/>
      <c r="Z90" s="78"/>
      <c r="AA90" s="78"/>
      <c r="AB90" s="78"/>
      <c r="AC90" s="78"/>
      <c r="AD90" s="78"/>
    </row>
    <row r="91" spans="1:30" ht="12.5" x14ac:dyDescent="0.25">
      <c r="A91" s="78" t="s">
        <v>192</v>
      </c>
      <c r="B91" s="78" t="s">
        <v>136</v>
      </c>
      <c r="C91" s="78">
        <v>43</v>
      </c>
      <c r="D91" s="78">
        <v>51</v>
      </c>
      <c r="E91" s="10">
        <f t="shared" si="14"/>
        <v>47</v>
      </c>
      <c r="F91" s="78">
        <v>66</v>
      </c>
      <c r="G91" s="78">
        <v>64</v>
      </c>
      <c r="H91" s="10">
        <f t="shared" si="15"/>
        <v>65</v>
      </c>
      <c r="I91" s="78"/>
      <c r="J91" s="78"/>
      <c r="K91" s="10">
        <v>17118745</v>
      </c>
      <c r="L91" s="81">
        <v>2507</v>
      </c>
      <c r="M91" s="10">
        <f t="shared" si="16"/>
        <v>6828.3785400877541</v>
      </c>
      <c r="N91" s="109">
        <v>51872378</v>
      </c>
      <c r="O91" s="109">
        <v>16700000</v>
      </c>
      <c r="P91" s="10">
        <v>68572378</v>
      </c>
      <c r="Q91" s="31">
        <v>13</v>
      </c>
      <c r="R91" s="1">
        <f t="shared" si="17"/>
        <v>5.2747983076923077</v>
      </c>
      <c r="S91" s="1">
        <f t="shared" si="18"/>
        <v>1.3168265384615385</v>
      </c>
      <c r="T91" s="78"/>
      <c r="U91" s="78"/>
      <c r="V91" s="78"/>
      <c r="W91" s="60"/>
      <c r="X91" s="52"/>
      <c r="Y91" s="78"/>
      <c r="Z91" s="78"/>
      <c r="AA91" s="78"/>
      <c r="AB91" s="78"/>
      <c r="AC91" s="78"/>
      <c r="AD91" s="78"/>
    </row>
    <row r="92" spans="1:30" ht="12.5" x14ac:dyDescent="0.25">
      <c r="A92" s="78" t="s">
        <v>193</v>
      </c>
      <c r="B92" s="78" t="s">
        <v>194</v>
      </c>
      <c r="C92" s="78">
        <v>84</v>
      </c>
      <c r="D92" s="78">
        <v>75</v>
      </c>
      <c r="E92" s="10">
        <f t="shared" si="14"/>
        <v>79.5</v>
      </c>
      <c r="F92" s="78">
        <v>71</v>
      </c>
      <c r="G92" s="78">
        <v>71</v>
      </c>
      <c r="H92" s="10">
        <f t="shared" si="15"/>
        <v>71</v>
      </c>
      <c r="I92" s="78"/>
      <c r="J92" s="78"/>
      <c r="K92" s="10">
        <v>9303145</v>
      </c>
      <c r="L92" s="81">
        <v>2605</v>
      </c>
      <c r="M92" s="10">
        <f t="shared" si="16"/>
        <v>3571.2648752399232</v>
      </c>
      <c r="N92" s="109">
        <v>32172757</v>
      </c>
      <c r="O92" s="109">
        <v>31200000</v>
      </c>
      <c r="P92" s="10">
        <v>63372757</v>
      </c>
      <c r="Q92" s="31">
        <v>30</v>
      </c>
      <c r="R92" s="1">
        <f t="shared" si="17"/>
        <v>2.1124252333333335</v>
      </c>
      <c r="S92" s="1">
        <f t="shared" si="18"/>
        <v>0.31010483333333333</v>
      </c>
      <c r="T92" s="78"/>
      <c r="U92" s="78"/>
      <c r="V92" s="78"/>
      <c r="W92" s="60"/>
      <c r="X92" s="52" t="s">
        <v>87</v>
      </c>
      <c r="Y92" s="18" t="s">
        <v>195</v>
      </c>
      <c r="Z92" s="78"/>
      <c r="AA92" s="78"/>
      <c r="AB92" s="78"/>
      <c r="AC92" s="78"/>
      <c r="AD92" s="78"/>
    </row>
    <row r="93" spans="1:30" ht="12.5" x14ac:dyDescent="0.25">
      <c r="A93" s="78" t="s">
        <v>196</v>
      </c>
      <c r="B93" s="78" t="s">
        <v>96</v>
      </c>
      <c r="C93" s="78">
        <v>9</v>
      </c>
      <c r="D93" s="78">
        <v>36</v>
      </c>
      <c r="E93" s="10">
        <f t="shared" si="14"/>
        <v>22.5</v>
      </c>
      <c r="F93" s="78">
        <v>34</v>
      </c>
      <c r="G93" s="78">
        <v>46</v>
      </c>
      <c r="H93" s="10">
        <f t="shared" si="15"/>
        <v>40</v>
      </c>
      <c r="I93" s="78"/>
      <c r="J93" s="78"/>
      <c r="K93" s="10">
        <v>7706712</v>
      </c>
      <c r="L93" s="81">
        <v>3026</v>
      </c>
      <c r="M93" s="10">
        <f t="shared" si="16"/>
        <v>2546.8314606741574</v>
      </c>
      <c r="N93" s="109">
        <v>19316646</v>
      </c>
      <c r="O93" s="109">
        <v>43358449</v>
      </c>
      <c r="P93" s="10">
        <v>62675095</v>
      </c>
      <c r="Q93" s="31">
        <v>30</v>
      </c>
      <c r="R93" s="1">
        <f t="shared" si="17"/>
        <v>2.0891698333333335</v>
      </c>
      <c r="S93" s="1">
        <f t="shared" si="18"/>
        <v>0.25689039999999996</v>
      </c>
      <c r="T93" s="78"/>
      <c r="U93" s="78"/>
      <c r="V93" s="78"/>
      <c r="W93" s="60"/>
      <c r="X93" s="52"/>
      <c r="Y93" s="78"/>
      <c r="Z93" s="78"/>
      <c r="AA93" s="78"/>
      <c r="AB93" s="78"/>
      <c r="AC93" s="78"/>
      <c r="AD93" s="78"/>
    </row>
    <row r="94" spans="1:30" ht="12.5" x14ac:dyDescent="0.25">
      <c r="A94" s="78" t="s">
        <v>197</v>
      </c>
      <c r="B94" s="78" t="s">
        <v>90</v>
      </c>
      <c r="C94" s="78">
        <v>37</v>
      </c>
      <c r="D94" s="78">
        <v>52</v>
      </c>
      <c r="E94" s="10">
        <f t="shared" si="14"/>
        <v>44.5</v>
      </c>
      <c r="F94" s="78">
        <v>34</v>
      </c>
      <c r="G94" s="78">
        <v>62</v>
      </c>
      <c r="H94" s="10">
        <f t="shared" si="15"/>
        <v>48</v>
      </c>
      <c r="I94" s="78"/>
      <c r="J94" s="78"/>
      <c r="K94" s="10">
        <v>7582595</v>
      </c>
      <c r="L94" s="81">
        <v>2950</v>
      </c>
      <c r="M94" s="10">
        <f t="shared" si="16"/>
        <v>2570.3711864406778</v>
      </c>
      <c r="N94" s="109">
        <v>19452138</v>
      </c>
      <c r="O94" s="109">
        <v>40600000</v>
      </c>
      <c r="P94" s="10">
        <v>60052138</v>
      </c>
      <c r="Q94" s="31">
        <v>60</v>
      </c>
      <c r="R94" s="1">
        <f t="shared" si="17"/>
        <v>1.0008689666666666</v>
      </c>
      <c r="S94" s="1">
        <f t="shared" si="18"/>
        <v>0.12637658333333335</v>
      </c>
      <c r="T94" s="78"/>
      <c r="U94" s="78"/>
      <c r="V94" s="78"/>
      <c r="W94" s="60"/>
      <c r="X94" s="52"/>
      <c r="Y94" s="78"/>
      <c r="Z94" s="78"/>
      <c r="AA94" s="78"/>
      <c r="AB94" s="78"/>
      <c r="AC94" s="78"/>
      <c r="AD94" s="78"/>
    </row>
    <row r="95" spans="1:30" ht="12.5" x14ac:dyDescent="0.25">
      <c r="A95" s="78" t="s">
        <v>198</v>
      </c>
      <c r="B95" s="78" t="s">
        <v>194</v>
      </c>
      <c r="C95" s="78">
        <v>10</v>
      </c>
      <c r="D95" s="78">
        <v>20</v>
      </c>
      <c r="E95" s="10">
        <f t="shared" si="14"/>
        <v>15</v>
      </c>
      <c r="F95" s="78">
        <v>54</v>
      </c>
      <c r="G95" s="78">
        <v>51</v>
      </c>
      <c r="H95" s="10">
        <f t="shared" si="15"/>
        <v>52.5</v>
      </c>
      <c r="I95" s="78"/>
      <c r="J95" s="78"/>
      <c r="K95" s="10">
        <v>18101682</v>
      </c>
      <c r="L95" s="81">
        <v>2160</v>
      </c>
      <c r="M95" s="10">
        <f t="shared" si="16"/>
        <v>8380.4083333333328</v>
      </c>
      <c r="N95" s="109">
        <v>40041683</v>
      </c>
      <c r="O95" s="109">
        <v>19900000</v>
      </c>
      <c r="P95" s="10">
        <v>59941683</v>
      </c>
      <c r="Q95" s="31">
        <v>2.5</v>
      </c>
      <c r="R95" s="1">
        <f t="shared" si="17"/>
        <v>23.9766732</v>
      </c>
      <c r="S95" s="1">
        <f t="shared" si="18"/>
        <v>7.2406728000000005</v>
      </c>
      <c r="T95" s="78"/>
      <c r="U95" s="78"/>
      <c r="V95" s="78"/>
      <c r="W95" s="60"/>
      <c r="X95" s="52"/>
      <c r="Y95" s="78"/>
      <c r="Z95" s="78"/>
      <c r="AA95" s="78"/>
      <c r="AB95" s="78"/>
      <c r="AC95" s="78"/>
      <c r="AD95" s="78"/>
    </row>
    <row r="96" spans="1:30" ht="12.5" x14ac:dyDescent="0.25">
      <c r="A96" s="78" t="s">
        <v>199</v>
      </c>
      <c r="B96" s="78" t="s">
        <v>65</v>
      </c>
      <c r="C96" s="78">
        <v>29</v>
      </c>
      <c r="D96" s="78">
        <v>41</v>
      </c>
      <c r="E96" s="10">
        <f t="shared" si="14"/>
        <v>35</v>
      </c>
      <c r="F96" s="78">
        <v>62</v>
      </c>
      <c r="G96" s="78">
        <v>72</v>
      </c>
      <c r="H96" s="10">
        <f t="shared" si="15"/>
        <v>67</v>
      </c>
      <c r="I96" s="78"/>
      <c r="J96" s="78"/>
      <c r="K96" s="10">
        <v>13332955</v>
      </c>
      <c r="L96" s="81">
        <v>2945</v>
      </c>
      <c r="M96" s="10">
        <f t="shared" si="16"/>
        <v>4527.319185059423</v>
      </c>
      <c r="N96" s="109">
        <v>28795985</v>
      </c>
      <c r="O96" s="109">
        <v>30760119</v>
      </c>
      <c r="P96" s="10">
        <v>59556104</v>
      </c>
      <c r="Q96" s="31">
        <v>28</v>
      </c>
      <c r="R96" s="1">
        <f t="shared" si="17"/>
        <v>2.1270037142857143</v>
      </c>
      <c r="S96" s="1">
        <f t="shared" si="18"/>
        <v>0.47617696428571427</v>
      </c>
      <c r="T96" s="78"/>
      <c r="U96" s="78"/>
      <c r="V96" s="78"/>
      <c r="W96" s="60"/>
      <c r="X96" s="52"/>
      <c r="Y96" s="78"/>
      <c r="Z96" s="78"/>
      <c r="AA96" s="78"/>
      <c r="AB96" s="78"/>
      <c r="AC96" s="78"/>
      <c r="AD96" s="78"/>
    </row>
    <row r="97" spans="1:30" ht="12.5" x14ac:dyDescent="0.25">
      <c r="A97" s="78" t="s">
        <v>200</v>
      </c>
      <c r="B97" s="78" t="s">
        <v>152</v>
      </c>
      <c r="C97" s="78">
        <v>80</v>
      </c>
      <c r="D97" s="78">
        <v>64</v>
      </c>
      <c r="E97" s="10">
        <f t="shared" si="14"/>
        <v>72</v>
      </c>
      <c r="F97" s="78">
        <v>65</v>
      </c>
      <c r="G97" s="78">
        <v>62</v>
      </c>
      <c r="H97" s="10">
        <f t="shared" si="15"/>
        <v>63.5</v>
      </c>
      <c r="I97" s="78"/>
      <c r="J97" s="78"/>
      <c r="K97" s="10">
        <v>47122</v>
      </c>
      <c r="L97" s="81">
        <v>725</v>
      </c>
      <c r="M97" s="10">
        <f t="shared" si="16"/>
        <v>64.995862068965522</v>
      </c>
      <c r="N97" s="109">
        <v>18390117</v>
      </c>
      <c r="O97" s="109">
        <v>41130181</v>
      </c>
      <c r="P97" s="10">
        <v>59520298</v>
      </c>
      <c r="Q97" s="31">
        <v>11</v>
      </c>
      <c r="R97" s="1">
        <f t="shared" si="17"/>
        <v>5.4109361818181814</v>
      </c>
      <c r="S97" s="26">
        <f t="shared" si="18"/>
        <v>4.2838181818181812E-3</v>
      </c>
      <c r="T97" s="78"/>
      <c r="U97" s="78"/>
      <c r="V97" s="78"/>
      <c r="W97" s="60"/>
      <c r="X97" s="52" t="s">
        <v>87</v>
      </c>
      <c r="Y97" s="18" t="s">
        <v>201</v>
      </c>
      <c r="Z97" s="78"/>
      <c r="AA97" s="78"/>
      <c r="AB97" s="78"/>
      <c r="AC97" s="78"/>
      <c r="AD97" s="78"/>
    </row>
    <row r="98" spans="1:30" ht="12.5" x14ac:dyDescent="0.25">
      <c r="A98" s="78" t="s">
        <v>202</v>
      </c>
      <c r="B98" s="78" t="s">
        <v>107</v>
      </c>
      <c r="C98" s="65">
        <v>60</v>
      </c>
      <c r="D98" s="65">
        <v>54</v>
      </c>
      <c r="E98" s="10">
        <f t="shared" si="14"/>
        <v>57</v>
      </c>
      <c r="F98" s="65">
        <v>55</v>
      </c>
      <c r="G98" s="78">
        <v>66</v>
      </c>
      <c r="H98" s="10">
        <f t="shared" si="15"/>
        <v>60.5</v>
      </c>
      <c r="I98" s="78"/>
      <c r="J98" s="78"/>
      <c r="K98" s="10">
        <v>6281433</v>
      </c>
      <c r="L98" s="81">
        <v>2913</v>
      </c>
      <c r="M98" s="10">
        <f t="shared" si="16"/>
        <v>2156.3450051493305</v>
      </c>
      <c r="N98" s="109">
        <v>12050299</v>
      </c>
      <c r="O98" s="109">
        <v>36280458</v>
      </c>
      <c r="P98" s="10">
        <v>48330757</v>
      </c>
      <c r="Q98" s="31">
        <v>45</v>
      </c>
      <c r="R98" s="1">
        <f t="shared" si="17"/>
        <v>1.0740168222222222</v>
      </c>
      <c r="S98" s="1">
        <f t="shared" si="18"/>
        <v>0.1395874</v>
      </c>
      <c r="T98" s="78"/>
      <c r="U98" s="78"/>
      <c r="V98" s="78"/>
      <c r="W98" s="60"/>
      <c r="X98" s="52"/>
      <c r="Y98" s="78"/>
      <c r="Z98" s="78"/>
      <c r="AA98" s="78"/>
      <c r="AB98" s="78"/>
      <c r="AC98" s="78"/>
      <c r="AD98" s="78"/>
    </row>
    <row r="99" spans="1:30" ht="12.5" x14ac:dyDescent="0.25">
      <c r="A99" s="78" t="s">
        <v>203</v>
      </c>
      <c r="B99" s="78" t="s">
        <v>194</v>
      </c>
      <c r="C99" s="78">
        <v>8</v>
      </c>
      <c r="D99" s="78">
        <v>35</v>
      </c>
      <c r="E99" s="10">
        <f t="shared" si="14"/>
        <v>21.5</v>
      </c>
      <c r="F99" s="78">
        <v>50</v>
      </c>
      <c r="G99" s="78">
        <v>47</v>
      </c>
      <c r="H99" s="10">
        <f t="shared" si="15"/>
        <v>48.5</v>
      </c>
      <c r="I99" s="78"/>
      <c r="J99" s="78"/>
      <c r="K99" s="10">
        <v>10600112</v>
      </c>
      <c r="L99" s="81">
        <v>3202</v>
      </c>
      <c r="M99" s="10">
        <f t="shared" si="16"/>
        <v>3310.4659587757651</v>
      </c>
      <c r="N99" s="109">
        <v>26627201</v>
      </c>
      <c r="O99" s="109">
        <v>21600000</v>
      </c>
      <c r="P99" s="10">
        <v>48227201</v>
      </c>
      <c r="Q99" s="31">
        <v>40</v>
      </c>
      <c r="R99" s="1">
        <f t="shared" si="17"/>
        <v>1.2056800249999999</v>
      </c>
      <c r="S99" s="1">
        <f t="shared" si="18"/>
        <v>0.26500279999999998</v>
      </c>
      <c r="T99" s="78"/>
      <c r="U99" s="78"/>
      <c r="V99" s="78"/>
      <c r="W99" s="60"/>
      <c r="X99" s="52"/>
      <c r="Y99" s="78"/>
      <c r="Z99" s="78"/>
      <c r="AA99" s="78"/>
      <c r="AB99" s="78"/>
      <c r="AC99" s="78"/>
      <c r="AD99" s="78"/>
    </row>
    <row r="100" spans="1:30" ht="12.5" x14ac:dyDescent="0.25">
      <c r="A100" s="78" t="s">
        <v>204</v>
      </c>
      <c r="B100" s="78" t="s">
        <v>205</v>
      </c>
      <c r="C100" s="78">
        <v>89</v>
      </c>
      <c r="D100" s="78">
        <v>81</v>
      </c>
      <c r="E100" s="10">
        <f t="shared" ref="E100:E131" si="19">AVERAGE(C100:D100)</f>
        <v>85</v>
      </c>
      <c r="F100" s="78">
        <v>73</v>
      </c>
      <c r="G100" s="78">
        <v>76</v>
      </c>
      <c r="H100" s="10">
        <f t="shared" ref="H100:H131" si="20">AVERAGE(F100:G100)</f>
        <v>74.5</v>
      </c>
      <c r="I100" s="78"/>
      <c r="J100" s="78"/>
      <c r="K100" s="10">
        <v>8811790</v>
      </c>
      <c r="L100" s="81">
        <v>1553</v>
      </c>
      <c r="M100" s="10">
        <f t="shared" ref="M100:M131" si="21">SUM((K100/L100))</f>
        <v>5674.0437862202189</v>
      </c>
      <c r="N100" s="109">
        <v>26004851</v>
      </c>
      <c r="O100" s="109">
        <v>20084436</v>
      </c>
      <c r="P100" s="10">
        <v>46089287</v>
      </c>
      <c r="Q100" s="31">
        <v>20</v>
      </c>
      <c r="R100" s="1">
        <f t="shared" si="17"/>
        <v>2.3044643499999999</v>
      </c>
      <c r="S100" s="1">
        <f t="shared" si="18"/>
        <v>0.44058950000000002</v>
      </c>
      <c r="T100" s="78"/>
      <c r="U100" s="78"/>
      <c r="V100" s="78"/>
      <c r="W100" s="60"/>
      <c r="X100" s="52"/>
      <c r="Y100" s="78"/>
      <c r="Z100" s="78"/>
      <c r="AA100" s="78"/>
      <c r="AB100" s="78"/>
      <c r="AC100" s="78"/>
      <c r="AD100" s="78"/>
    </row>
    <row r="101" spans="1:30" ht="12.5" x14ac:dyDescent="0.25">
      <c r="A101" s="78" t="s">
        <v>206</v>
      </c>
      <c r="B101" s="78" t="s">
        <v>177</v>
      </c>
      <c r="C101" s="78">
        <v>28</v>
      </c>
      <c r="D101" s="78">
        <v>34</v>
      </c>
      <c r="E101" s="10">
        <f t="shared" si="19"/>
        <v>31</v>
      </c>
      <c r="F101" s="78">
        <v>49</v>
      </c>
      <c r="G101" s="78">
        <v>53</v>
      </c>
      <c r="H101" s="10">
        <f t="shared" si="20"/>
        <v>51</v>
      </c>
      <c r="I101" s="78"/>
      <c r="J101" s="78"/>
      <c r="K101" s="10">
        <v>8754168</v>
      </c>
      <c r="L101" s="81">
        <v>2771</v>
      </c>
      <c r="M101" s="10">
        <f t="shared" si="21"/>
        <v>3159.2089498376035</v>
      </c>
      <c r="N101" s="109">
        <v>25682380</v>
      </c>
      <c r="O101" s="109">
        <v>19900000</v>
      </c>
      <c r="P101" s="10">
        <v>45582380</v>
      </c>
      <c r="Q101" s="31">
        <v>13</v>
      </c>
      <c r="R101" s="1">
        <f t="shared" si="17"/>
        <v>3.506336923076923</v>
      </c>
      <c r="S101" s="1">
        <f t="shared" si="18"/>
        <v>0.67339753846153849</v>
      </c>
      <c r="T101" s="78"/>
      <c r="U101" s="78"/>
      <c r="V101" s="78"/>
      <c r="W101" s="60"/>
      <c r="X101" s="52"/>
      <c r="Y101" s="78"/>
      <c r="Z101" s="78"/>
      <c r="AA101" s="78"/>
      <c r="AB101" s="78"/>
      <c r="AC101" s="78"/>
      <c r="AD101" s="78"/>
    </row>
    <row r="102" spans="1:30" ht="12.5" x14ac:dyDescent="0.25">
      <c r="A102" s="78" t="s">
        <v>207</v>
      </c>
      <c r="B102" s="78" t="s">
        <v>85</v>
      </c>
      <c r="C102" s="78">
        <v>56</v>
      </c>
      <c r="D102" s="78">
        <v>51</v>
      </c>
      <c r="E102" s="10">
        <f t="shared" si="19"/>
        <v>53.5</v>
      </c>
      <c r="F102" s="78">
        <v>63</v>
      </c>
      <c r="G102" s="78">
        <v>59</v>
      </c>
      <c r="H102" s="10">
        <f t="shared" si="20"/>
        <v>61</v>
      </c>
      <c r="I102" s="78"/>
      <c r="J102" s="78"/>
      <c r="K102" s="10">
        <v>13167607</v>
      </c>
      <c r="L102" s="81">
        <v>2511</v>
      </c>
      <c r="M102" s="10">
        <f t="shared" si="21"/>
        <v>5243.9693349263243</v>
      </c>
      <c r="N102" s="109">
        <v>42930462</v>
      </c>
      <c r="O102" s="109" t="s">
        <v>102</v>
      </c>
      <c r="P102" s="10">
        <v>42930462</v>
      </c>
      <c r="Q102" s="31">
        <v>15</v>
      </c>
      <c r="R102" s="1">
        <f t="shared" si="17"/>
        <v>2.8620307999999999</v>
      </c>
      <c r="S102" s="1">
        <f t="shared" si="18"/>
        <v>0.87784046666666671</v>
      </c>
      <c r="T102" s="78"/>
      <c r="U102" s="78"/>
      <c r="V102" s="78"/>
      <c r="W102" s="60"/>
      <c r="X102" s="52" t="s">
        <v>87</v>
      </c>
      <c r="Y102" s="18" t="s">
        <v>208</v>
      </c>
      <c r="Z102" s="78"/>
      <c r="AA102" s="78"/>
      <c r="AB102" s="78"/>
      <c r="AC102" s="78"/>
      <c r="AD102" s="78"/>
    </row>
    <row r="103" spans="1:30" ht="12.5" x14ac:dyDescent="0.25">
      <c r="A103" s="78" t="s">
        <v>209</v>
      </c>
      <c r="B103" s="78" t="s">
        <v>194</v>
      </c>
      <c r="C103" s="65">
        <v>27</v>
      </c>
      <c r="D103" s="65">
        <v>44</v>
      </c>
      <c r="E103" s="10">
        <f t="shared" si="19"/>
        <v>35.5</v>
      </c>
      <c r="F103" s="65">
        <v>85</v>
      </c>
      <c r="G103" s="78">
        <v>49</v>
      </c>
      <c r="H103" s="10">
        <f t="shared" si="20"/>
        <v>67</v>
      </c>
      <c r="I103" s="78"/>
      <c r="J103" s="78"/>
      <c r="K103" s="10">
        <v>6713900</v>
      </c>
      <c r="L103" s="81">
        <v>2381</v>
      </c>
      <c r="M103" s="10">
        <f t="shared" si="21"/>
        <v>2819.7816043679127</v>
      </c>
      <c r="N103" s="109">
        <v>16131410</v>
      </c>
      <c r="O103" s="109">
        <v>19800000</v>
      </c>
      <c r="P103" s="10">
        <v>35931410</v>
      </c>
      <c r="Q103" s="31">
        <v>12</v>
      </c>
      <c r="R103" s="1">
        <f t="shared" si="17"/>
        <v>2.9942841666666666</v>
      </c>
      <c r="S103" s="1">
        <f t="shared" si="18"/>
        <v>0.55949166666666661</v>
      </c>
      <c r="T103" s="78"/>
      <c r="U103" s="78"/>
      <c r="V103" s="78"/>
      <c r="W103" s="60"/>
      <c r="X103" s="52"/>
      <c r="Y103" s="78"/>
      <c r="Z103" s="78"/>
      <c r="AA103" s="78"/>
      <c r="AB103" s="78"/>
      <c r="AC103" s="78"/>
      <c r="AD103" s="78"/>
    </row>
    <row r="104" spans="1:30" ht="12.5" x14ac:dyDescent="0.25">
      <c r="A104" s="78" t="s">
        <v>210</v>
      </c>
      <c r="B104" s="78" t="s">
        <v>205</v>
      </c>
      <c r="C104" s="78">
        <v>81</v>
      </c>
      <c r="D104" s="78">
        <v>68</v>
      </c>
      <c r="E104" s="10">
        <f t="shared" si="19"/>
        <v>74.5</v>
      </c>
      <c r="F104" s="78">
        <v>75</v>
      </c>
      <c r="G104" s="78">
        <v>78</v>
      </c>
      <c r="H104" s="10">
        <f t="shared" si="20"/>
        <v>76.5</v>
      </c>
      <c r="I104" s="78"/>
      <c r="J104" s="78"/>
      <c r="K104" s="10">
        <v>279457</v>
      </c>
      <c r="L104" s="81">
        <v>1584</v>
      </c>
      <c r="M104" s="10">
        <f t="shared" si="21"/>
        <v>176.42487373737373</v>
      </c>
      <c r="N104" s="109">
        <v>21403519</v>
      </c>
      <c r="O104" s="109">
        <v>14082089</v>
      </c>
      <c r="P104" s="10">
        <v>35485608</v>
      </c>
      <c r="Q104" s="31">
        <v>15</v>
      </c>
      <c r="R104" s="1">
        <f t="shared" si="17"/>
        <v>2.3657072000000001</v>
      </c>
      <c r="S104" s="26">
        <f t="shared" si="18"/>
        <v>1.8630466666666668E-2</v>
      </c>
      <c r="T104" s="78"/>
      <c r="U104" s="78"/>
      <c r="V104" s="78"/>
      <c r="W104" s="60"/>
      <c r="X104" s="52"/>
      <c r="Y104" s="78"/>
      <c r="Z104" s="78"/>
      <c r="AA104" s="78"/>
      <c r="AB104" s="78"/>
      <c r="AC104" s="78"/>
      <c r="AD104" s="78"/>
    </row>
    <row r="105" spans="1:30" ht="12.5" x14ac:dyDescent="0.25">
      <c r="A105" s="78" t="s">
        <v>211</v>
      </c>
      <c r="B105" s="78" t="s">
        <v>152</v>
      </c>
      <c r="C105" s="78">
        <v>65</v>
      </c>
      <c r="D105" s="78">
        <v>58</v>
      </c>
      <c r="E105" s="10">
        <f t="shared" si="19"/>
        <v>61.5</v>
      </c>
      <c r="F105" s="78">
        <v>72</v>
      </c>
      <c r="G105" s="78">
        <v>70</v>
      </c>
      <c r="H105" s="10">
        <f t="shared" si="20"/>
        <v>71</v>
      </c>
      <c r="I105" s="78"/>
      <c r="J105" s="78"/>
      <c r="K105" s="10">
        <v>179302</v>
      </c>
      <c r="L105" s="81">
        <v>2411</v>
      </c>
      <c r="M105" s="10">
        <f t="shared" si="21"/>
        <v>74.368311903774369</v>
      </c>
      <c r="N105" s="109">
        <v>26514531</v>
      </c>
      <c r="O105" s="109">
        <v>8940890</v>
      </c>
      <c r="P105" s="10">
        <v>35455421</v>
      </c>
      <c r="Q105" s="31">
        <v>25</v>
      </c>
      <c r="R105" s="1">
        <f t="shared" si="17"/>
        <v>1.4182168400000001</v>
      </c>
      <c r="S105" s="26">
        <f t="shared" si="18"/>
        <v>7.1720799999999999E-3</v>
      </c>
      <c r="T105" s="78"/>
      <c r="U105" s="78"/>
      <c r="V105" s="78"/>
      <c r="W105" s="60"/>
      <c r="X105" s="52" t="s">
        <v>87</v>
      </c>
      <c r="Y105" s="18" t="s">
        <v>212</v>
      </c>
      <c r="Z105" s="78"/>
      <c r="AA105" s="78"/>
      <c r="AB105" s="78"/>
      <c r="AC105" s="78"/>
      <c r="AD105" s="78"/>
    </row>
    <row r="106" spans="1:30" ht="12.5" x14ac:dyDescent="0.25">
      <c r="A106" s="78" t="s">
        <v>213</v>
      </c>
      <c r="B106" s="78" t="s">
        <v>214</v>
      </c>
      <c r="C106" s="78">
        <v>65</v>
      </c>
      <c r="D106" s="78">
        <v>63</v>
      </c>
      <c r="E106" s="10">
        <f t="shared" si="19"/>
        <v>64</v>
      </c>
      <c r="F106" s="78">
        <v>39</v>
      </c>
      <c r="G106" s="78">
        <v>56</v>
      </c>
      <c r="H106" s="10">
        <f t="shared" si="20"/>
        <v>47.5</v>
      </c>
      <c r="I106" s="78"/>
      <c r="J106" s="78"/>
      <c r="K106" s="10">
        <v>263002</v>
      </c>
      <c r="L106" s="81">
        <v>1379</v>
      </c>
      <c r="M106" s="10">
        <f t="shared" si="21"/>
        <v>190.71936185641769</v>
      </c>
      <c r="N106" s="109">
        <v>14124284</v>
      </c>
      <c r="O106" s="109">
        <v>17600000</v>
      </c>
      <c r="P106" s="10">
        <v>31724284</v>
      </c>
      <c r="Q106" s="31">
        <v>5</v>
      </c>
      <c r="R106" s="1">
        <f t="shared" si="17"/>
        <v>6.3448568000000005</v>
      </c>
      <c r="S106" s="1">
        <f t="shared" si="18"/>
        <v>5.2600400000000005E-2</v>
      </c>
      <c r="T106" s="78"/>
      <c r="U106" s="78"/>
      <c r="V106" s="78"/>
      <c r="W106" s="60"/>
      <c r="X106" s="52"/>
      <c r="Y106" s="78"/>
      <c r="Z106" s="78"/>
      <c r="AA106" s="78"/>
      <c r="AB106" s="78"/>
      <c r="AC106" s="78"/>
      <c r="AD106" s="78"/>
    </row>
    <row r="107" spans="1:30" ht="12.5" x14ac:dyDescent="0.25">
      <c r="A107" s="78" t="s">
        <v>215</v>
      </c>
      <c r="B107" s="78" t="s">
        <v>194</v>
      </c>
      <c r="C107" s="78">
        <v>40</v>
      </c>
      <c r="D107" s="78">
        <v>39</v>
      </c>
      <c r="E107" s="10">
        <f t="shared" si="19"/>
        <v>39.5</v>
      </c>
      <c r="F107" s="78">
        <v>66</v>
      </c>
      <c r="G107" s="78">
        <v>57</v>
      </c>
      <c r="H107" s="10">
        <f t="shared" si="20"/>
        <v>61.5</v>
      </c>
      <c r="I107" s="78"/>
      <c r="J107" s="78"/>
      <c r="K107" s="10">
        <v>6915241</v>
      </c>
      <c r="L107" s="81">
        <v>2570</v>
      </c>
      <c r="M107" s="10">
        <f t="shared" si="21"/>
        <v>2690.7552529182881</v>
      </c>
      <c r="N107" s="109">
        <v>20158898</v>
      </c>
      <c r="O107" s="109">
        <v>11200000</v>
      </c>
      <c r="P107" s="10">
        <v>31358898</v>
      </c>
      <c r="Q107" s="31">
        <v>22</v>
      </c>
      <c r="R107" s="1">
        <f t="shared" si="17"/>
        <v>1.4254044545454545</v>
      </c>
      <c r="S107" s="1">
        <f t="shared" si="18"/>
        <v>0.31432913636363635</v>
      </c>
      <c r="T107" s="78"/>
      <c r="U107" s="78"/>
      <c r="V107" s="78"/>
      <c r="W107" s="60"/>
      <c r="X107" s="52"/>
      <c r="Y107" s="78"/>
      <c r="Z107" s="78"/>
      <c r="AA107" s="78"/>
      <c r="AB107" s="78"/>
      <c r="AC107" s="78"/>
      <c r="AD107" s="78"/>
    </row>
    <row r="108" spans="1:30" ht="12.5" x14ac:dyDescent="0.25">
      <c r="A108" s="78" t="s">
        <v>216</v>
      </c>
      <c r="B108" s="78" t="s">
        <v>69</v>
      </c>
      <c r="C108" s="78">
        <v>38</v>
      </c>
      <c r="D108" s="78">
        <v>44</v>
      </c>
      <c r="E108" s="10">
        <f t="shared" si="19"/>
        <v>41</v>
      </c>
      <c r="F108" s="78">
        <v>52</v>
      </c>
      <c r="G108" s="78">
        <v>60</v>
      </c>
      <c r="H108" s="10">
        <f t="shared" si="20"/>
        <v>56</v>
      </c>
      <c r="I108" s="78"/>
      <c r="J108" s="78"/>
      <c r="K108" s="10">
        <v>7944977</v>
      </c>
      <c r="L108" s="81">
        <v>3036</v>
      </c>
      <c r="M108" s="10">
        <f t="shared" si="21"/>
        <v>2616.9225955204215</v>
      </c>
      <c r="N108" s="109">
        <v>30131216</v>
      </c>
      <c r="O108" s="109">
        <v>1200000</v>
      </c>
      <c r="P108" s="10">
        <v>31331216</v>
      </c>
      <c r="Q108" s="31">
        <v>26</v>
      </c>
      <c r="R108" s="1">
        <f t="shared" si="17"/>
        <v>1.2050467692307694</v>
      </c>
      <c r="S108" s="1">
        <f t="shared" si="18"/>
        <v>0.30557603846153847</v>
      </c>
      <c r="T108" s="78"/>
      <c r="U108" s="78"/>
      <c r="V108" s="78"/>
      <c r="W108" s="60"/>
      <c r="X108" s="52"/>
      <c r="Y108" s="78"/>
      <c r="Z108" s="78"/>
      <c r="AA108" s="78"/>
      <c r="AB108" s="78"/>
      <c r="AC108" s="78"/>
      <c r="AD108" s="78"/>
    </row>
    <row r="109" spans="1:30" ht="12.5" x14ac:dyDescent="0.25">
      <c r="A109" s="78" t="s">
        <v>217</v>
      </c>
      <c r="B109" s="78" t="s">
        <v>205</v>
      </c>
      <c r="C109" s="78">
        <v>94</v>
      </c>
      <c r="D109" s="78">
        <v>84</v>
      </c>
      <c r="E109" s="10">
        <f t="shared" si="19"/>
        <v>89</v>
      </c>
      <c r="F109" s="78">
        <v>92</v>
      </c>
      <c r="G109" s="78">
        <v>82</v>
      </c>
      <c r="H109" s="10">
        <f t="shared" si="20"/>
        <v>87</v>
      </c>
      <c r="I109" s="78"/>
      <c r="J109" s="78" t="s">
        <v>162</v>
      </c>
      <c r="K109" s="10">
        <v>260865</v>
      </c>
      <c r="L109" s="81">
        <v>1110</v>
      </c>
      <c r="M109" s="10">
        <f t="shared" si="21"/>
        <v>235.01351351351352</v>
      </c>
      <c r="N109" s="109">
        <v>24845161</v>
      </c>
      <c r="O109" s="109">
        <v>6000000</v>
      </c>
      <c r="P109" s="10">
        <v>30845161</v>
      </c>
      <c r="Q109" s="31">
        <v>5</v>
      </c>
      <c r="R109" s="1">
        <f t="shared" si="17"/>
        <v>6.1690322000000002</v>
      </c>
      <c r="S109" s="1">
        <f t="shared" si="18"/>
        <v>5.2173000000000004E-2</v>
      </c>
      <c r="T109" s="78"/>
      <c r="U109" s="78"/>
      <c r="V109" s="78"/>
      <c r="W109" s="60"/>
      <c r="X109" s="52"/>
      <c r="Y109" s="78"/>
      <c r="Z109" s="78"/>
      <c r="AA109" s="78"/>
      <c r="AB109" s="78"/>
      <c r="AC109" s="78"/>
      <c r="AD109" s="78"/>
    </row>
    <row r="110" spans="1:30" ht="12.5" x14ac:dyDescent="0.25">
      <c r="A110" s="78" t="s">
        <v>218</v>
      </c>
      <c r="B110" s="78" t="s">
        <v>177</v>
      </c>
      <c r="C110" s="78">
        <v>81</v>
      </c>
      <c r="D110" s="78">
        <v>66</v>
      </c>
      <c r="E110" s="10">
        <f t="shared" si="19"/>
        <v>73.5</v>
      </c>
      <c r="F110" s="78">
        <v>64</v>
      </c>
      <c r="G110" s="78">
        <v>72</v>
      </c>
      <c r="H110" s="10">
        <f t="shared" si="20"/>
        <v>68</v>
      </c>
      <c r="I110" s="78"/>
      <c r="J110" s="78"/>
      <c r="K110" s="10">
        <v>8677009</v>
      </c>
      <c r="L110" s="81">
        <v>2422</v>
      </c>
      <c r="M110" s="10">
        <f t="shared" si="21"/>
        <v>3582.5800990916596</v>
      </c>
      <c r="N110" s="109">
        <v>24477704</v>
      </c>
      <c r="O110" s="109">
        <v>5973052</v>
      </c>
      <c r="P110" s="10">
        <v>30450756</v>
      </c>
      <c r="Q110" s="31">
        <v>6</v>
      </c>
      <c r="R110" s="1">
        <f t="shared" si="17"/>
        <v>5.075126</v>
      </c>
      <c r="S110" s="1">
        <f t="shared" si="18"/>
        <v>1.4461681666666666</v>
      </c>
      <c r="T110" s="78"/>
      <c r="U110" s="78"/>
      <c r="V110" s="78"/>
      <c r="W110" s="60"/>
      <c r="X110" s="52"/>
      <c r="Y110" s="78"/>
      <c r="Z110" s="78"/>
      <c r="AA110" s="78"/>
      <c r="AB110" s="78"/>
      <c r="AC110" s="78"/>
      <c r="AD110" s="78"/>
    </row>
    <row r="111" spans="1:30" ht="12.5" x14ac:dyDescent="0.25">
      <c r="A111" s="78" t="s">
        <v>219</v>
      </c>
      <c r="B111" s="78" t="s">
        <v>90</v>
      </c>
      <c r="C111" s="78">
        <v>94</v>
      </c>
      <c r="D111" s="78">
        <v>90</v>
      </c>
      <c r="E111" s="10">
        <f t="shared" si="19"/>
        <v>92</v>
      </c>
      <c r="F111" s="78">
        <v>85</v>
      </c>
      <c r="G111" s="78">
        <v>84</v>
      </c>
      <c r="H111" s="10">
        <f t="shared" si="20"/>
        <v>84.5</v>
      </c>
      <c r="I111" s="78"/>
      <c r="J111" s="78" t="s">
        <v>162</v>
      </c>
      <c r="K111" s="78">
        <v>260382</v>
      </c>
      <c r="L111" s="81">
        <v>1729</v>
      </c>
      <c r="M111" s="10">
        <f t="shared" si="21"/>
        <v>150.59687680740313</v>
      </c>
      <c r="N111" s="109">
        <v>24124034</v>
      </c>
      <c r="O111" s="31">
        <v>6241342</v>
      </c>
      <c r="P111" s="10">
        <v>30365376</v>
      </c>
      <c r="Q111" s="31">
        <v>23</v>
      </c>
      <c r="R111" s="1">
        <f t="shared" si="17"/>
        <v>1.3202337391304348</v>
      </c>
      <c r="S111" s="1">
        <f t="shared" si="18"/>
        <v>1.1320956521739131E-2</v>
      </c>
      <c r="T111" s="78"/>
      <c r="U111" s="78"/>
      <c r="V111" s="78"/>
      <c r="W111" s="60"/>
      <c r="X111" s="52"/>
      <c r="Y111" s="78"/>
      <c r="Z111" s="78"/>
      <c r="AA111" s="78"/>
      <c r="AB111" s="78"/>
      <c r="AC111" s="78"/>
      <c r="AD111" s="78"/>
    </row>
    <row r="112" spans="1:30" ht="12.5" x14ac:dyDescent="0.25">
      <c r="A112" s="78" t="s">
        <v>220</v>
      </c>
      <c r="B112" s="78" t="s">
        <v>177</v>
      </c>
      <c r="C112" s="65">
        <v>4</v>
      </c>
      <c r="D112" s="65">
        <v>18</v>
      </c>
      <c r="E112" s="10">
        <f t="shared" si="19"/>
        <v>11</v>
      </c>
      <c r="F112" s="65">
        <v>25</v>
      </c>
      <c r="G112" s="78">
        <v>31</v>
      </c>
      <c r="H112" s="10">
        <f t="shared" si="20"/>
        <v>28</v>
      </c>
      <c r="I112" s="78"/>
      <c r="J112" s="78"/>
      <c r="K112" s="10">
        <v>4805878</v>
      </c>
      <c r="L112" s="81">
        <v>2023</v>
      </c>
      <c r="M112" s="10">
        <f t="shared" si="21"/>
        <v>2375.6193771626299</v>
      </c>
      <c r="N112" s="109">
        <v>8840453</v>
      </c>
      <c r="O112" s="109">
        <v>21085935</v>
      </c>
      <c r="P112" s="10">
        <v>29926388</v>
      </c>
      <c r="Q112" s="31">
        <v>6</v>
      </c>
      <c r="R112" s="1">
        <f t="shared" si="17"/>
        <v>4.9877313333333335</v>
      </c>
      <c r="S112" s="1">
        <f t="shared" si="18"/>
        <v>0.80097966666666665</v>
      </c>
      <c r="T112" s="78"/>
      <c r="U112" s="78"/>
      <c r="V112" s="78"/>
      <c r="W112" s="60"/>
      <c r="X112" s="52"/>
      <c r="Y112" s="78"/>
      <c r="Z112" s="78"/>
      <c r="AA112" s="78"/>
      <c r="AB112" s="78"/>
      <c r="AC112" s="78"/>
      <c r="AD112" s="78"/>
    </row>
    <row r="113" spans="1:30" ht="12.5" x14ac:dyDescent="0.25">
      <c r="A113" s="78" t="s">
        <v>221</v>
      </c>
      <c r="B113" s="78" t="s">
        <v>90</v>
      </c>
      <c r="C113" s="78">
        <v>28</v>
      </c>
      <c r="D113" s="78">
        <v>35</v>
      </c>
      <c r="E113" s="10">
        <f t="shared" si="19"/>
        <v>31.5</v>
      </c>
      <c r="F113" s="78">
        <v>57</v>
      </c>
      <c r="G113" s="78">
        <v>63</v>
      </c>
      <c r="H113" s="10">
        <f t="shared" si="20"/>
        <v>60</v>
      </c>
      <c r="I113" s="78"/>
      <c r="J113" s="78"/>
      <c r="K113" s="10">
        <v>7021993</v>
      </c>
      <c r="L113" s="81">
        <v>2856</v>
      </c>
      <c r="M113" s="10">
        <f t="shared" si="21"/>
        <v>2458.6810224089636</v>
      </c>
      <c r="N113" s="109">
        <v>29236293</v>
      </c>
      <c r="O113" s="109" t="s">
        <v>102</v>
      </c>
      <c r="P113" s="10">
        <v>29236293</v>
      </c>
      <c r="Q113" s="31">
        <v>40</v>
      </c>
      <c r="R113" s="1">
        <f t="shared" ref="R113:R144" si="22">SUM(((P113/1000000)/Q113))</f>
        <v>0.730907325</v>
      </c>
      <c r="S113" s="1">
        <f t="shared" ref="S113:S124" si="23">SUM((K113/1000000))/Q113</f>
        <v>0.17554982499999999</v>
      </c>
      <c r="T113" s="78"/>
      <c r="U113" s="78"/>
      <c r="V113" s="78"/>
      <c r="W113" s="60"/>
      <c r="X113" s="52"/>
      <c r="Y113" s="78"/>
      <c r="Z113" s="78"/>
      <c r="AA113" s="78"/>
      <c r="AB113" s="78"/>
      <c r="AC113" s="78"/>
      <c r="AD113" s="78"/>
    </row>
    <row r="114" spans="1:30" ht="34.5" x14ac:dyDescent="0.25">
      <c r="A114" s="78" t="s">
        <v>222</v>
      </c>
      <c r="B114" s="78" t="s">
        <v>152</v>
      </c>
      <c r="C114" s="78">
        <v>58</v>
      </c>
      <c r="D114" s="78">
        <v>60</v>
      </c>
      <c r="E114" s="10">
        <f t="shared" si="19"/>
        <v>59</v>
      </c>
      <c r="F114" s="78">
        <v>73</v>
      </c>
      <c r="G114" s="78">
        <v>57</v>
      </c>
      <c r="H114" s="10">
        <f t="shared" si="20"/>
        <v>65</v>
      </c>
      <c r="I114" s="78"/>
      <c r="J114" s="78"/>
      <c r="K114" s="10">
        <v>84283</v>
      </c>
      <c r="L114" s="81">
        <v>1010</v>
      </c>
      <c r="M114" s="10">
        <f t="shared" si="21"/>
        <v>83.448514851485143</v>
      </c>
      <c r="N114" s="109">
        <v>8079871</v>
      </c>
      <c r="O114" s="109">
        <v>19010750</v>
      </c>
      <c r="P114" s="10">
        <v>27262070</v>
      </c>
      <c r="Q114" s="31">
        <v>35</v>
      </c>
      <c r="R114" s="1">
        <f t="shared" si="22"/>
        <v>0.77891628571428573</v>
      </c>
      <c r="S114" s="1">
        <f t="shared" si="23"/>
        <v>2.4080857142857143E-3</v>
      </c>
      <c r="T114" s="78"/>
      <c r="U114" s="78"/>
      <c r="V114" s="78"/>
      <c r="W114" s="60"/>
      <c r="X114" s="52"/>
      <c r="Y114" s="78" t="s">
        <v>223</v>
      </c>
      <c r="Z114" s="78"/>
      <c r="AA114" s="78"/>
      <c r="AB114" s="78"/>
      <c r="AC114" s="78"/>
      <c r="AD114" s="78"/>
    </row>
    <row r="115" spans="1:30" ht="12.5" x14ac:dyDescent="0.25">
      <c r="A115" s="78" t="s">
        <v>224</v>
      </c>
      <c r="B115" s="78" t="s">
        <v>187</v>
      </c>
      <c r="C115" s="65">
        <v>39</v>
      </c>
      <c r="D115" s="65">
        <v>51</v>
      </c>
      <c r="E115" s="10">
        <f t="shared" si="19"/>
        <v>45</v>
      </c>
      <c r="F115" s="65">
        <v>50</v>
      </c>
      <c r="G115" s="78">
        <v>61</v>
      </c>
      <c r="H115" s="10">
        <f t="shared" si="20"/>
        <v>55.5</v>
      </c>
      <c r="I115" s="78"/>
      <c r="J115" s="78"/>
      <c r="K115" s="10">
        <v>8189166</v>
      </c>
      <c r="L115" s="81">
        <v>2313</v>
      </c>
      <c r="M115" s="10">
        <f t="shared" si="21"/>
        <v>3540.4954604409859</v>
      </c>
      <c r="N115" s="109">
        <v>17418667</v>
      </c>
      <c r="O115" s="109">
        <v>9003080</v>
      </c>
      <c r="P115" s="10">
        <v>26421747</v>
      </c>
      <c r="Q115" s="31">
        <v>3.5</v>
      </c>
      <c r="R115" s="1">
        <f t="shared" si="22"/>
        <v>7.5490705714285715</v>
      </c>
      <c r="S115" s="1">
        <f t="shared" si="23"/>
        <v>2.3397617142857143</v>
      </c>
      <c r="T115" s="78"/>
      <c r="U115" s="78"/>
      <c r="V115" s="78"/>
      <c r="W115" s="60"/>
      <c r="X115" s="52"/>
      <c r="Y115" s="78"/>
      <c r="Z115" s="78"/>
      <c r="AA115" s="78"/>
      <c r="AB115" s="78"/>
      <c r="AC115" s="78"/>
      <c r="AD115" s="78"/>
    </row>
    <row r="116" spans="1:30" ht="12.5" x14ac:dyDescent="0.25">
      <c r="A116" s="78" t="s">
        <v>225</v>
      </c>
      <c r="B116" s="78" t="s">
        <v>93</v>
      </c>
      <c r="C116" s="78">
        <v>96</v>
      </c>
      <c r="D116" s="78">
        <v>79</v>
      </c>
      <c r="E116" s="10">
        <f t="shared" si="19"/>
        <v>87.5</v>
      </c>
      <c r="F116" s="78">
        <v>78</v>
      </c>
      <c r="G116" s="78">
        <v>79</v>
      </c>
      <c r="H116" s="10">
        <f t="shared" si="20"/>
        <v>78.5</v>
      </c>
      <c r="I116" s="78"/>
      <c r="J116" s="78"/>
      <c r="K116" s="10">
        <v>232800</v>
      </c>
      <c r="L116" s="81">
        <v>835</v>
      </c>
      <c r="M116" s="10">
        <f t="shared" si="21"/>
        <v>278.80239520958082</v>
      </c>
      <c r="N116" s="109">
        <v>17550872</v>
      </c>
      <c r="O116" s="109">
        <v>6867213</v>
      </c>
      <c r="P116" s="10">
        <v>24418085</v>
      </c>
      <c r="Q116" s="31">
        <v>8</v>
      </c>
      <c r="R116" s="1">
        <f t="shared" si="22"/>
        <v>3.0522606250000002</v>
      </c>
      <c r="S116" s="1">
        <f t="shared" si="23"/>
        <v>2.9100000000000001E-2</v>
      </c>
      <c r="T116" s="78"/>
      <c r="U116" s="78"/>
      <c r="V116" s="78"/>
      <c r="W116" s="60"/>
      <c r="X116" s="52"/>
      <c r="Y116" s="78"/>
      <c r="Z116" s="78"/>
      <c r="AA116" s="78"/>
      <c r="AB116" s="78"/>
      <c r="AC116" s="78"/>
      <c r="AD116" s="78"/>
    </row>
    <row r="117" spans="1:30" ht="12.5" x14ac:dyDescent="0.25">
      <c r="A117" s="78" t="s">
        <v>226</v>
      </c>
      <c r="B117" s="78" t="s">
        <v>93</v>
      </c>
      <c r="C117" s="78">
        <v>68</v>
      </c>
      <c r="D117" s="78">
        <v>61</v>
      </c>
      <c r="E117" s="10">
        <f t="shared" si="19"/>
        <v>64.5</v>
      </c>
      <c r="F117" s="78">
        <v>64</v>
      </c>
      <c r="G117" s="78">
        <v>70</v>
      </c>
      <c r="H117" s="10">
        <f t="shared" si="20"/>
        <v>67</v>
      </c>
      <c r="I117" s="78"/>
      <c r="J117" s="78"/>
      <c r="K117" s="10">
        <v>131145</v>
      </c>
      <c r="L117" s="81">
        <v>443</v>
      </c>
      <c r="M117" s="10">
        <f t="shared" si="21"/>
        <v>296.03837471783294</v>
      </c>
      <c r="N117" s="109">
        <v>2328743</v>
      </c>
      <c r="O117" s="109">
        <v>21932826</v>
      </c>
      <c r="P117" s="10">
        <v>24261569</v>
      </c>
      <c r="Q117" s="31">
        <v>20</v>
      </c>
      <c r="R117" s="1">
        <f t="shared" si="22"/>
        <v>1.21307845</v>
      </c>
      <c r="S117" s="1">
        <f t="shared" si="23"/>
        <v>6.5572500000000006E-3</v>
      </c>
      <c r="T117" s="78"/>
      <c r="U117" s="78"/>
      <c r="V117" s="78"/>
      <c r="W117" s="60"/>
      <c r="X117" s="52"/>
      <c r="Y117" s="78"/>
      <c r="Z117" s="78"/>
      <c r="AA117" s="78"/>
      <c r="AB117" s="78"/>
      <c r="AC117" s="78"/>
      <c r="AD117" s="78"/>
    </row>
    <row r="118" spans="1:30" ht="12.5" x14ac:dyDescent="0.25">
      <c r="A118" s="78" t="s">
        <v>227</v>
      </c>
      <c r="B118" s="78" t="s">
        <v>75</v>
      </c>
      <c r="C118" s="78">
        <v>94</v>
      </c>
      <c r="D118" s="78">
        <v>92</v>
      </c>
      <c r="E118" s="10">
        <f t="shared" si="19"/>
        <v>93</v>
      </c>
      <c r="F118" s="78">
        <v>76</v>
      </c>
      <c r="G118" s="78">
        <v>75</v>
      </c>
      <c r="H118" s="10">
        <f t="shared" si="20"/>
        <v>75.5</v>
      </c>
      <c r="I118" s="78"/>
      <c r="J118" s="78"/>
      <c r="K118" s="10">
        <v>405411</v>
      </c>
      <c r="L118" s="81">
        <v>729</v>
      </c>
      <c r="M118" s="10">
        <f t="shared" si="21"/>
        <v>556.11934156378595</v>
      </c>
      <c r="N118" s="109">
        <v>11995990</v>
      </c>
      <c r="O118" s="109">
        <v>10100000</v>
      </c>
      <c r="P118" s="10">
        <v>23206948</v>
      </c>
      <c r="Q118" s="31">
        <v>11</v>
      </c>
      <c r="R118" s="1">
        <f t="shared" si="22"/>
        <v>2.1097225454545456</v>
      </c>
      <c r="S118" s="1">
        <f t="shared" si="23"/>
        <v>3.6855545454545453E-2</v>
      </c>
      <c r="T118" s="78"/>
      <c r="U118" s="78"/>
      <c r="V118" s="78"/>
      <c r="W118" s="60"/>
      <c r="X118" s="52" t="s">
        <v>228</v>
      </c>
      <c r="Y118" s="78"/>
      <c r="Z118" s="78"/>
      <c r="AA118" s="78"/>
      <c r="AB118" s="78"/>
      <c r="AC118" s="78"/>
      <c r="AD118" s="78"/>
    </row>
    <row r="119" spans="1:30" ht="12.5" x14ac:dyDescent="0.25">
      <c r="A119" s="78" t="s">
        <v>229</v>
      </c>
      <c r="B119" s="78" t="s">
        <v>93</v>
      </c>
      <c r="C119" s="78">
        <v>85</v>
      </c>
      <c r="D119" s="78">
        <v>68</v>
      </c>
      <c r="E119" s="10">
        <f t="shared" si="19"/>
        <v>76.5</v>
      </c>
      <c r="F119" s="78">
        <v>85</v>
      </c>
      <c r="G119" s="78">
        <v>79</v>
      </c>
      <c r="H119" s="10">
        <f t="shared" si="20"/>
        <v>82</v>
      </c>
      <c r="I119" s="78"/>
      <c r="J119" s="78"/>
      <c r="K119" s="10">
        <v>552788</v>
      </c>
      <c r="L119" s="81">
        <v>1001</v>
      </c>
      <c r="M119" s="10">
        <f t="shared" si="21"/>
        <v>552.23576423576424</v>
      </c>
      <c r="N119" s="109">
        <v>21506546</v>
      </c>
      <c r="O119" s="109">
        <v>1692106</v>
      </c>
      <c r="P119" s="10">
        <v>23198652</v>
      </c>
      <c r="Q119" s="31">
        <v>4.5999999999999996</v>
      </c>
      <c r="R119" s="1">
        <f t="shared" si="22"/>
        <v>5.0431852173913043</v>
      </c>
      <c r="S119" s="1">
        <f t="shared" si="23"/>
        <v>0.12017130434782608</v>
      </c>
      <c r="T119" s="78"/>
      <c r="U119" s="78"/>
      <c r="V119" s="78"/>
      <c r="W119" s="60"/>
      <c r="X119" s="52" t="s">
        <v>87</v>
      </c>
      <c r="Y119" s="18" t="s">
        <v>230</v>
      </c>
      <c r="Z119" s="78"/>
      <c r="AA119" s="78"/>
      <c r="AB119" s="78"/>
      <c r="AC119" s="78"/>
      <c r="AD119" s="78"/>
    </row>
    <row r="120" spans="1:30" ht="12.5" x14ac:dyDescent="0.25">
      <c r="A120" s="78" t="s">
        <v>231</v>
      </c>
      <c r="B120" s="78" t="s">
        <v>93</v>
      </c>
      <c r="C120" s="78">
        <v>14</v>
      </c>
      <c r="D120" s="78">
        <v>34</v>
      </c>
      <c r="E120" s="10">
        <f t="shared" si="19"/>
        <v>24</v>
      </c>
      <c r="F120" s="78">
        <v>56</v>
      </c>
      <c r="G120" s="78">
        <v>27</v>
      </c>
      <c r="H120" s="10">
        <f t="shared" si="20"/>
        <v>41.5</v>
      </c>
      <c r="I120" s="78"/>
      <c r="J120" s="78"/>
      <c r="K120" s="10">
        <v>9031102</v>
      </c>
      <c r="L120" s="81">
        <v>2230</v>
      </c>
      <c r="M120" s="10">
        <f t="shared" si="21"/>
        <v>4049.8215246636773</v>
      </c>
      <c r="N120" s="109">
        <v>21569509</v>
      </c>
      <c r="O120" s="109">
        <v>887000</v>
      </c>
      <c r="P120" s="10">
        <v>22456509</v>
      </c>
      <c r="Q120" s="31">
        <v>8.5</v>
      </c>
      <c r="R120" s="1">
        <f t="shared" si="22"/>
        <v>2.6419422352941178</v>
      </c>
      <c r="S120" s="1">
        <f t="shared" si="23"/>
        <v>1.0624825882352942</v>
      </c>
      <c r="T120" s="78"/>
      <c r="U120" s="78"/>
      <c r="V120" s="78"/>
      <c r="W120" s="60"/>
      <c r="X120" s="52" t="s">
        <v>87</v>
      </c>
      <c r="Y120" s="18" t="s">
        <v>232</v>
      </c>
      <c r="Z120" s="78"/>
      <c r="AA120" s="78"/>
      <c r="AB120" s="78"/>
      <c r="AC120" s="78"/>
      <c r="AD120" s="78"/>
    </row>
    <row r="121" spans="1:30" ht="12.5" x14ac:dyDescent="0.25">
      <c r="A121" s="78" t="s">
        <v>233</v>
      </c>
      <c r="B121" s="78" t="s">
        <v>107</v>
      </c>
      <c r="C121" s="78">
        <v>7</v>
      </c>
      <c r="D121" s="78">
        <v>28</v>
      </c>
      <c r="E121" s="10">
        <f t="shared" si="19"/>
        <v>17.5</v>
      </c>
      <c r="F121" s="78">
        <v>42</v>
      </c>
      <c r="G121" s="78">
        <v>42</v>
      </c>
      <c r="H121" s="10">
        <f t="shared" si="20"/>
        <v>42</v>
      </c>
      <c r="I121" s="78"/>
      <c r="J121" s="78"/>
      <c r="K121" s="10">
        <v>7591663</v>
      </c>
      <c r="L121" s="81">
        <v>2633</v>
      </c>
      <c r="M121" s="10">
        <f t="shared" si="21"/>
        <v>2883.2749715153818</v>
      </c>
      <c r="N121" s="109">
        <v>21819348</v>
      </c>
      <c r="O121" s="109" t="s">
        <v>102</v>
      </c>
      <c r="P121" s="10">
        <v>21819348</v>
      </c>
      <c r="Q121" s="31">
        <v>35</v>
      </c>
      <c r="R121" s="1">
        <f t="shared" si="22"/>
        <v>0.62340994285714291</v>
      </c>
      <c r="S121" s="1">
        <f t="shared" si="23"/>
        <v>0.21690465714285714</v>
      </c>
      <c r="T121" s="78"/>
      <c r="U121" s="78"/>
      <c r="V121" s="78"/>
      <c r="W121" s="60"/>
      <c r="X121" s="52"/>
      <c r="Y121" s="78"/>
      <c r="Z121" s="78"/>
      <c r="AA121" s="78"/>
      <c r="AB121" s="78"/>
      <c r="AC121" s="78"/>
      <c r="AD121" s="78"/>
    </row>
    <row r="122" spans="1:30" ht="12.5" x14ac:dyDescent="0.25">
      <c r="A122" s="78" t="s">
        <v>234</v>
      </c>
      <c r="B122" s="78" t="s">
        <v>152</v>
      </c>
      <c r="C122" s="78">
        <v>91</v>
      </c>
      <c r="D122" s="78">
        <v>67</v>
      </c>
      <c r="E122" s="10">
        <f t="shared" si="19"/>
        <v>79</v>
      </c>
      <c r="F122" s="78">
        <v>76</v>
      </c>
      <c r="G122" s="78">
        <v>79</v>
      </c>
      <c r="H122" s="10">
        <f t="shared" si="20"/>
        <v>77.5</v>
      </c>
      <c r="I122" s="78"/>
      <c r="J122" s="78"/>
      <c r="K122" s="10">
        <v>38372</v>
      </c>
      <c r="L122" s="81">
        <v>126</v>
      </c>
      <c r="M122" s="10">
        <f t="shared" si="21"/>
        <v>304.53968253968253</v>
      </c>
      <c r="N122" s="109">
        <v>2450867</v>
      </c>
      <c r="O122" s="109">
        <v>17972761</v>
      </c>
      <c r="P122" s="10">
        <v>20423628</v>
      </c>
      <c r="Q122" s="31">
        <v>9</v>
      </c>
      <c r="R122" s="1">
        <f t="shared" si="22"/>
        <v>2.2692920000000001</v>
      </c>
      <c r="S122" s="26">
        <f t="shared" si="23"/>
        <v>4.263555555555556E-3</v>
      </c>
      <c r="T122" s="78"/>
      <c r="U122" s="78"/>
      <c r="V122" s="78"/>
      <c r="W122" s="60"/>
      <c r="X122" s="52"/>
      <c r="Y122" s="78"/>
      <c r="Z122" s="78"/>
      <c r="AA122" s="78"/>
      <c r="AB122" s="78"/>
      <c r="AC122" s="78"/>
      <c r="AD122" s="78"/>
    </row>
    <row r="123" spans="1:30" ht="12.5" x14ac:dyDescent="0.25">
      <c r="A123" s="78" t="s">
        <v>235</v>
      </c>
      <c r="B123" s="78" t="s">
        <v>96</v>
      </c>
      <c r="C123" s="78">
        <v>28</v>
      </c>
      <c r="D123" s="78">
        <v>49</v>
      </c>
      <c r="E123" s="10">
        <f t="shared" si="19"/>
        <v>38.5</v>
      </c>
      <c r="F123" s="78">
        <v>42</v>
      </c>
      <c r="G123" s="78">
        <v>55</v>
      </c>
      <c r="H123" s="10">
        <f t="shared" si="20"/>
        <v>48.5</v>
      </c>
      <c r="I123" s="78"/>
      <c r="J123" s="78"/>
      <c r="K123" s="10">
        <v>8268908</v>
      </c>
      <c r="L123" s="81">
        <v>2622</v>
      </c>
      <c r="M123" s="10">
        <f t="shared" si="21"/>
        <v>3153.6643783371474</v>
      </c>
      <c r="N123" s="109">
        <v>19701164</v>
      </c>
      <c r="O123" s="109" t="s">
        <v>102</v>
      </c>
      <c r="P123" s="10">
        <v>19701164</v>
      </c>
      <c r="Q123" s="31">
        <v>35</v>
      </c>
      <c r="R123" s="1">
        <f t="shared" si="22"/>
        <v>0.56289040000000001</v>
      </c>
      <c r="S123" s="1">
        <f t="shared" si="23"/>
        <v>0.23625451428571428</v>
      </c>
      <c r="T123" s="78"/>
      <c r="U123" s="78"/>
      <c r="V123" s="78"/>
      <c r="W123" s="60"/>
      <c r="X123" s="52"/>
      <c r="Y123" s="78"/>
      <c r="Z123" s="78"/>
      <c r="AA123" s="78"/>
      <c r="AB123" s="78"/>
      <c r="AC123" s="78"/>
      <c r="AD123" s="78"/>
    </row>
    <row r="124" spans="1:30" ht="12.5" x14ac:dyDescent="0.25">
      <c r="A124" s="78" t="s">
        <v>236</v>
      </c>
      <c r="B124" s="78" t="s">
        <v>214</v>
      </c>
      <c r="C124" s="78">
        <v>60</v>
      </c>
      <c r="D124" s="78">
        <v>66</v>
      </c>
      <c r="E124" s="10">
        <f t="shared" si="19"/>
        <v>63</v>
      </c>
      <c r="F124" s="78">
        <v>34</v>
      </c>
      <c r="G124" s="78">
        <v>64</v>
      </c>
      <c r="H124" s="10">
        <f t="shared" si="20"/>
        <v>49</v>
      </c>
      <c r="I124" s="78"/>
      <c r="J124" s="78"/>
      <c r="K124" s="10">
        <v>214395</v>
      </c>
      <c r="L124" s="81">
        <v>650</v>
      </c>
      <c r="M124" s="10">
        <f t="shared" si="21"/>
        <v>329.83846153846156</v>
      </c>
      <c r="N124" s="109">
        <v>5845732</v>
      </c>
      <c r="O124" s="109">
        <v>13300000</v>
      </c>
      <c r="P124" s="10">
        <v>19145732</v>
      </c>
      <c r="Q124" s="31">
        <v>8</v>
      </c>
      <c r="R124" s="1">
        <f t="shared" si="22"/>
        <v>2.3932164999999999</v>
      </c>
      <c r="S124" s="1">
        <f t="shared" si="23"/>
        <v>2.6799375E-2</v>
      </c>
      <c r="T124" s="78"/>
      <c r="U124" s="78"/>
      <c r="V124" s="78"/>
      <c r="W124" s="60"/>
      <c r="X124" s="52"/>
      <c r="Y124" s="78"/>
      <c r="Z124" s="78"/>
      <c r="AA124" s="78"/>
      <c r="AB124" s="78"/>
      <c r="AC124" s="78"/>
      <c r="AD124" s="78"/>
    </row>
    <row r="125" spans="1:30" ht="12.5" x14ac:dyDescent="0.25">
      <c r="A125" s="78" t="s">
        <v>237</v>
      </c>
      <c r="B125" s="78" t="s">
        <v>72</v>
      </c>
      <c r="C125" s="65">
        <v>38</v>
      </c>
      <c r="D125" s="65">
        <v>39</v>
      </c>
      <c r="E125" s="10">
        <f t="shared" si="19"/>
        <v>38.5</v>
      </c>
      <c r="F125" s="65">
        <v>48</v>
      </c>
      <c r="G125" s="78">
        <v>67</v>
      </c>
      <c r="H125" s="10">
        <f t="shared" si="20"/>
        <v>57.5</v>
      </c>
      <c r="I125" s="78"/>
      <c r="J125" s="78"/>
      <c r="K125" s="10">
        <v>5345250</v>
      </c>
      <c r="L125" s="81">
        <v>2188</v>
      </c>
      <c r="M125" s="10">
        <f t="shared" si="21"/>
        <v>2442.9844606946986</v>
      </c>
      <c r="N125" s="109">
        <v>10895295</v>
      </c>
      <c r="O125" s="109">
        <v>7179244</v>
      </c>
      <c r="P125" s="10">
        <v>18074539</v>
      </c>
      <c r="Q125" s="31" t="s">
        <v>67</v>
      </c>
      <c r="R125" s="1"/>
      <c r="S125" s="1"/>
      <c r="T125" s="78"/>
      <c r="U125" s="78"/>
      <c r="V125" s="78"/>
      <c r="W125" s="60"/>
      <c r="X125" s="52"/>
      <c r="Y125" s="78"/>
      <c r="Z125" s="78"/>
      <c r="AA125" s="78"/>
      <c r="AB125" s="78"/>
      <c r="AC125" s="78"/>
      <c r="AD125" s="78"/>
    </row>
    <row r="126" spans="1:30" ht="12.5" x14ac:dyDescent="0.25">
      <c r="A126" s="78" t="s">
        <v>238</v>
      </c>
      <c r="B126" s="78" t="s">
        <v>205</v>
      </c>
      <c r="C126" s="78">
        <v>38</v>
      </c>
      <c r="D126" s="78">
        <v>48</v>
      </c>
      <c r="E126" s="10">
        <f t="shared" si="19"/>
        <v>43</v>
      </c>
      <c r="F126" s="78">
        <v>34</v>
      </c>
      <c r="G126" s="78">
        <v>62</v>
      </c>
      <c r="H126" s="10">
        <f t="shared" si="20"/>
        <v>48</v>
      </c>
      <c r="I126" s="78"/>
      <c r="J126" s="78"/>
      <c r="K126" s="10">
        <v>6154984</v>
      </c>
      <c r="L126" s="81">
        <v>2161</v>
      </c>
      <c r="M126" s="10">
        <f t="shared" si="21"/>
        <v>2848.2110134197133</v>
      </c>
      <c r="N126" s="109">
        <v>18007317</v>
      </c>
      <c r="O126" s="109" t="s">
        <v>102</v>
      </c>
      <c r="P126" s="10">
        <v>18007317</v>
      </c>
      <c r="Q126" s="31">
        <v>13</v>
      </c>
      <c r="R126" s="1">
        <f>SUM(((P126/1000000)/Q126))</f>
        <v>1.3851782307692309</v>
      </c>
      <c r="S126" s="1">
        <f>SUM((K126/1000000))/Q126</f>
        <v>0.47346030769230768</v>
      </c>
      <c r="T126" s="78"/>
      <c r="U126" s="78"/>
      <c r="V126" s="78"/>
      <c r="W126" s="60"/>
      <c r="X126" s="52"/>
      <c r="Y126" s="78"/>
      <c r="Z126" s="78"/>
      <c r="AA126" s="78"/>
      <c r="AB126" s="78"/>
      <c r="AC126" s="78"/>
      <c r="AD126" s="78"/>
    </row>
    <row r="127" spans="1:30" ht="12.5" x14ac:dyDescent="0.25">
      <c r="A127" s="78" t="s">
        <v>239</v>
      </c>
      <c r="B127" s="78" t="s">
        <v>152</v>
      </c>
      <c r="C127" s="78">
        <v>94</v>
      </c>
      <c r="D127" s="78">
        <v>85</v>
      </c>
      <c r="E127" s="10">
        <f t="shared" si="19"/>
        <v>89.5</v>
      </c>
      <c r="F127" s="78">
        <v>92</v>
      </c>
      <c r="G127" s="78">
        <v>78</v>
      </c>
      <c r="H127" s="10">
        <f t="shared" si="20"/>
        <v>85</v>
      </c>
      <c r="I127" s="78"/>
      <c r="J127" s="78"/>
      <c r="K127" s="10">
        <v>386291</v>
      </c>
      <c r="L127" s="81">
        <v>1086</v>
      </c>
      <c r="M127" s="10">
        <f t="shared" si="21"/>
        <v>355.70073664825048</v>
      </c>
      <c r="N127" s="109">
        <v>16101339</v>
      </c>
      <c r="O127" s="109">
        <v>924654</v>
      </c>
      <c r="P127" s="10">
        <v>17025993</v>
      </c>
      <c r="Q127" s="31">
        <v>1</v>
      </c>
      <c r="R127" s="1">
        <f>SUM(((P127/1000000)/Q127))</f>
        <v>17.025993</v>
      </c>
      <c r="S127" s="1">
        <f>SUM((K127/1000000))/Q127</f>
        <v>0.386291</v>
      </c>
      <c r="T127" s="78"/>
      <c r="U127" s="78"/>
      <c r="V127" s="78"/>
      <c r="W127" s="60"/>
      <c r="X127" s="52"/>
      <c r="Y127" s="78"/>
      <c r="Z127" s="78"/>
      <c r="AA127" s="78"/>
      <c r="AB127" s="78"/>
      <c r="AC127" s="78"/>
      <c r="AD127" s="78"/>
    </row>
    <row r="128" spans="1:30" ht="12.5" x14ac:dyDescent="0.25">
      <c r="A128" s="78" t="s">
        <v>240</v>
      </c>
      <c r="B128" s="78" t="s">
        <v>179</v>
      </c>
      <c r="C128" s="65">
        <v>6</v>
      </c>
      <c r="D128" s="65">
        <v>29</v>
      </c>
      <c r="E128" s="10">
        <f t="shared" si="19"/>
        <v>17.5</v>
      </c>
      <c r="F128" s="65">
        <v>52</v>
      </c>
      <c r="G128" s="78">
        <v>27</v>
      </c>
      <c r="H128" s="10">
        <f t="shared" si="20"/>
        <v>39.5</v>
      </c>
      <c r="I128" s="78"/>
      <c r="J128" s="78"/>
      <c r="K128" s="10">
        <v>4603177</v>
      </c>
      <c r="L128" s="81">
        <v>2008</v>
      </c>
      <c r="M128" s="10">
        <f t="shared" si="21"/>
        <v>2292.4188247011953</v>
      </c>
      <c r="N128" s="109">
        <v>8888355</v>
      </c>
      <c r="O128" s="109">
        <v>7661122</v>
      </c>
      <c r="P128" s="10">
        <v>16549477</v>
      </c>
      <c r="Q128" s="31">
        <v>20</v>
      </c>
      <c r="R128" s="1">
        <f>SUM(((P128/1000000)/Q128))</f>
        <v>0.82747384999999996</v>
      </c>
      <c r="S128" s="1">
        <f>SUM((K128/1000000))/Q128</f>
        <v>0.23015884999999997</v>
      </c>
      <c r="T128" s="78"/>
      <c r="U128" s="78"/>
      <c r="V128" s="78"/>
      <c r="W128" s="60"/>
      <c r="X128" s="52"/>
      <c r="Y128" s="78"/>
      <c r="Z128" s="78"/>
      <c r="AA128" s="78"/>
      <c r="AB128" s="78"/>
      <c r="AC128" s="78"/>
      <c r="AD128" s="78"/>
    </row>
    <row r="129" spans="1:30" ht="12.5" x14ac:dyDescent="0.25">
      <c r="A129" s="78" t="s">
        <v>241</v>
      </c>
      <c r="B129" s="78" t="s">
        <v>75</v>
      </c>
      <c r="C129" s="65">
        <v>16</v>
      </c>
      <c r="D129" s="65">
        <v>35</v>
      </c>
      <c r="E129" s="10">
        <f t="shared" si="19"/>
        <v>25.5</v>
      </c>
      <c r="F129" s="65">
        <v>27</v>
      </c>
      <c r="G129" s="78">
        <v>29</v>
      </c>
      <c r="H129" s="10">
        <f t="shared" si="20"/>
        <v>28</v>
      </c>
      <c r="I129" s="78"/>
      <c r="J129" s="78"/>
      <c r="K129" s="10">
        <v>7728354</v>
      </c>
      <c r="L129" s="81">
        <v>2700</v>
      </c>
      <c r="M129" s="10">
        <f t="shared" si="21"/>
        <v>2862.3533333333335</v>
      </c>
      <c r="N129" s="109">
        <v>15179302</v>
      </c>
      <c r="O129" s="109" t="s">
        <v>102</v>
      </c>
      <c r="P129" s="10">
        <v>15179302</v>
      </c>
      <c r="Q129" s="31">
        <v>5</v>
      </c>
      <c r="R129" s="1">
        <f>SUM(((P129/1000000)/Q129))</f>
        <v>3.0358603999999998</v>
      </c>
      <c r="S129" s="1">
        <f>SUM((K129/1000000))/Q129</f>
        <v>1.5456708000000001</v>
      </c>
      <c r="T129" s="78"/>
      <c r="U129" s="78"/>
      <c r="V129" s="78"/>
      <c r="W129" s="60"/>
      <c r="X129" s="52"/>
      <c r="Y129" s="78"/>
      <c r="Z129" s="78"/>
      <c r="AA129" s="78"/>
      <c r="AB129" s="78"/>
      <c r="AC129" s="78"/>
      <c r="AD129" s="78"/>
    </row>
    <row r="130" spans="1:30" ht="23" x14ac:dyDescent="0.25">
      <c r="A130" s="78" t="s">
        <v>242</v>
      </c>
      <c r="B130" s="78" t="s">
        <v>194</v>
      </c>
      <c r="C130" s="65">
        <v>29</v>
      </c>
      <c r="D130" s="65">
        <v>41</v>
      </c>
      <c r="E130" s="10">
        <f t="shared" si="19"/>
        <v>35</v>
      </c>
      <c r="F130" s="65">
        <v>39</v>
      </c>
      <c r="G130" s="78">
        <v>61</v>
      </c>
      <c r="H130" s="10">
        <f t="shared" si="20"/>
        <v>50</v>
      </c>
      <c r="I130" s="78"/>
      <c r="J130" s="78"/>
      <c r="K130" s="10">
        <v>3837183</v>
      </c>
      <c r="L130" s="81">
        <v>2538</v>
      </c>
      <c r="M130" s="10">
        <f t="shared" si="21"/>
        <v>1511.8924349881797</v>
      </c>
      <c r="N130" s="109">
        <v>8008161</v>
      </c>
      <c r="O130" s="109">
        <v>7000000</v>
      </c>
      <c r="P130" s="10">
        <v>15008161</v>
      </c>
      <c r="Q130" s="31">
        <v>12</v>
      </c>
      <c r="R130" s="78"/>
      <c r="S130" s="78"/>
      <c r="T130" s="78"/>
      <c r="U130" s="78"/>
      <c r="V130" s="78"/>
      <c r="W130" s="60"/>
      <c r="X130" s="52"/>
      <c r="Y130" s="78" t="s">
        <v>243</v>
      </c>
      <c r="Z130" s="78"/>
      <c r="AA130" s="78"/>
      <c r="AB130" s="78"/>
      <c r="AC130" s="78"/>
      <c r="AD130" s="78"/>
    </row>
    <row r="131" spans="1:30" ht="12.5" x14ac:dyDescent="0.25">
      <c r="A131" s="78" t="s">
        <v>244</v>
      </c>
      <c r="B131" s="78" t="s">
        <v>177</v>
      </c>
      <c r="C131" s="65">
        <v>4</v>
      </c>
      <c r="D131" s="65">
        <v>32</v>
      </c>
      <c r="E131" s="10">
        <f t="shared" si="19"/>
        <v>18</v>
      </c>
      <c r="F131" s="65" t="s">
        <v>67</v>
      </c>
      <c r="G131" s="78">
        <v>34</v>
      </c>
      <c r="H131" s="10">
        <f t="shared" si="20"/>
        <v>34</v>
      </c>
      <c r="I131" s="78"/>
      <c r="J131" s="78"/>
      <c r="K131" s="10">
        <v>3528376</v>
      </c>
      <c r="L131" s="81">
        <v>2459</v>
      </c>
      <c r="M131" s="10">
        <f t="shared" si="21"/>
        <v>1434.8824725498171</v>
      </c>
      <c r="N131" s="109">
        <v>7385015</v>
      </c>
      <c r="O131" s="109">
        <v>6400000</v>
      </c>
      <c r="P131" s="10">
        <v>13785015</v>
      </c>
      <c r="Q131" s="31">
        <v>35</v>
      </c>
      <c r="R131" s="1">
        <f>SUM(((P131/1000000)/Q131))</f>
        <v>0.39385757142857142</v>
      </c>
      <c r="S131" s="1">
        <f>SUM((K131/1000000))/Q131</f>
        <v>0.10081074285714287</v>
      </c>
      <c r="T131" s="78"/>
      <c r="U131" s="78"/>
      <c r="V131" s="78"/>
      <c r="W131" s="60"/>
      <c r="X131" s="52"/>
      <c r="Y131" s="78"/>
      <c r="Z131" s="78"/>
      <c r="AA131" s="78"/>
      <c r="AB131" s="78"/>
      <c r="AC131" s="78"/>
      <c r="AD131" s="78"/>
    </row>
    <row r="132" spans="1:30" ht="12.5" x14ac:dyDescent="0.25">
      <c r="A132" s="78" t="s">
        <v>245</v>
      </c>
      <c r="B132" s="78" t="s">
        <v>99</v>
      </c>
      <c r="C132" s="78">
        <v>47</v>
      </c>
      <c r="D132" s="78">
        <v>55</v>
      </c>
      <c r="E132" s="10">
        <f t="shared" ref="E132:E163" si="24">AVERAGE(C132:D132)</f>
        <v>51</v>
      </c>
      <c r="F132" s="78">
        <v>38</v>
      </c>
      <c r="G132" s="78">
        <v>49</v>
      </c>
      <c r="H132" s="10">
        <f t="shared" ref="H132:H163" si="25">AVERAGE(F132:G132)</f>
        <v>43.5</v>
      </c>
      <c r="I132" s="78"/>
      <c r="J132" s="78"/>
      <c r="K132" s="10">
        <v>97328</v>
      </c>
      <c r="L132" s="81">
        <v>99</v>
      </c>
      <c r="M132" s="10">
        <f t="shared" ref="M132:M163" si="26">SUM((K132/L132))</f>
        <v>983.11111111111109</v>
      </c>
      <c r="N132" s="109">
        <v>1368119</v>
      </c>
      <c r="O132" s="109">
        <v>10356000</v>
      </c>
      <c r="P132" s="10">
        <v>11724119</v>
      </c>
      <c r="Q132" s="31" t="s">
        <v>67</v>
      </c>
      <c r="R132" s="78"/>
      <c r="S132" s="78"/>
      <c r="T132" s="78"/>
      <c r="U132" s="78"/>
      <c r="V132" s="78"/>
      <c r="W132" s="60"/>
      <c r="X132" s="52" t="s">
        <v>246</v>
      </c>
      <c r="Y132" s="78"/>
      <c r="Z132" s="78"/>
      <c r="AA132" s="78"/>
      <c r="AB132" s="78"/>
      <c r="AC132" s="78"/>
      <c r="AD132" s="78"/>
    </row>
    <row r="133" spans="1:30" ht="12.5" x14ac:dyDescent="0.25">
      <c r="A133" s="78" t="s">
        <v>247</v>
      </c>
      <c r="B133" s="78" t="s">
        <v>121</v>
      </c>
      <c r="C133" s="78">
        <v>92</v>
      </c>
      <c r="D133" s="78">
        <v>86</v>
      </c>
      <c r="E133" s="10">
        <f t="shared" si="24"/>
        <v>89</v>
      </c>
      <c r="F133" s="78">
        <v>86</v>
      </c>
      <c r="G133" s="78">
        <v>80</v>
      </c>
      <c r="H133" s="10">
        <f t="shared" si="25"/>
        <v>83</v>
      </c>
      <c r="I133" s="78"/>
      <c r="J133" s="78"/>
      <c r="K133" s="10">
        <v>140401</v>
      </c>
      <c r="L133" s="81">
        <v>968</v>
      </c>
      <c r="M133" s="10">
        <f t="shared" si="26"/>
        <v>145.04235537190084</v>
      </c>
      <c r="N133" s="109">
        <v>11720400</v>
      </c>
      <c r="O133" s="109" t="s">
        <v>102</v>
      </c>
      <c r="P133" s="109">
        <v>11720400</v>
      </c>
      <c r="Q133" s="31">
        <v>12</v>
      </c>
      <c r="R133" s="1">
        <f>SUM(((P133/1000000)/Q133))</f>
        <v>0.97670000000000001</v>
      </c>
      <c r="S133" s="1">
        <f>SUM((K133/1000000))/Q133</f>
        <v>1.1700083333333333E-2</v>
      </c>
      <c r="T133" s="78"/>
      <c r="U133" s="78"/>
      <c r="V133" s="78"/>
      <c r="W133" s="60"/>
      <c r="X133" s="52"/>
      <c r="Y133" s="78"/>
      <c r="Z133" s="78"/>
      <c r="AA133" s="78"/>
      <c r="AB133" s="78"/>
      <c r="AC133" s="78"/>
      <c r="AD133" s="78"/>
    </row>
    <row r="134" spans="1:30" ht="12.5" x14ac:dyDescent="0.25">
      <c r="A134" s="78" t="s">
        <v>248</v>
      </c>
      <c r="B134" s="78" t="s">
        <v>177</v>
      </c>
      <c r="C134" s="65">
        <v>52</v>
      </c>
      <c r="D134" s="65">
        <v>63</v>
      </c>
      <c r="E134" s="10">
        <f t="shared" si="24"/>
        <v>57.5</v>
      </c>
      <c r="F134" s="65">
        <v>53</v>
      </c>
      <c r="G134" s="78">
        <v>73</v>
      </c>
      <c r="H134" s="10">
        <f t="shared" si="25"/>
        <v>63</v>
      </c>
      <c r="I134" s="78"/>
      <c r="J134" s="78"/>
      <c r="K134" s="10">
        <v>5220288</v>
      </c>
      <c r="L134" s="81">
        <v>2101</v>
      </c>
      <c r="M134" s="10">
        <f t="shared" si="26"/>
        <v>2484.6682532127556</v>
      </c>
      <c r="N134" s="109">
        <v>11308901</v>
      </c>
      <c r="O134" s="109" t="s">
        <v>102</v>
      </c>
      <c r="P134" s="10">
        <v>11330849</v>
      </c>
      <c r="Q134" s="31">
        <v>22</v>
      </c>
      <c r="R134" s="1">
        <f>SUM(((P134/1000000)/Q134))</f>
        <v>0.51503859090909099</v>
      </c>
      <c r="S134" s="1">
        <f>SUM((K134/1000000))/Q134</f>
        <v>0.23728581818181818</v>
      </c>
      <c r="T134" s="78"/>
      <c r="U134" s="78"/>
      <c r="V134" s="78"/>
      <c r="W134" s="60"/>
      <c r="X134" s="52"/>
      <c r="Y134" s="78"/>
      <c r="Z134" s="78"/>
      <c r="AA134" s="78"/>
      <c r="AB134" s="78"/>
      <c r="AC134" s="78"/>
      <c r="AD134" s="78"/>
    </row>
    <row r="135" spans="1:30" ht="12.5" x14ac:dyDescent="0.25">
      <c r="A135" s="78" t="s">
        <v>249</v>
      </c>
      <c r="B135" s="78" t="s">
        <v>99</v>
      </c>
      <c r="C135" s="78">
        <v>98</v>
      </c>
      <c r="D135" s="78">
        <v>94</v>
      </c>
      <c r="E135" s="10">
        <f t="shared" si="24"/>
        <v>96</v>
      </c>
      <c r="F135" s="78">
        <v>82</v>
      </c>
      <c r="G135" s="78">
        <v>80</v>
      </c>
      <c r="H135" s="10">
        <f t="shared" si="25"/>
        <v>81</v>
      </c>
      <c r="I135" s="78"/>
      <c r="J135" s="78"/>
      <c r="K135" s="10">
        <v>246914</v>
      </c>
      <c r="L135" s="81">
        <v>897</v>
      </c>
      <c r="M135" s="10">
        <f t="shared" si="26"/>
        <v>275.26644370122631</v>
      </c>
      <c r="N135" s="109">
        <v>8114627</v>
      </c>
      <c r="O135" s="109">
        <v>3061842</v>
      </c>
      <c r="P135" s="10">
        <v>11176469</v>
      </c>
      <c r="Q135" s="31">
        <v>3</v>
      </c>
      <c r="R135" s="1">
        <f>SUM(((P135/1000000)/Q135))</f>
        <v>3.7254896666666668</v>
      </c>
      <c r="S135" s="1">
        <f>SUM((K135/1000000))/Q135</f>
        <v>8.2304666666666665E-2</v>
      </c>
      <c r="T135" s="78"/>
      <c r="U135" s="78"/>
      <c r="V135" s="78"/>
      <c r="W135" s="60"/>
      <c r="X135" s="52"/>
      <c r="Y135" s="78"/>
      <c r="Z135" s="78"/>
      <c r="AA135" s="78"/>
      <c r="AB135" s="78"/>
      <c r="AC135" s="78"/>
      <c r="AD135" s="78"/>
    </row>
    <row r="136" spans="1:30" ht="12.5" x14ac:dyDescent="0.25">
      <c r="A136" s="78" t="s">
        <v>250</v>
      </c>
      <c r="B136" s="78" t="s">
        <v>90</v>
      </c>
      <c r="C136" s="65">
        <v>2</v>
      </c>
      <c r="D136" s="65">
        <v>23</v>
      </c>
      <c r="E136" s="10">
        <f t="shared" si="24"/>
        <v>12.5</v>
      </c>
      <c r="F136" s="65">
        <v>36</v>
      </c>
      <c r="G136" s="78">
        <v>41</v>
      </c>
      <c r="H136" s="10">
        <f t="shared" si="25"/>
        <v>38.5</v>
      </c>
      <c r="I136" s="78"/>
      <c r="J136" s="78"/>
      <c r="K136" s="10">
        <v>4503892</v>
      </c>
      <c r="L136" s="81">
        <v>2135</v>
      </c>
      <c r="M136" s="10">
        <f t="shared" si="26"/>
        <v>2109.551288056206</v>
      </c>
      <c r="N136" s="109">
        <v>10501938</v>
      </c>
      <c r="O136" s="109" t="s">
        <v>102</v>
      </c>
      <c r="P136" s="10">
        <v>10501938</v>
      </c>
      <c r="Q136" s="31">
        <v>18</v>
      </c>
      <c r="R136" s="1">
        <f>SUM(((P136/1000000)/Q136))</f>
        <v>0.5834410000000001</v>
      </c>
      <c r="S136" s="1">
        <f>SUM((K136/1000000))/Q136</f>
        <v>0.25021622222222217</v>
      </c>
      <c r="T136" s="78"/>
      <c r="U136" s="78"/>
      <c r="V136" s="78"/>
      <c r="W136" s="60"/>
      <c r="X136" s="52"/>
      <c r="Y136" s="78"/>
      <c r="Z136" s="78"/>
      <c r="AA136" s="78"/>
      <c r="AB136" s="78"/>
      <c r="AC136" s="78"/>
      <c r="AD136" s="78"/>
    </row>
    <row r="137" spans="1:30" ht="12.5" x14ac:dyDescent="0.25">
      <c r="A137" s="78" t="s">
        <v>251</v>
      </c>
      <c r="B137" s="78" t="s">
        <v>90</v>
      </c>
      <c r="C137" s="65">
        <v>46</v>
      </c>
      <c r="D137" s="65">
        <v>48</v>
      </c>
      <c r="E137" s="10">
        <f t="shared" si="24"/>
        <v>47</v>
      </c>
      <c r="F137" s="65">
        <v>41</v>
      </c>
      <c r="G137" s="78">
        <v>55</v>
      </c>
      <c r="H137" s="10">
        <f t="shared" si="25"/>
        <v>48</v>
      </c>
      <c r="I137" s="78"/>
      <c r="J137" s="78"/>
      <c r="K137" s="10">
        <v>4548201</v>
      </c>
      <c r="L137" s="81">
        <v>2404</v>
      </c>
      <c r="M137" s="10">
        <f t="shared" si="26"/>
        <v>1891.9305324459235</v>
      </c>
      <c r="N137" s="109">
        <v>9489829</v>
      </c>
      <c r="O137" s="109" t="s">
        <v>102</v>
      </c>
      <c r="P137" s="10">
        <v>9489829</v>
      </c>
      <c r="Q137" s="31" t="s">
        <v>67</v>
      </c>
      <c r="R137" s="78"/>
      <c r="S137" s="78"/>
      <c r="T137" s="78"/>
      <c r="U137" s="78"/>
      <c r="V137" s="78"/>
      <c r="W137" s="60"/>
      <c r="X137" s="52"/>
      <c r="Y137" s="78"/>
      <c r="Z137" s="78"/>
      <c r="AA137" s="78"/>
      <c r="AB137" s="78"/>
      <c r="AC137" s="78"/>
      <c r="AD137" s="78"/>
    </row>
    <row r="138" spans="1:30" ht="12.5" x14ac:dyDescent="0.25">
      <c r="A138" s="78" t="s">
        <v>252</v>
      </c>
      <c r="B138" s="78" t="s">
        <v>93</v>
      </c>
      <c r="C138" s="65">
        <v>48</v>
      </c>
      <c r="D138" s="65">
        <v>48</v>
      </c>
      <c r="E138" s="10">
        <f t="shared" si="24"/>
        <v>48</v>
      </c>
      <c r="F138" s="65">
        <v>57</v>
      </c>
      <c r="G138" s="78">
        <v>59</v>
      </c>
      <c r="H138" s="10">
        <f t="shared" si="25"/>
        <v>58</v>
      </c>
      <c r="I138" s="78"/>
      <c r="J138" s="78"/>
      <c r="K138" s="10">
        <v>3669530</v>
      </c>
      <c r="L138" s="81">
        <v>1525</v>
      </c>
      <c r="M138" s="10">
        <f t="shared" si="26"/>
        <v>2406.249180327869</v>
      </c>
      <c r="N138" s="109">
        <v>7018189</v>
      </c>
      <c r="O138" s="109">
        <v>435996</v>
      </c>
      <c r="P138" s="10">
        <v>7454185</v>
      </c>
      <c r="Q138" s="31">
        <v>17.5</v>
      </c>
      <c r="R138" s="1">
        <f>SUM(((P138/1000000)/Q138))</f>
        <v>0.42595342857142854</v>
      </c>
      <c r="S138" s="1">
        <f>SUM((K138/1000000))/Q138</f>
        <v>0.20968742857142858</v>
      </c>
      <c r="T138" s="78"/>
      <c r="U138" s="78"/>
      <c r="V138" s="78"/>
      <c r="W138" s="60"/>
      <c r="X138" s="52"/>
      <c r="Y138" s="78"/>
      <c r="Z138" s="78"/>
      <c r="AA138" s="78"/>
      <c r="AB138" s="78"/>
      <c r="AC138" s="78"/>
      <c r="AD138" s="78"/>
    </row>
    <row r="139" spans="1:30" ht="12.5" x14ac:dyDescent="0.25">
      <c r="A139" s="78" t="s">
        <v>253</v>
      </c>
      <c r="B139" s="78" t="s">
        <v>254</v>
      </c>
      <c r="C139" s="78">
        <v>90</v>
      </c>
      <c r="D139" s="78">
        <v>88</v>
      </c>
      <c r="E139" s="10">
        <f t="shared" si="24"/>
        <v>89</v>
      </c>
      <c r="F139" s="78">
        <v>87</v>
      </c>
      <c r="G139" s="78">
        <v>82</v>
      </c>
      <c r="H139" s="10">
        <f t="shared" si="25"/>
        <v>84.5</v>
      </c>
      <c r="I139" s="78"/>
      <c r="J139" s="78"/>
      <c r="K139" s="10">
        <v>100316</v>
      </c>
      <c r="L139" s="81">
        <v>142</v>
      </c>
      <c r="M139" s="10">
        <f t="shared" si="26"/>
        <v>706.45070422535207</v>
      </c>
      <c r="N139" s="109">
        <v>2162243</v>
      </c>
      <c r="O139" s="109">
        <v>5180019</v>
      </c>
      <c r="P139" s="10">
        <v>7370529</v>
      </c>
      <c r="Q139" s="31">
        <v>5.5</v>
      </c>
      <c r="R139" s="1">
        <f>SUM(((P139/1000000)/Q139))</f>
        <v>1.3400961818181818</v>
      </c>
      <c r="S139" s="1">
        <f>SUM((K139/1000000))/Q139</f>
        <v>1.8239272727272729E-2</v>
      </c>
      <c r="T139" s="78"/>
      <c r="U139" s="78"/>
      <c r="V139" s="78"/>
      <c r="W139" s="60"/>
      <c r="X139" s="52"/>
      <c r="Y139" s="78"/>
      <c r="Z139" s="78"/>
      <c r="AA139" s="78"/>
      <c r="AB139" s="78"/>
      <c r="AC139" s="78"/>
      <c r="AD139" s="78"/>
    </row>
    <row r="140" spans="1:30" ht="12.5" x14ac:dyDescent="0.25">
      <c r="A140" s="78" t="s">
        <v>255</v>
      </c>
      <c r="B140" s="78" t="s">
        <v>152</v>
      </c>
      <c r="C140" s="78">
        <v>64</v>
      </c>
      <c r="D140" s="78">
        <v>57</v>
      </c>
      <c r="E140" s="10">
        <f t="shared" si="24"/>
        <v>60.5</v>
      </c>
      <c r="F140" s="78">
        <v>71</v>
      </c>
      <c r="G140" s="78">
        <v>82</v>
      </c>
      <c r="H140" s="10">
        <f t="shared" si="25"/>
        <v>76.5</v>
      </c>
      <c r="I140" s="78"/>
      <c r="J140" s="78"/>
      <c r="K140" s="10">
        <v>25728</v>
      </c>
      <c r="L140" s="81">
        <v>91</v>
      </c>
      <c r="M140" s="10">
        <f t="shared" si="26"/>
        <v>282.72527472527474</v>
      </c>
      <c r="N140" s="109">
        <v>1702668</v>
      </c>
      <c r="O140" s="109">
        <v>5338686</v>
      </c>
      <c r="P140" s="10">
        <v>7041354</v>
      </c>
      <c r="Q140" s="31" t="s">
        <v>67</v>
      </c>
      <c r="R140" s="78"/>
      <c r="S140" s="78"/>
      <c r="T140" s="78"/>
      <c r="U140" s="78"/>
      <c r="V140" s="78"/>
      <c r="W140" s="60"/>
      <c r="X140" s="52" t="s">
        <v>246</v>
      </c>
      <c r="Y140" s="78"/>
      <c r="Z140" s="78"/>
      <c r="AA140" s="78"/>
      <c r="AB140" s="78"/>
      <c r="AC140" s="78"/>
      <c r="AD140" s="78"/>
    </row>
    <row r="141" spans="1:30" ht="12.5" x14ac:dyDescent="0.25">
      <c r="A141" s="78" t="s">
        <v>256</v>
      </c>
      <c r="B141" s="78" t="s">
        <v>214</v>
      </c>
      <c r="C141" s="78">
        <v>92</v>
      </c>
      <c r="D141" s="78">
        <v>82</v>
      </c>
      <c r="E141" s="10">
        <f t="shared" si="24"/>
        <v>87</v>
      </c>
      <c r="F141" s="78" t="s">
        <v>67</v>
      </c>
      <c r="G141" s="78">
        <v>80</v>
      </c>
      <c r="H141" s="10">
        <f t="shared" si="25"/>
        <v>80</v>
      </c>
      <c r="I141" s="78"/>
      <c r="J141" s="78"/>
      <c r="K141" s="10">
        <v>197415</v>
      </c>
      <c r="L141" s="81">
        <v>770</v>
      </c>
      <c r="M141" s="10">
        <f t="shared" si="26"/>
        <v>256.38311688311688</v>
      </c>
      <c r="N141" s="109">
        <v>6854611</v>
      </c>
      <c r="O141" s="109" t="s">
        <v>102</v>
      </c>
      <c r="P141" s="10">
        <v>6854611</v>
      </c>
      <c r="Q141" s="31">
        <v>2.5</v>
      </c>
      <c r="R141" s="1">
        <f>SUM(((P141/1000000)/Q141))</f>
        <v>2.7418444000000002</v>
      </c>
      <c r="S141" s="1">
        <f>SUM((K141/1000000))/Q141</f>
        <v>7.8966000000000008E-2</v>
      </c>
      <c r="T141" s="78"/>
      <c r="U141" s="78"/>
      <c r="V141" s="78"/>
      <c r="W141" s="60"/>
      <c r="X141" s="52"/>
      <c r="Y141" s="78"/>
      <c r="Z141" s="78"/>
      <c r="AA141" s="78"/>
      <c r="AB141" s="78"/>
      <c r="AC141" s="78"/>
      <c r="AD141" s="78"/>
    </row>
    <row r="142" spans="1:30" ht="12.5" x14ac:dyDescent="0.25">
      <c r="A142" s="78" t="s">
        <v>257</v>
      </c>
      <c r="B142" s="78" t="s">
        <v>258</v>
      </c>
      <c r="C142" s="78">
        <v>93</v>
      </c>
      <c r="D142" s="78">
        <v>87</v>
      </c>
      <c r="E142" s="10">
        <f t="shared" si="24"/>
        <v>90</v>
      </c>
      <c r="F142" s="78">
        <v>66</v>
      </c>
      <c r="G142" s="78">
        <v>63</v>
      </c>
      <c r="H142" s="10">
        <f t="shared" si="25"/>
        <v>64.5</v>
      </c>
      <c r="I142" s="78"/>
      <c r="J142" s="78"/>
      <c r="K142" s="10">
        <v>93583</v>
      </c>
      <c r="L142" s="81">
        <v>483</v>
      </c>
      <c r="M142" s="10">
        <f t="shared" si="26"/>
        <v>193.75362318840581</v>
      </c>
      <c r="N142" s="109">
        <v>6223289</v>
      </c>
      <c r="O142" s="109" t="s">
        <v>102</v>
      </c>
      <c r="P142" s="10">
        <v>6262942</v>
      </c>
      <c r="Q142" s="31">
        <v>8.5</v>
      </c>
      <c r="R142" s="1">
        <f>SUM(((P142/1000000)/Q142))</f>
        <v>0.73681670588235293</v>
      </c>
      <c r="S142" s="1">
        <f>SUM((K142/1000000))/Q142</f>
        <v>1.1009764705882353E-2</v>
      </c>
      <c r="T142" s="78"/>
      <c r="U142" s="78"/>
      <c r="V142" s="78"/>
      <c r="W142" s="60"/>
      <c r="X142" s="52"/>
      <c r="Y142" s="78"/>
      <c r="Z142" s="78"/>
      <c r="AA142" s="78"/>
      <c r="AB142" s="78"/>
      <c r="AC142" s="78"/>
      <c r="AD142" s="78"/>
    </row>
    <row r="143" spans="1:30" ht="12.5" x14ac:dyDescent="0.25">
      <c r="A143" s="78" t="s">
        <v>259</v>
      </c>
      <c r="B143" s="78" t="s">
        <v>205</v>
      </c>
      <c r="C143" s="78">
        <v>42</v>
      </c>
      <c r="D143" s="78">
        <v>51</v>
      </c>
      <c r="E143" s="10">
        <f t="shared" si="24"/>
        <v>46.5</v>
      </c>
      <c r="F143" s="78">
        <v>33</v>
      </c>
      <c r="G143" s="78">
        <v>56</v>
      </c>
      <c r="H143" s="10">
        <f t="shared" si="25"/>
        <v>44.5</v>
      </c>
      <c r="I143" s="78"/>
      <c r="J143" s="78"/>
      <c r="K143" s="10">
        <v>2464931</v>
      </c>
      <c r="L143" s="81">
        <v>870</v>
      </c>
      <c r="M143" s="10">
        <f t="shared" si="26"/>
        <v>2833.2540229885058</v>
      </c>
      <c r="N143" s="109">
        <v>5750401</v>
      </c>
      <c r="O143" s="109" t="s">
        <v>102</v>
      </c>
      <c r="P143" s="10">
        <v>5750401</v>
      </c>
      <c r="Q143" s="31">
        <v>19</v>
      </c>
      <c r="R143" s="78"/>
      <c r="S143" s="78"/>
      <c r="T143" s="78"/>
      <c r="U143" s="78"/>
      <c r="V143" s="78"/>
      <c r="W143" s="60"/>
      <c r="X143" s="52"/>
      <c r="Y143" s="18" t="s">
        <v>260</v>
      </c>
      <c r="Z143" s="78"/>
      <c r="AA143" s="78"/>
      <c r="AB143" s="78"/>
      <c r="AC143" s="78"/>
      <c r="AD143" s="78"/>
    </row>
    <row r="144" spans="1:30" ht="12.5" x14ac:dyDescent="0.25">
      <c r="A144" s="78" t="s">
        <v>261</v>
      </c>
      <c r="B144" s="78" t="s">
        <v>99</v>
      </c>
      <c r="C144" s="78">
        <v>55</v>
      </c>
      <c r="D144" s="78">
        <v>57</v>
      </c>
      <c r="E144" s="10">
        <f t="shared" si="24"/>
        <v>56</v>
      </c>
      <c r="F144" s="78">
        <v>45</v>
      </c>
      <c r="G144" s="78">
        <v>57</v>
      </c>
      <c r="H144" s="10">
        <f t="shared" si="25"/>
        <v>51</v>
      </c>
      <c r="I144" s="78"/>
      <c r="J144" s="78"/>
      <c r="K144" s="10">
        <v>131718</v>
      </c>
      <c r="L144" s="81">
        <v>807</v>
      </c>
      <c r="M144" s="10">
        <f t="shared" si="26"/>
        <v>163.2193308550186</v>
      </c>
      <c r="N144" s="109">
        <v>5133027</v>
      </c>
      <c r="O144" s="109" t="s">
        <v>102</v>
      </c>
      <c r="P144" s="10">
        <v>5133027</v>
      </c>
      <c r="Q144" s="31">
        <v>2</v>
      </c>
      <c r="R144" s="1">
        <f>SUM(((P144/1000000)/Q144))</f>
        <v>2.5665135000000001</v>
      </c>
      <c r="S144" s="1">
        <f>SUM((K144/1000000))/Q144</f>
        <v>6.5859000000000001E-2</v>
      </c>
      <c r="T144" s="78"/>
      <c r="U144" s="78"/>
      <c r="V144" s="78"/>
      <c r="W144" s="60"/>
      <c r="X144" s="52"/>
      <c r="Y144" s="78"/>
      <c r="Z144" s="78"/>
      <c r="AA144" s="78"/>
      <c r="AB144" s="78"/>
      <c r="AC144" s="78"/>
      <c r="AD144" s="78"/>
    </row>
    <row r="145" spans="1:30" ht="12.5" x14ac:dyDescent="0.25">
      <c r="A145" s="78" t="s">
        <v>262</v>
      </c>
      <c r="B145" s="78" t="s">
        <v>72</v>
      </c>
      <c r="C145" s="78">
        <v>43</v>
      </c>
      <c r="D145" s="78">
        <v>49</v>
      </c>
      <c r="E145" s="10">
        <f t="shared" si="24"/>
        <v>46</v>
      </c>
      <c r="F145" s="78">
        <v>37</v>
      </c>
      <c r="G145" s="78">
        <v>44</v>
      </c>
      <c r="H145" s="10">
        <f t="shared" si="25"/>
        <v>40.5</v>
      </c>
      <c r="I145" s="78"/>
      <c r="J145" s="78"/>
      <c r="K145" s="10">
        <v>885382</v>
      </c>
      <c r="L145" s="81">
        <v>583</v>
      </c>
      <c r="M145" s="10">
        <f t="shared" si="26"/>
        <v>1518.6655231560892</v>
      </c>
      <c r="N145" s="109">
        <v>2193658</v>
      </c>
      <c r="O145" s="109">
        <v>2667364</v>
      </c>
      <c r="P145" s="10">
        <v>4861022</v>
      </c>
      <c r="Q145" s="31">
        <v>30</v>
      </c>
      <c r="R145" s="1">
        <f>SUM(((P145/1000000)/Q145))</f>
        <v>0.16203406666666667</v>
      </c>
      <c r="S145" s="1">
        <f>SUM((K145/1000000))/Q145</f>
        <v>2.9512733333333332E-2</v>
      </c>
      <c r="T145" s="78"/>
      <c r="U145" s="78"/>
      <c r="V145" s="78"/>
      <c r="W145" s="60"/>
      <c r="X145" s="52"/>
      <c r="Y145" s="78"/>
      <c r="Z145" s="78"/>
      <c r="AA145" s="78"/>
      <c r="AB145" s="78"/>
      <c r="AC145" s="78"/>
      <c r="AD145" s="78"/>
    </row>
    <row r="146" spans="1:30" ht="12.5" x14ac:dyDescent="0.25">
      <c r="A146" s="78" t="s">
        <v>263</v>
      </c>
      <c r="B146" s="78" t="s">
        <v>254</v>
      </c>
      <c r="C146" s="78">
        <v>93</v>
      </c>
      <c r="D146" s="78">
        <v>82</v>
      </c>
      <c r="E146" s="10">
        <f t="shared" si="24"/>
        <v>87.5</v>
      </c>
      <c r="F146" s="78">
        <v>78</v>
      </c>
      <c r="G146" s="78">
        <v>76</v>
      </c>
      <c r="H146" s="10">
        <f t="shared" si="25"/>
        <v>77</v>
      </c>
      <c r="I146" s="78"/>
      <c r="J146" s="78"/>
      <c r="K146" s="10">
        <v>137398</v>
      </c>
      <c r="L146" s="81">
        <v>233</v>
      </c>
      <c r="M146" s="10">
        <f t="shared" si="26"/>
        <v>589.6909871244635</v>
      </c>
      <c r="N146" s="109">
        <v>4066582</v>
      </c>
      <c r="O146" s="109" t="s">
        <v>102</v>
      </c>
      <c r="P146" s="10">
        <v>4069826</v>
      </c>
      <c r="Q146" s="31">
        <v>7</v>
      </c>
      <c r="R146" s="1">
        <f>SUM(((P146/1000000)/Q146))</f>
        <v>0.58140371428571425</v>
      </c>
      <c r="S146" s="1">
        <f>SUM((K146/1000000))/Q146</f>
        <v>1.9628285714285713E-2</v>
      </c>
      <c r="T146" s="78"/>
      <c r="U146" s="78"/>
      <c r="V146" s="78"/>
      <c r="W146" s="60"/>
      <c r="X146" s="52"/>
      <c r="Y146" s="78"/>
      <c r="Z146" s="78"/>
      <c r="AA146" s="78"/>
      <c r="AB146" s="78"/>
      <c r="AC146" s="78"/>
      <c r="AD146" s="78"/>
    </row>
    <row r="147" spans="1:30" ht="12.5" x14ac:dyDescent="0.25">
      <c r="A147" s="78" t="s">
        <v>264</v>
      </c>
      <c r="B147" s="78" t="s">
        <v>258</v>
      </c>
      <c r="C147" s="78">
        <v>31</v>
      </c>
      <c r="D147" s="78">
        <v>48</v>
      </c>
      <c r="E147" s="10">
        <f t="shared" si="24"/>
        <v>39.5</v>
      </c>
      <c r="F147" s="78">
        <v>47</v>
      </c>
      <c r="G147" s="78">
        <v>61</v>
      </c>
      <c r="H147" s="10">
        <f t="shared" si="25"/>
        <v>54</v>
      </c>
      <c r="I147" s="78"/>
      <c r="J147" s="78"/>
      <c r="K147" s="10">
        <v>1014099</v>
      </c>
      <c r="L147" s="81">
        <v>311</v>
      </c>
      <c r="M147" s="10">
        <f t="shared" si="26"/>
        <v>3260.7684887459809</v>
      </c>
      <c r="N147" s="109">
        <v>3346265</v>
      </c>
      <c r="O147" s="109" t="s">
        <v>102</v>
      </c>
      <c r="P147" s="10">
        <v>3346265</v>
      </c>
      <c r="Q147" s="31" t="s">
        <v>67</v>
      </c>
      <c r="R147" s="78"/>
      <c r="S147" s="78"/>
      <c r="T147" s="78"/>
      <c r="U147" s="78"/>
      <c r="V147" s="78"/>
      <c r="W147" s="60"/>
      <c r="X147" s="52"/>
      <c r="Y147" s="78"/>
      <c r="Z147" s="78"/>
      <c r="AA147" s="78"/>
      <c r="AB147" s="78"/>
      <c r="AC147" s="78"/>
      <c r="AD147" s="78"/>
    </row>
    <row r="148" spans="1:30" ht="12.5" x14ac:dyDescent="0.25">
      <c r="A148" s="78" t="s">
        <v>265</v>
      </c>
      <c r="B148" s="78" t="s">
        <v>107</v>
      </c>
      <c r="C148" s="78">
        <v>37</v>
      </c>
      <c r="D148" s="78">
        <v>41</v>
      </c>
      <c r="E148" s="10">
        <f t="shared" si="24"/>
        <v>39</v>
      </c>
      <c r="F148" s="78">
        <v>47</v>
      </c>
      <c r="G148" s="78">
        <v>59</v>
      </c>
      <c r="H148" s="10">
        <f t="shared" si="25"/>
        <v>53</v>
      </c>
      <c r="I148" s="78"/>
      <c r="J148" s="78"/>
      <c r="K148" s="10">
        <v>1486390</v>
      </c>
      <c r="L148" s="81">
        <v>670</v>
      </c>
      <c r="M148" s="10">
        <f t="shared" si="26"/>
        <v>2218.4925373134329</v>
      </c>
      <c r="N148" s="109">
        <v>3310031</v>
      </c>
      <c r="O148" s="109" t="s">
        <v>102</v>
      </c>
      <c r="P148" s="10">
        <v>3310031</v>
      </c>
      <c r="Q148" s="31">
        <v>1.8</v>
      </c>
      <c r="R148" s="1">
        <f>SUM(((P148/1000000)/Q148))</f>
        <v>1.8389061111111111</v>
      </c>
      <c r="S148" s="1">
        <f>SUM((K148/1000000))/Q148</f>
        <v>0.82577222222222224</v>
      </c>
      <c r="T148" s="78"/>
      <c r="U148" s="78"/>
      <c r="V148" s="78"/>
      <c r="W148" s="60"/>
      <c r="X148" s="52" t="s">
        <v>246</v>
      </c>
      <c r="Y148" s="78"/>
      <c r="Z148" s="78"/>
      <c r="AA148" s="78"/>
      <c r="AB148" s="78"/>
      <c r="AC148" s="78"/>
      <c r="AD148" s="78"/>
    </row>
    <row r="149" spans="1:30" ht="12.5" x14ac:dyDescent="0.25">
      <c r="A149" s="78" t="s">
        <v>266</v>
      </c>
      <c r="B149" s="78" t="s">
        <v>258</v>
      </c>
      <c r="C149" s="78">
        <v>92</v>
      </c>
      <c r="D149" s="78">
        <v>79</v>
      </c>
      <c r="E149" s="10">
        <f t="shared" si="24"/>
        <v>85.5</v>
      </c>
      <c r="F149" s="78">
        <v>74</v>
      </c>
      <c r="G149" s="78">
        <v>65</v>
      </c>
      <c r="H149" s="10">
        <f t="shared" si="25"/>
        <v>69.5</v>
      </c>
      <c r="I149" s="78"/>
      <c r="J149" s="78"/>
      <c r="K149" s="10">
        <v>70541</v>
      </c>
      <c r="L149" s="81">
        <v>144</v>
      </c>
      <c r="M149" s="10">
        <f t="shared" si="26"/>
        <v>489.86805555555554</v>
      </c>
      <c r="N149" s="109">
        <v>2963902</v>
      </c>
      <c r="O149" s="109" t="s">
        <v>102</v>
      </c>
      <c r="P149" s="10">
        <v>2963902</v>
      </c>
      <c r="Q149" s="31">
        <v>1</v>
      </c>
      <c r="R149" s="1">
        <f>SUM(((P148/1000000)/Q149))</f>
        <v>3.3100309999999999</v>
      </c>
      <c r="S149" s="1">
        <f>SUM((K148/1000000))/Q149</f>
        <v>1.4863900000000001</v>
      </c>
      <c r="T149" s="78"/>
      <c r="U149" s="78"/>
      <c r="V149" s="78"/>
      <c r="W149" s="60"/>
      <c r="X149" s="52"/>
      <c r="Y149" s="78"/>
      <c r="Z149" s="78"/>
      <c r="AA149" s="78"/>
      <c r="AB149" s="78"/>
      <c r="AC149" s="78"/>
      <c r="AD149" s="78"/>
    </row>
    <row r="150" spans="1:30" ht="12.5" x14ac:dyDescent="0.25">
      <c r="A150" s="78" t="s">
        <v>267</v>
      </c>
      <c r="B150" s="78" t="s">
        <v>93</v>
      </c>
      <c r="C150" s="78">
        <v>74</v>
      </c>
      <c r="D150" s="78">
        <v>68</v>
      </c>
      <c r="E150" s="10">
        <f t="shared" si="24"/>
        <v>71</v>
      </c>
      <c r="F150" s="78">
        <v>66</v>
      </c>
      <c r="G150" s="78">
        <v>74</v>
      </c>
      <c r="H150" s="10">
        <f t="shared" si="25"/>
        <v>70</v>
      </c>
      <c r="I150" s="78"/>
      <c r="J150" s="78"/>
      <c r="K150" s="10">
        <v>77031</v>
      </c>
      <c r="L150" s="81">
        <v>195</v>
      </c>
      <c r="M150" s="10">
        <f t="shared" si="26"/>
        <v>395.03076923076924</v>
      </c>
      <c r="N150" s="109">
        <v>2301839</v>
      </c>
      <c r="O150" s="109">
        <v>99671</v>
      </c>
      <c r="P150" s="10">
        <v>2401510</v>
      </c>
      <c r="Q150" s="31">
        <v>6.5</v>
      </c>
      <c r="R150" s="1">
        <f>SUM(((P150/1000000)/Q150))</f>
        <v>0.36946307692307695</v>
      </c>
      <c r="S150" s="1">
        <f>SUM((K150/1000000))/Q150</f>
        <v>1.1850923076923077E-2</v>
      </c>
      <c r="T150" s="78"/>
      <c r="U150" s="78"/>
      <c r="V150" s="78"/>
      <c r="W150" s="60"/>
      <c r="X150" s="52"/>
      <c r="Y150" s="78"/>
      <c r="Z150" s="78"/>
      <c r="AA150" s="78"/>
      <c r="AB150" s="78"/>
      <c r="AC150" s="78"/>
      <c r="AD150" s="78"/>
    </row>
    <row r="151" spans="1:30" ht="12.5" x14ac:dyDescent="0.25">
      <c r="A151" s="78" t="s">
        <v>268</v>
      </c>
      <c r="B151" s="78" t="s">
        <v>99</v>
      </c>
      <c r="C151" s="78">
        <v>93</v>
      </c>
      <c r="D151" s="78">
        <v>81</v>
      </c>
      <c r="E151" s="10">
        <f t="shared" si="24"/>
        <v>87</v>
      </c>
      <c r="F151" s="78">
        <v>79</v>
      </c>
      <c r="G151" s="78">
        <v>72</v>
      </c>
      <c r="H151" s="10">
        <f t="shared" si="25"/>
        <v>75.5</v>
      </c>
      <c r="I151" s="78"/>
      <c r="J151" s="78"/>
      <c r="K151" s="10">
        <v>71742</v>
      </c>
      <c r="L151" s="81">
        <v>99</v>
      </c>
      <c r="M151" s="10">
        <f t="shared" si="26"/>
        <v>724.66666666666663</v>
      </c>
      <c r="N151" s="109">
        <v>2343664</v>
      </c>
      <c r="O151" s="109" t="s">
        <v>102</v>
      </c>
      <c r="P151" s="10">
        <v>2343664</v>
      </c>
      <c r="T151" s="78"/>
      <c r="U151" s="78"/>
      <c r="V151" s="78"/>
      <c r="W151" s="60"/>
      <c r="X151" s="52"/>
      <c r="Y151" s="78"/>
      <c r="Z151" s="78"/>
      <c r="AA151" s="78"/>
      <c r="AB151" s="78"/>
      <c r="AC151" s="78"/>
      <c r="AD151" s="78"/>
    </row>
    <row r="152" spans="1:30" ht="12.5" x14ac:dyDescent="0.25">
      <c r="A152" s="78" t="s">
        <v>269</v>
      </c>
      <c r="B152" s="78" t="s">
        <v>270</v>
      </c>
      <c r="C152" s="78">
        <v>68</v>
      </c>
      <c r="D152" s="78">
        <v>64</v>
      </c>
      <c r="E152" s="10">
        <f t="shared" si="24"/>
        <v>66</v>
      </c>
      <c r="F152" s="78">
        <v>57</v>
      </c>
      <c r="G152" s="78">
        <v>63</v>
      </c>
      <c r="H152" s="10">
        <f t="shared" si="25"/>
        <v>60</v>
      </c>
      <c r="I152" s="78"/>
      <c r="J152" s="78"/>
      <c r="K152" s="10">
        <v>65194</v>
      </c>
      <c r="L152" s="81">
        <v>86</v>
      </c>
      <c r="M152" s="10">
        <f t="shared" si="26"/>
        <v>758.06976744186045</v>
      </c>
      <c r="N152" s="109">
        <v>2293798</v>
      </c>
      <c r="O152" s="109" t="s">
        <v>102</v>
      </c>
      <c r="P152" s="10">
        <v>2293798</v>
      </c>
      <c r="Q152" s="31">
        <v>6</v>
      </c>
      <c r="R152" s="1">
        <f>SUM(((P151/1000000)/Q152))</f>
        <v>0.39061066666666666</v>
      </c>
      <c r="S152" s="1">
        <f>SUM((K151/1000000))/Q152</f>
        <v>1.1957000000000001E-2</v>
      </c>
      <c r="T152" s="78"/>
      <c r="U152" s="78"/>
      <c r="V152" s="78"/>
      <c r="W152" s="60"/>
      <c r="X152" s="52"/>
      <c r="Y152" s="78"/>
      <c r="Z152" s="78"/>
      <c r="AA152" s="78"/>
      <c r="AB152" s="78"/>
      <c r="AC152" s="78"/>
      <c r="AD152" s="78"/>
    </row>
    <row r="153" spans="1:30" ht="12.5" x14ac:dyDescent="0.25">
      <c r="A153" s="78" t="s">
        <v>271</v>
      </c>
      <c r="B153" s="78" t="s">
        <v>99</v>
      </c>
      <c r="C153" s="78">
        <v>30</v>
      </c>
      <c r="D153" s="78">
        <v>42</v>
      </c>
      <c r="E153" s="10">
        <f t="shared" si="24"/>
        <v>36</v>
      </c>
      <c r="F153" s="78">
        <v>60</v>
      </c>
      <c r="G153" s="78">
        <v>60</v>
      </c>
      <c r="H153" s="10">
        <f t="shared" si="25"/>
        <v>60</v>
      </c>
      <c r="I153" s="78"/>
      <c r="J153" s="78"/>
      <c r="K153" s="10">
        <v>40662</v>
      </c>
      <c r="L153" s="81">
        <v>274</v>
      </c>
      <c r="M153" s="10">
        <f t="shared" si="26"/>
        <v>148.4014598540146</v>
      </c>
      <c r="N153" s="109">
        <v>2159041</v>
      </c>
      <c r="O153" s="109" t="s">
        <v>102</v>
      </c>
      <c r="P153" s="10">
        <v>2159041</v>
      </c>
      <c r="Q153" s="31">
        <v>4.9000000000000004</v>
      </c>
      <c r="R153" s="1">
        <f>SUM(((P153/1000000)/Q153))</f>
        <v>0.44062061224489796</v>
      </c>
      <c r="S153" s="26">
        <f>SUM((K153/1000000))/Q153</f>
        <v>8.2983673469387738E-3</v>
      </c>
      <c r="T153" s="78"/>
      <c r="U153" s="78"/>
      <c r="V153" s="78"/>
      <c r="W153" s="60"/>
      <c r="X153" s="52"/>
      <c r="Y153" s="78"/>
      <c r="Z153" s="78"/>
      <c r="AA153" s="78"/>
      <c r="AB153" s="78"/>
      <c r="AC153" s="78"/>
      <c r="AD153" s="78"/>
    </row>
    <row r="154" spans="1:30" ht="23" x14ac:dyDescent="0.25">
      <c r="A154" s="78" t="s">
        <v>272</v>
      </c>
      <c r="B154" s="78" t="s">
        <v>273</v>
      </c>
      <c r="C154" s="78">
        <v>66</v>
      </c>
      <c r="D154" s="78">
        <v>60</v>
      </c>
      <c r="E154" s="10">
        <f t="shared" si="24"/>
        <v>63</v>
      </c>
      <c r="F154" s="78">
        <v>63</v>
      </c>
      <c r="G154" s="78">
        <v>73</v>
      </c>
      <c r="H154" s="10">
        <f t="shared" si="25"/>
        <v>68</v>
      </c>
      <c r="I154" s="78"/>
      <c r="J154" s="78"/>
      <c r="K154" s="10">
        <v>87946</v>
      </c>
      <c r="L154" s="81">
        <v>258</v>
      </c>
      <c r="M154" s="10">
        <f t="shared" si="26"/>
        <v>340.87596899224809</v>
      </c>
      <c r="N154" s="109">
        <v>1969193</v>
      </c>
      <c r="O154" s="109" t="s">
        <v>102</v>
      </c>
      <c r="P154" s="10">
        <v>1969193</v>
      </c>
      <c r="Q154" s="31">
        <v>10</v>
      </c>
      <c r="R154" s="1">
        <f>SUM(((P154/1000000)/Q154))</f>
        <v>0.19691929999999999</v>
      </c>
      <c r="S154" s="1">
        <f>SUM((K154/1000000))/Q154</f>
        <v>8.7945999999999996E-3</v>
      </c>
      <c r="T154" s="78"/>
      <c r="U154" s="78"/>
      <c r="V154" s="78"/>
      <c r="W154" s="60"/>
      <c r="X154" s="52"/>
      <c r="Y154" s="78"/>
      <c r="Z154" s="78"/>
      <c r="AA154" s="78"/>
      <c r="AB154" s="78"/>
      <c r="AC154" s="78"/>
      <c r="AD154" s="78"/>
    </row>
    <row r="155" spans="1:30" ht="12.5" x14ac:dyDescent="0.25">
      <c r="A155" s="78" t="s">
        <v>274</v>
      </c>
      <c r="B155" s="78" t="s">
        <v>258</v>
      </c>
      <c r="C155" s="78">
        <v>20</v>
      </c>
      <c r="D155" s="78">
        <v>37</v>
      </c>
      <c r="E155" s="10">
        <f t="shared" si="24"/>
        <v>28.5</v>
      </c>
      <c r="F155" s="78">
        <v>35</v>
      </c>
      <c r="G155" s="78">
        <v>75</v>
      </c>
      <c r="H155" s="10">
        <f t="shared" si="25"/>
        <v>55</v>
      </c>
      <c r="I155" s="78"/>
      <c r="J155" s="78"/>
      <c r="K155" s="10">
        <v>694447</v>
      </c>
      <c r="L155" s="81">
        <v>351</v>
      </c>
      <c r="M155" s="10">
        <f t="shared" si="26"/>
        <v>1978.4814814814815</v>
      </c>
      <c r="N155" s="109">
        <v>1378591</v>
      </c>
      <c r="O155" s="109" t="s">
        <v>102</v>
      </c>
      <c r="P155" s="10">
        <v>1378591</v>
      </c>
      <c r="Q155" s="31">
        <v>60</v>
      </c>
      <c r="R155" s="1">
        <f>SUM(((P155/1000000)/Q155))</f>
        <v>2.2976516666666665E-2</v>
      </c>
      <c r="S155" s="1">
        <f>SUM((K155/1000000))/Q155</f>
        <v>1.1574116666666667E-2</v>
      </c>
      <c r="T155" s="78"/>
      <c r="U155" s="78"/>
      <c r="V155" s="78"/>
      <c r="W155" s="60"/>
      <c r="X155" s="52" t="s">
        <v>246</v>
      </c>
      <c r="Y155" s="78"/>
      <c r="Z155" s="78"/>
      <c r="AA155" s="78"/>
      <c r="AB155" s="78"/>
      <c r="AC155" s="78"/>
      <c r="AD155" s="78"/>
    </row>
    <row r="156" spans="1:30" ht="12.5" x14ac:dyDescent="0.25">
      <c r="A156" s="78" t="s">
        <v>275</v>
      </c>
      <c r="B156" s="78" t="s">
        <v>99</v>
      </c>
      <c r="C156" s="78">
        <v>99</v>
      </c>
      <c r="D156" s="78">
        <v>81</v>
      </c>
      <c r="E156" s="10">
        <f t="shared" si="24"/>
        <v>90</v>
      </c>
      <c r="F156" s="78">
        <v>89</v>
      </c>
      <c r="G156" s="78">
        <v>69</v>
      </c>
      <c r="H156" s="10">
        <f t="shared" si="25"/>
        <v>79</v>
      </c>
      <c r="I156" s="78"/>
      <c r="J156" s="78"/>
      <c r="K156" s="10">
        <v>41253</v>
      </c>
      <c r="L156" s="81">
        <v>87</v>
      </c>
      <c r="M156" s="10">
        <f t="shared" si="26"/>
        <v>474.17241379310343</v>
      </c>
      <c r="N156" s="109">
        <v>1347578</v>
      </c>
      <c r="O156" s="109" t="s">
        <v>102</v>
      </c>
      <c r="P156" s="10">
        <v>1347747</v>
      </c>
      <c r="Q156" s="31">
        <v>0.25</v>
      </c>
      <c r="R156" s="1">
        <f>SUM(((P156/1000000)/Q156))</f>
        <v>5.3909880000000001</v>
      </c>
      <c r="S156" s="26">
        <f>SUM((K156/1000000))/Q156</f>
        <v>0.16501199999999999</v>
      </c>
      <c r="T156" s="78"/>
      <c r="U156" s="78"/>
      <c r="V156" s="78"/>
      <c r="W156" s="60"/>
      <c r="X156" s="52"/>
      <c r="Y156" s="78"/>
      <c r="Z156" s="78"/>
      <c r="AA156" s="78"/>
      <c r="AB156" s="78"/>
      <c r="AC156" s="78"/>
      <c r="AD156" s="78"/>
    </row>
    <row r="157" spans="1:30" ht="12.5" x14ac:dyDescent="0.25">
      <c r="A157" s="78" t="s">
        <v>276</v>
      </c>
      <c r="B157" s="78" t="s">
        <v>258</v>
      </c>
      <c r="C157" s="78">
        <v>84</v>
      </c>
      <c r="D157" s="78">
        <v>78</v>
      </c>
      <c r="E157" s="10">
        <f t="shared" si="24"/>
        <v>81</v>
      </c>
      <c r="F157" s="78">
        <v>78</v>
      </c>
      <c r="G157" s="78">
        <v>77</v>
      </c>
      <c r="H157" s="10">
        <f t="shared" si="25"/>
        <v>77.5</v>
      </c>
      <c r="I157" s="78"/>
      <c r="J157" s="78"/>
      <c r="K157" s="10">
        <v>171942</v>
      </c>
      <c r="L157" s="81">
        <v>222</v>
      </c>
      <c r="M157" s="10">
        <f t="shared" si="26"/>
        <v>774.51351351351354</v>
      </c>
      <c r="N157" s="109">
        <v>4328849</v>
      </c>
      <c r="O157" s="109" t="s">
        <v>102</v>
      </c>
      <c r="P157" s="10"/>
      <c r="Q157" s="31" t="s">
        <v>67</v>
      </c>
      <c r="R157" s="78"/>
      <c r="S157" s="78"/>
      <c r="T157" s="78"/>
      <c r="U157" s="78"/>
      <c r="V157" s="78"/>
      <c r="W157" s="60"/>
      <c r="X157" s="52" t="s">
        <v>246</v>
      </c>
      <c r="Y157" s="78"/>
      <c r="Z157" s="78"/>
      <c r="AA157" s="78"/>
      <c r="AB157" s="78"/>
      <c r="AC157" s="78"/>
      <c r="AD157" s="78"/>
    </row>
    <row r="158" spans="1:30" ht="12.5" x14ac:dyDescent="0.25">
      <c r="A158" s="78"/>
      <c r="B158" s="78"/>
      <c r="C158" s="78"/>
      <c r="D158" s="78"/>
      <c r="E158" s="78"/>
      <c r="F158" s="78"/>
      <c r="G158" s="78"/>
      <c r="H158" s="78"/>
      <c r="I158" s="78"/>
      <c r="J158" s="78"/>
      <c r="K158" s="10"/>
      <c r="L158" s="81"/>
      <c r="M158" s="78"/>
      <c r="N158" s="109"/>
      <c r="O158" s="109"/>
      <c r="P158" s="10"/>
      <c r="Q158" s="31"/>
      <c r="R158" s="78"/>
      <c r="S158" s="78"/>
      <c r="T158" s="78"/>
      <c r="U158" s="78"/>
      <c r="V158" s="78"/>
      <c r="W158" s="60"/>
      <c r="X158" s="52"/>
      <c r="Y158" s="78"/>
      <c r="Z158" s="78"/>
      <c r="AA158" s="78"/>
      <c r="AB158" s="78"/>
      <c r="AC158" s="78"/>
      <c r="AD158" s="78"/>
    </row>
    <row r="159" spans="1:30" ht="23" x14ac:dyDescent="0.25">
      <c r="A159" s="78" t="s">
        <v>277</v>
      </c>
      <c r="B159" s="78" t="s">
        <v>278</v>
      </c>
      <c r="C159" s="78">
        <v>95</v>
      </c>
      <c r="D159" s="78">
        <v>82</v>
      </c>
      <c r="E159" s="10">
        <f t="shared" ref="E159:E165" si="27">AVERAGE(C159:D159)</f>
        <v>88.5</v>
      </c>
      <c r="F159" s="78">
        <v>71</v>
      </c>
      <c r="G159" s="78">
        <v>80</v>
      </c>
      <c r="H159" s="10">
        <f t="shared" ref="H159:H165" si="28">AVERAGE(F159:G159)</f>
        <v>75.5</v>
      </c>
      <c r="I159" s="78"/>
      <c r="J159" s="78"/>
      <c r="K159" s="10" t="s">
        <v>102</v>
      </c>
      <c r="L159" s="81" t="s">
        <v>102</v>
      </c>
      <c r="M159" s="78" t="s">
        <v>102</v>
      </c>
      <c r="N159" s="109" t="s">
        <v>102</v>
      </c>
      <c r="O159" s="109">
        <v>2568300</v>
      </c>
      <c r="P159" s="10">
        <v>2568300</v>
      </c>
      <c r="Q159" s="31">
        <v>23</v>
      </c>
      <c r="R159" s="1">
        <f>SUM(((P159/1000000)/Q159))</f>
        <v>0.11166521739130433</v>
      </c>
      <c r="S159" s="26" t="s">
        <v>102</v>
      </c>
      <c r="T159" s="78"/>
      <c r="U159" s="78"/>
      <c r="V159" s="78"/>
      <c r="W159" s="60"/>
      <c r="X159" s="52" t="s">
        <v>279</v>
      </c>
      <c r="Y159" s="18" t="s">
        <v>280</v>
      </c>
      <c r="Z159" s="78"/>
      <c r="AA159" s="78"/>
      <c r="AB159" s="78"/>
      <c r="AC159" s="78"/>
      <c r="AD159" s="78"/>
    </row>
    <row r="160" spans="1:30" ht="12.5" x14ac:dyDescent="0.25">
      <c r="A160" s="78" t="s">
        <v>281</v>
      </c>
      <c r="B160" s="78" t="s">
        <v>282</v>
      </c>
      <c r="C160" s="78">
        <v>73</v>
      </c>
      <c r="D160" s="78">
        <v>66</v>
      </c>
      <c r="E160" s="10">
        <f t="shared" si="27"/>
        <v>69.5</v>
      </c>
      <c r="F160" s="78">
        <v>79</v>
      </c>
      <c r="G160" s="78">
        <v>65</v>
      </c>
      <c r="H160" s="10">
        <f t="shared" si="28"/>
        <v>72</v>
      </c>
      <c r="I160" s="78"/>
      <c r="J160" s="78"/>
      <c r="K160" s="10">
        <v>24637312</v>
      </c>
      <c r="L160" s="81">
        <v>2933</v>
      </c>
      <c r="M160" s="10">
        <f t="shared" ref="M160:M165" si="29">SUM((K160/L160))</f>
        <v>8400.0381861575188</v>
      </c>
      <c r="N160" s="109">
        <v>116632095</v>
      </c>
      <c r="O160" s="109">
        <v>51111019</v>
      </c>
      <c r="P160" s="10">
        <v>167743114</v>
      </c>
      <c r="Q160" s="31">
        <v>30</v>
      </c>
      <c r="R160" s="1">
        <f>SUM(((P160/1000000)/Q160))</f>
        <v>5.5914371333333328</v>
      </c>
      <c r="S160" s="26">
        <f>SUM((K160/1000000))/Q160</f>
        <v>0.82124373333333334</v>
      </c>
      <c r="T160" s="78"/>
      <c r="U160" s="78"/>
      <c r="V160" s="78"/>
      <c r="W160" s="60"/>
      <c r="X160" s="52"/>
      <c r="Y160" s="78"/>
      <c r="Z160" s="78"/>
      <c r="AA160" s="78"/>
      <c r="AB160" s="78"/>
      <c r="AC160" s="78"/>
      <c r="AD160" s="78"/>
    </row>
    <row r="161" spans="1:30" ht="12.5" x14ac:dyDescent="0.25">
      <c r="A161" s="78" t="s">
        <v>283</v>
      </c>
      <c r="B161" s="78" t="s">
        <v>254</v>
      </c>
      <c r="C161" s="78">
        <v>22</v>
      </c>
      <c r="D161" s="78">
        <v>36</v>
      </c>
      <c r="E161" s="10">
        <f t="shared" si="27"/>
        <v>29</v>
      </c>
      <c r="F161" s="78" t="s">
        <v>67</v>
      </c>
      <c r="G161" s="78">
        <v>55</v>
      </c>
      <c r="H161" s="10">
        <f t="shared" si="28"/>
        <v>55</v>
      </c>
      <c r="I161" s="78"/>
      <c r="J161" s="78"/>
      <c r="K161" s="10">
        <v>13351</v>
      </c>
      <c r="L161" s="81">
        <v>1</v>
      </c>
      <c r="M161" s="10">
        <f t="shared" si="29"/>
        <v>13351</v>
      </c>
      <c r="N161" s="109">
        <v>56825</v>
      </c>
      <c r="O161" s="109">
        <v>136203</v>
      </c>
      <c r="P161" s="10">
        <f>SUM(N161:O161)</f>
        <v>193028</v>
      </c>
      <c r="Q161" s="31">
        <v>0.25</v>
      </c>
      <c r="R161" s="1">
        <f>SUM(((P161/1000000)/Q161))</f>
        <v>0.77211200000000002</v>
      </c>
      <c r="S161" s="26">
        <f>SUM((K161/1000000))/Q161</f>
        <v>5.3404E-2</v>
      </c>
      <c r="T161" s="78"/>
      <c r="U161" s="78"/>
      <c r="V161" s="78"/>
      <c r="W161" s="60"/>
      <c r="X161" s="52"/>
      <c r="Y161" s="18" t="s">
        <v>284</v>
      </c>
      <c r="Z161" s="78"/>
      <c r="AA161" s="78"/>
      <c r="AB161" s="78"/>
      <c r="AC161" s="78"/>
      <c r="AD161" s="78"/>
    </row>
    <row r="162" spans="1:30" ht="12.5" x14ac:dyDescent="0.25">
      <c r="A162" s="78" t="s">
        <v>192</v>
      </c>
      <c r="B162" s="78" t="s">
        <v>136</v>
      </c>
      <c r="C162" s="78">
        <v>43</v>
      </c>
      <c r="D162" s="78">
        <v>51</v>
      </c>
      <c r="E162" s="10">
        <f t="shared" si="27"/>
        <v>47</v>
      </c>
      <c r="F162" s="78">
        <v>66</v>
      </c>
      <c r="G162" s="78">
        <v>64</v>
      </c>
      <c r="H162" s="10">
        <f t="shared" si="28"/>
        <v>65</v>
      </c>
      <c r="I162" s="78"/>
      <c r="J162" s="78"/>
      <c r="K162" s="10">
        <v>17118745</v>
      </c>
      <c r="L162" s="89">
        <v>2507</v>
      </c>
      <c r="M162" s="10">
        <f t="shared" si="29"/>
        <v>6828.3785400877541</v>
      </c>
      <c r="N162" s="109">
        <v>51872378</v>
      </c>
      <c r="O162" s="109">
        <v>16700000</v>
      </c>
      <c r="P162" s="10">
        <v>68572378</v>
      </c>
      <c r="Q162" s="31">
        <v>13</v>
      </c>
      <c r="R162" s="1">
        <f>SUM(((P162/1000000)/Q162))</f>
        <v>5.2747983076923077</v>
      </c>
      <c r="S162" s="26">
        <f>SUM((K162/1000000))/Q162</f>
        <v>1.3168265384615385</v>
      </c>
      <c r="T162" s="78"/>
      <c r="U162" s="78"/>
      <c r="V162" s="78"/>
      <c r="W162" s="60"/>
      <c r="X162" s="52"/>
      <c r="Y162" s="78"/>
      <c r="Z162" s="78"/>
      <c r="AA162" s="78"/>
      <c r="AB162" s="78"/>
      <c r="AC162" s="78"/>
      <c r="AD162" s="78"/>
    </row>
    <row r="163" spans="1:30" ht="23" x14ac:dyDescent="0.25">
      <c r="A163" s="78" t="s">
        <v>285</v>
      </c>
      <c r="B163" s="78" t="s">
        <v>286</v>
      </c>
      <c r="C163" s="78">
        <v>42</v>
      </c>
      <c r="D163" s="78">
        <v>42</v>
      </c>
      <c r="E163" s="10">
        <f t="shared" si="27"/>
        <v>42</v>
      </c>
      <c r="F163" s="78" t="s">
        <v>67</v>
      </c>
      <c r="G163" s="78">
        <v>71</v>
      </c>
      <c r="H163" s="10">
        <f t="shared" si="28"/>
        <v>71</v>
      </c>
      <c r="I163" s="78"/>
      <c r="J163" s="78"/>
      <c r="K163" s="10">
        <v>6001</v>
      </c>
      <c r="L163" s="81">
        <v>2</v>
      </c>
      <c r="M163" s="10">
        <f t="shared" si="29"/>
        <v>3000.5</v>
      </c>
      <c r="N163" s="109">
        <v>104810</v>
      </c>
      <c r="O163" s="109">
        <v>61949</v>
      </c>
      <c r="P163" s="109">
        <v>104810</v>
      </c>
      <c r="Q163" s="31" t="s">
        <v>67</v>
      </c>
      <c r="R163" s="78"/>
      <c r="S163" s="78"/>
      <c r="T163" s="78"/>
      <c r="U163" s="78"/>
      <c r="V163" s="78"/>
      <c r="W163" s="60"/>
      <c r="X163" s="52"/>
      <c r="Y163" s="78"/>
      <c r="Z163" s="78"/>
      <c r="AA163" s="78"/>
      <c r="AB163" s="78"/>
      <c r="AC163" s="78"/>
      <c r="AD163" s="78"/>
    </row>
    <row r="164" spans="1:30" ht="12.5" x14ac:dyDescent="0.25">
      <c r="A164" s="78" t="s">
        <v>287</v>
      </c>
      <c r="B164" s="78" t="s">
        <v>288</v>
      </c>
      <c r="C164" s="78">
        <v>61</v>
      </c>
      <c r="D164" s="78">
        <v>53</v>
      </c>
      <c r="E164" s="10">
        <f t="shared" si="27"/>
        <v>57</v>
      </c>
      <c r="F164" s="78">
        <v>53</v>
      </c>
      <c r="G164" s="78">
        <v>70</v>
      </c>
      <c r="H164" s="10">
        <f t="shared" si="28"/>
        <v>61.5</v>
      </c>
      <c r="I164" s="78"/>
      <c r="J164" s="78"/>
      <c r="K164" s="10">
        <v>12467</v>
      </c>
      <c r="L164" s="81">
        <v>1</v>
      </c>
      <c r="M164" s="10">
        <f t="shared" si="29"/>
        <v>12467</v>
      </c>
      <c r="N164" s="109">
        <v>141951</v>
      </c>
      <c r="O164" s="109" t="s">
        <v>67</v>
      </c>
      <c r="P164" s="109">
        <v>141951</v>
      </c>
      <c r="Q164" s="31">
        <v>1</v>
      </c>
      <c r="R164" s="1">
        <f>SUM(((P164/1000000)/Q164))</f>
        <v>0.14195099999999999</v>
      </c>
      <c r="S164" s="26">
        <f>SUM((K164/1000000))/Q164</f>
        <v>1.2467000000000001E-2</v>
      </c>
      <c r="T164" s="78"/>
      <c r="U164" s="78"/>
      <c r="V164" s="78"/>
      <c r="W164" s="60"/>
      <c r="X164" s="52"/>
      <c r="Y164" s="18" t="s">
        <v>289</v>
      </c>
      <c r="Z164" s="78"/>
      <c r="AA164" s="78"/>
      <c r="AB164" s="78"/>
      <c r="AC164" s="78"/>
      <c r="AD164" s="78"/>
    </row>
    <row r="165" spans="1:30" ht="12.5" x14ac:dyDescent="0.25">
      <c r="A165" s="78" t="s">
        <v>290</v>
      </c>
      <c r="B165" s="78" t="s">
        <v>291</v>
      </c>
      <c r="C165" s="78">
        <v>55</v>
      </c>
      <c r="D165" s="78">
        <v>51</v>
      </c>
      <c r="E165" s="10">
        <f t="shared" si="27"/>
        <v>53</v>
      </c>
      <c r="F165" s="78">
        <v>37</v>
      </c>
      <c r="G165" s="78">
        <v>61</v>
      </c>
      <c r="H165" s="10">
        <f t="shared" si="28"/>
        <v>49</v>
      </c>
      <c r="I165" s="78"/>
      <c r="J165" s="78"/>
      <c r="K165" s="10">
        <v>184536</v>
      </c>
      <c r="L165" s="81">
        <v>118</v>
      </c>
      <c r="M165" s="10">
        <f t="shared" si="29"/>
        <v>1563.8644067796611</v>
      </c>
      <c r="N165" s="109">
        <v>356582</v>
      </c>
      <c r="O165" s="109">
        <v>1168220</v>
      </c>
      <c r="P165" s="10">
        <f>SUM(N165:O165)</f>
        <v>1524802</v>
      </c>
      <c r="Q165" s="31">
        <v>10</v>
      </c>
      <c r="R165" s="1">
        <f>SUM(((P165/1000000)/Q165))</f>
        <v>0.15248020000000001</v>
      </c>
      <c r="S165" s="26">
        <f>SUM((K165/1000000))/Q165</f>
        <v>1.8453600000000001E-2</v>
      </c>
      <c r="T165" s="78"/>
      <c r="U165" s="78"/>
      <c r="V165" s="78"/>
      <c r="W165" s="60"/>
      <c r="X165" s="52"/>
      <c r="Y165" s="78"/>
      <c r="Z165" s="78"/>
      <c r="AA165" s="78"/>
      <c r="AB165" s="78"/>
      <c r="AC165" s="78"/>
      <c r="AD165" s="78"/>
    </row>
    <row r="166" spans="1:30" ht="12.5" x14ac:dyDescent="0.25">
      <c r="A166" s="78"/>
      <c r="B166" s="78"/>
      <c r="C166" s="78"/>
      <c r="D166" s="78"/>
      <c r="E166" s="78"/>
      <c r="F166" s="78"/>
      <c r="G166" s="78"/>
      <c r="H166" s="78"/>
      <c r="I166" s="78"/>
      <c r="J166" s="78"/>
      <c r="K166" s="10"/>
      <c r="L166" s="81"/>
      <c r="M166" s="78"/>
      <c r="N166" s="109"/>
      <c r="O166" s="109"/>
      <c r="P166" s="10"/>
      <c r="Q166" s="31"/>
      <c r="R166" s="78"/>
      <c r="S166" s="78"/>
      <c r="T166" s="78"/>
      <c r="U166" s="78"/>
      <c r="V166" s="78"/>
      <c r="W166" s="60"/>
      <c r="X166" s="52"/>
      <c r="Y166" s="78"/>
      <c r="Z166" s="78"/>
      <c r="AA166" s="78"/>
      <c r="AB166" s="78"/>
      <c r="AC166" s="78"/>
      <c r="AD166" s="78"/>
    </row>
    <row r="167" spans="1:30" ht="12.5" x14ac:dyDescent="0.25">
      <c r="A167" s="78"/>
      <c r="B167" s="78"/>
      <c r="C167" s="78"/>
      <c r="D167" s="78"/>
      <c r="E167" s="78"/>
      <c r="F167" s="78"/>
      <c r="G167" s="78"/>
      <c r="H167" s="78"/>
      <c r="I167" s="78"/>
      <c r="J167" s="78"/>
      <c r="K167" s="10"/>
      <c r="L167" s="81"/>
      <c r="M167" s="78"/>
      <c r="N167" s="109"/>
      <c r="O167" s="109"/>
      <c r="P167" s="10"/>
      <c r="Q167" s="31"/>
      <c r="R167" s="78"/>
      <c r="S167" s="78"/>
      <c r="T167" s="78"/>
      <c r="U167" s="78"/>
      <c r="V167" s="78"/>
      <c r="W167" s="60"/>
      <c r="X167" s="52"/>
      <c r="Y167" s="78"/>
      <c r="Z167" s="78"/>
      <c r="AA167" s="78"/>
      <c r="AB167" s="78"/>
      <c r="AC167" s="78"/>
      <c r="AD167" s="78"/>
    </row>
    <row r="168" spans="1:30" ht="12.5" x14ac:dyDescent="0.25">
      <c r="A168" s="78"/>
      <c r="B168" s="78"/>
      <c r="C168" s="78"/>
      <c r="D168" s="78"/>
      <c r="E168" s="78"/>
      <c r="F168" s="78"/>
      <c r="G168" s="78"/>
      <c r="H168" s="78"/>
      <c r="I168" s="78"/>
      <c r="J168" s="78"/>
      <c r="K168" s="10"/>
      <c r="L168" s="81"/>
      <c r="M168" s="78"/>
      <c r="N168" s="109"/>
      <c r="O168" s="109"/>
      <c r="P168" s="10"/>
      <c r="Q168" s="31"/>
      <c r="R168" s="78"/>
      <c r="S168" s="78"/>
      <c r="T168" s="78"/>
      <c r="U168" s="78"/>
      <c r="V168" s="78"/>
      <c r="W168" s="60"/>
      <c r="X168" s="52"/>
      <c r="Y168" s="78"/>
      <c r="Z168" s="78"/>
      <c r="AA168" s="78"/>
      <c r="AB168" s="78"/>
      <c r="AC168" s="78"/>
      <c r="AD168" s="78"/>
    </row>
    <row r="169" spans="1:30" ht="12.5" x14ac:dyDescent="0.25">
      <c r="A169" s="78"/>
      <c r="B169" s="78"/>
      <c r="C169" s="78"/>
      <c r="D169" s="78"/>
      <c r="E169" s="78"/>
      <c r="F169" s="78"/>
      <c r="G169" s="78"/>
      <c r="H169" s="78"/>
      <c r="I169" s="78"/>
      <c r="J169" s="78"/>
      <c r="K169" s="10"/>
      <c r="L169" s="81"/>
      <c r="M169" s="78"/>
      <c r="N169" s="109"/>
      <c r="O169" s="109"/>
      <c r="P169" s="10"/>
      <c r="Q169" s="31"/>
      <c r="R169" s="78"/>
      <c r="S169" s="78"/>
      <c r="T169" s="78"/>
      <c r="U169" s="78"/>
      <c r="V169" s="78"/>
      <c r="W169" s="60"/>
      <c r="X169" s="52"/>
      <c r="Y169" s="78"/>
      <c r="Z169" s="78"/>
      <c r="AA169" s="78"/>
      <c r="AB169" s="78"/>
      <c r="AC169" s="78"/>
      <c r="AD169" s="78"/>
    </row>
    <row r="170" spans="1:30" ht="12.5" x14ac:dyDescent="0.25">
      <c r="A170" s="78"/>
      <c r="B170" s="78"/>
      <c r="C170" s="78"/>
      <c r="D170" s="78"/>
      <c r="E170" s="78"/>
      <c r="F170" s="78"/>
      <c r="G170" s="78"/>
      <c r="H170" s="78"/>
      <c r="I170" s="78"/>
      <c r="J170" s="78"/>
      <c r="K170" s="10"/>
      <c r="L170" s="81"/>
      <c r="M170" s="78"/>
      <c r="N170" s="109"/>
      <c r="O170" s="109"/>
      <c r="P170" s="10"/>
      <c r="Q170" s="31"/>
      <c r="R170" s="78"/>
      <c r="S170" s="78"/>
      <c r="T170" s="78"/>
      <c r="U170" s="78"/>
      <c r="V170" s="78"/>
      <c r="W170" s="60"/>
      <c r="X170" s="52"/>
      <c r="Y170" s="78"/>
      <c r="Z170" s="78"/>
      <c r="AA170" s="78"/>
      <c r="AB170" s="78"/>
      <c r="AC170" s="78"/>
      <c r="AD170" s="78"/>
    </row>
    <row r="171" spans="1:30" ht="12.5" x14ac:dyDescent="0.25">
      <c r="A171" s="78"/>
      <c r="B171" s="78"/>
      <c r="C171" s="78"/>
      <c r="D171" s="78"/>
      <c r="E171" s="78"/>
      <c r="F171" s="78"/>
      <c r="G171" s="78"/>
      <c r="H171" s="78"/>
      <c r="I171" s="78"/>
      <c r="J171" s="78"/>
      <c r="K171" s="10"/>
      <c r="L171" s="81"/>
      <c r="M171" s="78"/>
      <c r="N171" s="109"/>
      <c r="O171" s="109"/>
      <c r="P171" s="10"/>
      <c r="Q171" s="31"/>
      <c r="R171" s="78"/>
      <c r="S171" s="78"/>
      <c r="T171" s="78"/>
      <c r="U171" s="78"/>
      <c r="V171" s="78"/>
      <c r="W171" s="60"/>
      <c r="X171" s="52"/>
      <c r="Y171" s="78"/>
      <c r="Z171" s="78"/>
      <c r="AA171" s="78"/>
      <c r="AB171" s="78"/>
      <c r="AC171" s="78"/>
      <c r="AD171" s="78"/>
    </row>
    <row r="172" spans="1:30" ht="12.5" x14ac:dyDescent="0.25">
      <c r="A172" s="78"/>
      <c r="B172" s="78"/>
      <c r="C172" s="78"/>
      <c r="D172" s="78"/>
      <c r="E172" s="78"/>
      <c r="F172" s="78"/>
      <c r="G172" s="78"/>
      <c r="H172" s="78"/>
      <c r="I172" s="78"/>
      <c r="J172" s="78"/>
      <c r="K172" s="10"/>
      <c r="L172" s="81"/>
      <c r="M172" s="78"/>
      <c r="N172" s="109"/>
      <c r="O172" s="109"/>
      <c r="P172" s="10"/>
      <c r="Q172" s="31"/>
      <c r="R172" s="78"/>
      <c r="S172" s="78"/>
      <c r="T172" s="78"/>
      <c r="U172" s="78"/>
      <c r="V172" s="78"/>
      <c r="W172" s="60"/>
      <c r="X172" s="52"/>
      <c r="Y172" s="78"/>
      <c r="Z172" s="78"/>
      <c r="AA172" s="78"/>
      <c r="AB172" s="78"/>
      <c r="AC172" s="78"/>
      <c r="AD172" s="78"/>
    </row>
    <row r="173" spans="1:30" ht="12.5" x14ac:dyDescent="0.25">
      <c r="A173" s="78"/>
      <c r="B173" s="78"/>
      <c r="C173" s="78"/>
      <c r="D173" s="78"/>
      <c r="E173" s="78"/>
      <c r="F173" s="78"/>
      <c r="G173" s="78"/>
      <c r="H173" s="78"/>
      <c r="I173" s="78"/>
      <c r="J173" s="78"/>
      <c r="K173" s="10"/>
      <c r="L173" s="81"/>
      <c r="M173" s="78"/>
      <c r="N173" s="109"/>
      <c r="O173" s="109"/>
      <c r="P173" s="10"/>
      <c r="Q173" s="31"/>
      <c r="R173" s="78"/>
      <c r="S173" s="78"/>
      <c r="T173" s="78"/>
      <c r="U173" s="78"/>
      <c r="V173" s="78"/>
      <c r="W173" s="60"/>
      <c r="X173" s="52"/>
      <c r="Y173" s="78"/>
      <c r="Z173" s="78"/>
      <c r="AA173" s="78"/>
      <c r="AB173" s="78"/>
      <c r="AC173" s="78"/>
      <c r="AD173" s="78"/>
    </row>
    <row r="174" spans="1:30" ht="12.5" x14ac:dyDescent="0.25">
      <c r="A174" s="78"/>
      <c r="B174" s="78"/>
      <c r="C174" s="78"/>
      <c r="D174" s="78"/>
      <c r="E174" s="78"/>
      <c r="F174" s="78"/>
      <c r="G174" s="78"/>
      <c r="H174" s="78"/>
      <c r="I174" s="78"/>
      <c r="J174" s="78"/>
      <c r="K174" s="10"/>
      <c r="L174" s="81"/>
      <c r="M174" s="78"/>
      <c r="N174" s="109"/>
      <c r="O174" s="109"/>
      <c r="P174" s="10"/>
      <c r="Q174" s="31"/>
      <c r="R174" s="78"/>
      <c r="S174" s="78"/>
      <c r="T174" s="78"/>
      <c r="U174" s="78"/>
      <c r="V174" s="78"/>
      <c r="W174" s="60"/>
      <c r="X174" s="52"/>
      <c r="Y174" s="78"/>
      <c r="Z174" s="78"/>
      <c r="AA174" s="78"/>
      <c r="AB174" s="78"/>
      <c r="AC174" s="78"/>
      <c r="AD174" s="78"/>
    </row>
    <row r="175" spans="1:30" ht="12.5" x14ac:dyDescent="0.25">
      <c r="A175" s="78"/>
      <c r="B175" s="78"/>
      <c r="C175" s="78"/>
      <c r="D175" s="78"/>
      <c r="E175" s="78"/>
      <c r="F175" s="78"/>
      <c r="G175" s="78"/>
      <c r="H175" s="78"/>
      <c r="I175" s="78"/>
      <c r="J175" s="78"/>
      <c r="K175" s="10"/>
      <c r="L175" s="81"/>
      <c r="M175" s="78"/>
      <c r="N175" s="109"/>
      <c r="O175" s="109"/>
      <c r="P175" s="10"/>
      <c r="Q175" s="31"/>
      <c r="R175" s="78"/>
      <c r="S175" s="78"/>
      <c r="T175" s="78"/>
      <c r="U175" s="78"/>
      <c r="V175" s="78"/>
      <c r="W175" s="60"/>
      <c r="X175" s="52"/>
      <c r="Y175" s="78"/>
      <c r="Z175" s="78"/>
      <c r="AA175" s="78"/>
      <c r="AB175" s="78"/>
      <c r="AC175" s="78"/>
      <c r="AD175" s="78"/>
    </row>
    <row r="176" spans="1:30" ht="12.5" x14ac:dyDescent="0.25">
      <c r="A176" s="78"/>
      <c r="B176" s="78"/>
      <c r="C176" s="78"/>
      <c r="D176" s="78"/>
      <c r="E176" s="78"/>
      <c r="F176" s="78"/>
      <c r="G176" s="78"/>
      <c r="H176" s="78"/>
      <c r="I176" s="78"/>
      <c r="J176" s="78"/>
      <c r="K176" s="10"/>
      <c r="L176" s="81"/>
      <c r="M176" s="78"/>
      <c r="N176" s="109"/>
      <c r="O176" s="109"/>
      <c r="P176" s="10"/>
      <c r="Q176" s="31"/>
      <c r="R176" s="78"/>
      <c r="S176" s="78"/>
      <c r="T176" s="78"/>
      <c r="U176" s="78"/>
      <c r="V176" s="78"/>
      <c r="W176" s="60"/>
      <c r="X176" s="52"/>
      <c r="Y176" s="78"/>
      <c r="Z176" s="78"/>
      <c r="AA176" s="78"/>
      <c r="AB176" s="78"/>
      <c r="AC176" s="78"/>
      <c r="AD176" s="78"/>
    </row>
    <row r="177" spans="1:30" ht="12.5" x14ac:dyDescent="0.25">
      <c r="A177" s="78"/>
      <c r="B177" s="78"/>
      <c r="C177" s="78"/>
      <c r="D177" s="78"/>
      <c r="E177" s="78"/>
      <c r="F177" s="78"/>
      <c r="G177" s="78"/>
      <c r="H177" s="78"/>
      <c r="I177" s="78"/>
      <c r="J177" s="78"/>
      <c r="K177" s="10"/>
      <c r="L177" s="81"/>
      <c r="M177" s="78"/>
      <c r="N177" s="109"/>
      <c r="O177" s="109"/>
      <c r="P177" s="10"/>
      <c r="Q177" s="31"/>
      <c r="R177" s="78"/>
      <c r="S177" s="78"/>
      <c r="T177" s="78"/>
      <c r="U177" s="78"/>
      <c r="V177" s="78"/>
      <c r="W177" s="60"/>
      <c r="X177" s="52"/>
      <c r="Y177" s="78"/>
      <c r="Z177" s="78"/>
      <c r="AA177" s="78"/>
      <c r="AB177" s="78"/>
      <c r="AC177" s="78"/>
      <c r="AD177" s="78"/>
    </row>
    <row r="178" spans="1:30" ht="12.5" x14ac:dyDescent="0.25">
      <c r="A178" s="78"/>
      <c r="B178" s="78"/>
      <c r="C178" s="78"/>
      <c r="D178" s="78"/>
      <c r="E178" s="78"/>
      <c r="F178" s="78"/>
      <c r="G178" s="78"/>
      <c r="H178" s="78"/>
      <c r="I178" s="78"/>
      <c r="J178" s="78"/>
      <c r="K178" s="10"/>
      <c r="L178" s="81"/>
      <c r="M178" s="78"/>
      <c r="N178" s="109"/>
      <c r="O178" s="109"/>
      <c r="P178" s="10"/>
      <c r="Q178" s="31"/>
      <c r="R178" s="78"/>
      <c r="S178" s="78"/>
      <c r="T178" s="78"/>
      <c r="U178" s="78"/>
      <c r="V178" s="78"/>
      <c r="W178" s="60"/>
      <c r="X178" s="52"/>
      <c r="Y178" s="78"/>
      <c r="Z178" s="78"/>
      <c r="AA178" s="78"/>
      <c r="AB178" s="78"/>
      <c r="AC178" s="78"/>
      <c r="AD178" s="78"/>
    </row>
    <row r="179" spans="1:30" ht="12.5" x14ac:dyDescent="0.25">
      <c r="A179" s="78"/>
      <c r="B179" s="78"/>
      <c r="C179" s="78"/>
      <c r="D179" s="78"/>
      <c r="E179" s="78"/>
      <c r="F179" s="78"/>
      <c r="G179" s="78"/>
      <c r="H179" s="78"/>
      <c r="I179" s="78"/>
      <c r="J179" s="78"/>
      <c r="K179" s="10"/>
      <c r="L179" s="81"/>
      <c r="M179" s="78"/>
      <c r="N179" s="109"/>
      <c r="O179" s="109"/>
      <c r="P179" s="10"/>
      <c r="Q179" s="31"/>
      <c r="R179" s="78"/>
      <c r="S179" s="78"/>
      <c r="T179" s="78"/>
      <c r="U179" s="78"/>
      <c r="V179" s="78"/>
      <c r="W179" s="60"/>
      <c r="X179" s="52"/>
      <c r="Y179" s="78"/>
      <c r="Z179" s="78"/>
      <c r="AA179" s="78"/>
      <c r="AB179" s="78"/>
      <c r="AC179" s="78"/>
      <c r="AD179" s="78"/>
    </row>
    <row r="180" spans="1:30" ht="12.5" x14ac:dyDescent="0.25">
      <c r="A180" s="78"/>
      <c r="B180" s="78"/>
      <c r="C180" s="78"/>
      <c r="D180" s="78"/>
      <c r="E180" s="78"/>
      <c r="F180" s="78"/>
      <c r="G180" s="78"/>
      <c r="H180" s="78"/>
      <c r="I180" s="78"/>
      <c r="J180" s="78"/>
      <c r="K180" s="10"/>
      <c r="L180" s="81"/>
      <c r="M180" s="78"/>
      <c r="N180" s="109"/>
      <c r="O180" s="109"/>
      <c r="P180" s="10"/>
      <c r="Q180" s="31"/>
      <c r="R180" s="78"/>
      <c r="S180" s="78"/>
      <c r="T180" s="78"/>
      <c r="U180" s="78"/>
      <c r="V180" s="78"/>
      <c r="W180" s="60"/>
      <c r="X180" s="52"/>
      <c r="Y180" s="78"/>
      <c r="Z180" s="78"/>
      <c r="AA180" s="78"/>
      <c r="AB180" s="78"/>
      <c r="AC180" s="78"/>
      <c r="AD180" s="78"/>
    </row>
    <row r="181" spans="1:30" ht="12.5" x14ac:dyDescent="0.25">
      <c r="A181" s="78"/>
      <c r="B181" s="78"/>
      <c r="C181" s="78"/>
      <c r="D181" s="78"/>
      <c r="E181" s="78"/>
      <c r="F181" s="78"/>
      <c r="G181" s="78"/>
      <c r="H181" s="78"/>
      <c r="I181" s="78"/>
      <c r="J181" s="78"/>
      <c r="K181" s="10"/>
      <c r="L181" s="81"/>
      <c r="M181" s="78"/>
      <c r="N181" s="109"/>
      <c r="O181" s="109"/>
      <c r="P181" s="10"/>
      <c r="Q181" s="31"/>
      <c r="R181" s="78"/>
      <c r="S181" s="78"/>
      <c r="T181" s="78"/>
      <c r="U181" s="78"/>
      <c r="V181" s="78"/>
      <c r="W181" s="60"/>
      <c r="X181" s="52"/>
      <c r="Y181" s="78"/>
      <c r="Z181" s="78"/>
      <c r="AA181" s="78"/>
      <c r="AB181" s="78"/>
      <c r="AC181" s="78"/>
      <c r="AD181" s="78"/>
    </row>
    <row r="182" spans="1:30" ht="12.5" x14ac:dyDescent="0.25">
      <c r="A182" s="78"/>
      <c r="B182" s="78"/>
      <c r="C182" s="78"/>
      <c r="D182" s="78"/>
      <c r="E182" s="78"/>
      <c r="F182" s="78"/>
      <c r="G182" s="78"/>
      <c r="H182" s="78"/>
      <c r="I182" s="78"/>
      <c r="J182" s="78"/>
      <c r="K182" s="10"/>
      <c r="L182" s="81"/>
      <c r="M182" s="78"/>
      <c r="N182" s="109"/>
      <c r="O182" s="109"/>
      <c r="P182" s="10"/>
      <c r="Q182" s="31"/>
      <c r="R182" s="78"/>
      <c r="S182" s="78"/>
      <c r="T182" s="78"/>
      <c r="U182" s="78"/>
      <c r="V182" s="78"/>
      <c r="W182" s="60"/>
      <c r="X182" s="52"/>
      <c r="Y182" s="78"/>
      <c r="Z182" s="78"/>
      <c r="AA182" s="78"/>
      <c r="AB182" s="78"/>
      <c r="AC182" s="78"/>
      <c r="AD182" s="78"/>
    </row>
    <row r="183" spans="1:30" ht="12.5" x14ac:dyDescent="0.25">
      <c r="A183" s="78"/>
      <c r="B183" s="78"/>
      <c r="C183" s="78"/>
      <c r="D183" s="78"/>
      <c r="E183" s="78"/>
      <c r="F183" s="78"/>
      <c r="G183" s="78"/>
      <c r="H183" s="78"/>
      <c r="I183" s="78"/>
      <c r="J183" s="78"/>
      <c r="K183" s="10"/>
      <c r="L183" s="81"/>
      <c r="M183" s="78"/>
      <c r="N183" s="109"/>
      <c r="O183" s="109"/>
      <c r="P183" s="10"/>
      <c r="Q183" s="31"/>
      <c r="R183" s="78"/>
      <c r="S183" s="78"/>
      <c r="T183" s="78"/>
      <c r="U183" s="78"/>
      <c r="V183" s="78"/>
      <c r="W183" s="60"/>
      <c r="X183" s="52"/>
      <c r="Y183" s="78"/>
      <c r="Z183" s="78"/>
      <c r="AA183" s="78"/>
      <c r="AB183" s="78"/>
      <c r="AC183" s="78"/>
      <c r="AD183" s="78"/>
    </row>
    <row r="184" spans="1:30" ht="12.5" x14ac:dyDescent="0.25">
      <c r="A184" s="78"/>
      <c r="B184" s="78"/>
      <c r="C184" s="78"/>
      <c r="D184" s="78"/>
      <c r="E184" s="78"/>
      <c r="F184" s="78"/>
      <c r="G184" s="78"/>
      <c r="H184" s="78"/>
      <c r="I184" s="78"/>
      <c r="J184" s="78"/>
      <c r="K184" s="10"/>
      <c r="L184" s="81"/>
      <c r="M184" s="78"/>
      <c r="N184" s="109"/>
      <c r="O184" s="109"/>
      <c r="P184" s="10"/>
      <c r="Q184" s="31"/>
      <c r="R184" s="78"/>
      <c r="S184" s="78"/>
      <c r="T184" s="78"/>
      <c r="U184" s="78"/>
      <c r="V184" s="78"/>
      <c r="W184" s="60"/>
      <c r="X184" s="52"/>
      <c r="Y184" s="78"/>
      <c r="Z184" s="78"/>
      <c r="AA184" s="78"/>
      <c r="AB184" s="78"/>
      <c r="AC184" s="78"/>
      <c r="AD184" s="78"/>
    </row>
    <row r="185" spans="1:30" ht="12.5" x14ac:dyDescent="0.25">
      <c r="A185" s="78"/>
      <c r="B185" s="78"/>
      <c r="C185" s="78"/>
      <c r="D185" s="78"/>
      <c r="E185" s="78"/>
      <c r="F185" s="78"/>
      <c r="G185" s="78"/>
      <c r="H185" s="78"/>
      <c r="I185" s="78"/>
      <c r="J185" s="78"/>
      <c r="K185" s="10"/>
      <c r="L185" s="81"/>
      <c r="M185" s="78"/>
      <c r="N185" s="109"/>
      <c r="O185" s="109"/>
      <c r="P185" s="10"/>
      <c r="Q185" s="31"/>
      <c r="R185" s="78"/>
      <c r="S185" s="78"/>
      <c r="T185" s="78"/>
      <c r="U185" s="78"/>
      <c r="V185" s="78"/>
      <c r="W185" s="60"/>
      <c r="X185" s="52"/>
      <c r="Y185" s="78"/>
      <c r="Z185" s="78"/>
      <c r="AA185" s="78"/>
      <c r="AB185" s="78"/>
      <c r="AC185" s="78"/>
      <c r="AD185" s="78"/>
    </row>
    <row r="186" spans="1:30" ht="12.5" x14ac:dyDescent="0.25">
      <c r="A186" s="78"/>
      <c r="B186" s="78"/>
      <c r="C186" s="78"/>
      <c r="D186" s="78"/>
      <c r="E186" s="78"/>
      <c r="F186" s="78"/>
      <c r="G186" s="78"/>
      <c r="H186" s="78"/>
      <c r="I186" s="78"/>
      <c r="J186" s="78"/>
      <c r="K186" s="10"/>
      <c r="L186" s="81"/>
      <c r="M186" s="78"/>
      <c r="N186" s="109"/>
      <c r="O186" s="109"/>
      <c r="P186" s="10"/>
      <c r="Q186" s="31"/>
      <c r="R186" s="78"/>
      <c r="S186" s="78"/>
      <c r="T186" s="78"/>
      <c r="U186" s="78"/>
      <c r="V186" s="78"/>
      <c r="W186" s="60"/>
      <c r="X186" s="52"/>
      <c r="Y186" s="78"/>
      <c r="Z186" s="78"/>
      <c r="AA186" s="78"/>
      <c r="AB186" s="78"/>
      <c r="AC186" s="78"/>
      <c r="AD186" s="78"/>
    </row>
    <row r="187" spans="1:30" ht="12.5" x14ac:dyDescent="0.25">
      <c r="A187" s="78"/>
      <c r="B187" s="78"/>
      <c r="C187" s="78"/>
      <c r="D187" s="78"/>
      <c r="E187" s="78"/>
      <c r="F187" s="78"/>
      <c r="G187" s="78"/>
      <c r="H187" s="78"/>
      <c r="I187" s="78"/>
      <c r="J187" s="78"/>
      <c r="K187" s="10"/>
      <c r="L187" s="81"/>
      <c r="M187" s="78"/>
      <c r="N187" s="109"/>
      <c r="O187" s="109"/>
      <c r="P187" s="10"/>
      <c r="Q187" s="31"/>
      <c r="R187" s="78"/>
      <c r="S187" s="78"/>
      <c r="T187" s="78"/>
      <c r="U187" s="78"/>
      <c r="V187" s="78"/>
      <c r="W187" s="60"/>
      <c r="X187" s="52"/>
      <c r="Y187" s="78"/>
      <c r="Z187" s="78"/>
      <c r="AA187" s="78"/>
      <c r="AB187" s="78"/>
      <c r="AC187" s="78"/>
      <c r="AD187" s="78"/>
    </row>
    <row r="188" spans="1:30" ht="12.5" x14ac:dyDescent="0.25">
      <c r="A188" s="78"/>
      <c r="B188" s="78"/>
      <c r="C188" s="78"/>
      <c r="D188" s="78"/>
      <c r="E188" s="78"/>
      <c r="F188" s="78"/>
      <c r="G188" s="78"/>
      <c r="H188" s="78"/>
      <c r="I188" s="78"/>
      <c r="J188" s="78"/>
      <c r="K188" s="10"/>
      <c r="L188" s="81"/>
      <c r="M188" s="78"/>
      <c r="N188" s="109"/>
      <c r="O188" s="109"/>
      <c r="P188" s="10"/>
      <c r="Q188" s="31"/>
      <c r="R188" s="78"/>
      <c r="S188" s="78"/>
      <c r="T188" s="78"/>
      <c r="U188" s="78"/>
      <c r="V188" s="78"/>
      <c r="W188" s="60"/>
      <c r="X188" s="52"/>
      <c r="Y188" s="78"/>
      <c r="Z188" s="78"/>
      <c r="AA188" s="78"/>
      <c r="AB188" s="78"/>
      <c r="AC188" s="78"/>
      <c r="AD188" s="78"/>
    </row>
    <row r="189" spans="1:30" ht="12.5" x14ac:dyDescent="0.25">
      <c r="A189" s="78"/>
      <c r="B189" s="78"/>
      <c r="C189" s="78"/>
      <c r="D189" s="78"/>
      <c r="E189" s="78"/>
      <c r="F189" s="78"/>
      <c r="G189" s="78"/>
      <c r="H189" s="78"/>
      <c r="I189" s="78"/>
      <c r="J189" s="78"/>
      <c r="K189" s="10"/>
      <c r="L189" s="81"/>
      <c r="M189" s="78"/>
      <c r="N189" s="109"/>
      <c r="O189" s="109"/>
      <c r="P189" s="10"/>
      <c r="Q189" s="31"/>
      <c r="R189" s="78"/>
      <c r="S189" s="78"/>
      <c r="T189" s="78"/>
      <c r="U189" s="78"/>
      <c r="V189" s="78"/>
      <c r="W189" s="60"/>
      <c r="X189" s="52"/>
      <c r="Y189" s="78"/>
      <c r="Z189" s="78"/>
      <c r="AA189" s="78"/>
      <c r="AB189" s="78"/>
      <c r="AC189" s="78"/>
      <c r="AD189" s="78"/>
    </row>
    <row r="190" spans="1:30" ht="12.5" x14ac:dyDescent="0.25">
      <c r="A190" s="78"/>
      <c r="B190" s="78"/>
      <c r="C190" s="78"/>
      <c r="D190" s="78"/>
      <c r="E190" s="78"/>
      <c r="F190" s="78"/>
      <c r="G190" s="78"/>
      <c r="H190" s="78"/>
      <c r="I190" s="78"/>
      <c r="J190" s="78"/>
      <c r="K190" s="10"/>
      <c r="L190" s="81"/>
      <c r="M190" s="78"/>
      <c r="N190" s="109"/>
      <c r="O190" s="109"/>
      <c r="P190" s="10"/>
      <c r="Q190" s="31"/>
      <c r="R190" s="78"/>
      <c r="S190" s="78"/>
      <c r="T190" s="78"/>
      <c r="U190" s="78"/>
      <c r="V190" s="78"/>
      <c r="W190" s="60"/>
      <c r="X190" s="52"/>
      <c r="Y190" s="78"/>
      <c r="Z190" s="78"/>
      <c r="AA190" s="78"/>
      <c r="AB190" s="78"/>
      <c r="AC190" s="78"/>
      <c r="AD190" s="78"/>
    </row>
    <row r="191" spans="1:30" ht="12.5" x14ac:dyDescent="0.25">
      <c r="A191" s="78"/>
      <c r="B191" s="78"/>
      <c r="C191" s="78"/>
      <c r="D191" s="78"/>
      <c r="E191" s="78"/>
      <c r="F191" s="78"/>
      <c r="G191" s="78"/>
      <c r="H191" s="78"/>
      <c r="I191" s="78"/>
      <c r="J191" s="78"/>
      <c r="K191" s="10"/>
      <c r="L191" s="81"/>
      <c r="M191" s="78"/>
      <c r="N191" s="109"/>
      <c r="O191" s="109"/>
      <c r="P191" s="10"/>
      <c r="Q191" s="31"/>
      <c r="R191" s="78"/>
      <c r="S191" s="78"/>
      <c r="T191" s="78"/>
      <c r="U191" s="78"/>
      <c r="V191" s="78"/>
      <c r="W191" s="60"/>
      <c r="X191" s="52"/>
      <c r="Y191" s="78"/>
      <c r="Z191" s="78"/>
      <c r="AA191" s="78"/>
      <c r="AB191" s="78"/>
      <c r="AC191" s="78"/>
      <c r="AD191" s="78"/>
    </row>
    <row r="192" spans="1:30" ht="12.5" x14ac:dyDescent="0.25">
      <c r="A192" s="78"/>
      <c r="B192" s="78"/>
      <c r="C192" s="78"/>
      <c r="D192" s="78"/>
      <c r="E192" s="78"/>
      <c r="F192" s="78"/>
      <c r="G192" s="78"/>
      <c r="H192" s="78"/>
      <c r="I192" s="78"/>
      <c r="J192" s="78"/>
      <c r="K192" s="10"/>
      <c r="L192" s="81"/>
      <c r="M192" s="78"/>
      <c r="N192" s="109"/>
      <c r="O192" s="109"/>
      <c r="P192" s="10"/>
      <c r="Q192" s="31"/>
      <c r="R192" s="78"/>
      <c r="S192" s="78"/>
      <c r="T192" s="78"/>
      <c r="U192" s="78"/>
      <c r="V192" s="78"/>
      <c r="W192" s="60"/>
      <c r="X192" s="52"/>
      <c r="Y192" s="78"/>
      <c r="Z192" s="78"/>
      <c r="AA192" s="78"/>
      <c r="AB192" s="78"/>
      <c r="AC192" s="78"/>
      <c r="AD192" s="78"/>
    </row>
    <row r="193" spans="1:30" ht="12.5" x14ac:dyDescent="0.25">
      <c r="A193" s="78"/>
      <c r="B193" s="78"/>
      <c r="C193" s="78"/>
      <c r="D193" s="78"/>
      <c r="E193" s="78"/>
      <c r="F193" s="78"/>
      <c r="G193" s="78"/>
      <c r="H193" s="78"/>
      <c r="I193" s="78"/>
      <c r="J193" s="78"/>
      <c r="K193" s="10"/>
      <c r="L193" s="81"/>
      <c r="M193" s="78"/>
      <c r="N193" s="109"/>
      <c r="O193" s="109"/>
      <c r="P193" s="10"/>
      <c r="Q193" s="31"/>
      <c r="R193" s="78"/>
      <c r="S193" s="78"/>
      <c r="T193" s="78"/>
      <c r="U193" s="78"/>
      <c r="V193" s="78"/>
      <c r="W193" s="60"/>
      <c r="X193" s="52"/>
      <c r="Y193" s="78"/>
      <c r="Z193" s="78"/>
      <c r="AA193" s="78"/>
      <c r="AB193" s="78"/>
      <c r="AC193" s="78"/>
      <c r="AD193" s="78"/>
    </row>
    <row r="194" spans="1:30" ht="12.5" x14ac:dyDescent="0.25">
      <c r="A194" s="78"/>
      <c r="B194" s="78"/>
      <c r="C194" s="78"/>
      <c r="D194" s="78"/>
      <c r="E194" s="78"/>
      <c r="F194" s="78"/>
      <c r="G194" s="78"/>
      <c r="H194" s="78"/>
      <c r="I194" s="78"/>
      <c r="J194" s="78"/>
      <c r="K194" s="10"/>
      <c r="L194" s="81"/>
      <c r="M194" s="78"/>
      <c r="N194" s="109"/>
      <c r="O194" s="109"/>
      <c r="P194" s="10"/>
      <c r="Q194" s="31"/>
      <c r="R194" s="78"/>
      <c r="S194" s="78"/>
      <c r="T194" s="78"/>
      <c r="U194" s="78"/>
      <c r="V194" s="78"/>
      <c r="W194" s="60"/>
      <c r="X194" s="52"/>
      <c r="Y194" s="78"/>
      <c r="Z194" s="78"/>
      <c r="AA194" s="78"/>
      <c r="AB194" s="78"/>
      <c r="AC194" s="78"/>
      <c r="AD194" s="78"/>
    </row>
    <row r="195" spans="1:30" ht="12.5" x14ac:dyDescent="0.25">
      <c r="A195" s="78"/>
      <c r="B195" s="78"/>
      <c r="C195" s="78"/>
      <c r="D195" s="78"/>
      <c r="E195" s="78"/>
      <c r="F195" s="78"/>
      <c r="G195" s="78"/>
      <c r="H195" s="78"/>
      <c r="I195" s="78"/>
      <c r="J195" s="78"/>
      <c r="K195" s="10"/>
      <c r="L195" s="81"/>
      <c r="M195" s="78"/>
      <c r="N195" s="109"/>
      <c r="O195" s="109"/>
      <c r="P195" s="10"/>
      <c r="Q195" s="31"/>
      <c r="R195" s="78"/>
      <c r="S195" s="78"/>
      <c r="T195" s="78"/>
      <c r="U195" s="78"/>
      <c r="V195" s="78"/>
      <c r="W195" s="60"/>
      <c r="X195" s="52"/>
      <c r="Y195" s="78"/>
      <c r="Z195" s="78"/>
      <c r="AA195" s="78"/>
      <c r="AB195" s="78"/>
      <c r="AC195" s="78"/>
      <c r="AD195" s="78"/>
    </row>
    <row r="196" spans="1:30" ht="12.5" x14ac:dyDescent="0.25">
      <c r="A196" s="78"/>
      <c r="B196" s="78"/>
      <c r="C196" s="78"/>
      <c r="D196" s="78"/>
      <c r="E196" s="78"/>
      <c r="F196" s="78"/>
      <c r="G196" s="78"/>
      <c r="H196" s="78"/>
      <c r="I196" s="78"/>
      <c r="J196" s="78"/>
      <c r="K196" s="10"/>
      <c r="L196" s="81"/>
      <c r="M196" s="78"/>
      <c r="N196" s="109"/>
      <c r="O196" s="109"/>
      <c r="P196" s="10"/>
      <c r="Q196" s="31"/>
      <c r="R196" s="78"/>
      <c r="S196" s="78"/>
      <c r="T196" s="78"/>
      <c r="U196" s="78"/>
      <c r="V196" s="78"/>
      <c r="W196" s="60"/>
      <c r="X196" s="52"/>
      <c r="Y196" s="78"/>
      <c r="Z196" s="78"/>
      <c r="AA196" s="78"/>
      <c r="AB196" s="78"/>
      <c r="AC196" s="78"/>
      <c r="AD196" s="78"/>
    </row>
    <row r="197" spans="1:30" ht="12.5" x14ac:dyDescent="0.25">
      <c r="A197" s="78"/>
      <c r="B197" s="78"/>
      <c r="C197" s="78"/>
      <c r="D197" s="78"/>
      <c r="E197" s="78"/>
      <c r="F197" s="78"/>
      <c r="G197" s="78"/>
      <c r="H197" s="78"/>
      <c r="I197" s="78"/>
      <c r="J197" s="78"/>
      <c r="K197" s="10"/>
      <c r="L197" s="81"/>
      <c r="M197" s="78"/>
      <c r="N197" s="109"/>
      <c r="O197" s="109"/>
      <c r="P197" s="10"/>
      <c r="Q197" s="31"/>
      <c r="R197" s="78"/>
      <c r="S197" s="78"/>
      <c r="T197" s="78"/>
      <c r="U197" s="78"/>
      <c r="V197" s="78"/>
      <c r="W197" s="60"/>
      <c r="X197" s="52"/>
      <c r="Y197" s="78"/>
      <c r="Z197" s="78"/>
      <c r="AA197" s="78"/>
      <c r="AB197" s="78"/>
      <c r="AC197" s="78"/>
      <c r="AD197" s="78"/>
    </row>
    <row r="198" spans="1:30" ht="12.5" x14ac:dyDescent="0.25">
      <c r="A198" s="78"/>
      <c r="B198" s="78"/>
      <c r="C198" s="78"/>
      <c r="D198" s="78"/>
      <c r="E198" s="78"/>
      <c r="F198" s="78"/>
      <c r="G198" s="78"/>
      <c r="H198" s="78"/>
      <c r="I198" s="78"/>
      <c r="J198" s="78"/>
      <c r="K198" s="10"/>
      <c r="L198" s="81"/>
      <c r="M198" s="78"/>
      <c r="N198" s="109"/>
      <c r="O198" s="109"/>
      <c r="P198" s="10"/>
      <c r="Q198" s="31"/>
      <c r="R198" s="78"/>
      <c r="S198" s="78"/>
      <c r="T198" s="78"/>
      <c r="U198" s="78"/>
      <c r="V198" s="78"/>
      <c r="W198" s="60"/>
      <c r="X198" s="52"/>
      <c r="Y198" s="78"/>
      <c r="Z198" s="78"/>
      <c r="AA198" s="78"/>
      <c r="AB198" s="78"/>
      <c r="AC198" s="78"/>
      <c r="AD198" s="78"/>
    </row>
    <row r="199" spans="1:30" ht="12.5" x14ac:dyDescent="0.25">
      <c r="A199" s="78"/>
      <c r="B199" s="78"/>
      <c r="C199" s="78"/>
      <c r="D199" s="78"/>
      <c r="E199" s="78"/>
      <c r="F199" s="78"/>
      <c r="G199" s="78"/>
      <c r="H199" s="78"/>
      <c r="I199" s="78"/>
      <c r="J199" s="78"/>
      <c r="K199" s="10"/>
      <c r="L199" s="81"/>
      <c r="M199" s="78"/>
      <c r="N199" s="109"/>
      <c r="O199" s="109"/>
      <c r="P199" s="10"/>
      <c r="Q199" s="31"/>
      <c r="R199" s="78"/>
      <c r="S199" s="78"/>
      <c r="T199" s="78"/>
      <c r="U199" s="78"/>
      <c r="V199" s="78"/>
      <c r="W199" s="60"/>
      <c r="X199" s="52"/>
      <c r="Y199" s="78"/>
      <c r="Z199" s="78"/>
      <c r="AA199" s="78"/>
      <c r="AB199" s="78"/>
      <c r="AC199" s="78"/>
      <c r="AD199" s="78"/>
    </row>
    <row r="200" spans="1:30" ht="12.5" x14ac:dyDescent="0.25">
      <c r="A200" s="78"/>
      <c r="B200" s="78"/>
      <c r="C200" s="78"/>
      <c r="D200" s="78"/>
      <c r="E200" s="78"/>
      <c r="F200" s="78"/>
      <c r="G200" s="78"/>
      <c r="H200" s="78"/>
      <c r="I200" s="78"/>
      <c r="J200" s="78"/>
      <c r="K200" s="10"/>
      <c r="L200" s="81"/>
      <c r="M200" s="78"/>
      <c r="N200" s="109"/>
      <c r="O200" s="109"/>
      <c r="P200" s="10"/>
      <c r="Q200" s="31"/>
      <c r="R200" s="78"/>
      <c r="S200" s="78"/>
      <c r="T200" s="78"/>
      <c r="U200" s="78"/>
      <c r="V200" s="78"/>
      <c r="W200" s="60"/>
      <c r="X200" s="52"/>
      <c r="Y200" s="78"/>
      <c r="Z200" s="78"/>
      <c r="AA200" s="78"/>
      <c r="AB200" s="78"/>
      <c r="AC200" s="78"/>
      <c r="AD200" s="78"/>
    </row>
    <row r="201" spans="1:30" ht="12.5" x14ac:dyDescent="0.25">
      <c r="A201" s="78"/>
      <c r="B201" s="78"/>
      <c r="C201" s="78"/>
      <c r="D201" s="78"/>
      <c r="E201" s="78"/>
      <c r="F201" s="78"/>
      <c r="G201" s="78"/>
      <c r="H201" s="78"/>
      <c r="I201" s="78"/>
      <c r="J201" s="78"/>
      <c r="K201" s="10"/>
      <c r="L201" s="81"/>
      <c r="M201" s="78"/>
      <c r="N201" s="109"/>
      <c r="O201" s="109"/>
      <c r="P201" s="10"/>
      <c r="Q201" s="31"/>
      <c r="R201" s="78"/>
      <c r="S201" s="78"/>
      <c r="T201" s="78"/>
      <c r="U201" s="78"/>
      <c r="V201" s="78"/>
      <c r="W201" s="60"/>
      <c r="X201" s="52"/>
      <c r="Y201" s="78"/>
      <c r="Z201" s="78"/>
      <c r="AA201" s="78"/>
      <c r="AB201" s="78"/>
      <c r="AC201" s="78"/>
      <c r="AD201" s="78"/>
    </row>
    <row r="202" spans="1:30" ht="12.5" x14ac:dyDescent="0.25">
      <c r="A202" s="78"/>
      <c r="B202" s="78"/>
      <c r="C202" s="78"/>
      <c r="D202" s="78"/>
      <c r="E202" s="78"/>
      <c r="F202" s="78"/>
      <c r="G202" s="78"/>
      <c r="H202" s="78"/>
      <c r="I202" s="78"/>
      <c r="J202" s="78"/>
      <c r="K202" s="10"/>
      <c r="L202" s="81"/>
      <c r="M202" s="78"/>
      <c r="N202" s="109"/>
      <c r="O202" s="109"/>
      <c r="P202" s="10"/>
      <c r="Q202" s="31"/>
      <c r="R202" s="78"/>
      <c r="S202" s="78"/>
      <c r="T202" s="78"/>
      <c r="U202" s="78"/>
      <c r="V202" s="78"/>
      <c r="W202" s="60"/>
      <c r="X202" s="52"/>
      <c r="Y202" s="78"/>
      <c r="Z202" s="78"/>
      <c r="AA202" s="78"/>
      <c r="AB202" s="78"/>
      <c r="AC202" s="78"/>
      <c r="AD202" s="78"/>
    </row>
    <row r="203" spans="1:30" ht="12.5" x14ac:dyDescent="0.25">
      <c r="A203" s="78"/>
      <c r="B203" s="78"/>
      <c r="C203" s="78"/>
      <c r="D203" s="78"/>
      <c r="E203" s="78"/>
      <c r="F203" s="78"/>
      <c r="G203" s="78"/>
      <c r="H203" s="78"/>
      <c r="I203" s="78"/>
      <c r="J203" s="78"/>
      <c r="K203" s="10"/>
      <c r="L203" s="81"/>
      <c r="M203" s="78"/>
      <c r="N203" s="109"/>
      <c r="O203" s="109"/>
      <c r="P203" s="10"/>
      <c r="Q203" s="31"/>
      <c r="R203" s="78"/>
      <c r="S203" s="78"/>
      <c r="T203" s="78"/>
      <c r="U203" s="78"/>
      <c r="V203" s="78"/>
      <c r="W203" s="60"/>
      <c r="X203" s="52"/>
      <c r="Y203" s="78"/>
      <c r="Z203" s="78"/>
      <c r="AA203" s="78"/>
      <c r="AB203" s="78"/>
      <c r="AC203" s="78"/>
      <c r="AD203" s="7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7.08984375" defaultRowHeight="12.75" customHeight="1" x14ac:dyDescent="0.25"/>
  <cols>
    <col min="1" max="1" width="25.453125" customWidth="1"/>
    <col min="2" max="2" width="13.81640625" customWidth="1"/>
    <col min="3" max="3" width="8.08984375" customWidth="1"/>
    <col min="4" max="4" width="8" customWidth="1"/>
    <col min="5" max="6" width="9.08984375" customWidth="1"/>
    <col min="7" max="7" width="7.81640625" customWidth="1"/>
    <col min="8" max="8" width="10.08984375" customWidth="1"/>
    <col min="9" max="9" width="11.08984375" customWidth="1"/>
    <col min="10" max="10" width="10.26953125" customWidth="1"/>
    <col min="11" max="11" width="11.7265625" customWidth="1"/>
    <col min="12" max="12" width="7" customWidth="1"/>
    <col min="13" max="13" width="10.08984375" customWidth="1"/>
    <col min="14" max="14" width="12.453125" customWidth="1"/>
    <col min="16" max="16" width="6" customWidth="1"/>
    <col min="17" max="17" width="6.7265625" customWidth="1"/>
    <col min="18" max="18" width="0.453125" customWidth="1"/>
    <col min="19" max="19" width="29.81640625" customWidth="1"/>
    <col min="20" max="20" width="25.81640625" customWidth="1"/>
  </cols>
  <sheetData>
    <row r="1" spans="1:25" ht="12.75" customHeight="1" x14ac:dyDescent="0.25">
      <c r="A1" s="57" t="s">
        <v>33</v>
      </c>
      <c r="B1" s="57" t="s">
        <v>34</v>
      </c>
      <c r="C1" s="57" t="s">
        <v>292</v>
      </c>
      <c r="D1" s="57" t="s">
        <v>293</v>
      </c>
      <c r="E1" s="57" t="s">
        <v>41</v>
      </c>
      <c r="F1" s="8" t="s">
        <v>42</v>
      </c>
      <c r="G1" s="94" t="s">
        <v>44</v>
      </c>
      <c r="H1" s="8" t="s">
        <v>45</v>
      </c>
      <c r="I1" s="111" t="s">
        <v>46</v>
      </c>
      <c r="J1" s="111" t="s">
        <v>47</v>
      </c>
      <c r="K1" s="117" t="s">
        <v>48</v>
      </c>
      <c r="L1" s="57" t="s">
        <v>49</v>
      </c>
      <c r="M1" s="99" t="s">
        <v>50</v>
      </c>
      <c r="N1" s="117" t="s">
        <v>43</v>
      </c>
      <c r="O1" s="8" t="s">
        <v>294</v>
      </c>
      <c r="P1" s="30" t="s">
        <v>53</v>
      </c>
      <c r="Q1" s="30" t="s">
        <v>54</v>
      </c>
      <c r="R1" s="13"/>
      <c r="S1" s="30" t="s">
        <v>55</v>
      </c>
      <c r="T1" s="30" t="s">
        <v>56</v>
      </c>
      <c r="U1" s="8"/>
      <c r="V1" s="8"/>
      <c r="W1" s="8"/>
      <c r="X1" s="8"/>
      <c r="Y1" s="8"/>
    </row>
    <row r="2" spans="1:25" ht="12.75" customHeight="1" x14ac:dyDescent="0.25">
      <c r="A2" s="57"/>
      <c r="B2" s="31"/>
      <c r="C2" s="31" t="s">
        <v>295</v>
      </c>
      <c r="D2" s="31" t="s">
        <v>295</v>
      </c>
      <c r="E2" s="31"/>
      <c r="F2" s="78"/>
      <c r="G2" s="81"/>
      <c r="H2" s="78" t="s">
        <v>296</v>
      </c>
      <c r="I2" s="87" t="s">
        <v>296</v>
      </c>
      <c r="J2" s="87" t="s">
        <v>296</v>
      </c>
      <c r="K2" s="109" t="s">
        <v>296</v>
      </c>
      <c r="L2" s="24" t="s">
        <v>297</v>
      </c>
      <c r="M2" s="82" t="s">
        <v>298</v>
      </c>
      <c r="N2" s="109" t="s">
        <v>296</v>
      </c>
      <c r="O2" s="78"/>
      <c r="P2" s="52"/>
      <c r="Q2" s="52"/>
      <c r="R2" s="107"/>
      <c r="S2" s="52"/>
      <c r="T2" s="52"/>
      <c r="U2" s="78"/>
      <c r="V2" s="78"/>
      <c r="W2" s="78"/>
      <c r="X2" s="78"/>
      <c r="Y2" s="78"/>
    </row>
    <row r="3" spans="1:25" ht="12.75" customHeight="1" x14ac:dyDescent="0.25">
      <c r="A3" s="67" t="s">
        <v>56</v>
      </c>
      <c r="B3" s="67" t="s">
        <v>58</v>
      </c>
      <c r="C3" s="67" t="s">
        <v>59</v>
      </c>
      <c r="D3" s="67" t="s">
        <v>59</v>
      </c>
      <c r="E3" s="67"/>
      <c r="F3" s="67"/>
      <c r="G3" s="64" t="s">
        <v>58</v>
      </c>
      <c r="H3" s="67" t="s">
        <v>61</v>
      </c>
      <c r="I3" s="48" t="s">
        <v>58</v>
      </c>
      <c r="J3" s="48" t="s">
        <v>62</v>
      </c>
      <c r="K3" s="115" t="s">
        <v>62</v>
      </c>
      <c r="L3" s="25" t="s">
        <v>62</v>
      </c>
      <c r="M3" s="67" t="s">
        <v>61</v>
      </c>
      <c r="N3" s="115" t="s">
        <v>58</v>
      </c>
      <c r="O3" s="67"/>
      <c r="P3" s="67"/>
      <c r="Q3" s="67"/>
      <c r="R3" s="103"/>
      <c r="S3" s="106"/>
      <c r="T3" s="79" t="s">
        <v>63</v>
      </c>
      <c r="U3" s="67"/>
      <c r="V3" s="67"/>
      <c r="W3" s="67"/>
      <c r="X3" s="67"/>
      <c r="Y3" s="67"/>
    </row>
    <row r="4" spans="1:25" ht="12.75" customHeight="1" x14ac:dyDescent="0.25">
      <c r="A4" s="78" t="s">
        <v>183</v>
      </c>
      <c r="B4" s="78" t="s">
        <v>299</v>
      </c>
      <c r="C4" s="78">
        <v>92</v>
      </c>
      <c r="D4" s="78">
        <v>91</v>
      </c>
      <c r="E4" s="78"/>
      <c r="F4" s="78"/>
      <c r="G4" s="81">
        <v>4</v>
      </c>
      <c r="H4" s="10">
        <f t="shared" ref="H4:H35" si="0">SUM((N4/G4))</f>
        <v>32108.75</v>
      </c>
      <c r="I4" s="87">
        <v>25814483</v>
      </c>
      <c r="J4" s="87">
        <v>38903877</v>
      </c>
      <c r="K4" s="10">
        <v>64718360</v>
      </c>
      <c r="L4" s="31" t="s">
        <v>102</v>
      </c>
      <c r="M4" s="1"/>
      <c r="N4" s="10">
        <v>128435</v>
      </c>
      <c r="O4" s="26" t="e">
        <f t="shared" ref="O4:O35" si="1">SUM((N4/1000000))/L4</f>
        <v>#VALUE!</v>
      </c>
      <c r="P4" s="78"/>
      <c r="Q4" s="78"/>
      <c r="R4" s="60"/>
      <c r="S4" s="52"/>
      <c r="T4" s="78"/>
      <c r="U4" s="78"/>
      <c r="V4" s="78"/>
      <c r="W4" s="78"/>
      <c r="X4" s="78"/>
      <c r="Y4" s="78"/>
    </row>
    <row r="5" spans="1:25" ht="12.75" customHeight="1" x14ac:dyDescent="0.25">
      <c r="A5" s="78" t="s">
        <v>108</v>
      </c>
      <c r="B5" s="78" t="s">
        <v>300</v>
      </c>
      <c r="C5" s="78">
        <v>75</v>
      </c>
      <c r="D5" s="78">
        <v>85</v>
      </c>
      <c r="E5" s="78"/>
      <c r="F5" s="78"/>
      <c r="G5" s="81">
        <v>3903</v>
      </c>
      <c r="H5" s="10">
        <f t="shared" si="0"/>
        <v>18868.869331283629</v>
      </c>
      <c r="I5" s="87">
        <v>252326338</v>
      </c>
      <c r="J5" s="87">
        <v>595000000</v>
      </c>
      <c r="K5" s="10">
        <v>847326338</v>
      </c>
      <c r="L5" s="31">
        <v>225</v>
      </c>
      <c r="M5" s="1">
        <f t="shared" ref="M5:M36" si="2">SUM(((K5/1000000)/L5))</f>
        <v>3.7658948355555553</v>
      </c>
      <c r="N5" s="10">
        <v>73645197</v>
      </c>
      <c r="O5" s="1">
        <f t="shared" si="1"/>
        <v>0.32731198666666667</v>
      </c>
      <c r="P5" s="78"/>
      <c r="Q5" s="78"/>
      <c r="R5" s="60"/>
      <c r="S5" s="52" t="s">
        <v>109</v>
      </c>
      <c r="T5" s="18" t="s">
        <v>110</v>
      </c>
      <c r="U5" s="78"/>
      <c r="V5" s="78"/>
      <c r="W5" s="78"/>
      <c r="X5" s="78"/>
      <c r="Y5" s="78"/>
    </row>
    <row r="6" spans="1:25" ht="12.75" customHeight="1" x14ac:dyDescent="0.25">
      <c r="A6" s="78" t="s">
        <v>117</v>
      </c>
      <c r="B6" s="78" t="s">
        <v>300</v>
      </c>
      <c r="C6" s="78">
        <v>55</v>
      </c>
      <c r="D6" s="78">
        <v>76</v>
      </c>
      <c r="E6" s="78"/>
      <c r="F6" s="78"/>
      <c r="G6" s="81">
        <v>4207</v>
      </c>
      <c r="H6" s="10">
        <f t="shared" si="0"/>
        <v>27720.314238174473</v>
      </c>
      <c r="I6" s="87">
        <v>291045518</v>
      </c>
      <c r="J6" s="87">
        <v>377000000</v>
      </c>
      <c r="K6" s="10">
        <v>668045518</v>
      </c>
      <c r="L6" s="31">
        <v>225</v>
      </c>
      <c r="M6" s="1">
        <f t="shared" si="2"/>
        <v>2.9690911911111111</v>
      </c>
      <c r="N6" s="10">
        <v>116619362</v>
      </c>
      <c r="O6" s="1">
        <f t="shared" si="1"/>
        <v>0.51830827555555559</v>
      </c>
      <c r="P6" s="78"/>
      <c r="Q6" s="78"/>
      <c r="R6" s="60"/>
      <c r="S6" s="52"/>
      <c r="T6" s="78"/>
      <c r="U6" s="78"/>
      <c r="V6" s="78"/>
      <c r="W6" s="78"/>
      <c r="X6" s="78"/>
      <c r="Y6" s="78"/>
    </row>
    <row r="7" spans="1:25" ht="12.75" customHeight="1" x14ac:dyDescent="0.25">
      <c r="A7" s="78" t="s">
        <v>122</v>
      </c>
      <c r="B7" s="78" t="s">
        <v>301</v>
      </c>
      <c r="C7" s="78">
        <v>59</v>
      </c>
      <c r="D7" s="78">
        <v>57</v>
      </c>
      <c r="E7" s="78"/>
      <c r="F7" s="78"/>
      <c r="G7" s="81">
        <v>3912</v>
      </c>
      <c r="H7" s="10">
        <f t="shared" si="0"/>
        <v>20222.508435582822</v>
      </c>
      <c r="I7" s="87">
        <v>234911825</v>
      </c>
      <c r="J7" s="87">
        <v>258400000</v>
      </c>
      <c r="K7" s="10">
        <v>493311825</v>
      </c>
      <c r="L7" s="31">
        <v>215</v>
      </c>
      <c r="M7" s="1">
        <f t="shared" si="2"/>
        <v>2.2944736046511629</v>
      </c>
      <c r="N7" s="10">
        <v>79110453</v>
      </c>
      <c r="O7" s="1">
        <f t="shared" si="1"/>
        <v>0.36795559534883726</v>
      </c>
      <c r="P7" s="78"/>
      <c r="Q7" s="78"/>
      <c r="R7" s="60"/>
      <c r="S7" s="52"/>
      <c r="T7" s="78"/>
      <c r="U7" s="78"/>
      <c r="V7" s="78"/>
      <c r="W7" s="78"/>
      <c r="X7" s="78"/>
      <c r="Y7" s="78"/>
    </row>
    <row r="8" spans="1:25" ht="12.75" customHeight="1" x14ac:dyDescent="0.25">
      <c r="A8" s="78" t="s">
        <v>140</v>
      </c>
      <c r="B8" s="78" t="s">
        <v>301</v>
      </c>
      <c r="C8" s="78">
        <v>31</v>
      </c>
      <c r="D8" s="78">
        <v>55</v>
      </c>
      <c r="E8" s="78"/>
      <c r="F8" s="78"/>
      <c r="G8" s="81">
        <v>3904</v>
      </c>
      <c r="H8" s="10">
        <f t="shared" si="0"/>
        <v>7482.2871413934427</v>
      </c>
      <c r="I8" s="87">
        <v>89302115</v>
      </c>
      <c r="J8" s="87">
        <v>171200000</v>
      </c>
      <c r="K8" s="10">
        <v>260502115</v>
      </c>
      <c r="L8" s="31">
        <v>215</v>
      </c>
      <c r="M8" s="1">
        <f t="shared" si="2"/>
        <v>1.2116377441860464</v>
      </c>
      <c r="N8" s="10">
        <v>29210849</v>
      </c>
      <c r="O8" s="1">
        <f t="shared" si="1"/>
        <v>0.13586441395348836</v>
      </c>
      <c r="P8" s="78"/>
      <c r="Q8" s="78"/>
      <c r="R8" s="60"/>
      <c r="S8" s="52"/>
      <c r="T8" s="78"/>
      <c r="U8" s="78"/>
      <c r="V8" s="78"/>
      <c r="W8" s="78"/>
      <c r="X8" s="78"/>
      <c r="Y8" s="78"/>
    </row>
    <row r="9" spans="1:25" ht="12.75" customHeight="1" x14ac:dyDescent="0.25">
      <c r="A9" s="78" t="s">
        <v>113</v>
      </c>
      <c r="B9" s="78" t="s">
        <v>301</v>
      </c>
      <c r="C9" s="78">
        <v>78</v>
      </c>
      <c r="D9" s="78">
        <v>83</v>
      </c>
      <c r="E9" s="78"/>
      <c r="F9" s="78"/>
      <c r="G9" s="81">
        <v>4004</v>
      </c>
      <c r="H9" s="10">
        <f t="shared" si="0"/>
        <v>20586.780469530469</v>
      </c>
      <c r="I9" s="87">
        <v>268492764</v>
      </c>
      <c r="J9" s="87">
        <v>475066843</v>
      </c>
      <c r="K9" s="10">
        <v>743559607</v>
      </c>
      <c r="L9" s="31">
        <v>200</v>
      </c>
      <c r="M9" s="1">
        <f t="shared" si="2"/>
        <v>3.7177980349999999</v>
      </c>
      <c r="N9" s="10">
        <v>82429469</v>
      </c>
      <c r="O9" s="1">
        <f t="shared" si="1"/>
        <v>0.412147345</v>
      </c>
      <c r="P9" s="78"/>
      <c r="Q9" s="78"/>
      <c r="R9" s="60"/>
      <c r="S9" s="52" t="s">
        <v>114</v>
      </c>
      <c r="T9" s="18" t="s">
        <v>115</v>
      </c>
      <c r="U9" s="78"/>
      <c r="V9" s="78"/>
      <c r="W9" s="78"/>
      <c r="X9" s="78"/>
      <c r="Y9" s="78"/>
    </row>
    <row r="10" spans="1:25" ht="12.75" customHeight="1" x14ac:dyDescent="0.25">
      <c r="A10" s="78" t="s">
        <v>103</v>
      </c>
      <c r="B10" s="78" t="s">
        <v>301</v>
      </c>
      <c r="C10" s="78">
        <v>78</v>
      </c>
      <c r="D10" s="78">
        <v>80</v>
      </c>
      <c r="E10" s="78"/>
      <c r="F10" s="78"/>
      <c r="G10" s="81">
        <v>4253</v>
      </c>
      <c r="H10" s="10">
        <f t="shared" si="0"/>
        <v>40946.293204796617</v>
      </c>
      <c r="I10" s="87">
        <v>409013994</v>
      </c>
      <c r="J10" s="87">
        <v>806426000</v>
      </c>
      <c r="K10" s="10">
        <v>1215439994</v>
      </c>
      <c r="L10" s="31">
        <v>200</v>
      </c>
      <c r="M10" s="1">
        <f t="shared" si="2"/>
        <v>6.0771999700000006</v>
      </c>
      <c r="N10" s="10">
        <v>174144585</v>
      </c>
      <c r="O10" s="1">
        <f t="shared" si="1"/>
        <v>0.87072292500000004</v>
      </c>
      <c r="P10" s="78"/>
      <c r="Q10" s="78"/>
      <c r="R10" s="60"/>
      <c r="S10" s="52"/>
      <c r="T10" s="78"/>
      <c r="U10" s="78"/>
      <c r="V10" s="78"/>
      <c r="W10" s="78"/>
      <c r="X10" s="78"/>
      <c r="Y10" s="78"/>
    </row>
    <row r="11" spans="1:25" ht="12.75" customHeight="1" x14ac:dyDescent="0.25">
      <c r="A11" s="78" t="s">
        <v>147</v>
      </c>
      <c r="B11" s="78" t="s">
        <v>302</v>
      </c>
      <c r="C11" s="78">
        <v>52</v>
      </c>
      <c r="D11" s="78">
        <v>56</v>
      </c>
      <c r="E11" s="78"/>
      <c r="F11" s="78"/>
      <c r="G11" s="81">
        <v>3525</v>
      </c>
      <c r="H11" s="10">
        <f t="shared" si="0"/>
        <v>7716.9435460992909</v>
      </c>
      <c r="I11" s="87">
        <v>65187603</v>
      </c>
      <c r="J11" s="87">
        <v>132500000</v>
      </c>
      <c r="K11" s="10">
        <v>197687603</v>
      </c>
      <c r="L11" s="31">
        <v>195</v>
      </c>
      <c r="M11" s="1">
        <f t="shared" si="2"/>
        <v>1.0137825794871795</v>
      </c>
      <c r="N11" s="10">
        <v>27202226</v>
      </c>
      <c r="O11" s="1">
        <f t="shared" si="1"/>
        <v>0.13949859487179486</v>
      </c>
      <c r="P11" s="78"/>
      <c r="Q11" s="78"/>
      <c r="R11" s="60"/>
      <c r="S11" s="52"/>
      <c r="T11" s="78"/>
      <c r="U11" s="78"/>
      <c r="V11" s="78"/>
      <c r="W11" s="78"/>
      <c r="X11" s="78"/>
      <c r="Y11" s="78"/>
    </row>
    <row r="12" spans="1:25" ht="12.75" customHeight="1" x14ac:dyDescent="0.25">
      <c r="A12" s="78" t="s">
        <v>123</v>
      </c>
      <c r="B12" s="78" t="s">
        <v>303</v>
      </c>
      <c r="C12" s="78">
        <v>87</v>
      </c>
      <c r="D12" s="78">
        <v>90</v>
      </c>
      <c r="E12" s="78"/>
      <c r="F12" s="78"/>
      <c r="G12" s="81">
        <v>3868</v>
      </c>
      <c r="H12" s="10">
        <f t="shared" si="0"/>
        <v>18140.010082730092</v>
      </c>
      <c r="I12" s="87">
        <v>228778661</v>
      </c>
      <c r="J12" s="87">
        <v>238586585</v>
      </c>
      <c r="K12" s="10">
        <v>467365246</v>
      </c>
      <c r="L12" s="31">
        <v>190</v>
      </c>
      <c r="M12" s="1">
        <f t="shared" si="2"/>
        <v>2.4598170842105263</v>
      </c>
      <c r="N12" s="10">
        <v>70165559</v>
      </c>
      <c r="O12" s="1">
        <f t="shared" si="1"/>
        <v>0.36929241578947369</v>
      </c>
      <c r="P12" s="78"/>
      <c r="Q12" s="78"/>
      <c r="R12" s="60"/>
      <c r="S12" s="52"/>
      <c r="T12" s="78"/>
      <c r="U12" s="78"/>
      <c r="V12" s="78"/>
      <c r="W12" s="78"/>
      <c r="X12" s="78"/>
      <c r="Y12" s="78"/>
    </row>
    <row r="13" spans="1:25" ht="12.75" customHeight="1" x14ac:dyDescent="0.25">
      <c r="A13" s="78" t="s">
        <v>125</v>
      </c>
      <c r="B13" s="78" t="s">
        <v>300</v>
      </c>
      <c r="C13" s="78">
        <v>71</v>
      </c>
      <c r="D13" s="78">
        <v>78</v>
      </c>
      <c r="E13" s="78"/>
      <c r="F13" s="78"/>
      <c r="G13" s="81">
        <v>3275</v>
      </c>
      <c r="H13" s="10">
        <f t="shared" si="0"/>
        <v>11384.832061068702</v>
      </c>
      <c r="I13" s="87">
        <v>101802906</v>
      </c>
      <c r="J13" s="87">
        <v>309200000</v>
      </c>
      <c r="K13" s="10">
        <v>411002906</v>
      </c>
      <c r="L13" s="31">
        <v>190</v>
      </c>
      <c r="M13" s="1">
        <f t="shared" si="2"/>
        <v>2.1631731894736843</v>
      </c>
      <c r="N13" s="10">
        <v>37285325</v>
      </c>
      <c r="O13" s="1">
        <f t="shared" si="1"/>
        <v>0.19623855263157894</v>
      </c>
      <c r="P13" s="78"/>
      <c r="Q13" s="78"/>
      <c r="R13" s="60"/>
      <c r="S13" s="52"/>
      <c r="T13" s="78"/>
      <c r="U13" s="78"/>
      <c r="V13" s="78"/>
      <c r="W13" s="78"/>
      <c r="X13" s="78"/>
      <c r="Y13" s="78"/>
    </row>
    <row r="14" spans="1:25" ht="12.75" customHeight="1" x14ac:dyDescent="0.25">
      <c r="A14" s="78" t="s">
        <v>120</v>
      </c>
      <c r="B14" s="78" t="s">
        <v>303</v>
      </c>
      <c r="C14" s="78">
        <v>67</v>
      </c>
      <c r="D14" s="78">
        <v>73</v>
      </c>
      <c r="E14" s="78"/>
      <c r="F14" s="78"/>
      <c r="G14" s="81">
        <v>3607</v>
      </c>
      <c r="H14" s="10">
        <f t="shared" si="0"/>
        <v>18411.930690324371</v>
      </c>
      <c r="I14" s="87">
        <v>202359711</v>
      </c>
      <c r="J14" s="87">
        <v>337648165</v>
      </c>
      <c r="K14" s="10">
        <v>540007876</v>
      </c>
      <c r="L14" s="31">
        <v>190</v>
      </c>
      <c r="M14" s="1">
        <f t="shared" si="2"/>
        <v>2.8421467157894735</v>
      </c>
      <c r="N14" s="10">
        <v>66411834</v>
      </c>
      <c r="O14" s="1">
        <f t="shared" si="1"/>
        <v>0.34953596842105261</v>
      </c>
      <c r="P14" s="78"/>
      <c r="Q14" s="78"/>
      <c r="R14" s="60"/>
      <c r="S14" s="52"/>
      <c r="T14" s="78"/>
      <c r="U14" s="78"/>
      <c r="V14" s="78"/>
      <c r="W14" s="78"/>
      <c r="X14" s="78"/>
      <c r="Y14" s="78"/>
    </row>
    <row r="15" spans="1:25" ht="12.75" customHeight="1" x14ac:dyDescent="0.25">
      <c r="A15" s="78" t="s">
        <v>164</v>
      </c>
      <c r="B15" s="78" t="s">
        <v>304</v>
      </c>
      <c r="C15" s="78">
        <v>12</v>
      </c>
      <c r="D15" s="78">
        <v>56</v>
      </c>
      <c r="E15" s="78"/>
      <c r="F15" s="78"/>
      <c r="G15" s="81">
        <v>2689</v>
      </c>
      <c r="H15" s="10">
        <f t="shared" si="0"/>
        <v>3685.5001859427298</v>
      </c>
      <c r="I15" s="87">
        <v>38055840</v>
      </c>
      <c r="J15" s="87">
        <v>83700000</v>
      </c>
      <c r="K15" s="10">
        <v>121755840</v>
      </c>
      <c r="L15" s="31">
        <v>175</v>
      </c>
      <c r="M15" s="1">
        <f t="shared" si="2"/>
        <v>0.69574765714285713</v>
      </c>
      <c r="N15" s="10">
        <v>9910310</v>
      </c>
      <c r="O15" s="1">
        <f t="shared" si="1"/>
        <v>5.6630342857142864E-2</v>
      </c>
      <c r="P15" s="78"/>
      <c r="Q15" s="78"/>
      <c r="R15" s="60"/>
      <c r="S15" s="52"/>
      <c r="T15" s="78"/>
      <c r="U15" s="78"/>
      <c r="V15" s="78"/>
      <c r="W15" s="78"/>
      <c r="X15" s="78"/>
      <c r="Y15" s="78"/>
    </row>
    <row r="16" spans="1:25" ht="12.75" customHeight="1" x14ac:dyDescent="0.25">
      <c r="A16" s="78" t="s">
        <v>118</v>
      </c>
      <c r="B16" s="78" t="s">
        <v>301</v>
      </c>
      <c r="C16" s="78">
        <v>65</v>
      </c>
      <c r="D16" s="78">
        <v>83</v>
      </c>
      <c r="E16" s="78"/>
      <c r="F16" s="78"/>
      <c r="G16" s="81">
        <v>3841</v>
      </c>
      <c r="H16" s="10">
        <f t="shared" si="0"/>
        <v>22321.749804738349</v>
      </c>
      <c r="I16" s="87">
        <v>204509243</v>
      </c>
      <c r="J16" s="87">
        <v>428400000</v>
      </c>
      <c r="K16" s="10">
        <v>632909243</v>
      </c>
      <c r="L16" s="31">
        <v>170</v>
      </c>
      <c r="M16" s="1">
        <f t="shared" si="2"/>
        <v>3.7229955470588232</v>
      </c>
      <c r="N16" s="10">
        <v>85737841</v>
      </c>
      <c r="O16" s="1">
        <f t="shared" si="1"/>
        <v>0.50434024117647058</v>
      </c>
      <c r="P16" s="78"/>
      <c r="Q16" s="78"/>
      <c r="R16" s="60"/>
      <c r="S16" s="52"/>
      <c r="T16" s="78"/>
      <c r="U16" s="78"/>
      <c r="V16" s="78"/>
      <c r="W16" s="78"/>
      <c r="X16" s="78"/>
      <c r="Y16" s="78"/>
    </row>
    <row r="17" spans="1:25" ht="12.75" customHeight="1" x14ac:dyDescent="0.25">
      <c r="A17" s="78" t="s">
        <v>112</v>
      </c>
      <c r="B17" s="78" t="s">
        <v>304</v>
      </c>
      <c r="C17" s="78">
        <v>69</v>
      </c>
      <c r="D17" s="78">
        <v>84</v>
      </c>
      <c r="E17" s="78"/>
      <c r="F17" s="78"/>
      <c r="G17" s="81">
        <v>3658</v>
      </c>
      <c r="H17" s="10">
        <f t="shared" si="0"/>
        <v>26619.804537998905</v>
      </c>
      <c r="I17" s="87">
        <v>238679850</v>
      </c>
      <c r="J17" s="87">
        <v>550000000</v>
      </c>
      <c r="K17" s="10">
        <v>788679850</v>
      </c>
      <c r="L17" s="31">
        <v>160</v>
      </c>
      <c r="M17" s="1">
        <f t="shared" si="2"/>
        <v>4.9292490625000003</v>
      </c>
      <c r="N17" s="10">
        <v>97375245</v>
      </c>
      <c r="O17" s="1">
        <f t="shared" si="1"/>
        <v>0.60859528125000006</v>
      </c>
      <c r="P17" s="78"/>
      <c r="Q17" s="78"/>
      <c r="R17" s="60"/>
      <c r="S17" s="52"/>
      <c r="T17" s="78"/>
      <c r="U17" s="78"/>
      <c r="V17" s="78"/>
      <c r="W17" s="78"/>
      <c r="X17" s="78"/>
      <c r="Y17" s="78"/>
    </row>
    <row r="18" spans="1:25" ht="12.75" customHeight="1" x14ac:dyDescent="0.25">
      <c r="A18" s="78" t="s">
        <v>111</v>
      </c>
      <c r="B18" s="78" t="s">
        <v>301</v>
      </c>
      <c r="C18" s="78">
        <v>89</v>
      </c>
      <c r="D18" s="78">
        <v>89</v>
      </c>
      <c r="E18" s="78"/>
      <c r="F18" s="78"/>
      <c r="G18" s="81">
        <v>1</v>
      </c>
      <c r="H18" s="10">
        <f t="shared" si="0"/>
        <v>243390</v>
      </c>
      <c r="I18" s="87">
        <v>347899011</v>
      </c>
      <c r="J18" s="87">
        <v>462500000</v>
      </c>
      <c r="K18" s="10">
        <v>810399011</v>
      </c>
      <c r="L18" s="31">
        <v>150</v>
      </c>
      <c r="M18" s="1">
        <f t="shared" si="2"/>
        <v>5.4026600733333332</v>
      </c>
      <c r="N18" s="10">
        <v>243390</v>
      </c>
      <c r="O18" s="26">
        <f t="shared" si="1"/>
        <v>1.6225999999999999E-3</v>
      </c>
      <c r="P18" s="78"/>
      <c r="Q18" s="78"/>
      <c r="R18" s="60"/>
      <c r="S18" s="52"/>
      <c r="T18" s="78"/>
      <c r="U18" s="78"/>
      <c r="V18" s="78"/>
      <c r="W18" s="78"/>
      <c r="X18" s="78"/>
      <c r="Y18" s="78"/>
    </row>
    <row r="19" spans="1:25" ht="12.75" customHeight="1" x14ac:dyDescent="0.25">
      <c r="A19" s="78" t="s">
        <v>145</v>
      </c>
      <c r="B19" s="78" t="s">
        <v>78</v>
      </c>
      <c r="C19" s="78">
        <v>50</v>
      </c>
      <c r="D19" s="78">
        <v>63</v>
      </c>
      <c r="E19" s="78"/>
      <c r="F19" s="78"/>
      <c r="G19" s="81">
        <v>3222</v>
      </c>
      <c r="H19" s="10">
        <f t="shared" si="0"/>
        <v>7713.3016759776538</v>
      </c>
      <c r="I19" s="87">
        <v>73103784</v>
      </c>
      <c r="J19" s="87">
        <v>132262953</v>
      </c>
      <c r="K19" s="10">
        <v>205366737</v>
      </c>
      <c r="L19" s="31">
        <v>150</v>
      </c>
      <c r="M19" s="1">
        <f t="shared" si="2"/>
        <v>1.36911158</v>
      </c>
      <c r="N19" s="10">
        <v>24852258</v>
      </c>
      <c r="O19" s="1">
        <f t="shared" si="1"/>
        <v>0.16568172</v>
      </c>
      <c r="P19" s="78"/>
      <c r="Q19" s="78"/>
      <c r="R19" s="60"/>
      <c r="S19" s="52"/>
      <c r="T19" s="78"/>
      <c r="U19" s="78"/>
      <c r="V19" s="78"/>
      <c r="W19" s="78"/>
      <c r="X19" s="78"/>
      <c r="Y19" s="78"/>
    </row>
    <row r="20" spans="1:25" ht="12.75" customHeight="1" x14ac:dyDescent="0.25">
      <c r="A20" s="78" t="s">
        <v>119</v>
      </c>
      <c r="B20" s="78" t="s">
        <v>96</v>
      </c>
      <c r="C20" s="78">
        <v>70</v>
      </c>
      <c r="D20" s="78">
        <v>79</v>
      </c>
      <c r="E20" s="78"/>
      <c r="F20" s="78"/>
      <c r="G20" s="81">
        <v>4046</v>
      </c>
      <c r="H20" s="10">
        <f t="shared" si="0"/>
        <v>10785.896193771627</v>
      </c>
      <c r="I20" s="87">
        <v>187168425</v>
      </c>
      <c r="J20" s="87">
        <v>400036243</v>
      </c>
      <c r="K20" s="10">
        <v>587204668</v>
      </c>
      <c r="L20" s="31">
        <v>135</v>
      </c>
      <c r="M20" s="1">
        <f t="shared" si="2"/>
        <v>4.3496642074074074</v>
      </c>
      <c r="N20" s="10">
        <v>43639736</v>
      </c>
      <c r="O20" s="1">
        <f t="shared" si="1"/>
        <v>0.3232573037037037</v>
      </c>
      <c r="P20" s="78"/>
      <c r="Q20" s="78"/>
      <c r="R20" s="60"/>
      <c r="S20" s="52"/>
      <c r="T20" s="78"/>
      <c r="U20" s="78"/>
      <c r="V20" s="78"/>
      <c r="W20" s="78"/>
      <c r="X20" s="78"/>
      <c r="Y20" s="78"/>
    </row>
    <row r="21" spans="1:25" ht="12.75" customHeight="1" x14ac:dyDescent="0.25">
      <c r="A21" s="78" t="s">
        <v>137</v>
      </c>
      <c r="B21" s="78" t="s">
        <v>96</v>
      </c>
      <c r="C21" s="78">
        <v>67</v>
      </c>
      <c r="D21" s="78">
        <v>67</v>
      </c>
      <c r="E21" s="78"/>
      <c r="F21" s="78"/>
      <c r="G21" s="81">
        <v>3806</v>
      </c>
      <c r="H21" s="10">
        <f t="shared" si="0"/>
        <v>5599.7438255386232</v>
      </c>
      <c r="I21" s="87">
        <v>83028128</v>
      </c>
      <c r="J21" s="87">
        <v>199542554</v>
      </c>
      <c r="K21" s="10">
        <v>282570682</v>
      </c>
      <c r="L21" s="31">
        <v>135</v>
      </c>
      <c r="M21" s="1">
        <f t="shared" si="2"/>
        <v>2.0931161629629629</v>
      </c>
      <c r="N21" s="10">
        <v>21312625</v>
      </c>
      <c r="O21" s="1">
        <f t="shared" si="1"/>
        <v>0.15787129629629629</v>
      </c>
      <c r="P21" s="78"/>
      <c r="Q21" s="78"/>
      <c r="R21" s="60"/>
      <c r="S21" s="52"/>
      <c r="T21" s="78"/>
      <c r="U21" s="78"/>
      <c r="V21" s="78"/>
      <c r="W21" s="78"/>
      <c r="X21" s="78"/>
      <c r="Y21" s="78"/>
    </row>
    <row r="22" spans="1:25" ht="12.75" customHeight="1" x14ac:dyDescent="0.25">
      <c r="A22" s="78" t="s">
        <v>106</v>
      </c>
      <c r="B22" s="78" t="s">
        <v>305</v>
      </c>
      <c r="C22" s="78">
        <v>90</v>
      </c>
      <c r="D22" s="78">
        <v>92</v>
      </c>
      <c r="E22" s="78"/>
      <c r="F22" s="78"/>
      <c r="G22" s="81">
        <v>4163</v>
      </c>
      <c r="H22" s="10">
        <f t="shared" si="0"/>
        <v>37971.243334134037</v>
      </c>
      <c r="I22" s="87">
        <v>420021917</v>
      </c>
      <c r="J22" s="87">
        <v>435873393</v>
      </c>
      <c r="K22" s="10">
        <v>855895310</v>
      </c>
      <c r="L22" s="31">
        <v>130</v>
      </c>
      <c r="M22" s="1">
        <f t="shared" si="2"/>
        <v>6.5838100769230765</v>
      </c>
      <c r="N22" s="10">
        <v>158074286</v>
      </c>
      <c r="O22" s="1">
        <f t="shared" si="1"/>
        <v>1.2159560461538461</v>
      </c>
      <c r="P22" s="78"/>
      <c r="Q22" s="78"/>
      <c r="R22" s="60"/>
      <c r="S22" s="52"/>
      <c r="T22" s="78"/>
      <c r="U22" s="78"/>
      <c r="V22" s="78"/>
      <c r="W22" s="78"/>
      <c r="X22" s="78"/>
      <c r="Y22" s="78"/>
    </row>
    <row r="23" spans="1:25" ht="12.75" customHeight="1" x14ac:dyDescent="0.25">
      <c r="A23" s="78" t="s">
        <v>126</v>
      </c>
      <c r="B23" s="78" t="s">
        <v>303</v>
      </c>
      <c r="C23" s="78">
        <v>28</v>
      </c>
      <c r="D23" s="78">
        <v>49</v>
      </c>
      <c r="E23" s="78"/>
      <c r="F23" s="78"/>
      <c r="G23" s="81">
        <v>3719</v>
      </c>
      <c r="H23" s="10">
        <f t="shared" si="0"/>
        <v>10890.511965582145</v>
      </c>
      <c r="I23" s="87">
        <v>122523060</v>
      </c>
      <c r="J23" s="87">
        <v>253217645</v>
      </c>
      <c r="K23" s="10">
        <v>375740705</v>
      </c>
      <c r="L23" s="31">
        <v>130</v>
      </c>
      <c r="M23" s="1">
        <f t="shared" si="2"/>
        <v>2.8903131153846151</v>
      </c>
      <c r="N23" s="10">
        <v>40501814</v>
      </c>
      <c r="O23" s="1">
        <f t="shared" si="1"/>
        <v>0.31155241538461542</v>
      </c>
      <c r="P23" s="78"/>
      <c r="Q23" s="78"/>
      <c r="R23" s="60"/>
      <c r="S23" s="52"/>
      <c r="T23" s="78"/>
      <c r="U23" s="78"/>
      <c r="V23" s="78"/>
      <c r="W23" s="78"/>
      <c r="X23" s="78"/>
      <c r="Y23" s="78"/>
    </row>
    <row r="24" spans="1:25" ht="12.75" customHeight="1" x14ac:dyDescent="0.25">
      <c r="A24" s="78" t="s">
        <v>188</v>
      </c>
      <c r="B24" s="78" t="s">
        <v>304</v>
      </c>
      <c r="C24" s="78">
        <v>13</v>
      </c>
      <c r="D24" s="78">
        <v>39</v>
      </c>
      <c r="E24" s="78"/>
      <c r="F24" s="78"/>
      <c r="G24" s="81">
        <v>2852</v>
      </c>
      <c r="H24" s="10">
        <f t="shared" si="0"/>
        <v>4450.0052594670406</v>
      </c>
      <c r="I24" s="87">
        <v>33618855</v>
      </c>
      <c r="J24" s="87">
        <v>44705365</v>
      </c>
      <c r="K24" s="10">
        <v>78324220</v>
      </c>
      <c r="L24" s="31">
        <v>130</v>
      </c>
      <c r="M24" s="1">
        <f t="shared" si="2"/>
        <v>0.60249399999999997</v>
      </c>
      <c r="N24" s="10">
        <v>12691415</v>
      </c>
      <c r="O24" s="1">
        <f t="shared" si="1"/>
        <v>9.7626269230769225E-2</v>
      </c>
      <c r="P24" s="78"/>
      <c r="Q24" s="78"/>
      <c r="R24" s="60"/>
      <c r="S24" s="52"/>
      <c r="T24" s="78"/>
      <c r="U24" s="78"/>
      <c r="V24" s="78"/>
      <c r="W24" s="78"/>
      <c r="X24" s="78"/>
      <c r="Y24" s="78"/>
    </row>
    <row r="25" spans="1:25" ht="12.75" customHeight="1" x14ac:dyDescent="0.25">
      <c r="A25" s="78" t="s">
        <v>80</v>
      </c>
      <c r="B25" s="78" t="s">
        <v>78</v>
      </c>
      <c r="C25" s="78">
        <v>11</v>
      </c>
      <c r="D25" s="78">
        <v>38</v>
      </c>
      <c r="E25" s="78"/>
      <c r="F25" s="78"/>
      <c r="G25" s="81">
        <v>3401</v>
      </c>
      <c r="H25" s="10">
        <f t="shared" si="0"/>
        <v>8091.7494854454571</v>
      </c>
      <c r="I25" s="87">
        <v>60522097</v>
      </c>
      <c r="J25" s="87">
        <v>183321030</v>
      </c>
      <c r="K25" s="10" t="s">
        <v>81</v>
      </c>
      <c r="L25" s="31">
        <v>130</v>
      </c>
      <c r="M25" s="1">
        <f t="shared" si="2"/>
        <v>1.8757163615384616</v>
      </c>
      <c r="N25" s="10">
        <v>27520040</v>
      </c>
      <c r="O25" s="1">
        <f t="shared" si="1"/>
        <v>0.2116926153846154</v>
      </c>
      <c r="P25" s="78"/>
      <c r="Q25" s="78"/>
      <c r="R25" s="60"/>
      <c r="S25" s="52"/>
      <c r="T25" s="78"/>
      <c r="U25" s="78"/>
      <c r="V25" s="78"/>
      <c r="W25" s="78"/>
      <c r="X25" s="78"/>
      <c r="Y25" s="78"/>
    </row>
    <row r="26" spans="1:25" ht="12.75" customHeight="1" x14ac:dyDescent="0.25">
      <c r="A26" s="78" t="s">
        <v>124</v>
      </c>
      <c r="B26" s="78" t="s">
        <v>96</v>
      </c>
      <c r="C26" s="78">
        <v>69</v>
      </c>
      <c r="D26" s="78">
        <v>70</v>
      </c>
      <c r="E26" s="78"/>
      <c r="F26" s="78"/>
      <c r="G26" s="81">
        <v>3924</v>
      </c>
      <c r="H26" s="10">
        <f t="shared" si="0"/>
        <v>13535.614678899083</v>
      </c>
      <c r="I26" s="87">
        <v>132556852</v>
      </c>
      <c r="J26" s="87">
        <v>282271394</v>
      </c>
      <c r="K26" s="10">
        <v>414828246</v>
      </c>
      <c r="L26" s="31">
        <v>120</v>
      </c>
      <c r="M26" s="1">
        <f t="shared" si="2"/>
        <v>3.4569020499999996</v>
      </c>
      <c r="N26" s="10">
        <v>53113752</v>
      </c>
      <c r="O26" s="1">
        <f t="shared" si="1"/>
        <v>0.44261459999999997</v>
      </c>
      <c r="P26" s="78"/>
      <c r="Q26" s="78"/>
      <c r="R26" s="60"/>
      <c r="S26" s="52"/>
      <c r="T26" s="78"/>
      <c r="U26" s="78"/>
      <c r="V26" s="78"/>
      <c r="W26" s="78"/>
      <c r="X26" s="78"/>
      <c r="Y26" s="78"/>
    </row>
    <row r="27" spans="1:25" ht="12.75" customHeight="1" x14ac:dyDescent="0.25">
      <c r="A27" s="78" t="s">
        <v>134</v>
      </c>
      <c r="B27" s="78" t="s">
        <v>304</v>
      </c>
      <c r="C27" s="78">
        <v>53</v>
      </c>
      <c r="D27" s="78">
        <v>61</v>
      </c>
      <c r="E27" s="78"/>
      <c r="F27" s="78"/>
      <c r="G27" s="81">
        <v>3783</v>
      </c>
      <c r="H27" s="10">
        <f t="shared" si="0"/>
        <v>9795</v>
      </c>
      <c r="I27" s="87">
        <v>89107235</v>
      </c>
      <c r="J27" s="87">
        <v>197061337</v>
      </c>
      <c r="K27" s="10">
        <v>286168572</v>
      </c>
      <c r="L27" s="31">
        <v>120</v>
      </c>
      <c r="M27" s="1">
        <f t="shared" si="2"/>
        <v>2.3847380999999999</v>
      </c>
      <c r="N27" s="10">
        <v>37054485</v>
      </c>
      <c r="O27" s="1">
        <f t="shared" si="1"/>
        <v>0.30878737499999998</v>
      </c>
      <c r="P27" s="78"/>
      <c r="Q27" s="78"/>
      <c r="R27" s="60"/>
      <c r="S27" s="52"/>
      <c r="T27" s="78"/>
      <c r="U27" s="78"/>
      <c r="V27" s="78"/>
      <c r="W27" s="78"/>
      <c r="X27" s="78"/>
      <c r="Y27" s="78"/>
    </row>
    <row r="28" spans="1:25" ht="12.75" customHeight="1" x14ac:dyDescent="0.25">
      <c r="A28" s="78" t="s">
        <v>135</v>
      </c>
      <c r="B28" s="78" t="s">
        <v>306</v>
      </c>
      <c r="C28" s="78">
        <v>68</v>
      </c>
      <c r="D28" s="78">
        <v>60</v>
      </c>
      <c r="E28" s="78"/>
      <c r="F28" s="78"/>
      <c r="G28" s="81">
        <v>3284</v>
      </c>
      <c r="H28" s="10">
        <f t="shared" si="0"/>
        <v>9076.5508526187568</v>
      </c>
      <c r="I28" s="87">
        <v>93050117</v>
      </c>
      <c r="J28" s="87">
        <v>193090583</v>
      </c>
      <c r="K28" s="10">
        <v>286140700</v>
      </c>
      <c r="L28" s="31">
        <v>115</v>
      </c>
      <c r="M28" s="1">
        <f t="shared" si="2"/>
        <v>2.4881799999999998</v>
      </c>
      <c r="N28" s="10">
        <v>29807393</v>
      </c>
      <c r="O28" s="1">
        <f t="shared" si="1"/>
        <v>0.25919472173913044</v>
      </c>
      <c r="P28" s="78"/>
      <c r="Q28" s="78"/>
      <c r="R28" s="60"/>
      <c r="S28" s="52"/>
      <c r="T28" s="78"/>
      <c r="U28" s="78"/>
      <c r="V28" s="78"/>
      <c r="W28" s="78"/>
      <c r="X28" s="78"/>
      <c r="Y28" s="78"/>
    </row>
    <row r="29" spans="1:25" ht="12.75" customHeight="1" x14ac:dyDescent="0.25">
      <c r="A29" s="78" t="s">
        <v>167</v>
      </c>
      <c r="B29" s="78" t="s">
        <v>307</v>
      </c>
      <c r="C29" s="78">
        <v>61</v>
      </c>
      <c r="D29" s="78">
        <v>72</v>
      </c>
      <c r="E29" s="78"/>
      <c r="F29" s="78"/>
      <c r="G29" s="81">
        <v>3407</v>
      </c>
      <c r="H29" s="10">
        <f t="shared" si="0"/>
        <v>7929.9533313765778</v>
      </c>
      <c r="I29" s="87">
        <v>61737191</v>
      </c>
      <c r="J29" s="87">
        <v>50494282</v>
      </c>
      <c r="K29" s="10">
        <v>112231473</v>
      </c>
      <c r="L29" s="31">
        <v>110</v>
      </c>
      <c r="M29" s="1">
        <f t="shared" si="2"/>
        <v>1.0202861181818181</v>
      </c>
      <c r="N29" s="10">
        <v>27017351</v>
      </c>
      <c r="O29" s="1">
        <f t="shared" si="1"/>
        <v>0.24561228181818184</v>
      </c>
      <c r="P29" s="78"/>
      <c r="Q29" s="78"/>
      <c r="R29" s="60"/>
      <c r="S29" s="52"/>
      <c r="T29" s="78"/>
      <c r="U29" s="78"/>
      <c r="V29" s="78"/>
      <c r="W29" s="78"/>
      <c r="X29" s="78"/>
      <c r="Y29" s="78"/>
    </row>
    <row r="30" spans="1:25" ht="12.75" customHeight="1" x14ac:dyDescent="0.25">
      <c r="A30" s="78" t="s">
        <v>129</v>
      </c>
      <c r="B30" s="78" t="s">
        <v>300</v>
      </c>
      <c r="C30" s="78">
        <v>49</v>
      </c>
      <c r="D30" s="78">
        <v>68</v>
      </c>
      <c r="E30" s="78"/>
      <c r="F30" s="78"/>
      <c r="G30" s="81">
        <v>3535</v>
      </c>
      <c r="H30" s="10">
        <f t="shared" si="0"/>
        <v>14168.369165487977</v>
      </c>
      <c r="I30" s="87">
        <v>144840419</v>
      </c>
      <c r="J30" s="87">
        <v>206200000</v>
      </c>
      <c r="K30" s="10">
        <v>351040419</v>
      </c>
      <c r="L30" s="31">
        <v>105</v>
      </c>
      <c r="M30" s="1">
        <f t="shared" si="2"/>
        <v>3.3432420857142855</v>
      </c>
      <c r="N30" s="10">
        <v>50085185</v>
      </c>
      <c r="O30" s="1">
        <f t="shared" si="1"/>
        <v>0.47700176190476196</v>
      </c>
      <c r="P30" s="78"/>
      <c r="Q30" s="78"/>
      <c r="R30" s="60"/>
      <c r="S30" s="52"/>
      <c r="T30" s="78"/>
      <c r="U30" s="78"/>
      <c r="V30" s="78"/>
      <c r="W30" s="78"/>
      <c r="X30" s="78"/>
      <c r="Y30" s="78"/>
    </row>
    <row r="31" spans="1:25" ht="12.75" customHeight="1" x14ac:dyDescent="0.25">
      <c r="A31" s="78" t="s">
        <v>130</v>
      </c>
      <c r="B31" s="78" t="s">
        <v>78</v>
      </c>
      <c r="C31" s="78">
        <v>14</v>
      </c>
      <c r="D31" s="78">
        <v>58</v>
      </c>
      <c r="E31" s="78"/>
      <c r="F31" s="78"/>
      <c r="G31" s="81">
        <v>3866</v>
      </c>
      <c r="H31" s="10">
        <f t="shared" si="0"/>
        <v>4539.1590791515782</v>
      </c>
      <c r="I31" s="87">
        <v>71017784</v>
      </c>
      <c r="J31" s="87">
        <v>276527576</v>
      </c>
      <c r="K31" s="10">
        <v>347545360</v>
      </c>
      <c r="L31" s="31">
        <v>105</v>
      </c>
      <c r="M31" s="1">
        <f t="shared" si="2"/>
        <v>3.3099558095238097</v>
      </c>
      <c r="N31" s="10">
        <v>17548389</v>
      </c>
      <c r="O31" s="1">
        <f t="shared" si="1"/>
        <v>0.16712751428571429</v>
      </c>
      <c r="P31" s="78"/>
      <c r="Q31" s="78"/>
      <c r="R31" s="60"/>
      <c r="S31" s="52"/>
      <c r="T31" s="78"/>
      <c r="U31" s="78"/>
      <c r="V31" s="78"/>
      <c r="W31" s="78"/>
      <c r="X31" s="78"/>
      <c r="Y31" s="78"/>
    </row>
    <row r="32" spans="1:25" ht="12.75" customHeight="1" x14ac:dyDescent="0.25">
      <c r="A32" s="78" t="s">
        <v>127</v>
      </c>
      <c r="B32" s="78" t="s">
        <v>300</v>
      </c>
      <c r="C32" s="78">
        <v>19</v>
      </c>
      <c r="D32" s="78">
        <v>45</v>
      </c>
      <c r="E32" s="78"/>
      <c r="F32" s="78"/>
      <c r="G32" s="81">
        <v>3555</v>
      </c>
      <c r="H32" s="10">
        <f t="shared" si="0"/>
        <v>11721.855977496483</v>
      </c>
      <c r="I32" s="87">
        <v>112200072</v>
      </c>
      <c r="J32" s="87">
        <v>249800000</v>
      </c>
      <c r="K32" s="10">
        <v>362000072</v>
      </c>
      <c r="L32" s="31">
        <v>103</v>
      </c>
      <c r="M32" s="1">
        <f t="shared" si="2"/>
        <v>3.5145638058252424</v>
      </c>
      <c r="N32" s="10">
        <v>41671198</v>
      </c>
      <c r="O32" s="1">
        <f t="shared" si="1"/>
        <v>0.40457473786407766</v>
      </c>
      <c r="P32" s="78"/>
      <c r="Q32" s="78"/>
      <c r="R32" s="60"/>
      <c r="S32" s="52"/>
      <c r="T32" s="78"/>
      <c r="U32" s="78"/>
      <c r="V32" s="78"/>
      <c r="W32" s="78"/>
      <c r="X32" s="78"/>
      <c r="Y32" s="78"/>
    </row>
    <row r="33" spans="1:25" ht="12.75" customHeight="1" x14ac:dyDescent="0.25">
      <c r="A33" s="78" t="s">
        <v>116</v>
      </c>
      <c r="B33" s="78" t="s">
        <v>300</v>
      </c>
      <c r="C33" s="78">
        <v>97</v>
      </c>
      <c r="D33" s="78">
        <v>85</v>
      </c>
      <c r="E33" s="78"/>
      <c r="F33" s="78"/>
      <c r="G33" s="81">
        <v>3575</v>
      </c>
      <c r="H33" s="10">
        <f t="shared" si="0"/>
        <v>15604.227132867132</v>
      </c>
      <c r="I33" s="87">
        <v>261208962</v>
      </c>
      <c r="J33" s="87">
        <v>427300000</v>
      </c>
      <c r="K33" s="10">
        <v>688508962</v>
      </c>
      <c r="L33" s="31">
        <v>100</v>
      </c>
      <c r="M33" s="1">
        <f t="shared" si="2"/>
        <v>6.8850896199999996</v>
      </c>
      <c r="N33" s="10">
        <v>55785112</v>
      </c>
      <c r="O33" s="1">
        <f t="shared" si="1"/>
        <v>0.55785112000000003</v>
      </c>
      <c r="P33" s="78"/>
      <c r="Q33" s="78"/>
      <c r="R33" s="60"/>
      <c r="S33" s="52"/>
      <c r="T33" s="78"/>
      <c r="U33" s="78"/>
      <c r="V33" s="78"/>
      <c r="W33" s="78"/>
      <c r="X33" s="78"/>
      <c r="Y33" s="78"/>
    </row>
    <row r="34" spans="1:25" ht="12.75" customHeight="1" x14ac:dyDescent="0.25">
      <c r="A34" s="78" t="s">
        <v>148</v>
      </c>
      <c r="B34" s="78" t="s">
        <v>303</v>
      </c>
      <c r="C34" s="78">
        <v>77</v>
      </c>
      <c r="D34" s="78">
        <v>83</v>
      </c>
      <c r="E34" s="78"/>
      <c r="F34" s="78"/>
      <c r="G34" s="81">
        <v>2537</v>
      </c>
      <c r="H34" s="10">
        <f t="shared" si="0"/>
        <v>7237.5159637366969</v>
      </c>
      <c r="I34" s="87">
        <v>98508822</v>
      </c>
      <c r="J34" s="87">
        <v>77100000</v>
      </c>
      <c r="K34" s="10">
        <v>175608822</v>
      </c>
      <c r="L34" s="31">
        <v>100</v>
      </c>
      <c r="M34" s="1">
        <f t="shared" si="2"/>
        <v>1.7560882200000001</v>
      </c>
      <c r="N34" s="10">
        <v>18361578</v>
      </c>
      <c r="O34" s="1">
        <f t="shared" si="1"/>
        <v>0.18361578000000001</v>
      </c>
      <c r="P34" s="78"/>
      <c r="Q34" s="78"/>
      <c r="R34" s="60"/>
      <c r="S34" s="52"/>
      <c r="T34" s="78"/>
      <c r="U34" s="78"/>
      <c r="V34" s="78"/>
      <c r="W34" s="78"/>
      <c r="X34" s="78"/>
      <c r="Y34" s="78"/>
    </row>
    <row r="35" spans="1:25" ht="12.75" customHeight="1" x14ac:dyDescent="0.25">
      <c r="A35" s="78" t="s">
        <v>139</v>
      </c>
      <c r="B35" s="78" t="s">
        <v>96</v>
      </c>
      <c r="C35" s="78">
        <v>64</v>
      </c>
      <c r="D35" s="78">
        <v>66</v>
      </c>
      <c r="E35" s="78"/>
      <c r="F35" s="78"/>
      <c r="G35" s="81">
        <v>3882</v>
      </c>
      <c r="H35" s="10">
        <f t="shared" si="0"/>
        <v>8637.5754765584752</v>
      </c>
      <c r="I35" s="87">
        <v>107518682</v>
      </c>
      <c r="J35" s="87">
        <v>160907952</v>
      </c>
      <c r="K35" s="10">
        <v>268426634</v>
      </c>
      <c r="L35" s="31">
        <v>100</v>
      </c>
      <c r="M35" s="1">
        <f t="shared" si="2"/>
        <v>2.6842663399999998</v>
      </c>
      <c r="N35" s="10">
        <v>33531068</v>
      </c>
      <c r="O35" s="1">
        <f t="shared" si="1"/>
        <v>0.33531067999999997</v>
      </c>
      <c r="P35" s="78"/>
      <c r="Q35" s="78"/>
      <c r="R35" s="60"/>
      <c r="S35" s="52"/>
      <c r="T35" s="78"/>
      <c r="U35" s="78"/>
      <c r="V35" s="78"/>
      <c r="W35" s="78"/>
      <c r="X35" s="78"/>
      <c r="Y35" s="78"/>
    </row>
    <row r="36" spans="1:25" ht="12.75" customHeight="1" x14ac:dyDescent="0.25">
      <c r="A36" s="78" t="s">
        <v>133</v>
      </c>
      <c r="B36" s="78" t="s">
        <v>96</v>
      </c>
      <c r="C36" s="78">
        <v>14</v>
      </c>
      <c r="D36" s="78">
        <v>42</v>
      </c>
      <c r="E36" s="78"/>
      <c r="F36" s="78"/>
      <c r="G36" s="81">
        <v>3553</v>
      </c>
      <c r="H36" s="10">
        <f t="shared" ref="H36:H67" si="3">SUM((N36/G36))</f>
        <v>6989.8240923163521</v>
      </c>
      <c r="I36" s="87">
        <v>67349198</v>
      </c>
      <c r="J36" s="87">
        <v>237304984</v>
      </c>
      <c r="K36" s="10">
        <v>304654182</v>
      </c>
      <c r="L36" s="31">
        <v>92</v>
      </c>
      <c r="M36" s="1">
        <f t="shared" si="2"/>
        <v>3.3114585000000001</v>
      </c>
      <c r="N36" s="10">
        <v>24834845</v>
      </c>
      <c r="O36" s="1">
        <f t="shared" ref="O36:O67" si="4">SUM((N36/1000000))/L36</f>
        <v>0.26994396739130438</v>
      </c>
      <c r="P36" s="78"/>
      <c r="Q36" s="78"/>
      <c r="R36" s="60"/>
      <c r="S36" s="52"/>
      <c r="T36" s="78"/>
      <c r="U36" s="78"/>
      <c r="V36" s="78"/>
      <c r="W36" s="78"/>
      <c r="X36" s="78"/>
      <c r="Y36" s="78"/>
    </row>
    <row r="37" spans="1:25" ht="12.75" customHeight="1" x14ac:dyDescent="0.25">
      <c r="A37" s="78" t="s">
        <v>150</v>
      </c>
      <c r="B37" s="78" t="s">
        <v>96</v>
      </c>
      <c r="C37" s="78">
        <v>48</v>
      </c>
      <c r="D37" s="78">
        <v>76</v>
      </c>
      <c r="E37" s="78"/>
      <c r="F37" s="78"/>
      <c r="G37" s="81">
        <v>2909</v>
      </c>
      <c r="H37" s="10">
        <f t="shared" si="3"/>
        <v>4388.280508765899</v>
      </c>
      <c r="I37" s="87">
        <v>56342680</v>
      </c>
      <c r="J37" s="87">
        <v>112700000</v>
      </c>
      <c r="K37" s="10">
        <v>169042680</v>
      </c>
      <c r="L37" s="31">
        <v>90</v>
      </c>
      <c r="M37" s="1">
        <f t="shared" ref="M37:M68" si="5">SUM(((K37/1000000)/L37))</f>
        <v>1.8782519999999998</v>
      </c>
      <c r="N37" s="10">
        <v>12765508</v>
      </c>
      <c r="O37" s="1">
        <f t="shared" si="4"/>
        <v>0.14183897777777779</v>
      </c>
      <c r="P37" s="78"/>
      <c r="Q37" s="78"/>
      <c r="R37" s="60"/>
      <c r="S37" s="52"/>
      <c r="T37" s="78"/>
      <c r="U37" s="78"/>
      <c r="V37" s="78"/>
      <c r="W37" s="78"/>
      <c r="X37" s="78"/>
      <c r="Y37" s="78"/>
    </row>
    <row r="38" spans="1:25" ht="12.75" customHeight="1" x14ac:dyDescent="0.25">
      <c r="A38" s="78" t="s">
        <v>146</v>
      </c>
      <c r="B38" s="78" t="s">
        <v>96</v>
      </c>
      <c r="C38" s="78">
        <v>40</v>
      </c>
      <c r="D38" s="78">
        <v>58</v>
      </c>
      <c r="E38" s="78"/>
      <c r="F38" s="78"/>
      <c r="G38" s="81">
        <v>3031</v>
      </c>
      <c r="H38" s="10">
        <f t="shared" si="3"/>
        <v>4751.255031342791</v>
      </c>
      <c r="I38" s="87">
        <v>68558662</v>
      </c>
      <c r="J38" s="87">
        <v>131290761</v>
      </c>
      <c r="K38" s="10">
        <v>199849423</v>
      </c>
      <c r="L38" s="31">
        <v>90</v>
      </c>
      <c r="M38" s="1">
        <f t="shared" si="5"/>
        <v>2.2205491444444445</v>
      </c>
      <c r="N38" s="10">
        <v>14401054</v>
      </c>
      <c r="O38" s="1">
        <f t="shared" si="4"/>
        <v>0.16001171111111112</v>
      </c>
      <c r="P38" s="78"/>
      <c r="Q38" s="78"/>
      <c r="R38" s="60"/>
      <c r="S38" s="52"/>
      <c r="T38" s="78"/>
      <c r="U38" s="78"/>
      <c r="V38" s="78"/>
      <c r="W38" s="78"/>
      <c r="X38" s="78"/>
      <c r="Y38" s="78"/>
    </row>
    <row r="39" spans="1:25" ht="12.75" customHeight="1" x14ac:dyDescent="0.25">
      <c r="A39" s="78" t="s">
        <v>159</v>
      </c>
      <c r="B39" s="78" t="s">
        <v>307</v>
      </c>
      <c r="C39" s="78">
        <v>42</v>
      </c>
      <c r="D39" s="78">
        <v>64</v>
      </c>
      <c r="E39" s="78"/>
      <c r="F39" s="78"/>
      <c r="G39" s="81">
        <v>3016</v>
      </c>
      <c r="H39" s="10">
        <f t="shared" si="3"/>
        <v>5984.2248010610083</v>
      </c>
      <c r="I39" s="87">
        <v>53262560</v>
      </c>
      <c r="J39" s="87">
        <v>88816411</v>
      </c>
      <c r="K39" s="10">
        <v>142078971</v>
      </c>
      <c r="L39" s="31">
        <v>84</v>
      </c>
      <c r="M39" s="1">
        <f t="shared" si="5"/>
        <v>1.6914163214285713</v>
      </c>
      <c r="N39" s="10">
        <v>18048422</v>
      </c>
      <c r="O39" s="1">
        <f t="shared" si="4"/>
        <v>0.21486216666666666</v>
      </c>
      <c r="P39" s="78"/>
      <c r="Q39" s="78"/>
      <c r="R39" s="60"/>
      <c r="S39" s="52"/>
      <c r="T39" s="78"/>
      <c r="U39" s="78"/>
      <c r="V39" s="78"/>
      <c r="W39" s="78"/>
      <c r="X39" s="78"/>
      <c r="Y39" s="78"/>
    </row>
    <row r="40" spans="1:25" ht="12.75" customHeight="1" x14ac:dyDescent="0.25">
      <c r="A40" s="78" t="s">
        <v>77</v>
      </c>
      <c r="B40" s="78" t="s">
        <v>78</v>
      </c>
      <c r="C40" s="78">
        <v>7</v>
      </c>
      <c r="D40" s="78">
        <v>55</v>
      </c>
      <c r="E40" s="78"/>
      <c r="F40" s="78"/>
      <c r="G40" s="81">
        <v>3491</v>
      </c>
      <c r="H40" s="10">
        <f t="shared" si="3"/>
        <v>11890.166714408479</v>
      </c>
      <c r="I40" s="87">
        <v>133668525</v>
      </c>
      <c r="J40" s="87">
        <v>113315753</v>
      </c>
      <c r="K40" s="10" t="s">
        <v>79</v>
      </c>
      <c r="L40" s="31">
        <v>80</v>
      </c>
      <c r="M40" s="1">
        <f t="shared" si="5"/>
        <v>3.0873034749999997</v>
      </c>
      <c r="N40" s="10">
        <v>41508572</v>
      </c>
      <c r="O40" s="1">
        <f t="shared" si="4"/>
        <v>0.51885714999999999</v>
      </c>
      <c r="P40" s="78"/>
      <c r="Q40" s="78"/>
      <c r="R40" s="60"/>
      <c r="S40" s="52"/>
      <c r="T40" s="78"/>
      <c r="U40" s="78"/>
      <c r="V40" s="78"/>
      <c r="W40" s="78"/>
      <c r="X40" s="78"/>
      <c r="Y40" s="78"/>
    </row>
    <row r="41" spans="1:25" ht="12.75" customHeight="1" x14ac:dyDescent="0.25">
      <c r="A41" s="78" t="s">
        <v>95</v>
      </c>
      <c r="B41" s="78" t="s">
        <v>96</v>
      </c>
      <c r="C41" s="78">
        <v>25</v>
      </c>
      <c r="D41" s="78">
        <v>41</v>
      </c>
      <c r="E41" s="78"/>
      <c r="F41" s="78"/>
      <c r="G41" s="81">
        <v>3231</v>
      </c>
      <c r="H41" s="10">
        <f t="shared" si="3"/>
        <v>2194.9668833178584</v>
      </c>
      <c r="I41" s="87">
        <v>34691563</v>
      </c>
      <c r="J41" s="87">
        <v>78500000</v>
      </c>
      <c r="K41" s="10" t="s">
        <v>97</v>
      </c>
      <c r="L41" s="31">
        <v>80</v>
      </c>
      <c r="M41" s="1">
        <f t="shared" si="5"/>
        <v>1.4148945374999999</v>
      </c>
      <c r="N41" s="10">
        <v>7091938</v>
      </c>
      <c r="O41" s="1">
        <f t="shared" si="4"/>
        <v>8.8649224999999998E-2</v>
      </c>
      <c r="P41" s="78"/>
      <c r="Q41" s="78"/>
      <c r="R41" s="60"/>
      <c r="S41" s="52"/>
      <c r="T41" s="78"/>
      <c r="U41" s="78"/>
      <c r="V41" s="78"/>
      <c r="W41" s="78"/>
      <c r="X41" s="78"/>
      <c r="Y41" s="78"/>
    </row>
    <row r="42" spans="1:25" ht="23" x14ac:dyDescent="0.25">
      <c r="A42" s="78" t="s">
        <v>141</v>
      </c>
      <c r="B42" s="78" t="s">
        <v>78</v>
      </c>
      <c r="C42" s="78">
        <v>70</v>
      </c>
      <c r="D42" s="78">
        <v>66</v>
      </c>
      <c r="E42" s="78"/>
      <c r="F42" s="78"/>
      <c r="G42" s="81">
        <v>4001</v>
      </c>
      <c r="H42" s="10">
        <f t="shared" si="3"/>
        <v>8502.3569107723069</v>
      </c>
      <c r="I42" s="87">
        <v>118870505</v>
      </c>
      <c r="J42" s="87">
        <v>138900000</v>
      </c>
      <c r="K42" s="10">
        <v>257770505</v>
      </c>
      <c r="L42" s="31">
        <v>78</v>
      </c>
      <c r="M42" s="1">
        <f t="shared" si="5"/>
        <v>3.3047500641025644</v>
      </c>
      <c r="N42" s="10">
        <v>34017930</v>
      </c>
      <c r="O42" s="1">
        <f t="shared" si="4"/>
        <v>0.43612730769230768</v>
      </c>
      <c r="P42" s="78"/>
      <c r="Q42" s="78"/>
      <c r="R42" s="60"/>
      <c r="S42" s="52"/>
      <c r="T42" s="78"/>
      <c r="U42" s="78"/>
      <c r="V42" s="78"/>
      <c r="W42" s="78"/>
      <c r="X42" s="78"/>
      <c r="Y42" s="78"/>
    </row>
    <row r="43" spans="1:25" ht="12.5" x14ac:dyDescent="0.25">
      <c r="A43" s="78" t="s">
        <v>105</v>
      </c>
      <c r="B43" s="78" t="s">
        <v>304</v>
      </c>
      <c r="C43" s="78">
        <v>74</v>
      </c>
      <c r="D43" s="78">
        <v>85</v>
      </c>
      <c r="E43" s="78"/>
      <c r="F43" s="78"/>
      <c r="G43" s="81">
        <v>3997</v>
      </c>
      <c r="H43" s="10">
        <f t="shared" si="3"/>
        <v>20895</v>
      </c>
      <c r="I43" s="87">
        <v>368061265</v>
      </c>
      <c r="J43" s="87">
        <v>596700000</v>
      </c>
      <c r="K43" s="10">
        <v>964761265</v>
      </c>
      <c r="L43" s="31">
        <v>76</v>
      </c>
      <c r="M43" s="1">
        <f t="shared" si="5"/>
        <v>12.694227171052631</v>
      </c>
      <c r="N43" s="10">
        <v>83517315</v>
      </c>
      <c r="O43" s="1">
        <f t="shared" si="4"/>
        <v>1.0989120394736842</v>
      </c>
      <c r="P43" s="78"/>
      <c r="Q43" s="78"/>
      <c r="R43" s="60"/>
      <c r="S43" s="52"/>
      <c r="T43" s="78"/>
      <c r="U43" s="78"/>
      <c r="V43" s="78"/>
      <c r="W43" s="78"/>
      <c r="X43" s="78"/>
      <c r="Y43" s="78"/>
    </row>
    <row r="44" spans="1:25" ht="12.5" x14ac:dyDescent="0.25">
      <c r="A44" s="78" t="s">
        <v>128</v>
      </c>
      <c r="B44" s="78" t="s">
        <v>307</v>
      </c>
      <c r="C44" s="78">
        <v>50</v>
      </c>
      <c r="D44" s="78">
        <v>71</v>
      </c>
      <c r="E44" s="78"/>
      <c r="F44" s="78"/>
      <c r="G44" s="81">
        <v>2925</v>
      </c>
      <c r="H44" s="10">
        <f t="shared" si="3"/>
        <v>10034.321025641026</v>
      </c>
      <c r="I44" s="87">
        <v>117723989</v>
      </c>
      <c r="J44" s="87">
        <v>234000000</v>
      </c>
      <c r="K44" s="10">
        <v>351723989</v>
      </c>
      <c r="L44" s="31">
        <v>75</v>
      </c>
      <c r="M44" s="1">
        <f t="shared" si="5"/>
        <v>4.6896531866666669</v>
      </c>
      <c r="N44" s="10">
        <v>29350389</v>
      </c>
      <c r="O44" s="1">
        <f t="shared" si="4"/>
        <v>0.39133852000000002</v>
      </c>
      <c r="P44" s="78"/>
      <c r="Q44" s="78"/>
      <c r="R44" s="60"/>
      <c r="S44" s="52"/>
      <c r="T44" s="78"/>
      <c r="U44" s="78"/>
      <c r="V44" s="78"/>
      <c r="W44" s="78"/>
      <c r="X44" s="78"/>
      <c r="Y44" s="78"/>
    </row>
    <row r="45" spans="1:25" ht="12.5" x14ac:dyDescent="0.25">
      <c r="A45" s="78" t="s">
        <v>156</v>
      </c>
      <c r="B45" s="78" t="s">
        <v>308</v>
      </c>
      <c r="C45" s="78">
        <v>48</v>
      </c>
      <c r="D45" s="78">
        <v>68</v>
      </c>
      <c r="E45" s="78"/>
      <c r="F45" s="78"/>
      <c r="G45" s="81">
        <v>3098</v>
      </c>
      <c r="H45" s="10">
        <f t="shared" si="3"/>
        <v>9804.3234344738539</v>
      </c>
      <c r="I45" s="87">
        <v>98925640</v>
      </c>
      <c r="J45" s="87">
        <v>62100000</v>
      </c>
      <c r="K45" s="10">
        <v>161025640</v>
      </c>
      <c r="L45" s="31">
        <v>70</v>
      </c>
      <c r="M45" s="1">
        <f t="shared" si="5"/>
        <v>2.3003662857142859</v>
      </c>
      <c r="N45" s="10">
        <v>30373794</v>
      </c>
      <c r="O45" s="1">
        <f t="shared" si="4"/>
        <v>0.43391134285714283</v>
      </c>
      <c r="P45" s="78"/>
      <c r="Q45" s="78"/>
      <c r="R45" s="60"/>
      <c r="S45" s="52"/>
      <c r="T45" s="78"/>
      <c r="U45" s="78"/>
      <c r="V45" s="78"/>
      <c r="W45" s="78"/>
      <c r="X45" s="78"/>
      <c r="Y45" s="78"/>
    </row>
    <row r="46" spans="1:25" ht="12.5" x14ac:dyDescent="0.25">
      <c r="A46" s="78" t="s">
        <v>160</v>
      </c>
      <c r="B46" s="78" t="s">
        <v>304</v>
      </c>
      <c r="C46" s="78">
        <v>64</v>
      </c>
      <c r="D46" s="78">
        <v>68</v>
      </c>
      <c r="E46" s="78"/>
      <c r="F46" s="78"/>
      <c r="G46" s="81">
        <v>3025</v>
      </c>
      <c r="H46" s="10">
        <f t="shared" si="3"/>
        <v>8945.1669421487604</v>
      </c>
      <c r="I46" s="87">
        <v>75612460</v>
      </c>
      <c r="J46" s="87">
        <v>56327951</v>
      </c>
      <c r="K46" s="10">
        <v>131940411</v>
      </c>
      <c r="L46" s="31">
        <v>61</v>
      </c>
      <c r="M46" s="1">
        <f t="shared" si="5"/>
        <v>2.1629575573770494</v>
      </c>
      <c r="N46" s="10">
        <v>27059130</v>
      </c>
      <c r="O46" s="1">
        <f t="shared" si="4"/>
        <v>0.44359229508196718</v>
      </c>
      <c r="P46" s="78"/>
      <c r="Q46" s="78"/>
      <c r="R46" s="60"/>
      <c r="S46" s="52"/>
      <c r="T46" s="78"/>
      <c r="U46" s="78"/>
      <c r="V46" s="78"/>
      <c r="W46" s="78"/>
      <c r="X46" s="78"/>
      <c r="Y46" s="78"/>
    </row>
    <row r="47" spans="1:25" ht="23" x14ac:dyDescent="0.25">
      <c r="A47" s="78" t="s">
        <v>178</v>
      </c>
      <c r="B47" s="78" t="s">
        <v>309</v>
      </c>
      <c r="C47" s="78">
        <v>12</v>
      </c>
      <c r="D47" s="78">
        <v>61</v>
      </c>
      <c r="E47" s="78"/>
      <c r="F47" s="78"/>
      <c r="G47" s="81">
        <v>3118</v>
      </c>
      <c r="H47" s="10">
        <f t="shared" si="3"/>
        <v>2994.5339961513791</v>
      </c>
      <c r="I47" s="87">
        <v>31165421</v>
      </c>
      <c r="J47" s="87">
        <v>59400000</v>
      </c>
      <c r="K47" s="10">
        <v>90565421</v>
      </c>
      <c r="L47" s="31">
        <v>60</v>
      </c>
      <c r="M47" s="1">
        <f t="shared" si="5"/>
        <v>1.5094236833333334</v>
      </c>
      <c r="N47" s="10">
        <v>9336957</v>
      </c>
      <c r="O47" s="1">
        <f t="shared" si="4"/>
        <v>0.15561595</v>
      </c>
      <c r="P47" s="78"/>
      <c r="Q47" s="78"/>
      <c r="R47" s="60"/>
      <c r="S47" s="52"/>
      <c r="T47" s="78"/>
      <c r="U47" s="78"/>
      <c r="V47" s="78"/>
      <c r="W47" s="78"/>
      <c r="X47" s="78"/>
      <c r="Y47" s="78"/>
    </row>
    <row r="48" spans="1:25" ht="12.5" x14ac:dyDescent="0.25">
      <c r="A48" s="78" t="s">
        <v>168</v>
      </c>
      <c r="B48" s="78" t="s">
        <v>300</v>
      </c>
      <c r="C48" s="78">
        <v>32</v>
      </c>
      <c r="D48" s="78">
        <v>59</v>
      </c>
      <c r="E48" s="78"/>
      <c r="F48" s="78"/>
      <c r="G48" s="81">
        <v>3103</v>
      </c>
      <c r="H48" s="10">
        <f t="shared" si="3"/>
        <v>5501.2397679664837</v>
      </c>
      <c r="I48" s="87">
        <v>46000903</v>
      </c>
      <c r="J48" s="87">
        <v>59200000</v>
      </c>
      <c r="K48" s="10">
        <v>105200903</v>
      </c>
      <c r="L48" s="31">
        <v>60</v>
      </c>
      <c r="M48" s="1">
        <f t="shared" si="5"/>
        <v>1.7533483833333332</v>
      </c>
      <c r="N48" s="10">
        <v>17070347</v>
      </c>
      <c r="O48" s="1">
        <f t="shared" si="4"/>
        <v>0.28450578333333337</v>
      </c>
      <c r="P48" s="78"/>
      <c r="Q48" s="78"/>
      <c r="R48" s="60"/>
      <c r="S48" s="52"/>
      <c r="T48" s="78"/>
      <c r="U48" s="78"/>
      <c r="V48" s="78"/>
      <c r="W48" s="78"/>
      <c r="X48" s="78"/>
      <c r="Y48" s="78"/>
    </row>
    <row r="49" spans="1:25" ht="12.5" x14ac:dyDescent="0.25">
      <c r="A49" s="78" t="s">
        <v>197</v>
      </c>
      <c r="B49" s="78" t="s">
        <v>300</v>
      </c>
      <c r="C49" s="78">
        <v>37</v>
      </c>
      <c r="D49" s="78">
        <v>34</v>
      </c>
      <c r="E49" s="78"/>
      <c r="F49" s="78"/>
      <c r="G49" s="81">
        <v>2950</v>
      </c>
      <c r="H49" s="10">
        <f t="shared" si="3"/>
        <v>2570.3711864406778</v>
      </c>
      <c r="I49" s="87">
        <v>19452138</v>
      </c>
      <c r="J49" s="87">
        <v>40600000</v>
      </c>
      <c r="K49" s="10">
        <v>60052138</v>
      </c>
      <c r="L49" s="31">
        <v>60</v>
      </c>
      <c r="M49" s="1">
        <f t="shared" si="5"/>
        <v>1.0008689666666666</v>
      </c>
      <c r="N49" s="10">
        <v>7582595</v>
      </c>
      <c r="O49" s="1">
        <f t="shared" si="4"/>
        <v>0.12637658333333335</v>
      </c>
      <c r="P49" s="78"/>
      <c r="Q49" s="78"/>
      <c r="R49" s="60"/>
      <c r="S49" s="52"/>
      <c r="T49" s="78"/>
      <c r="U49" s="78"/>
      <c r="V49" s="78"/>
      <c r="W49" s="78"/>
      <c r="X49" s="78"/>
      <c r="Y49" s="78"/>
    </row>
    <row r="50" spans="1:25" ht="12.5" x14ac:dyDescent="0.25">
      <c r="A50" s="78" t="s">
        <v>174</v>
      </c>
      <c r="B50" s="78" t="s">
        <v>96</v>
      </c>
      <c r="C50" s="78">
        <v>34</v>
      </c>
      <c r="D50" s="78">
        <v>54</v>
      </c>
      <c r="E50" s="78"/>
      <c r="F50" s="78"/>
      <c r="G50" s="81">
        <v>3366</v>
      </c>
      <c r="H50" s="10">
        <f t="shared" si="3"/>
        <v>5147.1500297088533</v>
      </c>
      <c r="I50" s="87">
        <v>44672764</v>
      </c>
      <c r="J50" s="87">
        <v>48820080</v>
      </c>
      <c r="K50" s="10">
        <v>93492844</v>
      </c>
      <c r="L50" s="31">
        <v>58</v>
      </c>
      <c r="M50" s="1">
        <f t="shared" si="5"/>
        <v>1.6119455862068965</v>
      </c>
      <c r="N50" s="10">
        <v>17325307</v>
      </c>
      <c r="O50" s="1">
        <f t="shared" si="4"/>
        <v>0.29871218965517238</v>
      </c>
      <c r="P50" s="78"/>
      <c r="Q50" s="78"/>
      <c r="R50" s="60"/>
      <c r="S50" s="52"/>
      <c r="T50" s="78"/>
      <c r="U50" s="78"/>
      <c r="V50" s="78"/>
      <c r="W50" s="78"/>
      <c r="X50" s="78"/>
      <c r="Y50" s="78"/>
    </row>
    <row r="51" spans="1:25" ht="12.5" x14ac:dyDescent="0.25">
      <c r="A51" s="78" t="s">
        <v>82</v>
      </c>
      <c r="B51" s="78" t="s">
        <v>78</v>
      </c>
      <c r="C51" s="78">
        <v>93</v>
      </c>
      <c r="D51" s="78">
        <v>92</v>
      </c>
      <c r="E51" s="78"/>
      <c r="F51" s="78"/>
      <c r="G51" s="81">
        <v>3020</v>
      </c>
      <c r="H51" s="10">
        <f t="shared" si="3"/>
        <v>8515.9980132450328</v>
      </c>
      <c r="I51" s="87">
        <v>106244151</v>
      </c>
      <c r="J51" s="87">
        <v>110241686</v>
      </c>
      <c r="K51" s="10" t="s">
        <v>83</v>
      </c>
      <c r="L51" s="31">
        <v>55</v>
      </c>
      <c r="M51" s="1">
        <f t="shared" si="5"/>
        <v>3.9361061272727271</v>
      </c>
      <c r="N51" s="10">
        <v>25718314</v>
      </c>
      <c r="O51" s="1">
        <f t="shared" si="4"/>
        <v>0.46760570909090909</v>
      </c>
      <c r="P51" s="78"/>
      <c r="Q51" s="78"/>
      <c r="R51" s="60"/>
      <c r="S51" s="52"/>
      <c r="T51" s="78"/>
      <c r="U51" s="78"/>
      <c r="V51" s="78"/>
      <c r="W51" s="78"/>
      <c r="X51" s="78"/>
      <c r="Y51" s="78"/>
    </row>
    <row r="52" spans="1:25" ht="12.5" x14ac:dyDescent="0.25">
      <c r="A52" s="78" t="s">
        <v>176</v>
      </c>
      <c r="B52" s="78" t="s">
        <v>310</v>
      </c>
      <c r="C52" s="78">
        <v>18</v>
      </c>
      <c r="D52" s="78">
        <v>47</v>
      </c>
      <c r="E52" s="78"/>
      <c r="F52" s="78"/>
      <c r="G52" s="81">
        <v>3736</v>
      </c>
      <c r="H52" s="10">
        <f t="shared" si="3"/>
        <v>4230.5238222698072</v>
      </c>
      <c r="I52" s="87">
        <v>55435490</v>
      </c>
      <c r="J52" s="87">
        <v>35400000</v>
      </c>
      <c r="K52" s="10">
        <v>90835490</v>
      </c>
      <c r="L52" s="31">
        <v>55</v>
      </c>
      <c r="M52" s="1">
        <f t="shared" si="5"/>
        <v>1.6515543636363634</v>
      </c>
      <c r="N52" s="10">
        <v>15805237</v>
      </c>
      <c r="O52" s="1">
        <f t="shared" si="4"/>
        <v>0.28736794545454547</v>
      </c>
      <c r="P52" s="78"/>
      <c r="Q52" s="78"/>
      <c r="R52" s="60"/>
      <c r="S52" s="52"/>
      <c r="T52" s="78"/>
      <c r="U52" s="78"/>
      <c r="V52" s="78"/>
      <c r="W52" s="78"/>
      <c r="X52" s="78"/>
      <c r="Y52" s="78"/>
    </row>
    <row r="53" spans="1:25" ht="12.5" x14ac:dyDescent="0.25">
      <c r="A53" s="78" t="s">
        <v>153</v>
      </c>
      <c r="B53" s="78" t="s">
        <v>303</v>
      </c>
      <c r="C53" s="78">
        <v>75</v>
      </c>
      <c r="D53" s="78">
        <v>62</v>
      </c>
      <c r="E53" s="78"/>
      <c r="F53" s="78"/>
      <c r="G53" s="81">
        <v>3507</v>
      </c>
      <c r="H53" s="10">
        <f t="shared" si="3"/>
        <v>7480.0185343598514</v>
      </c>
      <c r="I53" s="87">
        <v>123803339</v>
      </c>
      <c r="J53" s="87">
        <v>41700000</v>
      </c>
      <c r="K53" s="10">
        <v>165503339</v>
      </c>
      <c r="L53" s="31">
        <v>50</v>
      </c>
      <c r="M53" s="1">
        <f t="shared" si="5"/>
        <v>3.3100667800000001</v>
      </c>
      <c r="N53" s="10">
        <v>26232425</v>
      </c>
      <c r="O53" s="1">
        <f t="shared" si="4"/>
        <v>0.52464849999999996</v>
      </c>
      <c r="P53" s="78"/>
      <c r="Q53" s="78"/>
      <c r="R53" s="60"/>
      <c r="S53" s="52"/>
      <c r="T53" s="78"/>
      <c r="U53" s="78"/>
      <c r="V53" s="78"/>
      <c r="W53" s="78"/>
      <c r="X53" s="78"/>
      <c r="Y53" s="78"/>
    </row>
    <row r="54" spans="1:25" ht="12.5" x14ac:dyDescent="0.25">
      <c r="A54" s="78" t="s">
        <v>84</v>
      </c>
      <c r="B54" s="78" t="s">
        <v>307</v>
      </c>
      <c r="C54" s="78">
        <v>49</v>
      </c>
      <c r="D54" s="78">
        <v>59</v>
      </c>
      <c r="E54" s="78"/>
      <c r="F54" s="78"/>
      <c r="G54" s="81">
        <v>2883</v>
      </c>
      <c r="H54" s="10">
        <f t="shared" si="3"/>
        <v>3428.9739854318418</v>
      </c>
      <c r="I54" s="87">
        <v>25132228</v>
      </c>
      <c r="J54" s="87">
        <v>108243107</v>
      </c>
      <c r="K54" s="10" t="s">
        <v>86</v>
      </c>
      <c r="L54" s="31">
        <v>50</v>
      </c>
      <c r="M54" s="1">
        <f t="shared" si="5"/>
        <v>2.6675067000000001</v>
      </c>
      <c r="N54" s="10">
        <v>9885732</v>
      </c>
      <c r="O54" s="1">
        <f t="shared" si="4"/>
        <v>0.19771464000000002</v>
      </c>
      <c r="P54" s="78"/>
      <c r="Q54" s="78"/>
      <c r="R54" s="60"/>
      <c r="S54" s="52" t="s">
        <v>87</v>
      </c>
      <c r="T54" s="18" t="s">
        <v>88</v>
      </c>
      <c r="U54" s="78"/>
      <c r="V54" s="78"/>
      <c r="W54" s="78"/>
      <c r="X54" s="78"/>
      <c r="Y54" s="78"/>
    </row>
    <row r="55" spans="1:25" ht="12.5" x14ac:dyDescent="0.25">
      <c r="A55" s="78" t="s">
        <v>143</v>
      </c>
      <c r="B55" s="78" t="s">
        <v>303</v>
      </c>
      <c r="C55" s="78">
        <v>15</v>
      </c>
      <c r="D55" s="78">
        <v>54</v>
      </c>
      <c r="E55" s="78"/>
      <c r="F55" s="78"/>
      <c r="G55" s="81">
        <v>3372</v>
      </c>
      <c r="H55" s="10">
        <f t="shared" si="3"/>
        <v>5839.5480427046259</v>
      </c>
      <c r="I55" s="87">
        <v>55703475</v>
      </c>
      <c r="J55" s="87">
        <v>170000000</v>
      </c>
      <c r="K55" s="10">
        <v>225703475</v>
      </c>
      <c r="L55" s="31">
        <v>50</v>
      </c>
      <c r="M55" s="1">
        <f t="shared" si="5"/>
        <v>4.5140694999999997</v>
      </c>
      <c r="N55" s="10">
        <v>19690956</v>
      </c>
      <c r="O55" s="1">
        <f t="shared" si="4"/>
        <v>0.39381912000000002</v>
      </c>
      <c r="P55" s="78"/>
      <c r="Q55" s="78"/>
      <c r="R55" s="60"/>
      <c r="S55" s="52"/>
      <c r="T55" s="78"/>
      <c r="U55" s="78"/>
      <c r="V55" s="78"/>
      <c r="W55" s="78"/>
      <c r="X55" s="78"/>
      <c r="Y55" s="78"/>
    </row>
    <row r="56" spans="1:25" ht="12.5" x14ac:dyDescent="0.25">
      <c r="A56" s="78" t="s">
        <v>144</v>
      </c>
      <c r="B56" s="78" t="s">
        <v>301</v>
      </c>
      <c r="C56" s="78">
        <v>26</v>
      </c>
      <c r="D56" s="78">
        <v>51</v>
      </c>
      <c r="E56" s="78"/>
      <c r="F56" s="78"/>
      <c r="G56" s="81">
        <v>3702</v>
      </c>
      <c r="H56" s="10">
        <f t="shared" si="3"/>
        <v>6005.4810913019992</v>
      </c>
      <c r="I56" s="87">
        <v>90288712</v>
      </c>
      <c r="J56" s="87">
        <v>129500000</v>
      </c>
      <c r="K56" s="10">
        <v>219788712</v>
      </c>
      <c r="L56" s="31">
        <v>50</v>
      </c>
      <c r="M56" s="1">
        <f t="shared" si="5"/>
        <v>4.3957742399999997</v>
      </c>
      <c r="N56" s="10">
        <v>22232291</v>
      </c>
      <c r="O56" s="1">
        <f t="shared" si="4"/>
        <v>0.44464582000000002</v>
      </c>
      <c r="P56" s="78"/>
      <c r="Q56" s="78"/>
      <c r="R56" s="60"/>
      <c r="S56" s="52"/>
      <c r="T56" s="78"/>
      <c r="U56" s="78"/>
      <c r="V56" s="78"/>
      <c r="W56" s="78"/>
      <c r="X56" s="78"/>
      <c r="Y56" s="78"/>
    </row>
    <row r="57" spans="1:25" ht="12.5" x14ac:dyDescent="0.25">
      <c r="A57" s="78" t="s">
        <v>89</v>
      </c>
      <c r="B57" s="78" t="s">
        <v>300</v>
      </c>
      <c r="C57" s="78">
        <v>82</v>
      </c>
      <c r="D57" s="78">
        <v>88</v>
      </c>
      <c r="E57" s="78"/>
      <c r="F57" s="78"/>
      <c r="G57" s="81">
        <v>3260</v>
      </c>
      <c r="H57" s="10">
        <f t="shared" si="3"/>
        <v>6385.599079754601</v>
      </c>
      <c r="I57" s="87">
        <v>61002302</v>
      </c>
      <c r="J57" s="87">
        <v>61124385</v>
      </c>
      <c r="K57" s="10" t="s">
        <v>91</v>
      </c>
      <c r="L57" s="31">
        <v>46</v>
      </c>
      <c r="M57" s="1">
        <f t="shared" si="5"/>
        <v>2.6549279782608695</v>
      </c>
      <c r="N57" s="10">
        <v>20817053</v>
      </c>
      <c r="O57" s="1">
        <f t="shared" si="4"/>
        <v>0.45254463043478266</v>
      </c>
      <c r="P57" s="78"/>
      <c r="Q57" s="78"/>
      <c r="R57" s="60"/>
      <c r="S57" s="52"/>
      <c r="T57" s="78"/>
      <c r="U57" s="78"/>
      <c r="V57" s="78"/>
      <c r="W57" s="78"/>
      <c r="X57" s="78"/>
      <c r="Y57" s="78"/>
    </row>
    <row r="58" spans="1:25" ht="12.5" x14ac:dyDescent="0.25">
      <c r="A58" s="78" t="s">
        <v>142</v>
      </c>
      <c r="B58" s="78" t="s">
        <v>96</v>
      </c>
      <c r="C58" s="78">
        <v>66</v>
      </c>
      <c r="D58" s="78">
        <v>73</v>
      </c>
      <c r="E58" s="78"/>
      <c r="F58" s="78"/>
      <c r="G58" s="81">
        <v>3181</v>
      </c>
      <c r="H58" s="10">
        <f t="shared" si="3"/>
        <v>12296.461175730903</v>
      </c>
      <c r="I58" s="87">
        <v>159582188</v>
      </c>
      <c r="J58" s="87">
        <v>70348583</v>
      </c>
      <c r="K58" s="10">
        <v>229930771</v>
      </c>
      <c r="L58" s="31">
        <v>43</v>
      </c>
      <c r="M58" s="1">
        <f t="shared" si="5"/>
        <v>5.3472272325581391</v>
      </c>
      <c r="N58" s="10">
        <v>39115043</v>
      </c>
      <c r="O58" s="1">
        <f t="shared" si="4"/>
        <v>0.90965216279069772</v>
      </c>
      <c r="P58" s="78"/>
      <c r="Q58" s="78"/>
      <c r="R58" s="60"/>
      <c r="S58" s="52"/>
      <c r="T58" s="78"/>
      <c r="U58" s="78"/>
      <c r="V58" s="78"/>
      <c r="W58" s="78"/>
      <c r="X58" s="78"/>
      <c r="Y58" s="78"/>
    </row>
    <row r="59" spans="1:25" ht="12.5" x14ac:dyDescent="0.25">
      <c r="A59" s="78" t="s">
        <v>173</v>
      </c>
      <c r="B59" s="78" t="s">
        <v>304</v>
      </c>
      <c r="C59" s="78">
        <v>74</v>
      </c>
      <c r="D59" s="78" t="s">
        <v>102</v>
      </c>
      <c r="E59" s="78"/>
      <c r="F59" s="78"/>
      <c r="G59" s="81">
        <v>2</v>
      </c>
      <c r="H59" s="10">
        <f t="shared" si="3"/>
        <v>45436</v>
      </c>
      <c r="I59" s="87">
        <v>93914921</v>
      </c>
      <c r="J59" s="87" t="s">
        <v>102</v>
      </c>
      <c r="K59" s="10">
        <v>93914921</v>
      </c>
      <c r="L59" s="31">
        <v>40</v>
      </c>
      <c r="M59" s="1">
        <f t="shared" si="5"/>
        <v>2.3478730250000002</v>
      </c>
      <c r="N59" s="10">
        <v>90872</v>
      </c>
      <c r="O59" s="26">
        <f t="shared" si="4"/>
        <v>2.2718E-3</v>
      </c>
      <c r="P59" s="78"/>
      <c r="Q59" s="78"/>
      <c r="R59" s="60"/>
      <c r="S59" s="52"/>
      <c r="T59" s="78"/>
      <c r="U59" s="78"/>
      <c r="V59" s="78"/>
      <c r="W59" s="78"/>
      <c r="X59" s="78"/>
      <c r="Y59" s="78"/>
    </row>
    <row r="60" spans="1:25" ht="12.5" x14ac:dyDescent="0.25">
      <c r="A60" s="78">
        <v>42</v>
      </c>
      <c r="B60" s="78" t="s">
        <v>300</v>
      </c>
      <c r="C60" s="78">
        <v>78</v>
      </c>
      <c r="D60" s="78">
        <v>86</v>
      </c>
      <c r="E60" s="78"/>
      <c r="F60" s="78"/>
      <c r="G60" s="81">
        <v>3003</v>
      </c>
      <c r="H60" s="10">
        <f t="shared" si="3"/>
        <v>9153.2281052281051</v>
      </c>
      <c r="I60" s="87">
        <v>95020213</v>
      </c>
      <c r="J60" s="87" t="s">
        <v>102</v>
      </c>
      <c r="K60" s="10">
        <v>95020213</v>
      </c>
      <c r="L60" s="31">
        <v>40</v>
      </c>
      <c r="M60" s="1">
        <f t="shared" si="5"/>
        <v>2.3755053249999998</v>
      </c>
      <c r="N60" s="10">
        <v>27487144</v>
      </c>
      <c r="O60" s="1">
        <f t="shared" si="4"/>
        <v>0.68717859999999997</v>
      </c>
      <c r="P60" s="78"/>
      <c r="Q60" s="78"/>
      <c r="R60" s="60"/>
      <c r="S60" s="52"/>
      <c r="T60" s="78"/>
      <c r="U60" s="78"/>
      <c r="V60" s="78"/>
      <c r="W60" s="78"/>
      <c r="X60" s="78"/>
      <c r="Y60" s="78"/>
    </row>
    <row r="61" spans="1:25" ht="12.5" x14ac:dyDescent="0.25">
      <c r="A61" s="78" t="s">
        <v>154</v>
      </c>
      <c r="B61" s="78" t="s">
        <v>78</v>
      </c>
      <c r="C61" s="78">
        <v>93</v>
      </c>
      <c r="D61" s="78">
        <v>79</v>
      </c>
      <c r="E61" s="78"/>
      <c r="F61" s="78"/>
      <c r="G61" s="81">
        <v>6</v>
      </c>
      <c r="H61" s="10">
        <f t="shared" si="3"/>
        <v>123409.16666666667</v>
      </c>
      <c r="I61" s="87">
        <v>127000429</v>
      </c>
      <c r="J61" s="87">
        <v>35399522</v>
      </c>
      <c r="K61" s="10">
        <v>162399951</v>
      </c>
      <c r="L61" s="31">
        <v>40</v>
      </c>
      <c r="M61" s="1">
        <f t="shared" si="5"/>
        <v>4.0599987749999995</v>
      </c>
      <c r="N61" s="10">
        <v>740455</v>
      </c>
      <c r="O61" s="26">
        <f t="shared" si="4"/>
        <v>1.8511375E-2</v>
      </c>
      <c r="P61" s="78"/>
      <c r="Q61" s="78"/>
      <c r="R61" s="60"/>
      <c r="S61" s="52"/>
      <c r="T61" s="78"/>
      <c r="U61" s="78"/>
      <c r="V61" s="78"/>
      <c r="W61" s="78"/>
      <c r="X61" s="78"/>
      <c r="Y61" s="78"/>
    </row>
    <row r="62" spans="1:25" ht="12.5" x14ac:dyDescent="0.25">
      <c r="A62" s="78" t="s">
        <v>221</v>
      </c>
      <c r="B62" s="78" t="s">
        <v>300</v>
      </c>
      <c r="C62" s="78">
        <v>28</v>
      </c>
      <c r="D62" s="78">
        <v>57</v>
      </c>
      <c r="E62" s="78"/>
      <c r="F62" s="78"/>
      <c r="G62" s="81">
        <v>2838</v>
      </c>
      <c r="H62" s="10">
        <f t="shared" si="3"/>
        <v>2474.2751937984494</v>
      </c>
      <c r="I62" s="87">
        <v>29236293</v>
      </c>
      <c r="J62" s="87" t="s">
        <v>102</v>
      </c>
      <c r="K62" s="10">
        <v>29236293</v>
      </c>
      <c r="L62" s="31">
        <v>40</v>
      </c>
      <c r="M62" s="1">
        <f t="shared" si="5"/>
        <v>0.730907325</v>
      </c>
      <c r="N62" s="10">
        <v>7021993</v>
      </c>
      <c r="O62" s="1">
        <f t="shared" si="4"/>
        <v>0.17554982499999999</v>
      </c>
      <c r="P62" s="78"/>
      <c r="Q62" s="78"/>
      <c r="R62" s="60"/>
      <c r="S62" s="52"/>
      <c r="T62" s="78"/>
      <c r="U62" s="78"/>
      <c r="V62" s="78"/>
      <c r="W62" s="78"/>
      <c r="X62" s="78"/>
      <c r="Y62" s="78"/>
    </row>
    <row r="63" spans="1:25" ht="12.5" x14ac:dyDescent="0.25">
      <c r="A63" s="78" t="s">
        <v>203</v>
      </c>
      <c r="B63" s="78" t="s">
        <v>311</v>
      </c>
      <c r="C63" s="78">
        <v>8</v>
      </c>
      <c r="D63" s="78">
        <v>50</v>
      </c>
      <c r="E63" s="78"/>
      <c r="F63" s="78"/>
      <c r="G63" s="81">
        <v>3202</v>
      </c>
      <c r="H63" s="10">
        <f t="shared" si="3"/>
        <v>3310.4659587757651</v>
      </c>
      <c r="I63" s="87">
        <v>26627201</v>
      </c>
      <c r="J63" s="87">
        <v>21600000</v>
      </c>
      <c r="K63" s="10">
        <v>48227201</v>
      </c>
      <c r="L63" s="31">
        <v>40</v>
      </c>
      <c r="M63" s="1">
        <f t="shared" si="5"/>
        <v>1.2056800249999999</v>
      </c>
      <c r="N63" s="10">
        <v>10600112</v>
      </c>
      <c r="O63" s="1">
        <f t="shared" si="4"/>
        <v>0.26500279999999998</v>
      </c>
      <c r="P63" s="78"/>
      <c r="Q63" s="78"/>
      <c r="R63" s="60"/>
      <c r="S63" s="52"/>
      <c r="T63" s="78"/>
      <c r="U63" s="78"/>
      <c r="V63" s="78"/>
      <c r="W63" s="78"/>
      <c r="X63" s="78"/>
      <c r="Y63" s="78"/>
    </row>
    <row r="64" spans="1:25" ht="12.5" x14ac:dyDescent="0.25">
      <c r="A64" s="78" t="s">
        <v>180</v>
      </c>
      <c r="B64" s="78" t="s">
        <v>304</v>
      </c>
      <c r="C64" s="78">
        <v>89</v>
      </c>
      <c r="D64" s="78">
        <v>92</v>
      </c>
      <c r="E64" s="78"/>
      <c r="F64" s="78"/>
      <c r="G64" s="81">
        <v>5</v>
      </c>
      <c r="H64" s="10">
        <f t="shared" si="3"/>
        <v>37457.800000000003</v>
      </c>
      <c r="I64" s="87">
        <v>26947624</v>
      </c>
      <c r="J64" s="87">
        <v>63300000</v>
      </c>
      <c r="K64" s="10">
        <v>90247624</v>
      </c>
      <c r="L64" s="31">
        <v>38</v>
      </c>
      <c r="M64" s="1">
        <f t="shared" si="5"/>
        <v>2.3749374736842106</v>
      </c>
      <c r="N64" s="10">
        <v>187289</v>
      </c>
      <c r="O64" s="26">
        <f t="shared" si="4"/>
        <v>4.9286578947368423E-3</v>
      </c>
      <c r="P64" s="78"/>
      <c r="Q64" s="78"/>
      <c r="R64" s="60"/>
      <c r="S64" s="52"/>
      <c r="T64" s="78"/>
      <c r="U64" s="78"/>
      <c r="V64" s="78"/>
      <c r="W64" s="78"/>
      <c r="X64" s="78"/>
      <c r="Y64" s="78"/>
    </row>
    <row r="65" spans="1:25" ht="12.5" x14ac:dyDescent="0.25">
      <c r="A65" s="78" t="s">
        <v>169</v>
      </c>
      <c r="B65" s="78" t="s">
        <v>304</v>
      </c>
      <c r="C65" s="78">
        <v>58</v>
      </c>
      <c r="D65" s="78">
        <v>56</v>
      </c>
      <c r="E65" s="78"/>
      <c r="F65" s="78"/>
      <c r="G65" s="81">
        <v>3107</v>
      </c>
      <c r="H65" s="10">
        <f t="shared" si="3"/>
        <v>6125</v>
      </c>
      <c r="I65" s="87">
        <v>42025135</v>
      </c>
      <c r="J65" s="87">
        <v>56312160</v>
      </c>
      <c r="K65" s="10">
        <v>98337295</v>
      </c>
      <c r="L65" s="31">
        <v>38</v>
      </c>
      <c r="M65" s="1">
        <f t="shared" si="5"/>
        <v>2.5878235526315789</v>
      </c>
      <c r="N65" s="10">
        <v>19030375</v>
      </c>
      <c r="O65" s="1">
        <f t="shared" si="4"/>
        <v>0.50079934210526311</v>
      </c>
      <c r="P65" s="78"/>
      <c r="Q65" s="78"/>
      <c r="R65" s="60"/>
      <c r="S65" s="52"/>
      <c r="T65" s="78"/>
      <c r="U65" s="78"/>
      <c r="V65" s="78"/>
      <c r="W65" s="78"/>
      <c r="X65" s="78"/>
      <c r="Y65" s="78"/>
    </row>
    <row r="66" spans="1:25" ht="12.5" x14ac:dyDescent="0.25">
      <c r="A66" s="78" t="s">
        <v>138</v>
      </c>
      <c r="B66" s="78" t="s">
        <v>300</v>
      </c>
      <c r="C66" s="78">
        <v>47</v>
      </c>
      <c r="D66" s="78">
        <v>73</v>
      </c>
      <c r="E66" s="78"/>
      <c r="F66" s="78"/>
      <c r="G66" s="81">
        <v>3260</v>
      </c>
      <c r="H66" s="10">
        <f t="shared" si="3"/>
        <v>8104.1092024539876</v>
      </c>
      <c r="I66" s="87">
        <v>150394119</v>
      </c>
      <c r="J66" s="87">
        <v>119600000</v>
      </c>
      <c r="K66" s="10">
        <v>269994119</v>
      </c>
      <c r="L66" s="31">
        <v>37</v>
      </c>
      <c r="M66" s="1">
        <f t="shared" si="5"/>
        <v>7.2971383513513519</v>
      </c>
      <c r="N66" s="10">
        <v>26419396</v>
      </c>
      <c r="O66" s="1">
        <f t="shared" si="4"/>
        <v>0.71403772972972968</v>
      </c>
      <c r="P66" s="78"/>
      <c r="Q66" s="78"/>
      <c r="R66" s="60"/>
      <c r="S66" s="52"/>
      <c r="T66" s="78"/>
      <c r="U66" s="78"/>
      <c r="V66" s="78"/>
      <c r="W66" s="78"/>
      <c r="X66" s="78"/>
      <c r="Y66" s="78"/>
    </row>
    <row r="67" spans="1:25" ht="12.5" x14ac:dyDescent="0.25">
      <c r="A67" s="78" t="s">
        <v>175</v>
      </c>
      <c r="B67" s="78" t="s">
        <v>301</v>
      </c>
      <c r="C67" s="78">
        <v>81</v>
      </c>
      <c r="D67" s="78">
        <v>89</v>
      </c>
      <c r="E67" s="78"/>
      <c r="F67" s="78"/>
      <c r="G67" s="81">
        <v>15</v>
      </c>
      <c r="H67" s="10">
        <f t="shared" si="3"/>
        <v>27558.2</v>
      </c>
      <c r="I67" s="87">
        <v>79158310</v>
      </c>
      <c r="J67" s="87">
        <v>12100000</v>
      </c>
      <c r="K67" s="10">
        <v>91258310</v>
      </c>
      <c r="L67" s="31">
        <v>35</v>
      </c>
      <c r="M67" s="1">
        <f t="shared" si="5"/>
        <v>2.6073802857142856</v>
      </c>
      <c r="N67" s="10">
        <v>413373</v>
      </c>
      <c r="O67" s="26">
        <f t="shared" si="4"/>
        <v>1.1810657142857143E-2</v>
      </c>
      <c r="P67" s="78"/>
      <c r="Q67" s="78"/>
      <c r="R67" s="60"/>
      <c r="S67" s="52"/>
      <c r="T67" s="78"/>
      <c r="U67" s="78"/>
      <c r="V67" s="78"/>
      <c r="W67" s="78"/>
      <c r="X67" s="78"/>
      <c r="Y67" s="78"/>
    </row>
    <row r="68" spans="1:25" ht="12.5" x14ac:dyDescent="0.25">
      <c r="A68" s="78" t="s">
        <v>166</v>
      </c>
      <c r="B68" s="78" t="s">
        <v>307</v>
      </c>
      <c r="C68" s="78">
        <v>80</v>
      </c>
      <c r="D68" s="78">
        <v>74</v>
      </c>
      <c r="E68" s="78"/>
      <c r="F68" s="78"/>
      <c r="G68" s="81">
        <v>3009</v>
      </c>
      <c r="H68" s="10">
        <f t="shared" ref="H68:H99" si="6">SUM((N68/G68))</f>
        <v>6764.3625789298767</v>
      </c>
      <c r="I68" s="87">
        <v>66380662</v>
      </c>
      <c r="J68" s="87">
        <v>50600000</v>
      </c>
      <c r="K68" s="10">
        <v>116980662</v>
      </c>
      <c r="L68" s="31">
        <v>35</v>
      </c>
      <c r="M68" s="1">
        <f t="shared" si="5"/>
        <v>3.3423046285714286</v>
      </c>
      <c r="N68" s="10">
        <v>20353967</v>
      </c>
      <c r="O68" s="1">
        <f t="shared" ref="O68:O99" si="7">SUM((N68/1000000))/L68</f>
        <v>0.58154191428571433</v>
      </c>
      <c r="P68" s="78"/>
      <c r="Q68" s="78"/>
      <c r="R68" s="60"/>
      <c r="S68" s="52"/>
      <c r="T68" s="78"/>
      <c r="U68" s="78"/>
      <c r="V68" s="78"/>
      <c r="W68" s="78"/>
      <c r="X68" s="78"/>
      <c r="Y68" s="78"/>
    </row>
    <row r="69" spans="1:25" ht="12.5" x14ac:dyDescent="0.25">
      <c r="A69" s="78" t="s">
        <v>149</v>
      </c>
      <c r="B69" s="78" t="s">
        <v>304</v>
      </c>
      <c r="C69" s="78">
        <v>19</v>
      </c>
      <c r="D69" s="78">
        <v>55</v>
      </c>
      <c r="E69" s="78"/>
      <c r="F69" s="78"/>
      <c r="G69" s="81">
        <v>3141</v>
      </c>
      <c r="H69" s="10">
        <f t="shared" si="6"/>
        <v>11000.007959248647</v>
      </c>
      <c r="I69" s="87">
        <v>134506920</v>
      </c>
      <c r="J69" s="87">
        <v>39458090</v>
      </c>
      <c r="K69" s="10">
        <v>173965010</v>
      </c>
      <c r="L69" s="31">
        <v>35</v>
      </c>
      <c r="M69" s="1">
        <f t="shared" ref="M69:M100" si="8">SUM(((K69/1000000)/L69))</f>
        <v>4.9704288571428572</v>
      </c>
      <c r="N69" s="10">
        <v>34551025</v>
      </c>
      <c r="O69" s="1">
        <f t="shared" si="7"/>
        <v>0.98717214285714294</v>
      </c>
      <c r="P69" s="78"/>
      <c r="Q69" s="78"/>
      <c r="R69" s="60"/>
      <c r="S69" s="52"/>
      <c r="T69" s="78"/>
      <c r="U69" s="78"/>
      <c r="V69" s="78"/>
      <c r="W69" s="78"/>
      <c r="X69" s="78"/>
      <c r="Y69" s="78"/>
    </row>
    <row r="70" spans="1:25" ht="12.5" x14ac:dyDescent="0.25">
      <c r="A70" s="78" t="s">
        <v>71</v>
      </c>
      <c r="B70" s="78" t="s">
        <v>308</v>
      </c>
      <c r="C70" s="78">
        <v>41</v>
      </c>
      <c r="D70" s="78">
        <v>49</v>
      </c>
      <c r="E70" s="78"/>
      <c r="F70" s="78"/>
      <c r="G70" s="81">
        <v>2224</v>
      </c>
      <c r="H70" s="10">
        <f t="shared" si="6"/>
        <v>3151.1789568345325</v>
      </c>
      <c r="I70" s="87">
        <v>17616641</v>
      </c>
      <c r="J70" s="87">
        <v>28600000</v>
      </c>
      <c r="K70" s="10" t="s">
        <v>73</v>
      </c>
      <c r="L70" s="31">
        <v>35</v>
      </c>
      <c r="M70" s="1">
        <f t="shared" si="8"/>
        <v>1.3204754571428572</v>
      </c>
      <c r="N70" s="10">
        <v>7008222</v>
      </c>
      <c r="O70" s="1">
        <f t="shared" si="7"/>
        <v>0.20023491428571427</v>
      </c>
      <c r="P70" s="78"/>
      <c r="Q70" s="78"/>
      <c r="R70" s="60"/>
      <c r="S70" s="52"/>
      <c r="T70" s="78"/>
      <c r="U70" s="78"/>
      <c r="V70" s="78"/>
      <c r="W70" s="78"/>
      <c r="X70" s="78"/>
      <c r="Y70" s="78"/>
    </row>
    <row r="71" spans="1:25" ht="12.5" x14ac:dyDescent="0.25">
      <c r="A71" s="78" t="s">
        <v>235</v>
      </c>
      <c r="B71" s="78" t="s">
        <v>96</v>
      </c>
      <c r="C71" s="78">
        <v>28</v>
      </c>
      <c r="D71" s="78">
        <v>42</v>
      </c>
      <c r="E71" s="78"/>
      <c r="F71" s="78"/>
      <c r="G71" s="81">
        <v>2620</v>
      </c>
      <c r="H71" s="10">
        <f t="shared" si="6"/>
        <v>3156.071755725191</v>
      </c>
      <c r="I71" s="87">
        <v>19701164</v>
      </c>
      <c r="J71" s="87" t="s">
        <v>102</v>
      </c>
      <c r="K71" s="10">
        <v>19701164</v>
      </c>
      <c r="L71" s="31">
        <v>35</v>
      </c>
      <c r="M71" s="1">
        <f t="shared" si="8"/>
        <v>0.56289040000000001</v>
      </c>
      <c r="N71" s="10">
        <v>8268908</v>
      </c>
      <c r="O71" s="1">
        <f t="shared" si="7"/>
        <v>0.23625451428571428</v>
      </c>
      <c r="P71" s="78"/>
      <c r="Q71" s="78"/>
      <c r="R71" s="60"/>
      <c r="S71" s="52"/>
      <c r="T71" s="78"/>
      <c r="U71" s="78"/>
      <c r="V71" s="78"/>
      <c r="W71" s="78"/>
      <c r="X71" s="78"/>
      <c r="Y71" s="78"/>
    </row>
    <row r="72" spans="1:25" ht="12.5" x14ac:dyDescent="0.25">
      <c r="A72" s="78" t="s">
        <v>233</v>
      </c>
      <c r="B72" s="78" t="s">
        <v>305</v>
      </c>
      <c r="C72" s="78">
        <v>7</v>
      </c>
      <c r="D72" s="78">
        <v>42</v>
      </c>
      <c r="E72" s="78"/>
      <c r="F72" s="78"/>
      <c r="G72" s="81">
        <v>2633</v>
      </c>
      <c r="H72" s="10">
        <f t="shared" si="6"/>
        <v>2883.2749715153818</v>
      </c>
      <c r="I72" s="87">
        <v>21819348</v>
      </c>
      <c r="J72" s="87" t="s">
        <v>102</v>
      </c>
      <c r="K72" s="10">
        <v>21819348</v>
      </c>
      <c r="L72" s="31">
        <v>35</v>
      </c>
      <c r="M72" s="1">
        <f t="shared" si="8"/>
        <v>0.62340994285714291</v>
      </c>
      <c r="N72" s="10">
        <v>7591663</v>
      </c>
      <c r="O72" s="1">
        <f t="shared" si="7"/>
        <v>0.21690465714285714</v>
      </c>
      <c r="P72" s="78"/>
      <c r="Q72" s="78"/>
      <c r="R72" s="60"/>
      <c r="S72" s="52"/>
      <c r="T72" s="78"/>
      <c r="U72" s="78"/>
      <c r="V72" s="78"/>
      <c r="W72" s="78"/>
      <c r="X72" s="78"/>
      <c r="Y72" s="78"/>
    </row>
    <row r="73" spans="1:25" ht="12.5" x14ac:dyDescent="0.25">
      <c r="A73" s="78" t="s">
        <v>163</v>
      </c>
      <c r="B73" s="78" t="s">
        <v>78</v>
      </c>
      <c r="C73" s="78">
        <v>83</v>
      </c>
      <c r="D73" s="78">
        <v>73</v>
      </c>
      <c r="E73" s="78"/>
      <c r="F73" s="78"/>
      <c r="G73" s="81">
        <v>3055</v>
      </c>
      <c r="H73" s="10">
        <f t="shared" si="6"/>
        <v>6782.0497545008184</v>
      </c>
      <c r="I73" s="87">
        <v>101470202</v>
      </c>
      <c r="J73" s="87">
        <v>24571120</v>
      </c>
      <c r="K73" s="10">
        <v>126041322</v>
      </c>
      <c r="L73" s="31">
        <v>32</v>
      </c>
      <c r="M73" s="1">
        <f t="shared" si="8"/>
        <v>3.9387913124999998</v>
      </c>
      <c r="N73" s="10">
        <v>20719162</v>
      </c>
      <c r="O73" s="1">
        <f t="shared" si="7"/>
        <v>0.64747381250000002</v>
      </c>
      <c r="P73" s="78"/>
      <c r="Q73" s="78"/>
      <c r="R73" s="60"/>
      <c r="S73" s="52"/>
      <c r="T73" s="78"/>
      <c r="U73" s="78"/>
      <c r="V73" s="78"/>
      <c r="W73" s="78"/>
      <c r="X73" s="78"/>
      <c r="Y73" s="78"/>
    </row>
    <row r="74" spans="1:25" ht="12.5" x14ac:dyDescent="0.25">
      <c r="A74" s="78" t="s">
        <v>151</v>
      </c>
      <c r="B74" s="78" t="s">
        <v>299</v>
      </c>
      <c r="C74" s="78">
        <v>73</v>
      </c>
      <c r="D74" s="78">
        <v>80</v>
      </c>
      <c r="E74" s="78"/>
      <c r="F74" s="78"/>
      <c r="G74" s="81">
        <v>2933</v>
      </c>
      <c r="H74" s="10">
        <f t="shared" si="6"/>
        <v>8400.0381861575188</v>
      </c>
      <c r="I74" s="87">
        <v>116597286</v>
      </c>
      <c r="J74" s="87">
        <v>51111019</v>
      </c>
      <c r="K74" s="10">
        <v>167708305</v>
      </c>
      <c r="L74" s="31">
        <v>30</v>
      </c>
      <c r="M74" s="1">
        <f t="shared" si="8"/>
        <v>5.5902768333333333</v>
      </c>
      <c r="N74" s="10">
        <v>24637312</v>
      </c>
      <c r="O74" s="1">
        <f t="shared" si="7"/>
        <v>0.82124373333333334</v>
      </c>
      <c r="P74" s="78"/>
      <c r="Q74" s="78"/>
      <c r="R74" s="60"/>
      <c r="S74" s="52"/>
      <c r="T74" s="78"/>
      <c r="U74" s="78"/>
      <c r="V74" s="78"/>
      <c r="W74" s="78"/>
      <c r="X74" s="78"/>
      <c r="Y74" s="78"/>
    </row>
    <row r="75" spans="1:25" ht="12.5" x14ac:dyDescent="0.25">
      <c r="A75" s="78" t="s">
        <v>193</v>
      </c>
      <c r="B75" s="78" t="s">
        <v>311</v>
      </c>
      <c r="C75" s="78">
        <v>84</v>
      </c>
      <c r="D75" s="78">
        <v>71</v>
      </c>
      <c r="E75" s="78"/>
      <c r="F75" s="78"/>
      <c r="G75" s="81">
        <v>2605</v>
      </c>
      <c r="H75" s="10">
        <f t="shared" si="6"/>
        <v>3571.2648752399232</v>
      </c>
      <c r="I75" s="87">
        <v>32172757</v>
      </c>
      <c r="J75" s="87">
        <v>31200000</v>
      </c>
      <c r="K75" s="10">
        <v>63372757</v>
      </c>
      <c r="L75" s="31">
        <v>30</v>
      </c>
      <c r="M75" s="1">
        <f t="shared" si="8"/>
        <v>2.1124252333333335</v>
      </c>
      <c r="N75" s="10">
        <v>9303145</v>
      </c>
      <c r="O75" s="1">
        <f t="shared" si="7"/>
        <v>0.31010483333333333</v>
      </c>
      <c r="P75" s="78"/>
      <c r="Q75" s="78"/>
      <c r="R75" s="60"/>
      <c r="S75" s="52" t="s">
        <v>87</v>
      </c>
      <c r="T75" s="18" t="s">
        <v>195</v>
      </c>
      <c r="U75" s="78"/>
      <c r="V75" s="78"/>
      <c r="W75" s="78"/>
      <c r="X75" s="78"/>
      <c r="Y75" s="78"/>
    </row>
    <row r="76" spans="1:25" ht="12.5" x14ac:dyDescent="0.25">
      <c r="A76" s="78" t="s">
        <v>185</v>
      </c>
      <c r="B76" s="78" t="s">
        <v>309</v>
      </c>
      <c r="C76" s="78">
        <v>49</v>
      </c>
      <c r="D76" s="78">
        <v>48</v>
      </c>
      <c r="E76" s="78"/>
      <c r="F76" s="78"/>
      <c r="G76" s="81">
        <v>3157</v>
      </c>
      <c r="H76" s="10">
        <f t="shared" si="6"/>
        <v>5100.2698764649986</v>
      </c>
      <c r="I76" s="87">
        <v>35266619</v>
      </c>
      <c r="J76" s="87">
        <v>48762638</v>
      </c>
      <c r="K76" s="10">
        <v>84029257</v>
      </c>
      <c r="L76" s="31">
        <v>30</v>
      </c>
      <c r="M76" s="1">
        <f t="shared" si="8"/>
        <v>2.8009752333333333</v>
      </c>
      <c r="N76" s="10">
        <v>16101552</v>
      </c>
      <c r="O76" s="1">
        <f t="shared" si="7"/>
        <v>0.53671840000000004</v>
      </c>
      <c r="P76" s="78"/>
      <c r="Q76" s="78"/>
      <c r="R76" s="60"/>
      <c r="S76" s="52"/>
      <c r="T76" s="78"/>
      <c r="U76" s="78"/>
      <c r="V76" s="78"/>
      <c r="W76" s="78"/>
      <c r="X76" s="78"/>
      <c r="Y76" s="78"/>
    </row>
    <row r="77" spans="1:25" ht="12.5" x14ac:dyDescent="0.25">
      <c r="A77" s="78" t="s">
        <v>196</v>
      </c>
      <c r="B77" s="78" t="s">
        <v>96</v>
      </c>
      <c r="C77" s="78">
        <v>9</v>
      </c>
      <c r="D77" s="78">
        <v>34</v>
      </c>
      <c r="E77" s="78"/>
      <c r="F77" s="78"/>
      <c r="G77" s="81">
        <v>3026</v>
      </c>
      <c r="H77" s="10">
        <f t="shared" si="6"/>
        <v>2546.8314606741574</v>
      </c>
      <c r="I77" s="87">
        <v>19316646</v>
      </c>
      <c r="J77" s="87">
        <v>43358449</v>
      </c>
      <c r="K77" s="10">
        <v>62675095</v>
      </c>
      <c r="L77" s="31">
        <v>30</v>
      </c>
      <c r="M77" s="1">
        <f t="shared" si="8"/>
        <v>2.0891698333333335</v>
      </c>
      <c r="N77" s="10">
        <v>7706712</v>
      </c>
      <c r="O77" s="1">
        <f t="shared" si="7"/>
        <v>0.25689039999999996</v>
      </c>
      <c r="P77" s="78"/>
      <c r="Q77" s="78"/>
      <c r="R77" s="60"/>
      <c r="S77" s="52"/>
      <c r="T77" s="78"/>
      <c r="U77" s="78"/>
      <c r="V77" s="78"/>
      <c r="W77" s="78"/>
      <c r="X77" s="78"/>
      <c r="Y77" s="78"/>
    </row>
    <row r="78" spans="1:25" ht="12.5" x14ac:dyDescent="0.25">
      <c r="A78" s="78" t="s">
        <v>190</v>
      </c>
      <c r="B78" s="78" t="s">
        <v>310</v>
      </c>
      <c r="C78" s="78">
        <v>12</v>
      </c>
      <c r="D78" s="78">
        <v>68</v>
      </c>
      <c r="E78" s="78"/>
      <c r="F78" s="78"/>
      <c r="G78" s="81">
        <v>3223</v>
      </c>
      <c r="H78" s="10">
        <f t="shared" si="6"/>
        <v>6640.2711759230533</v>
      </c>
      <c r="I78" s="87">
        <v>71349120</v>
      </c>
      <c r="J78" s="87" t="s">
        <v>102</v>
      </c>
      <c r="K78" s="10">
        <v>71349120</v>
      </c>
      <c r="L78" s="31">
        <v>28</v>
      </c>
      <c r="M78" s="1">
        <f t="shared" si="8"/>
        <v>2.5481828571428573</v>
      </c>
      <c r="N78" s="10">
        <v>21401594</v>
      </c>
      <c r="O78" s="1">
        <f t="shared" si="7"/>
        <v>0.76434264285714282</v>
      </c>
      <c r="P78" s="78"/>
      <c r="Q78" s="78"/>
      <c r="R78" s="60"/>
      <c r="S78" s="52"/>
      <c r="T78" s="78"/>
      <c r="U78" s="78"/>
      <c r="V78" s="78"/>
      <c r="W78" s="78"/>
      <c r="X78" s="78"/>
      <c r="Y78" s="78"/>
    </row>
    <row r="79" spans="1:25" ht="12.5" x14ac:dyDescent="0.25">
      <c r="A79" s="78" t="s">
        <v>165</v>
      </c>
      <c r="B79" s="78" t="s">
        <v>75</v>
      </c>
      <c r="C79" s="78">
        <v>47</v>
      </c>
      <c r="D79" s="78">
        <v>62</v>
      </c>
      <c r="E79" s="78"/>
      <c r="F79" s="78"/>
      <c r="G79" s="81">
        <v>3065</v>
      </c>
      <c r="H79" s="10">
        <f t="shared" si="6"/>
        <v>5329.3853181076674</v>
      </c>
      <c r="I79" s="87">
        <v>63749942</v>
      </c>
      <c r="J79" s="87">
        <v>53991905</v>
      </c>
      <c r="K79" s="10">
        <v>117741847</v>
      </c>
      <c r="L79" s="31">
        <v>28</v>
      </c>
      <c r="M79" s="1">
        <f t="shared" si="8"/>
        <v>4.2050659642857147</v>
      </c>
      <c r="N79" s="10">
        <v>16334566</v>
      </c>
      <c r="O79" s="1">
        <f t="shared" si="7"/>
        <v>0.5833773571428571</v>
      </c>
      <c r="P79" s="78"/>
      <c r="Q79" s="78"/>
      <c r="R79" s="60"/>
      <c r="S79" s="52"/>
      <c r="T79" s="78"/>
      <c r="U79" s="78"/>
      <c r="V79" s="78"/>
      <c r="W79" s="78"/>
      <c r="X79" s="78"/>
      <c r="Y79" s="78"/>
    </row>
    <row r="80" spans="1:25" ht="12.5" x14ac:dyDescent="0.25">
      <c r="A80" s="78" t="s">
        <v>199</v>
      </c>
      <c r="B80" s="78" t="s">
        <v>304</v>
      </c>
      <c r="C80" s="78">
        <v>29</v>
      </c>
      <c r="D80" s="78">
        <v>62</v>
      </c>
      <c r="E80" s="78"/>
      <c r="F80" s="78"/>
      <c r="G80" s="81">
        <v>2940</v>
      </c>
      <c r="H80" s="10">
        <f t="shared" si="6"/>
        <v>4535.0187074829928</v>
      </c>
      <c r="I80" s="87">
        <v>28795985</v>
      </c>
      <c r="J80" s="87">
        <v>30760119</v>
      </c>
      <c r="K80" s="10">
        <v>59556104</v>
      </c>
      <c r="L80" s="31">
        <v>28</v>
      </c>
      <c r="M80" s="1">
        <f t="shared" si="8"/>
        <v>2.1270037142857143</v>
      </c>
      <c r="N80" s="10">
        <v>13332955</v>
      </c>
      <c r="O80" s="1">
        <f t="shared" si="7"/>
        <v>0.47617696428571427</v>
      </c>
      <c r="P80" s="78"/>
      <c r="Q80" s="78"/>
      <c r="R80" s="60"/>
      <c r="S80" s="52"/>
      <c r="T80" s="78"/>
      <c r="U80" s="78"/>
      <c r="V80" s="78"/>
      <c r="W80" s="78"/>
      <c r="X80" s="78"/>
      <c r="Y80" s="78"/>
    </row>
    <row r="81" spans="1:25" ht="12.5" x14ac:dyDescent="0.25">
      <c r="A81" s="78" t="s">
        <v>216</v>
      </c>
      <c r="B81" s="78" t="s">
        <v>301</v>
      </c>
      <c r="C81" s="78">
        <v>38</v>
      </c>
      <c r="D81" s="78">
        <v>52</v>
      </c>
      <c r="E81" s="78"/>
      <c r="F81" s="78"/>
      <c r="G81" s="81">
        <v>3036</v>
      </c>
      <c r="H81" s="10">
        <f t="shared" si="6"/>
        <v>2616.9225955204215</v>
      </c>
      <c r="I81" s="87">
        <v>30131216</v>
      </c>
      <c r="J81" s="87">
        <v>1200000</v>
      </c>
      <c r="K81" s="10">
        <v>31331216</v>
      </c>
      <c r="L81" s="31">
        <v>26</v>
      </c>
      <c r="M81" s="1">
        <f t="shared" si="8"/>
        <v>1.2050467692307694</v>
      </c>
      <c r="N81" s="10">
        <v>7944977</v>
      </c>
      <c r="O81" s="1">
        <f t="shared" si="7"/>
        <v>0.30557603846153847</v>
      </c>
      <c r="P81" s="78"/>
      <c r="Q81" s="78"/>
      <c r="R81" s="60"/>
      <c r="S81" s="52"/>
      <c r="T81" s="78"/>
      <c r="U81" s="78"/>
      <c r="V81" s="78"/>
      <c r="W81" s="78"/>
      <c r="X81" s="78"/>
      <c r="Y81" s="78"/>
    </row>
    <row r="82" spans="1:25" ht="12.5" x14ac:dyDescent="0.25">
      <c r="A82" s="78" t="s">
        <v>182</v>
      </c>
      <c r="B82" s="78" t="s">
        <v>303</v>
      </c>
      <c r="C82" s="78">
        <v>49</v>
      </c>
      <c r="D82" s="78">
        <v>48</v>
      </c>
      <c r="E82" s="78"/>
      <c r="F82" s="78"/>
      <c r="G82" s="81">
        <v>3277</v>
      </c>
      <c r="H82" s="10">
        <f t="shared" si="6"/>
        <v>6177.755569118096</v>
      </c>
      <c r="I82" s="87">
        <v>49875291</v>
      </c>
      <c r="J82" s="87">
        <v>36300000</v>
      </c>
      <c r="K82" s="10">
        <v>86175291</v>
      </c>
      <c r="L82" s="31">
        <v>26</v>
      </c>
      <c r="M82" s="1">
        <f t="shared" si="8"/>
        <v>3.3144342692307691</v>
      </c>
      <c r="N82" s="10">
        <v>20244505</v>
      </c>
      <c r="O82" s="1">
        <f t="shared" si="7"/>
        <v>0.77863480769230775</v>
      </c>
      <c r="P82" s="78"/>
      <c r="Q82" s="78"/>
      <c r="R82" s="60"/>
      <c r="S82" s="52"/>
      <c r="T82" s="78"/>
      <c r="U82" s="78"/>
      <c r="V82" s="78"/>
      <c r="W82" s="78"/>
      <c r="X82" s="78"/>
      <c r="Y82" s="78"/>
    </row>
    <row r="83" spans="1:25" ht="12.5" x14ac:dyDescent="0.25">
      <c r="A83" s="78" t="s">
        <v>211</v>
      </c>
      <c r="B83" s="78" t="s">
        <v>299</v>
      </c>
      <c r="C83" s="78">
        <v>65</v>
      </c>
      <c r="D83" s="78">
        <v>72</v>
      </c>
      <c r="E83" s="78"/>
      <c r="F83" s="78"/>
      <c r="G83" s="81">
        <v>5</v>
      </c>
      <c r="H83" s="10">
        <f t="shared" si="6"/>
        <v>35860.400000000001</v>
      </c>
      <c r="I83" s="87">
        <v>26514531</v>
      </c>
      <c r="J83" s="87">
        <v>8940890</v>
      </c>
      <c r="K83" s="10">
        <v>35455421</v>
      </c>
      <c r="L83" s="31">
        <v>25</v>
      </c>
      <c r="M83" s="1">
        <f t="shared" si="8"/>
        <v>1.4182168400000001</v>
      </c>
      <c r="N83" s="10">
        <v>179302</v>
      </c>
      <c r="O83" s="26">
        <f t="shared" si="7"/>
        <v>7.1720799999999999E-3</v>
      </c>
      <c r="P83" s="78"/>
      <c r="Q83" s="78"/>
      <c r="R83" s="60"/>
      <c r="S83" s="52" t="s">
        <v>87</v>
      </c>
      <c r="T83" s="18" t="s">
        <v>212</v>
      </c>
      <c r="U83" s="78"/>
      <c r="V83" s="78"/>
      <c r="W83" s="78"/>
      <c r="X83" s="78"/>
      <c r="Y83" s="78"/>
    </row>
    <row r="84" spans="1:25" ht="12.5" x14ac:dyDescent="0.25">
      <c r="A84" s="78" t="s">
        <v>215</v>
      </c>
      <c r="B84" s="78" t="s">
        <v>311</v>
      </c>
      <c r="C84" s="78">
        <v>40</v>
      </c>
      <c r="D84" s="78">
        <v>66</v>
      </c>
      <c r="E84" s="78"/>
      <c r="F84" s="78"/>
      <c r="G84" s="81">
        <v>2570</v>
      </c>
      <c r="H84" s="10">
        <f t="shared" si="6"/>
        <v>2690.7552529182881</v>
      </c>
      <c r="I84" s="87">
        <v>20158898</v>
      </c>
      <c r="J84" s="87">
        <v>11200000</v>
      </c>
      <c r="K84" s="10">
        <v>31358898</v>
      </c>
      <c r="L84" s="31">
        <v>22</v>
      </c>
      <c r="M84" s="1">
        <f t="shared" si="8"/>
        <v>1.4254044545454545</v>
      </c>
      <c r="N84" s="10">
        <v>6915241</v>
      </c>
      <c r="O84" s="1">
        <f t="shared" si="7"/>
        <v>0.31432913636363635</v>
      </c>
      <c r="P84" s="78"/>
      <c r="Q84" s="78"/>
      <c r="R84" s="60"/>
      <c r="S84" s="52"/>
      <c r="T84" s="78"/>
      <c r="U84" s="78"/>
      <c r="V84" s="78"/>
      <c r="W84" s="78"/>
      <c r="X84" s="78"/>
      <c r="Y84" s="78"/>
    </row>
    <row r="85" spans="1:25" ht="12.5" x14ac:dyDescent="0.25">
      <c r="A85" s="78" t="s">
        <v>131</v>
      </c>
      <c r="B85" s="78" t="s">
        <v>300</v>
      </c>
      <c r="C85" s="78">
        <v>86</v>
      </c>
      <c r="D85" s="78">
        <v>83</v>
      </c>
      <c r="E85" s="78"/>
      <c r="F85" s="78"/>
      <c r="G85" s="81">
        <v>2903</v>
      </c>
      <c r="H85" s="10">
        <f t="shared" si="6"/>
        <v>14417.955907681708</v>
      </c>
      <c r="I85" s="87">
        <v>137400141</v>
      </c>
      <c r="J85" s="87">
        <v>180600000</v>
      </c>
      <c r="K85" s="10">
        <v>318000141</v>
      </c>
      <c r="L85" s="31">
        <v>20</v>
      </c>
      <c r="M85" s="1">
        <f t="shared" si="8"/>
        <v>15.900007049999999</v>
      </c>
      <c r="N85" s="10">
        <v>41855326</v>
      </c>
      <c r="O85" s="1">
        <f t="shared" si="7"/>
        <v>2.0927663000000001</v>
      </c>
      <c r="P85" s="78"/>
      <c r="Q85" s="78"/>
      <c r="R85" s="60"/>
      <c r="S85" s="52"/>
      <c r="T85" s="78"/>
      <c r="U85" s="78"/>
      <c r="V85" s="78"/>
      <c r="W85" s="78"/>
      <c r="X85" s="78"/>
      <c r="Y85" s="78"/>
    </row>
    <row r="86" spans="1:25" ht="12.5" x14ac:dyDescent="0.25">
      <c r="A86" s="78" t="s">
        <v>204</v>
      </c>
      <c r="B86" s="78" t="s">
        <v>312</v>
      </c>
      <c r="C86" s="78">
        <v>89</v>
      </c>
      <c r="D86" s="78">
        <v>73</v>
      </c>
      <c r="E86" s="78"/>
      <c r="F86" s="78"/>
      <c r="G86" s="81">
        <v>1551</v>
      </c>
      <c r="H86" s="10">
        <f t="shared" si="6"/>
        <v>5681.3604126370083</v>
      </c>
      <c r="I86" s="87">
        <v>26004851</v>
      </c>
      <c r="J86" s="87">
        <v>20084436</v>
      </c>
      <c r="K86" s="10">
        <v>46089287</v>
      </c>
      <c r="L86" s="31">
        <v>20</v>
      </c>
      <c r="M86" s="1">
        <f t="shared" si="8"/>
        <v>2.3044643499999999</v>
      </c>
      <c r="N86" s="10">
        <v>8811790</v>
      </c>
      <c r="O86" s="1">
        <f t="shared" si="7"/>
        <v>0.44058950000000002</v>
      </c>
      <c r="P86" s="78"/>
      <c r="Q86" s="78"/>
      <c r="R86" s="60"/>
      <c r="S86" s="52"/>
      <c r="T86" s="78"/>
      <c r="U86" s="78"/>
      <c r="V86" s="78"/>
      <c r="W86" s="78"/>
      <c r="X86" s="78"/>
      <c r="Y86" s="78"/>
    </row>
    <row r="87" spans="1:25" ht="12.5" x14ac:dyDescent="0.25">
      <c r="A87" s="78" t="s">
        <v>186</v>
      </c>
      <c r="B87" s="78" t="s">
        <v>313</v>
      </c>
      <c r="C87" s="78">
        <v>4</v>
      </c>
      <c r="D87" s="78">
        <v>41</v>
      </c>
      <c r="E87" s="78"/>
      <c r="F87" s="78"/>
      <c r="G87" s="81">
        <v>3402</v>
      </c>
      <c r="H87" s="10">
        <f t="shared" si="6"/>
        <v>4161.48353909465</v>
      </c>
      <c r="I87" s="87">
        <v>32015787</v>
      </c>
      <c r="J87" s="87">
        <v>46362957</v>
      </c>
      <c r="K87" s="10">
        <v>78378744</v>
      </c>
      <c r="L87" s="31">
        <v>20</v>
      </c>
      <c r="M87" s="1">
        <f t="shared" si="8"/>
        <v>3.9189371999999998</v>
      </c>
      <c r="N87" s="10">
        <v>14157367</v>
      </c>
      <c r="O87" s="1">
        <f t="shared" si="7"/>
        <v>0.70786835000000004</v>
      </c>
      <c r="P87" s="78"/>
      <c r="Q87" s="78"/>
      <c r="R87" s="60"/>
      <c r="S87" s="52"/>
      <c r="T87" s="78"/>
      <c r="U87" s="78"/>
      <c r="V87" s="78"/>
      <c r="W87" s="78"/>
      <c r="X87" s="78"/>
      <c r="Y87" s="78"/>
    </row>
    <row r="88" spans="1:25" ht="12.5" x14ac:dyDescent="0.25">
      <c r="A88" s="78" t="s">
        <v>171</v>
      </c>
      <c r="B88" s="78" t="s">
        <v>314</v>
      </c>
      <c r="C88" s="78">
        <v>91</v>
      </c>
      <c r="D88" s="78">
        <v>81</v>
      </c>
      <c r="E88" s="78"/>
      <c r="F88" s="78"/>
      <c r="G88" s="81">
        <v>6</v>
      </c>
      <c r="H88" s="10">
        <f t="shared" si="6"/>
        <v>102010.66666666667</v>
      </c>
      <c r="I88" s="87">
        <v>33201545</v>
      </c>
      <c r="J88" s="87">
        <v>61600000</v>
      </c>
      <c r="K88" s="10">
        <v>94801545</v>
      </c>
      <c r="L88" s="31">
        <v>18</v>
      </c>
      <c r="M88" s="1">
        <f t="shared" si="8"/>
        <v>5.2667524999999999</v>
      </c>
      <c r="N88" s="10">
        <v>612064</v>
      </c>
      <c r="O88" s="26">
        <f t="shared" si="7"/>
        <v>3.4003555555555558E-2</v>
      </c>
      <c r="P88" s="78"/>
      <c r="Q88" s="78"/>
      <c r="R88" s="60"/>
      <c r="S88" s="52" t="s">
        <v>87</v>
      </c>
      <c r="T88" s="18" t="s">
        <v>172</v>
      </c>
      <c r="U88" s="78"/>
      <c r="V88" s="78"/>
      <c r="W88" s="78"/>
      <c r="X88" s="78"/>
      <c r="Y88" s="78"/>
    </row>
    <row r="89" spans="1:25" ht="12.5" x14ac:dyDescent="0.25">
      <c r="A89" s="78" t="s">
        <v>189</v>
      </c>
      <c r="B89" s="78" t="s">
        <v>304</v>
      </c>
      <c r="C89" s="78">
        <v>67</v>
      </c>
      <c r="D89" s="78">
        <v>90</v>
      </c>
      <c r="E89" s="78"/>
      <c r="F89" s="78"/>
      <c r="G89" s="81">
        <v>2024</v>
      </c>
      <c r="H89" s="10">
        <f t="shared" si="6"/>
        <v>14875.274209486166</v>
      </c>
      <c r="I89" s="87">
        <v>70525195</v>
      </c>
      <c r="J89" s="87">
        <v>1100000</v>
      </c>
      <c r="K89" s="10">
        <v>71625195</v>
      </c>
      <c r="L89" s="31">
        <v>17</v>
      </c>
      <c r="M89" s="1">
        <f t="shared" si="8"/>
        <v>4.2132467647058824</v>
      </c>
      <c r="N89" s="10">
        <v>30107555</v>
      </c>
      <c r="O89" s="1">
        <f t="shared" si="7"/>
        <v>1.7710326470588236</v>
      </c>
      <c r="P89" s="78"/>
      <c r="Q89" s="78"/>
      <c r="R89" s="60"/>
      <c r="S89" s="52"/>
      <c r="T89" s="78"/>
      <c r="U89" s="78"/>
      <c r="V89" s="78"/>
      <c r="W89" s="78"/>
      <c r="X89" s="78"/>
      <c r="Y89" s="78"/>
    </row>
    <row r="90" spans="1:25" ht="12.5" x14ac:dyDescent="0.25">
      <c r="A90" s="78" t="s">
        <v>170</v>
      </c>
      <c r="B90" s="78" t="s">
        <v>306</v>
      </c>
      <c r="C90" s="78">
        <v>62</v>
      </c>
      <c r="D90" s="78">
        <v>64</v>
      </c>
      <c r="E90" s="78"/>
      <c r="F90" s="78"/>
      <c r="G90" s="81">
        <v>3025</v>
      </c>
      <c r="H90" s="10">
        <f t="shared" si="6"/>
        <v>8520.9411570247939</v>
      </c>
      <c r="I90" s="87">
        <v>54239856</v>
      </c>
      <c r="J90" s="87">
        <v>43303096</v>
      </c>
      <c r="K90" s="10">
        <v>97542952</v>
      </c>
      <c r="L90" s="31">
        <v>17</v>
      </c>
      <c r="M90" s="1">
        <f t="shared" si="8"/>
        <v>5.7378207058823527</v>
      </c>
      <c r="N90" s="10">
        <v>25775847</v>
      </c>
      <c r="O90" s="1">
        <f t="shared" si="7"/>
        <v>1.516226294117647</v>
      </c>
      <c r="P90" s="78"/>
      <c r="Q90" s="78"/>
      <c r="R90" s="60"/>
      <c r="S90" s="52"/>
      <c r="T90" s="78"/>
      <c r="U90" s="78"/>
      <c r="V90" s="78"/>
      <c r="W90" s="78"/>
      <c r="X90" s="78"/>
      <c r="Y90" s="78"/>
    </row>
    <row r="91" spans="1:25" ht="12.5" x14ac:dyDescent="0.25">
      <c r="A91" s="78" t="s">
        <v>210</v>
      </c>
      <c r="B91" s="78" t="s">
        <v>312</v>
      </c>
      <c r="C91" s="78">
        <v>81</v>
      </c>
      <c r="D91" s="78">
        <v>75</v>
      </c>
      <c r="E91" s="78"/>
      <c r="F91" s="78"/>
      <c r="G91" s="81">
        <v>4</v>
      </c>
      <c r="H91" s="10">
        <f t="shared" si="6"/>
        <v>69864.25</v>
      </c>
      <c r="I91" s="87">
        <v>21403519</v>
      </c>
      <c r="J91" s="87">
        <v>14082089</v>
      </c>
      <c r="K91" s="10">
        <v>35485608</v>
      </c>
      <c r="L91" s="31">
        <v>15</v>
      </c>
      <c r="M91" s="1">
        <f t="shared" si="8"/>
        <v>2.3657072000000001</v>
      </c>
      <c r="N91" s="10">
        <v>279457</v>
      </c>
      <c r="O91" s="26">
        <f t="shared" si="7"/>
        <v>1.8630466666666668E-2</v>
      </c>
      <c r="P91" s="78"/>
      <c r="Q91" s="78"/>
      <c r="R91" s="60"/>
      <c r="S91" s="52"/>
      <c r="T91" s="78"/>
      <c r="U91" s="78"/>
      <c r="V91" s="78"/>
      <c r="W91" s="78"/>
      <c r="X91" s="78"/>
      <c r="Y91" s="78"/>
    </row>
    <row r="92" spans="1:25" ht="12.5" x14ac:dyDescent="0.25">
      <c r="A92" s="78" t="s">
        <v>315</v>
      </c>
      <c r="B92" s="78" t="s">
        <v>303</v>
      </c>
      <c r="C92" s="78">
        <v>61</v>
      </c>
      <c r="D92" s="78">
        <v>66</v>
      </c>
      <c r="E92" s="78"/>
      <c r="F92" s="78"/>
      <c r="G92" s="81">
        <v>3336</v>
      </c>
      <c r="H92" s="10">
        <f t="shared" si="6"/>
        <v>9608.866007194245</v>
      </c>
      <c r="I92" s="87">
        <v>102003019</v>
      </c>
      <c r="J92" s="87">
        <v>47000000</v>
      </c>
      <c r="K92" s="10">
        <v>149003019</v>
      </c>
      <c r="L92" s="31">
        <v>15</v>
      </c>
      <c r="M92" s="1">
        <f t="shared" si="8"/>
        <v>9.9335345999999998</v>
      </c>
      <c r="N92" s="10">
        <v>32055177</v>
      </c>
      <c r="O92" s="1">
        <f t="shared" si="7"/>
        <v>2.1370118000000002</v>
      </c>
      <c r="P92" s="78"/>
      <c r="Q92" s="78"/>
      <c r="R92" s="60"/>
      <c r="S92" s="52"/>
      <c r="T92" s="78"/>
      <c r="U92" s="78"/>
      <c r="V92" s="78"/>
      <c r="W92" s="78"/>
      <c r="X92" s="78"/>
      <c r="Y92" s="78"/>
    </row>
    <row r="93" spans="1:25" ht="12.5" x14ac:dyDescent="0.25">
      <c r="A93" s="78" t="s">
        <v>207</v>
      </c>
      <c r="B93" s="78" t="s">
        <v>307</v>
      </c>
      <c r="C93" s="78">
        <v>56</v>
      </c>
      <c r="D93" s="78">
        <v>63</v>
      </c>
      <c r="E93" s="78"/>
      <c r="F93" s="78"/>
      <c r="G93" s="81">
        <v>2511</v>
      </c>
      <c r="H93" s="10">
        <f t="shared" si="6"/>
        <v>5243.9693349263243</v>
      </c>
      <c r="I93" s="87">
        <v>42930462</v>
      </c>
      <c r="J93" s="87" t="s">
        <v>102</v>
      </c>
      <c r="K93" s="10">
        <v>42930462</v>
      </c>
      <c r="L93" s="31">
        <v>15</v>
      </c>
      <c r="M93" s="1">
        <f t="shared" si="8"/>
        <v>2.8620307999999999</v>
      </c>
      <c r="N93" s="10">
        <v>13167607</v>
      </c>
      <c r="O93" s="1">
        <f t="shared" si="7"/>
        <v>0.87784046666666671</v>
      </c>
      <c r="P93" s="78"/>
      <c r="Q93" s="78"/>
      <c r="R93" s="60"/>
      <c r="S93" s="52" t="s">
        <v>87</v>
      </c>
      <c r="T93" s="18" t="s">
        <v>208</v>
      </c>
      <c r="U93" s="78"/>
      <c r="V93" s="78"/>
      <c r="W93" s="78"/>
      <c r="X93" s="78"/>
      <c r="Y93" s="78"/>
    </row>
    <row r="94" spans="1:25" ht="12.5" x14ac:dyDescent="0.25">
      <c r="A94" s="78" t="s">
        <v>158</v>
      </c>
      <c r="B94" s="78" t="s">
        <v>304</v>
      </c>
      <c r="C94" s="78">
        <v>66</v>
      </c>
      <c r="D94" s="78">
        <v>57</v>
      </c>
      <c r="E94" s="78"/>
      <c r="F94" s="78"/>
      <c r="G94" s="81">
        <v>2647</v>
      </c>
      <c r="H94" s="10">
        <f t="shared" si="6"/>
        <v>10730</v>
      </c>
      <c r="I94" s="87">
        <v>71628180</v>
      </c>
      <c r="J94" s="87">
        <v>74800000</v>
      </c>
      <c r="K94" s="10">
        <v>146428180</v>
      </c>
      <c r="L94" s="31">
        <v>15</v>
      </c>
      <c r="M94" s="1">
        <f t="shared" si="8"/>
        <v>9.7618786666666661</v>
      </c>
      <c r="N94" s="10">
        <v>28402310</v>
      </c>
      <c r="O94" s="1">
        <f t="shared" si="7"/>
        <v>1.8934873333333333</v>
      </c>
      <c r="P94" s="78"/>
      <c r="Q94" s="78"/>
      <c r="R94" s="60"/>
      <c r="S94" s="52"/>
      <c r="T94" s="78"/>
      <c r="U94" s="78"/>
      <c r="V94" s="78"/>
      <c r="W94" s="78"/>
      <c r="X94" s="78"/>
      <c r="Y94" s="78"/>
    </row>
    <row r="95" spans="1:25" ht="12.5" x14ac:dyDescent="0.25">
      <c r="A95" s="78" t="s">
        <v>192</v>
      </c>
      <c r="B95" s="78" t="s">
        <v>306</v>
      </c>
      <c r="C95" s="78">
        <v>43</v>
      </c>
      <c r="D95" s="78">
        <v>66</v>
      </c>
      <c r="E95" s="78"/>
      <c r="F95" s="78"/>
      <c r="G95" s="81">
        <v>2507</v>
      </c>
      <c r="H95" s="10">
        <f t="shared" si="6"/>
        <v>6828.3785400877541</v>
      </c>
      <c r="I95" s="87">
        <v>51872378</v>
      </c>
      <c r="J95" s="87">
        <v>16700000</v>
      </c>
      <c r="K95" s="10">
        <v>68572378</v>
      </c>
      <c r="L95" s="31">
        <v>13</v>
      </c>
      <c r="M95" s="1">
        <f t="shared" si="8"/>
        <v>5.2747983076923077</v>
      </c>
      <c r="N95" s="10">
        <v>17118745</v>
      </c>
      <c r="O95" s="1">
        <f t="shared" si="7"/>
        <v>1.3168265384615385</v>
      </c>
      <c r="P95" s="78"/>
      <c r="Q95" s="78"/>
      <c r="R95" s="60"/>
      <c r="S95" s="52"/>
      <c r="T95" s="78"/>
      <c r="U95" s="78"/>
      <c r="V95" s="78"/>
      <c r="W95" s="78"/>
      <c r="X95" s="78"/>
      <c r="Y95" s="78"/>
    </row>
    <row r="96" spans="1:25" ht="12.5" x14ac:dyDescent="0.25">
      <c r="A96" s="78" t="s">
        <v>206</v>
      </c>
      <c r="B96" s="78" t="s">
        <v>310</v>
      </c>
      <c r="C96" s="78">
        <v>28</v>
      </c>
      <c r="D96" s="78">
        <v>49</v>
      </c>
      <c r="E96" s="78"/>
      <c r="F96" s="78"/>
      <c r="G96" s="81">
        <v>2771</v>
      </c>
      <c r="H96" s="10">
        <f t="shared" si="6"/>
        <v>3159.2089498376035</v>
      </c>
      <c r="I96" s="87">
        <v>25682380</v>
      </c>
      <c r="J96" s="87">
        <v>19900000</v>
      </c>
      <c r="K96" s="10">
        <v>45582380</v>
      </c>
      <c r="L96" s="31">
        <v>13</v>
      </c>
      <c r="M96" s="1">
        <f t="shared" si="8"/>
        <v>3.506336923076923</v>
      </c>
      <c r="N96" s="10">
        <v>8754168</v>
      </c>
      <c r="O96" s="1">
        <f t="shared" si="7"/>
        <v>0.67339753846153849</v>
      </c>
      <c r="P96" s="78"/>
      <c r="Q96" s="78"/>
      <c r="R96" s="60"/>
      <c r="S96" s="52"/>
      <c r="T96" s="78"/>
      <c r="U96" s="78"/>
      <c r="V96" s="78"/>
      <c r="W96" s="78"/>
      <c r="X96" s="78"/>
      <c r="Y96" s="78"/>
    </row>
    <row r="97" spans="1:25" ht="12.5" x14ac:dyDescent="0.25">
      <c r="A97" s="78" t="s">
        <v>238</v>
      </c>
      <c r="B97" s="78" t="s">
        <v>312</v>
      </c>
      <c r="C97" s="78">
        <v>38</v>
      </c>
      <c r="D97" s="78">
        <v>34</v>
      </c>
      <c r="E97" s="78"/>
      <c r="F97" s="78"/>
      <c r="G97" s="81">
        <v>2160</v>
      </c>
      <c r="H97" s="10">
        <f t="shared" si="6"/>
        <v>2849.5296296296297</v>
      </c>
      <c r="I97" s="87">
        <v>18007317</v>
      </c>
      <c r="J97" s="87" t="s">
        <v>102</v>
      </c>
      <c r="K97" s="10">
        <v>18007317</v>
      </c>
      <c r="L97" s="31">
        <v>13</v>
      </c>
      <c r="M97" s="1">
        <f t="shared" si="8"/>
        <v>1.3851782307692309</v>
      </c>
      <c r="N97" s="10">
        <v>6154984</v>
      </c>
      <c r="O97" s="1">
        <f t="shared" si="7"/>
        <v>0.47346030769230768</v>
      </c>
      <c r="P97" s="78"/>
      <c r="Q97" s="78"/>
      <c r="R97" s="60"/>
      <c r="S97" s="52"/>
      <c r="T97" s="78"/>
      <c r="U97" s="78"/>
      <c r="V97" s="78"/>
      <c r="W97" s="78"/>
      <c r="X97" s="78"/>
      <c r="Y97" s="78"/>
    </row>
    <row r="98" spans="1:25" ht="12.5" x14ac:dyDescent="0.25">
      <c r="A98" s="78" t="s">
        <v>200</v>
      </c>
      <c r="B98" s="78" t="s">
        <v>299</v>
      </c>
      <c r="C98" s="78">
        <v>80</v>
      </c>
      <c r="D98" s="78">
        <v>65</v>
      </c>
      <c r="E98" s="78"/>
      <c r="F98" s="78"/>
      <c r="G98" s="81">
        <v>2</v>
      </c>
      <c r="H98" s="10">
        <f t="shared" si="6"/>
        <v>23561</v>
      </c>
      <c r="I98" s="87">
        <v>18390117</v>
      </c>
      <c r="J98" s="87">
        <v>41130181</v>
      </c>
      <c r="K98" s="10">
        <v>59520298</v>
      </c>
      <c r="L98" s="31">
        <v>11</v>
      </c>
      <c r="M98" s="1">
        <f t="shared" si="8"/>
        <v>5.4109361818181814</v>
      </c>
      <c r="N98" s="10">
        <v>47122</v>
      </c>
      <c r="O98" s="26">
        <f t="shared" si="7"/>
        <v>4.2838181818181812E-3</v>
      </c>
      <c r="P98" s="78"/>
      <c r="Q98" s="78"/>
      <c r="R98" s="60"/>
      <c r="S98" s="52" t="s">
        <v>87</v>
      </c>
      <c r="T98" s="18" t="s">
        <v>201</v>
      </c>
      <c r="U98" s="78"/>
      <c r="V98" s="78"/>
      <c r="W98" s="78"/>
      <c r="X98" s="78"/>
      <c r="Y98" s="78"/>
    </row>
    <row r="99" spans="1:25" ht="12.5" x14ac:dyDescent="0.25">
      <c r="A99" s="78" t="s">
        <v>231</v>
      </c>
      <c r="B99" s="78" t="s">
        <v>316</v>
      </c>
      <c r="C99" s="78">
        <v>14</v>
      </c>
      <c r="D99" s="78">
        <v>56</v>
      </c>
      <c r="E99" s="78"/>
      <c r="F99" s="78"/>
      <c r="G99" s="81">
        <v>2027</v>
      </c>
      <c r="H99" s="10">
        <f t="shared" si="6"/>
        <v>4455.4030587074494</v>
      </c>
      <c r="I99" s="87">
        <v>21569509</v>
      </c>
      <c r="J99" s="87">
        <v>887000</v>
      </c>
      <c r="K99" s="10">
        <v>22456509</v>
      </c>
      <c r="L99" s="31">
        <v>8.5</v>
      </c>
      <c r="M99" s="1">
        <f t="shared" si="8"/>
        <v>2.6419422352941178</v>
      </c>
      <c r="N99" s="10">
        <v>9031102</v>
      </c>
      <c r="O99" s="1">
        <f t="shared" si="7"/>
        <v>1.0624825882352942</v>
      </c>
      <c r="P99" s="78"/>
      <c r="Q99" s="78"/>
      <c r="R99" s="60"/>
      <c r="S99" s="52" t="s">
        <v>87</v>
      </c>
      <c r="T99" s="18" t="s">
        <v>232</v>
      </c>
      <c r="U99" s="78"/>
      <c r="V99" s="78"/>
      <c r="W99" s="78"/>
      <c r="X99" s="78"/>
      <c r="Y99" s="78"/>
    </row>
    <row r="100" spans="1:25" ht="12.5" x14ac:dyDescent="0.25">
      <c r="A100" s="78" t="s">
        <v>218</v>
      </c>
      <c r="B100" s="78" t="s">
        <v>310</v>
      </c>
      <c r="C100" s="78">
        <v>81</v>
      </c>
      <c r="D100" s="78">
        <v>64</v>
      </c>
      <c r="E100" s="78"/>
      <c r="F100" s="78"/>
      <c r="G100" s="81">
        <v>2422</v>
      </c>
      <c r="H100" s="10">
        <f t="shared" ref="H100:H131" si="9">SUM((N100/G100))</f>
        <v>3582.5800990916596</v>
      </c>
      <c r="I100" s="87">
        <v>24477704</v>
      </c>
      <c r="J100" s="87">
        <v>5973052</v>
      </c>
      <c r="K100" s="10">
        <v>30450756</v>
      </c>
      <c r="L100" s="31">
        <v>6</v>
      </c>
      <c r="M100" s="1">
        <f t="shared" si="8"/>
        <v>5.075126</v>
      </c>
      <c r="N100" s="10">
        <v>8677009</v>
      </c>
      <c r="O100" s="1">
        <f t="shared" ref="O100:O131" si="10">SUM((N100/1000000))/L100</f>
        <v>1.4461681666666666</v>
      </c>
      <c r="P100" s="78"/>
      <c r="Q100" s="78"/>
      <c r="R100" s="60"/>
      <c r="S100" s="52"/>
      <c r="T100" s="78"/>
      <c r="U100" s="78"/>
      <c r="V100" s="78"/>
      <c r="W100" s="78"/>
      <c r="X100" s="78"/>
      <c r="Y100" s="78"/>
    </row>
    <row r="101" spans="1:25" ht="12.5" x14ac:dyDescent="0.25">
      <c r="A101" s="78" t="s">
        <v>155</v>
      </c>
      <c r="B101" s="78" t="s">
        <v>308</v>
      </c>
      <c r="C101" s="78">
        <v>37</v>
      </c>
      <c r="D101" s="78">
        <v>60</v>
      </c>
      <c r="E101" s="78"/>
      <c r="F101" s="78"/>
      <c r="G101" s="81">
        <v>3049</v>
      </c>
      <c r="H101" s="10">
        <f t="shared" si="9"/>
        <v>13208.298786487372</v>
      </c>
      <c r="I101" s="87">
        <v>83586447</v>
      </c>
      <c r="J101" s="87">
        <v>77916585</v>
      </c>
      <c r="K101" s="10">
        <v>161503032</v>
      </c>
      <c r="L101" s="31">
        <v>5</v>
      </c>
      <c r="M101" s="1">
        <f t="shared" ref="M101:M132" si="11">SUM(((K101/1000000)/L101))</f>
        <v>32.300606399999999</v>
      </c>
      <c r="N101" s="10">
        <v>40272103</v>
      </c>
      <c r="O101" s="1">
        <f t="shared" si="10"/>
        <v>8.0544206000000003</v>
      </c>
      <c r="P101" s="78"/>
      <c r="Q101" s="78"/>
      <c r="R101" s="60"/>
      <c r="S101" s="52"/>
      <c r="T101" s="78"/>
      <c r="U101" s="78"/>
      <c r="V101" s="78"/>
      <c r="W101" s="78"/>
      <c r="X101" s="78"/>
      <c r="Y101" s="78"/>
    </row>
    <row r="102" spans="1:25" ht="12.5" x14ac:dyDescent="0.25">
      <c r="A102" s="78" t="s">
        <v>229</v>
      </c>
      <c r="B102" s="78" t="s">
        <v>316</v>
      </c>
      <c r="C102" s="78">
        <v>85</v>
      </c>
      <c r="D102" s="78">
        <v>85</v>
      </c>
      <c r="E102" s="78"/>
      <c r="F102" s="78"/>
      <c r="G102" s="81">
        <v>19</v>
      </c>
      <c r="H102" s="10">
        <f t="shared" si="9"/>
        <v>29094.105263157893</v>
      </c>
      <c r="I102" s="87">
        <v>21506546</v>
      </c>
      <c r="J102" s="87">
        <v>1692106</v>
      </c>
      <c r="K102" s="10">
        <v>23198652</v>
      </c>
      <c r="L102" s="31">
        <v>4.5999999999999996</v>
      </c>
      <c r="M102" s="1">
        <f t="shared" si="11"/>
        <v>5.0431852173913043</v>
      </c>
      <c r="N102" s="10">
        <v>552788</v>
      </c>
      <c r="O102" s="26">
        <f t="shared" si="10"/>
        <v>0.12017130434782608</v>
      </c>
      <c r="P102" s="78"/>
      <c r="Q102" s="78"/>
      <c r="R102" s="60"/>
      <c r="S102" s="52" t="s">
        <v>87</v>
      </c>
      <c r="T102" s="18" t="s">
        <v>230</v>
      </c>
      <c r="U102" s="78"/>
      <c r="V102" s="78"/>
      <c r="W102" s="78"/>
      <c r="X102" s="78"/>
      <c r="Y102" s="78"/>
    </row>
    <row r="103" spans="1:25" ht="12.5" x14ac:dyDescent="0.25">
      <c r="A103" s="78" t="s">
        <v>181</v>
      </c>
      <c r="B103" s="78" t="s">
        <v>304</v>
      </c>
      <c r="C103" s="78">
        <v>37</v>
      </c>
      <c r="D103" s="78">
        <v>37</v>
      </c>
      <c r="E103" s="78"/>
      <c r="F103" s="78"/>
      <c r="G103" s="81">
        <v>2536</v>
      </c>
      <c r="H103" s="10">
        <f t="shared" si="9"/>
        <v>13429.952681388013</v>
      </c>
      <c r="I103" s="87">
        <v>64473115</v>
      </c>
      <c r="J103" s="87">
        <v>24855512</v>
      </c>
      <c r="K103" s="10">
        <v>89328627</v>
      </c>
      <c r="L103" s="31">
        <v>3</v>
      </c>
      <c r="M103" s="1">
        <f t="shared" si="11"/>
        <v>29.776208999999998</v>
      </c>
      <c r="N103" s="10">
        <v>34058360</v>
      </c>
      <c r="O103" s="1">
        <f t="shared" si="10"/>
        <v>11.352786666666667</v>
      </c>
      <c r="P103" s="78"/>
      <c r="Q103" s="78"/>
      <c r="R103" s="60"/>
      <c r="S103" s="52"/>
      <c r="T103" s="78"/>
      <c r="U103" s="78"/>
      <c r="V103" s="78"/>
      <c r="W103" s="78"/>
      <c r="X103" s="78"/>
      <c r="Y103" s="78"/>
    </row>
    <row r="104" spans="1:25" ht="12.5" x14ac:dyDescent="0.25">
      <c r="A104" s="78" t="s">
        <v>198</v>
      </c>
      <c r="B104" s="78" t="s">
        <v>311</v>
      </c>
      <c r="C104" s="78">
        <v>10</v>
      </c>
      <c r="D104" s="78">
        <v>54</v>
      </c>
      <c r="E104" s="78"/>
      <c r="F104" s="78"/>
      <c r="G104" s="81">
        <v>2160</v>
      </c>
      <c r="H104" s="10">
        <f t="shared" si="9"/>
        <v>8380.4083333333328</v>
      </c>
      <c r="I104" s="87">
        <v>40041683</v>
      </c>
      <c r="J104" s="87">
        <v>19900000</v>
      </c>
      <c r="K104" s="10">
        <v>59941683</v>
      </c>
      <c r="L104" s="31">
        <v>2.5</v>
      </c>
      <c r="M104" s="1">
        <f t="shared" si="11"/>
        <v>23.9766732</v>
      </c>
      <c r="N104" s="10">
        <v>18101682</v>
      </c>
      <c r="O104" s="1">
        <f t="shared" si="10"/>
        <v>7.2406728000000005</v>
      </c>
      <c r="P104" s="78"/>
      <c r="Q104" s="78"/>
      <c r="R104" s="60"/>
      <c r="S104" s="52"/>
      <c r="T104" s="78"/>
      <c r="U104" s="78"/>
      <c r="V104" s="78"/>
      <c r="W104" s="78"/>
      <c r="X104" s="78"/>
      <c r="Y104" s="78"/>
    </row>
    <row r="105" spans="1:25" ht="12.5" x14ac:dyDescent="0.25">
      <c r="A105" s="78" t="s">
        <v>224</v>
      </c>
      <c r="B105" s="78" t="s">
        <v>313</v>
      </c>
      <c r="C105" s="65">
        <v>39</v>
      </c>
      <c r="D105" s="65">
        <v>50</v>
      </c>
      <c r="E105" s="78"/>
      <c r="F105" s="78"/>
      <c r="G105" s="81">
        <v>2313</v>
      </c>
      <c r="H105" s="10">
        <f t="shared" si="9"/>
        <v>3540.4954604409859</v>
      </c>
      <c r="I105" s="87">
        <v>17418667</v>
      </c>
      <c r="J105" s="87"/>
      <c r="K105" s="10"/>
      <c r="L105" s="31"/>
      <c r="M105" s="78"/>
      <c r="N105" s="10">
        <v>8189166</v>
      </c>
      <c r="O105" s="1" t="e">
        <f t="shared" si="10"/>
        <v>#DIV/0!</v>
      </c>
      <c r="P105" s="78"/>
      <c r="Q105" s="78"/>
      <c r="R105" s="60"/>
      <c r="S105" s="52"/>
      <c r="T105" s="78"/>
      <c r="U105" s="78"/>
      <c r="V105" s="78"/>
      <c r="W105" s="78"/>
      <c r="X105" s="78"/>
      <c r="Y105" s="78"/>
    </row>
    <row r="106" spans="1:25" ht="12.5" x14ac:dyDescent="0.25">
      <c r="A106" s="78" t="s">
        <v>191</v>
      </c>
      <c r="B106" s="78" t="s">
        <v>96</v>
      </c>
      <c r="C106" s="65">
        <v>34</v>
      </c>
      <c r="D106" s="65">
        <v>25</v>
      </c>
      <c r="E106" s="78"/>
      <c r="F106" s="78"/>
      <c r="G106" s="81">
        <v>3044</v>
      </c>
      <c r="H106" s="10">
        <f t="shared" si="9"/>
        <v>2576.5210249671486</v>
      </c>
      <c r="I106" s="87">
        <v>16973715</v>
      </c>
      <c r="J106" s="87"/>
      <c r="K106" s="10"/>
      <c r="L106" s="31"/>
      <c r="M106" s="78"/>
      <c r="N106" s="10">
        <v>7842930</v>
      </c>
      <c r="O106" s="1" t="e">
        <f t="shared" si="10"/>
        <v>#DIV/0!</v>
      </c>
      <c r="P106" s="78"/>
      <c r="Q106" s="78"/>
      <c r="R106" s="60"/>
      <c r="S106" s="52"/>
      <c r="T106" s="78"/>
      <c r="U106" s="78"/>
      <c r="V106" s="78"/>
      <c r="W106" s="78"/>
      <c r="X106" s="78"/>
      <c r="Y106" s="78"/>
    </row>
    <row r="107" spans="1:25" ht="12.5" x14ac:dyDescent="0.25">
      <c r="A107" s="78" t="s">
        <v>241</v>
      </c>
      <c r="B107" s="78" t="s">
        <v>75</v>
      </c>
      <c r="C107" s="65">
        <v>16</v>
      </c>
      <c r="D107" s="65">
        <v>27</v>
      </c>
      <c r="E107" s="78"/>
      <c r="F107" s="78"/>
      <c r="G107" s="81">
        <v>2700</v>
      </c>
      <c r="H107" s="10">
        <f t="shared" si="9"/>
        <v>2862.3533333333335</v>
      </c>
      <c r="I107" s="87">
        <v>15179302</v>
      </c>
      <c r="J107" s="87"/>
      <c r="K107" s="10"/>
      <c r="L107" s="31"/>
      <c r="M107" s="78"/>
      <c r="N107" s="10">
        <v>7728354</v>
      </c>
      <c r="O107" s="1" t="e">
        <f t="shared" si="10"/>
        <v>#DIV/0!</v>
      </c>
      <c r="P107" s="78"/>
      <c r="Q107" s="78"/>
      <c r="R107" s="60"/>
      <c r="S107" s="52"/>
      <c r="T107" s="78"/>
      <c r="U107" s="78"/>
      <c r="V107" s="78"/>
      <c r="W107" s="78"/>
      <c r="X107" s="78"/>
      <c r="Y107" s="78"/>
    </row>
    <row r="108" spans="1:25" ht="12.5" x14ac:dyDescent="0.25">
      <c r="A108" s="78" t="s">
        <v>209</v>
      </c>
      <c r="B108" s="78" t="s">
        <v>311</v>
      </c>
      <c r="C108" s="65">
        <v>27</v>
      </c>
      <c r="D108" s="65">
        <v>85</v>
      </c>
      <c r="E108" s="78"/>
      <c r="F108" s="78"/>
      <c r="G108" s="81">
        <v>2381</v>
      </c>
      <c r="H108" s="10">
        <f t="shared" si="9"/>
        <v>2819.7816043679127</v>
      </c>
      <c r="I108" s="87">
        <v>16131410</v>
      </c>
      <c r="J108" s="87"/>
      <c r="K108" s="10"/>
      <c r="L108" s="31"/>
      <c r="M108" s="78"/>
      <c r="N108" s="10">
        <v>6713900</v>
      </c>
      <c r="O108" s="1" t="e">
        <f t="shared" si="10"/>
        <v>#DIV/0!</v>
      </c>
      <c r="P108" s="78"/>
      <c r="Q108" s="78"/>
      <c r="R108" s="60"/>
      <c r="S108" s="52"/>
      <c r="T108" s="78"/>
      <c r="U108" s="78"/>
      <c r="V108" s="78"/>
      <c r="W108" s="78"/>
      <c r="X108" s="78"/>
      <c r="Y108" s="78"/>
    </row>
    <row r="109" spans="1:25" ht="12.5" x14ac:dyDescent="0.25">
      <c r="A109" s="78" t="s">
        <v>202</v>
      </c>
      <c r="B109" s="78" t="s">
        <v>305</v>
      </c>
      <c r="C109" s="65">
        <v>60</v>
      </c>
      <c r="D109" s="65">
        <v>55</v>
      </c>
      <c r="E109" s="78"/>
      <c r="F109" s="78"/>
      <c r="G109" s="81">
        <v>2913</v>
      </c>
      <c r="H109" s="10">
        <f t="shared" si="9"/>
        <v>2156.3450051493305</v>
      </c>
      <c r="I109" s="87">
        <v>12050299</v>
      </c>
      <c r="J109" s="87"/>
      <c r="K109" s="10"/>
      <c r="L109" s="31"/>
      <c r="M109" s="78"/>
      <c r="N109" s="10">
        <v>6281433</v>
      </c>
      <c r="O109" s="1" t="e">
        <f t="shared" si="10"/>
        <v>#DIV/0!</v>
      </c>
      <c r="P109" s="78"/>
      <c r="Q109" s="78"/>
      <c r="R109" s="60"/>
      <c r="S109" s="52"/>
      <c r="T109" s="78"/>
      <c r="U109" s="78"/>
      <c r="V109" s="78"/>
      <c r="W109" s="78"/>
      <c r="X109" s="78"/>
      <c r="Y109" s="78"/>
    </row>
    <row r="110" spans="1:25" ht="12.5" x14ac:dyDescent="0.25">
      <c r="A110" s="78" t="s">
        <v>237</v>
      </c>
      <c r="B110" s="78" t="s">
        <v>308</v>
      </c>
      <c r="C110" s="65">
        <v>38</v>
      </c>
      <c r="D110" s="65">
        <v>48</v>
      </c>
      <c r="E110" s="78"/>
      <c r="F110" s="78"/>
      <c r="G110" s="81">
        <v>2188</v>
      </c>
      <c r="H110" s="10">
        <f t="shared" si="9"/>
        <v>2442.9844606946986</v>
      </c>
      <c r="I110" s="87">
        <v>10895295</v>
      </c>
      <c r="J110" s="87"/>
      <c r="K110" s="10"/>
      <c r="L110" s="31"/>
      <c r="M110" s="78"/>
      <c r="N110" s="10">
        <v>5345250</v>
      </c>
      <c r="O110" s="78"/>
      <c r="P110" s="78"/>
      <c r="Q110" s="78"/>
      <c r="R110" s="60"/>
      <c r="S110" s="52"/>
      <c r="T110" s="78"/>
      <c r="U110" s="78"/>
      <c r="V110" s="78"/>
      <c r="W110" s="78"/>
      <c r="X110" s="78"/>
      <c r="Y110" s="78"/>
    </row>
    <row r="111" spans="1:25" ht="12.5" x14ac:dyDescent="0.25">
      <c r="A111" s="78" t="s">
        <v>248</v>
      </c>
      <c r="B111" s="78" t="s">
        <v>310</v>
      </c>
      <c r="C111" s="65">
        <v>52</v>
      </c>
      <c r="D111" s="65">
        <v>53</v>
      </c>
      <c r="E111" s="78"/>
      <c r="F111" s="78"/>
      <c r="G111" s="81">
        <v>2101</v>
      </c>
      <c r="H111" s="10">
        <f t="shared" si="9"/>
        <v>2484.6682532127556</v>
      </c>
      <c r="I111" s="87">
        <v>11308901</v>
      </c>
      <c r="J111" s="87"/>
      <c r="K111" s="10"/>
      <c r="L111" s="31"/>
      <c r="M111" s="78"/>
      <c r="N111" s="10">
        <v>5220288</v>
      </c>
      <c r="O111" s="78"/>
      <c r="P111" s="78"/>
      <c r="Q111" s="78"/>
      <c r="R111" s="60"/>
      <c r="S111" s="52"/>
      <c r="T111" s="78"/>
      <c r="U111" s="78"/>
      <c r="V111" s="78"/>
      <c r="W111" s="78"/>
      <c r="X111" s="78"/>
      <c r="Y111" s="78"/>
    </row>
    <row r="112" spans="1:25" ht="12.5" x14ac:dyDescent="0.25">
      <c r="A112" s="78" t="s">
        <v>220</v>
      </c>
      <c r="B112" s="78" t="s">
        <v>310</v>
      </c>
      <c r="C112" s="65">
        <v>4</v>
      </c>
      <c r="D112" s="65">
        <v>25</v>
      </c>
      <c r="E112" s="78"/>
      <c r="F112" s="78"/>
      <c r="G112" s="81">
        <v>2023</v>
      </c>
      <c r="H112" s="10">
        <f t="shared" si="9"/>
        <v>2375.6193771626299</v>
      </c>
      <c r="I112" s="87">
        <v>8840453</v>
      </c>
      <c r="J112" s="87"/>
      <c r="K112" s="10"/>
      <c r="L112" s="31"/>
      <c r="M112" s="78"/>
      <c r="N112" s="10">
        <v>4805878</v>
      </c>
      <c r="O112" s="78"/>
      <c r="P112" s="78"/>
      <c r="Q112" s="78"/>
      <c r="R112" s="60"/>
      <c r="S112" s="52"/>
      <c r="T112" s="78"/>
      <c r="U112" s="78"/>
      <c r="V112" s="78"/>
      <c r="W112" s="78"/>
      <c r="X112" s="78"/>
      <c r="Y112" s="78"/>
    </row>
    <row r="113" spans="1:25" ht="12.5" x14ac:dyDescent="0.25">
      <c r="A113" s="78" t="s">
        <v>317</v>
      </c>
      <c r="B113" s="78" t="s">
        <v>305</v>
      </c>
      <c r="C113" s="65" t="s">
        <v>67</v>
      </c>
      <c r="D113" s="65" t="s">
        <v>67</v>
      </c>
      <c r="E113" s="78"/>
      <c r="F113" s="78"/>
      <c r="G113" s="81">
        <v>2041</v>
      </c>
      <c r="H113" s="10">
        <f t="shared" si="9"/>
        <v>2259.4483096521312</v>
      </c>
      <c r="I113" s="87">
        <v>9177065</v>
      </c>
      <c r="J113" s="87"/>
      <c r="K113" s="10"/>
      <c r="L113" s="31"/>
      <c r="M113" s="78"/>
      <c r="N113" s="10">
        <v>4611534</v>
      </c>
      <c r="O113" s="78"/>
      <c r="P113" s="78"/>
      <c r="Q113" s="78"/>
      <c r="R113" s="60"/>
      <c r="S113" s="52"/>
      <c r="T113" s="78"/>
      <c r="U113" s="78"/>
      <c r="V113" s="78"/>
      <c r="W113" s="78"/>
      <c r="X113" s="78"/>
      <c r="Y113" s="78"/>
    </row>
    <row r="114" spans="1:25" ht="12.5" x14ac:dyDescent="0.25">
      <c r="A114" s="78" t="s">
        <v>240</v>
      </c>
      <c r="B114" s="78" t="s">
        <v>309</v>
      </c>
      <c r="C114" s="65">
        <v>6</v>
      </c>
      <c r="D114" s="65">
        <v>52</v>
      </c>
      <c r="E114" s="78"/>
      <c r="F114" s="78"/>
      <c r="G114" s="81">
        <v>2008</v>
      </c>
      <c r="H114" s="10">
        <f t="shared" si="9"/>
        <v>2292.4188247011953</v>
      </c>
      <c r="I114" s="87">
        <v>8888355</v>
      </c>
      <c r="J114" s="87"/>
      <c r="K114" s="10"/>
      <c r="L114" s="31"/>
      <c r="M114" s="78"/>
      <c r="N114" s="10">
        <v>4603177</v>
      </c>
      <c r="O114" s="78"/>
      <c r="P114" s="78"/>
      <c r="Q114" s="78"/>
      <c r="R114" s="60"/>
      <c r="S114" s="52"/>
      <c r="T114" s="78"/>
      <c r="U114" s="78"/>
      <c r="V114" s="78"/>
      <c r="W114" s="78"/>
      <c r="X114" s="78"/>
      <c r="Y114" s="78"/>
    </row>
    <row r="115" spans="1:25" ht="12.5" x14ac:dyDescent="0.25">
      <c r="A115" s="78" t="s">
        <v>251</v>
      </c>
      <c r="B115" s="78" t="s">
        <v>300</v>
      </c>
      <c r="C115" s="65">
        <v>46</v>
      </c>
      <c r="D115" s="65">
        <v>41</v>
      </c>
      <c r="E115" s="78"/>
      <c r="F115" s="78"/>
      <c r="G115" s="81">
        <v>2404</v>
      </c>
      <c r="H115" s="10">
        <f t="shared" si="9"/>
        <v>1891.9305324459235</v>
      </c>
      <c r="I115" s="87">
        <v>9489829</v>
      </c>
      <c r="J115" s="87"/>
      <c r="K115" s="10"/>
      <c r="L115" s="31"/>
      <c r="M115" s="78"/>
      <c r="N115" s="10">
        <v>4548201</v>
      </c>
      <c r="O115" s="78"/>
      <c r="P115" s="78"/>
      <c r="Q115" s="78"/>
      <c r="R115" s="60"/>
      <c r="S115" s="52"/>
      <c r="T115" s="78"/>
      <c r="U115" s="78"/>
      <c r="V115" s="78"/>
      <c r="W115" s="78"/>
      <c r="X115" s="78"/>
      <c r="Y115" s="78"/>
    </row>
    <row r="116" spans="1:25" ht="12.5" x14ac:dyDescent="0.25">
      <c r="A116" s="78" t="s">
        <v>250</v>
      </c>
      <c r="B116" s="78" t="s">
        <v>300</v>
      </c>
      <c r="C116" s="65">
        <v>2</v>
      </c>
      <c r="D116" s="65">
        <v>36</v>
      </c>
      <c r="E116" s="78"/>
      <c r="F116" s="78"/>
      <c r="G116" s="81">
        <v>2130</v>
      </c>
      <c r="H116" s="10">
        <f t="shared" si="9"/>
        <v>2114.5032863849765</v>
      </c>
      <c r="I116" s="87">
        <v>10501938</v>
      </c>
      <c r="J116" s="87"/>
      <c r="K116" s="10"/>
      <c r="L116" s="31"/>
      <c r="M116" s="78"/>
      <c r="N116" s="10">
        <v>4503892</v>
      </c>
      <c r="O116" s="78"/>
      <c r="P116" s="78"/>
      <c r="Q116" s="78"/>
      <c r="R116" s="60"/>
      <c r="S116" s="52"/>
      <c r="T116" s="78"/>
      <c r="U116" s="78"/>
      <c r="V116" s="78"/>
      <c r="W116" s="78"/>
      <c r="X116" s="78"/>
      <c r="Y116" s="78"/>
    </row>
    <row r="117" spans="1:25" ht="12.5" x14ac:dyDescent="0.25">
      <c r="A117" s="78" t="s">
        <v>242</v>
      </c>
      <c r="B117" s="78" t="s">
        <v>311</v>
      </c>
      <c r="C117" s="65">
        <v>29</v>
      </c>
      <c r="D117" s="65">
        <v>39</v>
      </c>
      <c r="E117" s="78"/>
      <c r="F117" s="78"/>
      <c r="G117" s="81">
        <v>2538</v>
      </c>
      <c r="H117" s="10">
        <f t="shared" si="9"/>
        <v>1511.8924349881797</v>
      </c>
      <c r="I117" s="87">
        <v>8008161</v>
      </c>
      <c r="J117" s="87"/>
      <c r="K117" s="10"/>
      <c r="L117" s="31"/>
      <c r="M117" s="78"/>
      <c r="N117" s="10">
        <v>3837183</v>
      </c>
      <c r="O117" s="78"/>
      <c r="P117" s="78"/>
      <c r="Q117" s="78"/>
      <c r="R117" s="60"/>
      <c r="S117" s="52"/>
      <c r="T117" s="78"/>
      <c r="U117" s="78"/>
      <c r="V117" s="78"/>
      <c r="W117" s="78"/>
      <c r="X117" s="78"/>
      <c r="Y117" s="78"/>
    </row>
    <row r="118" spans="1:25" ht="12.5" x14ac:dyDescent="0.25">
      <c r="A118" s="78" t="s">
        <v>252</v>
      </c>
      <c r="B118" s="78" t="s">
        <v>316</v>
      </c>
      <c r="C118" s="65">
        <v>48</v>
      </c>
      <c r="D118" s="65">
        <v>57</v>
      </c>
      <c r="E118" s="78"/>
      <c r="F118" s="78"/>
      <c r="G118" s="81">
        <v>1516</v>
      </c>
      <c r="H118" s="10">
        <f t="shared" si="9"/>
        <v>2420.5343007915567</v>
      </c>
      <c r="I118" s="87">
        <v>7018189</v>
      </c>
      <c r="J118" s="87"/>
      <c r="K118" s="10"/>
      <c r="L118" s="31"/>
      <c r="M118" s="78"/>
      <c r="N118" s="10">
        <v>3669530</v>
      </c>
      <c r="O118" s="78"/>
      <c r="P118" s="78"/>
      <c r="Q118" s="78"/>
      <c r="R118" s="60"/>
      <c r="S118" s="52"/>
      <c r="T118" s="78"/>
      <c r="U118" s="78"/>
      <c r="V118" s="78"/>
      <c r="W118" s="78"/>
      <c r="X118" s="78"/>
      <c r="Y118" s="78"/>
    </row>
    <row r="119" spans="1:25" ht="12.5" x14ac:dyDescent="0.25">
      <c r="A119" s="78" t="s">
        <v>244</v>
      </c>
      <c r="B119" s="78" t="s">
        <v>310</v>
      </c>
      <c r="C119" s="65">
        <v>4</v>
      </c>
      <c r="D119" s="65" t="s">
        <v>67</v>
      </c>
      <c r="E119" s="78"/>
      <c r="F119" s="78"/>
      <c r="G119" s="81">
        <v>2459</v>
      </c>
      <c r="H119" s="10">
        <f t="shared" si="9"/>
        <v>1434.8824725498171</v>
      </c>
      <c r="I119" s="87">
        <v>7385015</v>
      </c>
      <c r="J119" s="87"/>
      <c r="K119" s="10"/>
      <c r="L119" s="31"/>
      <c r="M119" s="78"/>
      <c r="N119" s="10">
        <v>3528376</v>
      </c>
      <c r="O119" s="78"/>
      <c r="P119" s="78"/>
      <c r="Q119" s="78"/>
      <c r="R119" s="60"/>
      <c r="S119" s="52"/>
      <c r="T119" s="78"/>
      <c r="U119" s="78"/>
      <c r="V119" s="78"/>
      <c r="W119" s="78"/>
      <c r="X119" s="78"/>
      <c r="Y119" s="78"/>
    </row>
    <row r="120" spans="1:25" ht="12.5" x14ac:dyDescent="0.25">
      <c r="A120" s="78" t="s">
        <v>318</v>
      </c>
      <c r="B120" s="78" t="s">
        <v>319</v>
      </c>
      <c r="C120" s="78" t="s">
        <v>67</v>
      </c>
      <c r="D120" s="78" t="s">
        <v>67</v>
      </c>
      <c r="E120" s="78"/>
      <c r="F120" s="78"/>
      <c r="G120" s="81">
        <v>239</v>
      </c>
      <c r="H120" s="10">
        <f t="shared" si="9"/>
        <v>14324.301255230126</v>
      </c>
      <c r="I120" s="87">
        <v>8031955</v>
      </c>
      <c r="J120" s="87"/>
      <c r="K120" s="10"/>
      <c r="L120" s="31"/>
      <c r="M120" s="78"/>
      <c r="N120" s="10">
        <v>3423508</v>
      </c>
      <c r="O120" s="78"/>
      <c r="P120" s="78"/>
      <c r="Q120" s="78"/>
      <c r="R120" s="60"/>
      <c r="S120" s="52"/>
      <c r="T120" s="78"/>
      <c r="U120" s="78"/>
      <c r="V120" s="78"/>
      <c r="W120" s="78"/>
      <c r="X120" s="78"/>
      <c r="Y120" s="78"/>
    </row>
    <row r="121" spans="1:25" ht="12.5" x14ac:dyDescent="0.25">
      <c r="A121" s="78" t="s">
        <v>320</v>
      </c>
      <c r="B121" s="78" t="s">
        <v>300</v>
      </c>
      <c r="C121" s="78" t="s">
        <v>67</v>
      </c>
      <c r="D121" s="78" t="s">
        <v>67</v>
      </c>
      <c r="E121" s="78"/>
      <c r="F121" s="78"/>
      <c r="G121" s="81">
        <v>318</v>
      </c>
      <c r="H121" s="10">
        <f t="shared" si="9"/>
        <v>9729.5534591194973</v>
      </c>
      <c r="I121" s="87">
        <v>5633202</v>
      </c>
      <c r="J121" s="87"/>
      <c r="K121" s="10"/>
      <c r="L121" s="31"/>
      <c r="M121" s="78"/>
      <c r="N121" s="10">
        <v>3093998</v>
      </c>
      <c r="O121" s="78"/>
      <c r="P121" s="78"/>
      <c r="Q121" s="78"/>
      <c r="R121" s="60"/>
      <c r="S121" s="52"/>
      <c r="T121" s="78"/>
      <c r="U121" s="78"/>
      <c r="V121" s="78"/>
      <c r="W121" s="78"/>
      <c r="X121" s="78"/>
      <c r="Y121" s="78"/>
    </row>
    <row r="122" spans="1:25" ht="12.5" x14ac:dyDescent="0.25">
      <c r="A122" s="78" t="s">
        <v>321</v>
      </c>
      <c r="B122" s="78" t="s">
        <v>305</v>
      </c>
      <c r="C122" s="78" t="s">
        <v>67</v>
      </c>
      <c r="D122" s="78" t="s">
        <v>67</v>
      </c>
      <c r="E122" s="78"/>
      <c r="F122" s="78"/>
      <c r="G122" s="81">
        <v>387</v>
      </c>
      <c r="H122" s="10">
        <f t="shared" si="9"/>
        <v>6375.1111111111113</v>
      </c>
      <c r="I122" s="87">
        <v>5842961</v>
      </c>
      <c r="J122" s="87"/>
      <c r="K122" s="10"/>
      <c r="L122" s="31"/>
      <c r="M122" s="78"/>
      <c r="N122" s="10">
        <v>2467168</v>
      </c>
      <c r="O122" s="78"/>
      <c r="P122" s="78"/>
      <c r="Q122" s="78"/>
      <c r="R122" s="60"/>
      <c r="S122" s="52"/>
      <c r="T122" s="78"/>
      <c r="U122" s="78"/>
      <c r="V122" s="78"/>
      <c r="W122" s="78"/>
      <c r="X122" s="78"/>
      <c r="Y122" s="78"/>
    </row>
    <row r="123" spans="1:25" ht="12.5" x14ac:dyDescent="0.25">
      <c r="A123" s="78" t="s">
        <v>259</v>
      </c>
      <c r="B123" s="78" t="s">
        <v>312</v>
      </c>
      <c r="C123" s="78">
        <v>42</v>
      </c>
      <c r="D123" s="78">
        <v>33</v>
      </c>
      <c r="E123" s="78"/>
      <c r="F123" s="78"/>
      <c r="G123" s="81">
        <v>870</v>
      </c>
      <c r="H123" s="10">
        <f t="shared" si="9"/>
        <v>2833.2540229885058</v>
      </c>
      <c r="I123" s="87">
        <v>5750401</v>
      </c>
      <c r="J123" s="87"/>
      <c r="K123" s="10"/>
      <c r="L123" s="31"/>
      <c r="M123" s="78"/>
      <c r="N123" s="10">
        <v>2464931</v>
      </c>
      <c r="O123" s="78"/>
      <c r="P123" s="78"/>
      <c r="Q123" s="78"/>
      <c r="R123" s="60"/>
      <c r="S123" s="52"/>
      <c r="T123" s="78"/>
      <c r="U123" s="78"/>
      <c r="V123" s="78"/>
      <c r="W123" s="78"/>
      <c r="X123" s="78"/>
      <c r="Y123" s="78"/>
    </row>
    <row r="124" spans="1:25" ht="12.5" x14ac:dyDescent="0.25">
      <c r="A124" s="78" t="s">
        <v>322</v>
      </c>
      <c r="B124" s="78" t="s">
        <v>323</v>
      </c>
      <c r="C124" s="78" t="s">
        <v>67</v>
      </c>
      <c r="D124" s="78" t="s">
        <v>67</v>
      </c>
      <c r="E124" s="78"/>
      <c r="F124" s="78"/>
      <c r="G124" s="81">
        <v>196</v>
      </c>
      <c r="H124" s="10">
        <f t="shared" si="9"/>
        <v>11329.066326530612</v>
      </c>
      <c r="I124" s="87">
        <v>5307960</v>
      </c>
      <c r="J124" s="87"/>
      <c r="K124" s="10"/>
      <c r="L124" s="31"/>
      <c r="M124" s="78"/>
      <c r="N124" s="10">
        <v>2220497</v>
      </c>
      <c r="O124" s="78"/>
      <c r="P124" s="78"/>
      <c r="Q124" s="78"/>
      <c r="R124" s="60"/>
      <c r="S124" s="52"/>
      <c r="T124" s="78"/>
      <c r="U124" s="78"/>
      <c r="V124" s="78"/>
      <c r="W124" s="78"/>
      <c r="X124" s="78"/>
      <c r="Y124" s="78"/>
    </row>
    <row r="125" spans="1:25" ht="12.5" x14ac:dyDescent="0.25">
      <c r="A125" s="78" t="s">
        <v>324</v>
      </c>
      <c r="B125" s="78" t="s">
        <v>311</v>
      </c>
      <c r="C125" s="78" t="s">
        <v>67</v>
      </c>
      <c r="D125" s="78" t="s">
        <v>67</v>
      </c>
      <c r="E125" s="78"/>
      <c r="F125" s="78"/>
      <c r="G125" s="81">
        <v>1037</v>
      </c>
      <c r="H125" s="10">
        <f t="shared" si="9"/>
        <v>1935.937319189971</v>
      </c>
      <c r="I125" s="87">
        <v>6206566</v>
      </c>
      <c r="J125" s="87"/>
      <c r="K125" s="10"/>
      <c r="L125" s="31"/>
      <c r="M125" s="78"/>
      <c r="N125" s="10">
        <v>2007567</v>
      </c>
      <c r="O125" s="78"/>
      <c r="P125" s="78"/>
      <c r="Q125" s="78"/>
      <c r="R125" s="60"/>
      <c r="S125" s="52"/>
      <c r="T125" s="78"/>
      <c r="U125" s="78"/>
      <c r="V125" s="78"/>
      <c r="W125" s="78"/>
      <c r="X125" s="78"/>
      <c r="Y125" s="78"/>
    </row>
    <row r="126" spans="1:25" ht="12.5" x14ac:dyDescent="0.25">
      <c r="A126" s="78" t="s">
        <v>325</v>
      </c>
      <c r="B126" s="78" t="s">
        <v>303</v>
      </c>
      <c r="C126" s="78" t="s">
        <v>67</v>
      </c>
      <c r="D126" s="78" t="s">
        <v>67</v>
      </c>
      <c r="E126" s="78"/>
      <c r="F126" s="78"/>
      <c r="G126" s="81">
        <v>300</v>
      </c>
      <c r="H126" s="10">
        <f t="shared" si="9"/>
        <v>6552.4566666666669</v>
      </c>
      <c r="I126" s="87">
        <v>3018873</v>
      </c>
      <c r="J126" s="87"/>
      <c r="K126" s="10"/>
      <c r="L126" s="31"/>
      <c r="M126" s="78"/>
      <c r="N126" s="10">
        <v>1965737</v>
      </c>
      <c r="O126" s="78"/>
      <c r="P126" s="78"/>
      <c r="Q126" s="78"/>
      <c r="R126" s="60"/>
      <c r="S126" s="52"/>
      <c r="T126" s="78"/>
      <c r="U126" s="78"/>
      <c r="V126" s="78"/>
      <c r="W126" s="78"/>
      <c r="X126" s="78"/>
      <c r="Y126" s="78"/>
    </row>
    <row r="127" spans="1:25" ht="12.5" x14ac:dyDescent="0.25">
      <c r="A127" s="78" t="s">
        <v>68</v>
      </c>
      <c r="B127" s="78" t="s">
        <v>301</v>
      </c>
      <c r="C127" s="78">
        <v>37</v>
      </c>
      <c r="D127" s="78">
        <v>40</v>
      </c>
      <c r="E127" s="78"/>
      <c r="F127" s="78"/>
      <c r="G127" s="81">
        <v>1769</v>
      </c>
      <c r="H127" s="10">
        <f t="shared" si="9"/>
        <v>945.93046919163373</v>
      </c>
      <c r="I127" s="87">
        <v>3255008</v>
      </c>
      <c r="J127" s="87"/>
      <c r="K127" s="10"/>
      <c r="L127" s="31"/>
      <c r="M127" s="78"/>
      <c r="N127" s="10">
        <v>1673351</v>
      </c>
      <c r="O127" s="78"/>
      <c r="P127" s="78"/>
      <c r="Q127" s="78"/>
      <c r="R127" s="60"/>
      <c r="S127" s="52"/>
      <c r="T127" s="78"/>
      <c r="U127" s="78"/>
      <c r="V127" s="78"/>
      <c r="W127" s="78"/>
      <c r="X127" s="78"/>
      <c r="Y127" s="78"/>
    </row>
    <row r="128" spans="1:25" ht="12.5" x14ac:dyDescent="0.25">
      <c r="A128" s="78" t="s">
        <v>326</v>
      </c>
      <c r="B128" s="78" t="s">
        <v>327</v>
      </c>
      <c r="C128" s="78">
        <v>45</v>
      </c>
      <c r="D128" s="78" t="s">
        <v>67</v>
      </c>
      <c r="E128" s="78"/>
      <c r="F128" s="78"/>
      <c r="G128" s="81">
        <v>381</v>
      </c>
      <c r="H128" s="10">
        <f t="shared" si="9"/>
        <v>4153.4540682414699</v>
      </c>
      <c r="I128" s="87">
        <v>2861020</v>
      </c>
      <c r="J128" s="87"/>
      <c r="K128" s="10"/>
      <c r="L128" s="31"/>
      <c r="M128" s="78"/>
      <c r="N128" s="10">
        <v>1582466</v>
      </c>
      <c r="O128" s="78"/>
      <c r="P128" s="78"/>
      <c r="Q128" s="78"/>
      <c r="R128" s="60"/>
      <c r="S128" s="52"/>
      <c r="T128" s="78"/>
      <c r="U128" s="78"/>
      <c r="V128" s="78"/>
      <c r="W128" s="78"/>
      <c r="X128" s="78"/>
      <c r="Y128" s="78"/>
    </row>
    <row r="129" spans="1:25" ht="12.5" x14ac:dyDescent="0.25">
      <c r="A129" s="78" t="s">
        <v>74</v>
      </c>
      <c r="B129" s="78" t="s">
        <v>75</v>
      </c>
      <c r="C129" s="78">
        <v>52</v>
      </c>
      <c r="D129" s="78">
        <v>48</v>
      </c>
      <c r="E129" s="78"/>
      <c r="F129" s="78"/>
      <c r="G129" s="81">
        <v>591</v>
      </c>
      <c r="H129" s="10">
        <f t="shared" si="9"/>
        <v>2672.4230118443315</v>
      </c>
      <c r="I129" s="87">
        <v>3491669</v>
      </c>
      <c r="J129" s="87"/>
      <c r="K129" s="10"/>
      <c r="L129" s="31"/>
      <c r="M129" s="78"/>
      <c r="N129" s="10">
        <v>1579402</v>
      </c>
      <c r="O129" s="78"/>
      <c r="P129" s="78"/>
      <c r="Q129" s="78"/>
      <c r="R129" s="60"/>
      <c r="S129" s="52"/>
      <c r="T129" s="78"/>
      <c r="U129" s="78"/>
      <c r="V129" s="78"/>
      <c r="W129" s="78"/>
      <c r="X129" s="78"/>
      <c r="Y129" s="78"/>
    </row>
    <row r="130" spans="1:25" ht="12.5" x14ac:dyDescent="0.25">
      <c r="A130" s="78" t="s">
        <v>328</v>
      </c>
      <c r="B130" s="78" t="s">
        <v>329</v>
      </c>
      <c r="C130" s="78" t="s">
        <v>67</v>
      </c>
      <c r="D130" s="78" t="s">
        <v>67</v>
      </c>
      <c r="E130" s="78"/>
      <c r="F130" s="78"/>
      <c r="G130" s="81">
        <v>305</v>
      </c>
      <c r="H130" s="10">
        <f t="shared" si="9"/>
        <v>5169.0524590163932</v>
      </c>
      <c r="I130" s="87">
        <v>3419967</v>
      </c>
      <c r="J130" s="87"/>
      <c r="K130" s="10"/>
      <c r="L130" s="31"/>
      <c r="M130" s="78"/>
      <c r="N130" s="10">
        <v>1576561</v>
      </c>
      <c r="O130" s="78"/>
      <c r="P130" s="78"/>
      <c r="Q130" s="78"/>
      <c r="R130" s="60"/>
      <c r="S130" s="52"/>
      <c r="T130" s="78"/>
      <c r="U130" s="78"/>
      <c r="V130" s="78"/>
      <c r="W130" s="78"/>
      <c r="X130" s="78"/>
      <c r="Y130" s="78"/>
    </row>
    <row r="131" spans="1:25" ht="12.5" x14ac:dyDescent="0.25">
      <c r="A131" s="78" t="s">
        <v>330</v>
      </c>
      <c r="B131" s="78" t="s">
        <v>331</v>
      </c>
      <c r="C131" s="78" t="s">
        <v>67</v>
      </c>
      <c r="D131" s="78" t="s">
        <v>67</v>
      </c>
      <c r="E131" s="78"/>
      <c r="F131" s="78"/>
      <c r="G131" s="81">
        <v>161</v>
      </c>
      <c r="H131" s="10">
        <f t="shared" si="9"/>
        <v>9743.3354037267072</v>
      </c>
      <c r="I131" s="87">
        <v>3827466</v>
      </c>
      <c r="J131" s="87"/>
      <c r="K131" s="10"/>
      <c r="L131" s="31"/>
      <c r="M131" s="78"/>
      <c r="N131" s="10">
        <v>1568677</v>
      </c>
      <c r="O131" s="78"/>
      <c r="P131" s="78"/>
      <c r="Q131" s="78"/>
      <c r="R131" s="60"/>
      <c r="S131" s="52"/>
      <c r="T131" s="78"/>
      <c r="U131" s="78"/>
      <c r="V131" s="78"/>
      <c r="W131" s="78"/>
      <c r="X131" s="78"/>
      <c r="Y131" s="78"/>
    </row>
    <row r="132" spans="1:25" ht="12.5" x14ac:dyDescent="0.25">
      <c r="A132" s="78" t="s">
        <v>265</v>
      </c>
      <c r="B132" s="78" t="s">
        <v>305</v>
      </c>
      <c r="C132" s="78">
        <v>37</v>
      </c>
      <c r="D132" s="78">
        <v>47</v>
      </c>
      <c r="E132" s="78"/>
      <c r="F132" s="78"/>
      <c r="G132" s="81">
        <v>659</v>
      </c>
      <c r="H132" s="10">
        <f t="shared" ref="H132:H163" si="12">SUM((N132/G132))</f>
        <v>2255.5235204855844</v>
      </c>
      <c r="I132" s="87">
        <v>3310031</v>
      </c>
      <c r="J132" s="87"/>
      <c r="K132" s="10"/>
      <c r="L132" s="31"/>
      <c r="M132" s="78"/>
      <c r="N132" s="10">
        <v>1486390</v>
      </c>
      <c r="O132" s="78"/>
      <c r="P132" s="78"/>
      <c r="Q132" s="78"/>
      <c r="R132" s="60"/>
      <c r="S132" s="52"/>
      <c r="T132" s="78"/>
      <c r="U132" s="78"/>
      <c r="V132" s="78"/>
      <c r="W132" s="78"/>
      <c r="X132" s="78"/>
      <c r="Y132" s="78"/>
    </row>
    <row r="133" spans="1:25" ht="12.5" x14ac:dyDescent="0.25">
      <c r="A133" s="78" t="s">
        <v>332</v>
      </c>
      <c r="B133" s="78" t="s">
        <v>305</v>
      </c>
      <c r="C133" s="78" t="s">
        <v>67</v>
      </c>
      <c r="D133" s="78" t="s">
        <v>67</v>
      </c>
      <c r="E133" s="78"/>
      <c r="F133" s="78"/>
      <c r="G133" s="81">
        <v>188</v>
      </c>
      <c r="H133" s="10">
        <f t="shared" si="12"/>
        <v>7863.4202127659573</v>
      </c>
      <c r="I133" s="87">
        <v>2850357</v>
      </c>
      <c r="J133" s="87"/>
      <c r="K133" s="10"/>
      <c r="L133" s="31"/>
      <c r="M133" s="78"/>
      <c r="N133" s="10">
        <v>1478323</v>
      </c>
      <c r="O133" s="78"/>
      <c r="P133" s="78"/>
      <c r="Q133" s="78"/>
      <c r="R133" s="60"/>
      <c r="S133" s="52"/>
      <c r="T133" s="78"/>
      <c r="U133" s="78"/>
      <c r="V133" s="78"/>
      <c r="W133" s="78"/>
      <c r="X133" s="78"/>
      <c r="Y133" s="78"/>
    </row>
    <row r="134" spans="1:25" ht="12.5" x14ac:dyDescent="0.25">
      <c r="A134" s="78" t="s">
        <v>333</v>
      </c>
      <c r="B134" s="78" t="s">
        <v>331</v>
      </c>
      <c r="C134" s="78" t="s">
        <v>67</v>
      </c>
      <c r="D134" s="78" t="s">
        <v>67</v>
      </c>
      <c r="E134" s="78"/>
      <c r="F134" s="78"/>
      <c r="G134" s="81">
        <v>204</v>
      </c>
      <c r="H134" s="10">
        <f t="shared" si="12"/>
        <v>7103.7941176470586</v>
      </c>
      <c r="I134" s="87">
        <v>2738863</v>
      </c>
      <c r="J134" s="87"/>
      <c r="K134" s="10"/>
      <c r="L134" s="31"/>
      <c r="M134" s="78"/>
      <c r="N134" s="10">
        <v>1449174</v>
      </c>
      <c r="O134" s="78"/>
      <c r="P134" s="78"/>
      <c r="Q134" s="78"/>
      <c r="R134" s="60"/>
      <c r="S134" s="52"/>
      <c r="T134" s="78"/>
      <c r="U134" s="78"/>
      <c r="V134" s="78"/>
      <c r="W134" s="78"/>
      <c r="X134" s="78"/>
      <c r="Y134" s="78"/>
    </row>
    <row r="135" spans="1:25" ht="12.5" x14ac:dyDescent="0.25">
      <c r="A135" s="78" t="s">
        <v>64</v>
      </c>
      <c r="B135" s="78" t="s">
        <v>304</v>
      </c>
      <c r="C135" s="78">
        <v>69</v>
      </c>
      <c r="D135" s="78">
        <v>83</v>
      </c>
      <c r="E135" s="78"/>
      <c r="F135" s="78"/>
      <c r="G135" s="81">
        <v>175</v>
      </c>
      <c r="H135" s="10">
        <f t="shared" si="12"/>
        <v>6150</v>
      </c>
      <c r="I135" s="87">
        <v>15322921</v>
      </c>
      <c r="J135" s="87"/>
      <c r="K135" s="10"/>
      <c r="L135" s="31"/>
      <c r="M135" s="78"/>
      <c r="N135" s="10">
        <v>1076250</v>
      </c>
      <c r="O135" s="78"/>
      <c r="P135" s="78"/>
      <c r="Q135" s="78"/>
      <c r="R135" s="60"/>
      <c r="S135" s="52"/>
      <c r="T135" s="78"/>
      <c r="U135" s="78"/>
      <c r="V135" s="78"/>
      <c r="W135" s="78"/>
      <c r="X135" s="78"/>
      <c r="Y135" s="78"/>
    </row>
    <row r="136" spans="1:25" ht="12.5" x14ac:dyDescent="0.25">
      <c r="A136" s="78" t="s">
        <v>334</v>
      </c>
      <c r="B136" s="78" t="s">
        <v>331</v>
      </c>
      <c r="C136" s="78" t="s">
        <v>67</v>
      </c>
      <c r="D136" s="78" t="s">
        <v>67</v>
      </c>
      <c r="E136" s="78"/>
      <c r="F136" s="78"/>
      <c r="G136" s="81">
        <v>208</v>
      </c>
      <c r="H136" s="10">
        <f t="shared" si="12"/>
        <v>5045.9615384615381</v>
      </c>
      <c r="I136" s="87">
        <v>2191534</v>
      </c>
      <c r="J136" s="87"/>
      <c r="K136" s="10"/>
      <c r="L136" s="31"/>
      <c r="M136" s="78"/>
      <c r="N136" s="10">
        <v>1049560</v>
      </c>
      <c r="O136" s="78"/>
      <c r="P136" s="78"/>
      <c r="Q136" s="78"/>
      <c r="R136" s="60"/>
      <c r="S136" s="52"/>
      <c r="T136" s="78"/>
      <c r="U136" s="78"/>
      <c r="V136" s="78"/>
      <c r="W136" s="78"/>
      <c r="X136" s="78"/>
      <c r="Y136" s="78"/>
    </row>
    <row r="137" spans="1:25" ht="12.5" x14ac:dyDescent="0.25">
      <c r="A137" s="78" t="s">
        <v>264</v>
      </c>
      <c r="B137" s="78" t="s">
        <v>335</v>
      </c>
      <c r="C137" s="78">
        <v>31</v>
      </c>
      <c r="D137" s="78">
        <v>47</v>
      </c>
      <c r="E137" s="78"/>
      <c r="F137" s="78"/>
      <c r="G137" s="81">
        <v>260</v>
      </c>
      <c r="H137" s="10">
        <f t="shared" si="12"/>
        <v>3900.3807692307691</v>
      </c>
      <c r="I137" s="87">
        <v>3346265</v>
      </c>
      <c r="J137" s="87"/>
      <c r="K137" s="10"/>
      <c r="L137" s="31"/>
      <c r="M137" s="78"/>
      <c r="N137" s="10">
        <v>1014099</v>
      </c>
      <c r="O137" s="78"/>
      <c r="P137" s="78"/>
      <c r="Q137" s="78"/>
      <c r="R137" s="60"/>
      <c r="S137" s="52"/>
      <c r="T137" s="78"/>
      <c r="U137" s="78"/>
      <c r="V137" s="78"/>
      <c r="W137" s="78"/>
      <c r="X137" s="78"/>
      <c r="Y137" s="78"/>
    </row>
    <row r="138" spans="1:25" ht="12.5" x14ac:dyDescent="0.25">
      <c r="A138" s="78" t="s">
        <v>336</v>
      </c>
      <c r="B138" s="78" t="s">
        <v>335</v>
      </c>
      <c r="C138" s="78" t="s">
        <v>67</v>
      </c>
      <c r="D138" s="78" t="s">
        <v>67</v>
      </c>
      <c r="E138" s="78"/>
      <c r="F138" s="78"/>
      <c r="G138" s="81">
        <v>511</v>
      </c>
      <c r="H138" s="10">
        <f t="shared" si="12"/>
        <v>1953.317025440313</v>
      </c>
      <c r="I138" s="87">
        <v>2507201</v>
      </c>
      <c r="J138" s="87"/>
      <c r="K138" s="10"/>
      <c r="L138" s="31"/>
      <c r="M138" s="78"/>
      <c r="N138" s="10">
        <v>998145</v>
      </c>
      <c r="O138" s="78"/>
      <c r="P138" s="78"/>
      <c r="Q138" s="78"/>
      <c r="R138" s="60"/>
      <c r="S138" s="52"/>
      <c r="T138" s="78"/>
      <c r="U138" s="78"/>
      <c r="V138" s="78"/>
      <c r="W138" s="78"/>
      <c r="X138" s="78"/>
      <c r="Y138" s="78"/>
    </row>
    <row r="139" spans="1:25" ht="12.5" x14ac:dyDescent="0.25">
      <c r="A139" s="78" t="s">
        <v>337</v>
      </c>
      <c r="B139" s="78" t="s">
        <v>338</v>
      </c>
      <c r="C139" s="78" t="s">
        <v>67</v>
      </c>
      <c r="D139" s="78" t="s">
        <v>67</v>
      </c>
      <c r="E139" s="78"/>
      <c r="F139" s="78"/>
      <c r="G139" s="81">
        <v>457</v>
      </c>
      <c r="H139" s="10">
        <f t="shared" si="12"/>
        <v>2126.5339168490154</v>
      </c>
      <c r="I139" s="87">
        <v>2387730</v>
      </c>
      <c r="J139" s="87"/>
      <c r="K139" s="10"/>
      <c r="L139" s="31"/>
      <c r="M139" s="78"/>
      <c r="N139" s="10">
        <v>971826</v>
      </c>
      <c r="O139" s="78"/>
      <c r="P139" s="78"/>
      <c r="Q139" s="78"/>
      <c r="R139" s="60"/>
      <c r="S139" s="52"/>
      <c r="T139" s="78"/>
      <c r="U139" s="78"/>
      <c r="V139" s="78"/>
      <c r="W139" s="78"/>
      <c r="X139" s="78"/>
      <c r="Y139" s="78"/>
    </row>
    <row r="140" spans="1:25" ht="12.5" x14ac:dyDescent="0.25">
      <c r="A140" s="78" t="s">
        <v>262</v>
      </c>
      <c r="B140" s="78" t="s">
        <v>308</v>
      </c>
      <c r="C140" s="78">
        <v>43</v>
      </c>
      <c r="D140" s="78">
        <v>37</v>
      </c>
      <c r="E140" s="78"/>
      <c r="F140" s="78"/>
      <c r="G140" s="81">
        <v>583</v>
      </c>
      <c r="H140" s="10">
        <f t="shared" si="12"/>
        <v>1518.6655231560892</v>
      </c>
      <c r="I140" s="87">
        <v>2193658</v>
      </c>
      <c r="J140" s="87"/>
      <c r="K140" s="10"/>
      <c r="L140" s="31"/>
      <c r="M140" s="78"/>
      <c r="N140" s="10">
        <v>885382</v>
      </c>
      <c r="O140" s="78"/>
      <c r="P140" s="78"/>
      <c r="Q140" s="78"/>
      <c r="R140" s="60"/>
      <c r="S140" s="52"/>
      <c r="T140" s="78"/>
      <c r="U140" s="78"/>
      <c r="V140" s="78"/>
      <c r="W140" s="78"/>
      <c r="X140" s="78"/>
      <c r="Y140" s="78"/>
    </row>
    <row r="141" spans="1:25" ht="12.5" x14ac:dyDescent="0.25">
      <c r="A141" s="78" t="s">
        <v>339</v>
      </c>
      <c r="B141" s="78" t="s">
        <v>323</v>
      </c>
      <c r="C141" s="78" t="s">
        <v>67</v>
      </c>
      <c r="D141" s="78" t="s">
        <v>67</v>
      </c>
      <c r="E141" s="78"/>
      <c r="F141" s="78"/>
      <c r="G141" s="81">
        <v>153</v>
      </c>
      <c r="H141" s="10">
        <f t="shared" si="12"/>
        <v>5782.7254901960787</v>
      </c>
      <c r="I141" s="87">
        <v>1579940</v>
      </c>
      <c r="J141" s="87"/>
      <c r="K141" s="10"/>
      <c r="L141" s="31"/>
      <c r="M141" s="78"/>
      <c r="N141" s="10">
        <v>884757</v>
      </c>
      <c r="O141" s="78"/>
      <c r="P141" s="78"/>
      <c r="Q141" s="78"/>
      <c r="R141" s="60"/>
      <c r="S141" s="52"/>
      <c r="T141" s="78"/>
      <c r="U141" s="78"/>
      <c r="V141" s="78"/>
      <c r="W141" s="78"/>
      <c r="X141" s="78"/>
      <c r="Y141" s="78"/>
    </row>
    <row r="142" spans="1:25" ht="12.5" x14ac:dyDescent="0.25">
      <c r="A142" s="78" t="s">
        <v>274</v>
      </c>
      <c r="B142" s="78" t="s">
        <v>335</v>
      </c>
      <c r="C142" s="78">
        <v>20</v>
      </c>
      <c r="D142" s="78">
        <v>35</v>
      </c>
      <c r="E142" s="78"/>
      <c r="F142" s="78"/>
      <c r="G142" s="81">
        <v>351</v>
      </c>
      <c r="H142" s="10">
        <f t="shared" si="12"/>
        <v>1978.4814814814815</v>
      </c>
      <c r="I142" s="87">
        <v>1378591</v>
      </c>
      <c r="J142" s="87"/>
      <c r="K142" s="10"/>
      <c r="L142" s="31"/>
      <c r="M142" s="78"/>
      <c r="N142" s="10">
        <v>694447</v>
      </c>
      <c r="O142" s="78"/>
      <c r="P142" s="78"/>
      <c r="Q142" s="78"/>
      <c r="R142" s="60"/>
      <c r="S142" s="52"/>
      <c r="T142" s="78"/>
      <c r="U142" s="78"/>
      <c r="V142" s="78"/>
      <c r="W142" s="78"/>
      <c r="X142" s="78"/>
      <c r="Y142" s="78"/>
    </row>
    <row r="143" spans="1:25" ht="12.5" x14ac:dyDescent="0.25">
      <c r="A143" s="78" t="s">
        <v>340</v>
      </c>
      <c r="B143" s="78" t="s">
        <v>338</v>
      </c>
      <c r="C143" s="78">
        <v>18</v>
      </c>
      <c r="D143" s="78">
        <v>68</v>
      </c>
      <c r="E143" s="78"/>
      <c r="F143" s="78"/>
      <c r="G143" s="81">
        <v>412</v>
      </c>
      <c r="H143" s="10">
        <f t="shared" si="12"/>
        <v>1601.7281553398059</v>
      </c>
      <c r="I143" s="87">
        <v>1327149</v>
      </c>
      <c r="J143" s="87"/>
      <c r="K143" s="10"/>
      <c r="L143" s="31"/>
      <c r="M143" s="78"/>
      <c r="N143" s="10">
        <v>659912</v>
      </c>
      <c r="O143" s="78"/>
      <c r="P143" s="78"/>
      <c r="Q143" s="78"/>
      <c r="R143" s="60"/>
      <c r="S143" s="52"/>
      <c r="T143" s="78"/>
      <c r="U143" s="78"/>
      <c r="V143" s="78"/>
      <c r="W143" s="78"/>
      <c r="X143" s="78"/>
      <c r="Y143" s="78"/>
    </row>
    <row r="144" spans="1:25" ht="12.5" x14ac:dyDescent="0.25">
      <c r="A144" s="78" t="s">
        <v>341</v>
      </c>
      <c r="B144" s="78" t="s">
        <v>342</v>
      </c>
      <c r="C144" s="78" t="s">
        <v>67</v>
      </c>
      <c r="D144" s="78" t="s">
        <v>67</v>
      </c>
      <c r="E144" s="78"/>
      <c r="F144" s="78"/>
      <c r="G144" s="81">
        <v>140</v>
      </c>
      <c r="H144" s="10">
        <f t="shared" si="12"/>
        <v>4622.2285714285717</v>
      </c>
      <c r="I144" s="87">
        <v>1636731</v>
      </c>
      <c r="J144" s="87"/>
      <c r="K144" s="10"/>
      <c r="L144" s="31"/>
      <c r="M144" s="78"/>
      <c r="N144" s="10">
        <v>647112</v>
      </c>
      <c r="O144" s="78"/>
      <c r="P144" s="78"/>
      <c r="Q144" s="78"/>
      <c r="R144" s="60"/>
      <c r="S144" s="52"/>
      <c r="T144" s="78"/>
      <c r="U144" s="78"/>
      <c r="V144" s="78"/>
      <c r="W144" s="78"/>
      <c r="X144" s="78"/>
      <c r="Y144" s="78"/>
    </row>
    <row r="145" spans="1:25" ht="12.5" x14ac:dyDescent="0.25">
      <c r="A145" s="78" t="s">
        <v>343</v>
      </c>
      <c r="B145" s="78" t="s">
        <v>344</v>
      </c>
      <c r="C145" s="78" t="s">
        <v>67</v>
      </c>
      <c r="D145" s="78" t="s">
        <v>67</v>
      </c>
      <c r="E145" s="78"/>
      <c r="F145" s="78"/>
      <c r="G145" s="81">
        <v>263</v>
      </c>
      <c r="H145" s="10">
        <f t="shared" si="12"/>
        <v>1787.4866920152092</v>
      </c>
      <c r="I145" s="87">
        <v>1553826</v>
      </c>
      <c r="J145" s="87"/>
      <c r="K145" s="10"/>
      <c r="L145" s="31"/>
      <c r="M145" s="78"/>
      <c r="N145" s="10">
        <v>470109</v>
      </c>
      <c r="O145" s="78"/>
      <c r="P145" s="78"/>
      <c r="Q145" s="78"/>
      <c r="R145" s="60"/>
      <c r="S145" s="52"/>
      <c r="T145" s="78"/>
      <c r="U145" s="78"/>
      <c r="V145" s="78"/>
      <c r="W145" s="78"/>
      <c r="X145" s="78"/>
      <c r="Y145" s="78"/>
    </row>
    <row r="146" spans="1:25" ht="12.5" x14ac:dyDescent="0.25">
      <c r="A146" s="78" t="s">
        <v>227</v>
      </c>
      <c r="B146" s="78" t="s">
        <v>75</v>
      </c>
      <c r="C146" s="78">
        <v>94</v>
      </c>
      <c r="D146" s="78">
        <v>76</v>
      </c>
      <c r="E146" s="78"/>
      <c r="F146" s="78"/>
      <c r="G146" s="81">
        <v>4</v>
      </c>
      <c r="H146" s="10">
        <f t="shared" si="12"/>
        <v>101352.75</v>
      </c>
      <c r="I146" s="87">
        <v>11995990</v>
      </c>
      <c r="J146" s="87"/>
      <c r="K146" s="10"/>
      <c r="L146" s="31"/>
      <c r="M146" s="78"/>
      <c r="N146" s="10">
        <v>405411</v>
      </c>
      <c r="O146" s="78"/>
      <c r="P146" s="78"/>
      <c r="Q146" s="78"/>
      <c r="R146" s="60"/>
      <c r="S146" s="52"/>
      <c r="T146" s="78"/>
      <c r="U146" s="78"/>
      <c r="V146" s="78"/>
      <c r="W146" s="78"/>
      <c r="X146" s="78"/>
      <c r="Y146" s="78"/>
    </row>
    <row r="147" spans="1:25" ht="12.5" x14ac:dyDescent="0.25">
      <c r="A147" s="78" t="s">
        <v>239</v>
      </c>
      <c r="B147" s="78" t="s">
        <v>299</v>
      </c>
      <c r="C147" s="78">
        <v>94</v>
      </c>
      <c r="D147" s="78">
        <v>92</v>
      </c>
      <c r="E147" s="78"/>
      <c r="F147" s="78"/>
      <c r="G147" s="81">
        <v>7</v>
      </c>
      <c r="H147" s="10">
        <f t="shared" si="12"/>
        <v>55184.428571428572</v>
      </c>
      <c r="I147" s="87">
        <v>16101339</v>
      </c>
      <c r="J147" s="87"/>
      <c r="K147" s="10"/>
      <c r="L147" s="31"/>
      <c r="M147" s="78"/>
      <c r="N147" s="10">
        <v>386291</v>
      </c>
      <c r="O147" s="78"/>
      <c r="P147" s="78"/>
      <c r="Q147" s="78"/>
      <c r="R147" s="60"/>
      <c r="S147" s="52"/>
      <c r="T147" s="78"/>
      <c r="U147" s="78"/>
      <c r="V147" s="78"/>
      <c r="W147" s="78"/>
      <c r="X147" s="78"/>
      <c r="Y147" s="78"/>
    </row>
    <row r="148" spans="1:25" ht="23" x14ac:dyDescent="0.25">
      <c r="A148" s="78" t="s">
        <v>345</v>
      </c>
      <c r="B148" s="78" t="s">
        <v>346</v>
      </c>
      <c r="C148" s="78" t="s">
        <v>67</v>
      </c>
      <c r="D148" s="78" t="s">
        <v>67</v>
      </c>
      <c r="E148" s="78"/>
      <c r="F148" s="78"/>
      <c r="G148" s="81">
        <v>105</v>
      </c>
      <c r="H148" s="10">
        <f t="shared" si="12"/>
        <v>3539.0952380952381</v>
      </c>
      <c r="I148" s="87">
        <v>2142342</v>
      </c>
      <c r="J148" s="87"/>
      <c r="K148" s="10"/>
      <c r="L148" s="31"/>
      <c r="M148" s="78"/>
      <c r="N148" s="10">
        <v>371605</v>
      </c>
      <c r="O148" s="78"/>
      <c r="P148" s="78"/>
      <c r="Q148" s="78"/>
      <c r="R148" s="60"/>
      <c r="S148" s="52"/>
      <c r="T148" s="78"/>
      <c r="U148" s="78"/>
      <c r="V148" s="78"/>
      <c r="W148" s="78"/>
      <c r="X148" s="78"/>
      <c r="Y148" s="78"/>
    </row>
    <row r="149" spans="1:25" ht="12.5" x14ac:dyDescent="0.25">
      <c r="A149" s="78" t="s">
        <v>213</v>
      </c>
      <c r="B149" s="78" t="s">
        <v>214</v>
      </c>
      <c r="C149" s="78">
        <v>65</v>
      </c>
      <c r="D149" s="78">
        <v>39</v>
      </c>
      <c r="E149" s="78"/>
      <c r="F149" s="78"/>
      <c r="G149" s="81">
        <v>3</v>
      </c>
      <c r="H149" s="10">
        <f t="shared" si="12"/>
        <v>87667.333333333328</v>
      </c>
      <c r="I149" s="87">
        <v>14124284</v>
      </c>
      <c r="J149" s="87"/>
      <c r="K149" s="10"/>
      <c r="L149" s="31"/>
      <c r="M149" s="78"/>
      <c r="N149" s="10">
        <v>263002</v>
      </c>
      <c r="O149" s="78"/>
      <c r="P149" s="78"/>
      <c r="Q149" s="78"/>
      <c r="R149" s="60"/>
      <c r="S149" s="52"/>
      <c r="T149" s="78"/>
      <c r="U149" s="78"/>
      <c r="V149" s="78"/>
      <c r="W149" s="78"/>
      <c r="X149" s="78"/>
      <c r="Y149" s="78"/>
    </row>
    <row r="150" spans="1:25" ht="12.5" x14ac:dyDescent="0.25">
      <c r="A150" s="78" t="s">
        <v>249</v>
      </c>
      <c r="B150" s="78" t="s">
        <v>314</v>
      </c>
      <c r="C150" s="78">
        <v>98</v>
      </c>
      <c r="D150" s="78">
        <v>82</v>
      </c>
      <c r="E150" s="78"/>
      <c r="F150" s="78"/>
      <c r="G150" s="81">
        <v>5</v>
      </c>
      <c r="H150" s="10">
        <f t="shared" si="12"/>
        <v>49382.8</v>
      </c>
      <c r="I150" s="87">
        <v>8114627</v>
      </c>
      <c r="J150" s="87"/>
      <c r="K150" s="10"/>
      <c r="L150" s="31"/>
      <c r="M150" s="78"/>
      <c r="N150" s="10">
        <v>246914</v>
      </c>
      <c r="O150" s="78"/>
      <c r="P150" s="78"/>
      <c r="Q150" s="78"/>
      <c r="R150" s="60"/>
      <c r="S150" s="52"/>
      <c r="T150" s="78"/>
      <c r="U150" s="78"/>
      <c r="V150" s="78"/>
      <c r="W150" s="78"/>
      <c r="X150" s="78"/>
      <c r="Y150" s="78"/>
    </row>
    <row r="151" spans="1:25" ht="12.5" x14ac:dyDescent="0.25">
      <c r="A151" s="78" t="s">
        <v>225</v>
      </c>
      <c r="B151" s="78" t="s">
        <v>316</v>
      </c>
      <c r="C151" s="78">
        <v>96</v>
      </c>
      <c r="D151" s="78">
        <v>78</v>
      </c>
      <c r="E151" s="78"/>
      <c r="F151" s="78"/>
      <c r="G151" s="81">
        <v>4</v>
      </c>
      <c r="H151" s="10">
        <f t="shared" si="12"/>
        <v>58200</v>
      </c>
      <c r="I151" s="87">
        <v>17550872</v>
      </c>
      <c r="J151" s="87"/>
      <c r="K151" s="10"/>
      <c r="L151" s="31"/>
      <c r="M151" s="78"/>
      <c r="N151" s="10">
        <v>232800</v>
      </c>
      <c r="O151" s="78"/>
      <c r="P151" s="78"/>
      <c r="Q151" s="78"/>
      <c r="R151" s="60"/>
      <c r="S151" s="52"/>
      <c r="T151" s="78"/>
      <c r="U151" s="78"/>
      <c r="V151" s="78"/>
      <c r="W151" s="78"/>
      <c r="X151" s="78"/>
      <c r="Y151" s="78"/>
    </row>
    <row r="152" spans="1:25" ht="12.5" x14ac:dyDescent="0.25">
      <c r="A152" s="78" t="s">
        <v>236</v>
      </c>
      <c r="B152" s="78" t="s">
        <v>214</v>
      </c>
      <c r="C152" s="78">
        <v>60</v>
      </c>
      <c r="D152" s="78">
        <v>34</v>
      </c>
      <c r="E152" s="78"/>
      <c r="F152" s="78"/>
      <c r="G152" s="81">
        <v>5</v>
      </c>
      <c r="H152" s="10">
        <f t="shared" si="12"/>
        <v>42879</v>
      </c>
      <c r="I152" s="87">
        <v>5845732</v>
      </c>
      <c r="J152" s="87"/>
      <c r="K152" s="10"/>
      <c r="L152" s="31"/>
      <c r="M152" s="78"/>
      <c r="N152" s="10">
        <v>214395</v>
      </c>
      <c r="O152" s="78"/>
      <c r="P152" s="78"/>
      <c r="Q152" s="78"/>
      <c r="R152" s="60"/>
      <c r="S152" s="52"/>
      <c r="T152" s="78"/>
      <c r="U152" s="78"/>
      <c r="V152" s="78"/>
      <c r="W152" s="78"/>
      <c r="X152" s="78"/>
      <c r="Y152" s="78"/>
    </row>
    <row r="153" spans="1:25" ht="12.5" x14ac:dyDescent="0.25">
      <c r="A153" s="78" t="s">
        <v>256</v>
      </c>
      <c r="B153" s="78" t="s">
        <v>214</v>
      </c>
      <c r="C153" s="78">
        <v>92</v>
      </c>
      <c r="D153" s="78" t="s">
        <v>67</v>
      </c>
      <c r="E153" s="78"/>
      <c r="F153" s="78"/>
      <c r="G153" s="81">
        <v>4</v>
      </c>
      <c r="H153" s="10">
        <f t="shared" si="12"/>
        <v>49353.75</v>
      </c>
      <c r="I153" s="87">
        <v>6854611</v>
      </c>
      <c r="J153" s="87"/>
      <c r="K153" s="10"/>
      <c r="L153" s="31"/>
      <c r="M153" s="78"/>
      <c r="N153" s="10">
        <v>197415</v>
      </c>
      <c r="O153" s="78"/>
      <c r="P153" s="78"/>
      <c r="Q153" s="78"/>
      <c r="R153" s="60"/>
      <c r="S153" s="52"/>
      <c r="T153" s="78"/>
      <c r="U153" s="78"/>
      <c r="V153" s="78"/>
      <c r="W153" s="78"/>
      <c r="X153" s="78"/>
      <c r="Y153" s="78"/>
    </row>
    <row r="154" spans="1:25" ht="12.5" x14ac:dyDescent="0.25">
      <c r="A154" s="78" t="s">
        <v>276</v>
      </c>
      <c r="B154" s="78" t="s">
        <v>335</v>
      </c>
      <c r="C154" s="78">
        <v>84</v>
      </c>
      <c r="D154" s="78">
        <v>78</v>
      </c>
      <c r="E154" s="78"/>
      <c r="F154" s="78"/>
      <c r="G154" s="81">
        <v>5</v>
      </c>
      <c r="H154" s="10">
        <f t="shared" si="12"/>
        <v>34388.400000000001</v>
      </c>
      <c r="I154" s="87">
        <v>4328849</v>
      </c>
      <c r="J154" s="87"/>
      <c r="K154" s="10"/>
      <c r="L154" s="31"/>
      <c r="M154" s="78"/>
      <c r="N154" s="10">
        <v>171942</v>
      </c>
      <c r="O154" s="78"/>
      <c r="P154" s="78"/>
      <c r="Q154" s="78"/>
      <c r="R154" s="60"/>
      <c r="S154" s="52"/>
      <c r="T154" s="78"/>
      <c r="U154" s="78"/>
      <c r="V154" s="78"/>
      <c r="W154" s="78"/>
      <c r="X154" s="78"/>
      <c r="Y154" s="78"/>
    </row>
    <row r="155" spans="1:25" ht="12.5" x14ac:dyDescent="0.25">
      <c r="A155" s="78" t="s">
        <v>92</v>
      </c>
      <c r="B155" s="78" t="s">
        <v>316</v>
      </c>
      <c r="C155" s="78">
        <v>68</v>
      </c>
      <c r="D155" s="78">
        <v>61</v>
      </c>
      <c r="E155" s="78"/>
      <c r="F155" s="78"/>
      <c r="G155" s="81">
        <v>7</v>
      </c>
      <c r="H155" s="10">
        <f t="shared" si="12"/>
        <v>22935.285714285714</v>
      </c>
      <c r="I155" s="87">
        <v>1714221</v>
      </c>
      <c r="J155" s="87"/>
      <c r="K155" s="10"/>
      <c r="L155" s="31"/>
      <c r="M155" s="78"/>
      <c r="N155" s="10">
        <v>160547</v>
      </c>
      <c r="O155" s="78"/>
      <c r="P155" s="78"/>
      <c r="Q155" s="78"/>
      <c r="R155" s="60"/>
      <c r="S155" s="52"/>
      <c r="T155" s="78"/>
      <c r="U155" s="78"/>
      <c r="V155" s="78"/>
      <c r="W155" s="78"/>
      <c r="X155" s="78"/>
      <c r="Y155" s="78"/>
    </row>
    <row r="156" spans="1:25" ht="12.5" x14ac:dyDescent="0.25">
      <c r="A156" s="78" t="s">
        <v>247</v>
      </c>
      <c r="B156" s="78" t="s">
        <v>303</v>
      </c>
      <c r="C156" s="78">
        <v>92</v>
      </c>
      <c r="D156" s="78">
        <v>86</v>
      </c>
      <c r="E156" s="78"/>
      <c r="F156" s="78"/>
      <c r="G156" s="81">
        <v>4</v>
      </c>
      <c r="H156" s="10">
        <f t="shared" si="12"/>
        <v>35100.25</v>
      </c>
      <c r="I156" s="87">
        <v>11720400</v>
      </c>
      <c r="J156" s="87"/>
      <c r="K156" s="10"/>
      <c r="L156" s="31"/>
      <c r="M156" s="78"/>
      <c r="N156" s="10">
        <v>140401</v>
      </c>
      <c r="O156" s="78"/>
      <c r="P156" s="78"/>
      <c r="Q156" s="78"/>
      <c r="R156" s="60"/>
      <c r="S156" s="52"/>
      <c r="T156" s="78"/>
      <c r="U156" s="78"/>
      <c r="V156" s="78"/>
      <c r="W156" s="78"/>
      <c r="X156" s="78"/>
      <c r="Y156" s="78"/>
    </row>
    <row r="157" spans="1:25" ht="12.5" x14ac:dyDescent="0.25">
      <c r="A157" s="78" t="s">
        <v>263</v>
      </c>
      <c r="B157" s="78" t="s">
        <v>254</v>
      </c>
      <c r="C157" s="78">
        <v>93</v>
      </c>
      <c r="D157" s="78">
        <v>78</v>
      </c>
      <c r="E157" s="78"/>
      <c r="F157" s="78"/>
      <c r="G157" s="81">
        <v>4</v>
      </c>
      <c r="H157" s="10">
        <f t="shared" si="12"/>
        <v>34349.5</v>
      </c>
      <c r="I157" s="87">
        <v>4066582</v>
      </c>
      <c r="J157" s="87"/>
      <c r="K157" s="10"/>
      <c r="L157" s="31"/>
      <c r="M157" s="78"/>
      <c r="N157" s="10">
        <v>137398</v>
      </c>
      <c r="O157" s="78"/>
      <c r="P157" s="78"/>
      <c r="Q157" s="78"/>
      <c r="R157" s="60"/>
      <c r="S157" s="52"/>
      <c r="T157" s="78"/>
      <c r="U157" s="78"/>
      <c r="V157" s="78"/>
      <c r="W157" s="78"/>
      <c r="X157" s="78"/>
      <c r="Y157" s="78"/>
    </row>
    <row r="158" spans="1:25" ht="12.5" x14ac:dyDescent="0.25">
      <c r="A158" s="78" t="s">
        <v>347</v>
      </c>
      <c r="B158" s="78" t="s">
        <v>348</v>
      </c>
      <c r="C158" s="78" t="s">
        <v>67</v>
      </c>
      <c r="D158" s="78" t="s">
        <v>67</v>
      </c>
      <c r="E158" s="78"/>
      <c r="F158" s="78"/>
      <c r="G158" s="81">
        <v>23</v>
      </c>
      <c r="H158" s="10">
        <f t="shared" si="12"/>
        <v>5966.347826086957</v>
      </c>
      <c r="I158" s="87">
        <v>1684835</v>
      </c>
      <c r="J158" s="87"/>
      <c r="K158" s="10"/>
      <c r="L158" s="31"/>
      <c r="M158" s="78"/>
      <c r="N158" s="10">
        <v>137226</v>
      </c>
      <c r="O158" s="78"/>
      <c r="P158" s="78"/>
      <c r="Q158" s="78"/>
      <c r="R158" s="60"/>
      <c r="S158" s="52"/>
      <c r="T158" s="78"/>
      <c r="U158" s="78"/>
      <c r="V158" s="78"/>
      <c r="W158" s="78"/>
      <c r="X158" s="78"/>
      <c r="Y158" s="78"/>
    </row>
    <row r="159" spans="1:25" ht="12.5" x14ac:dyDescent="0.25">
      <c r="A159" s="78" t="s">
        <v>349</v>
      </c>
      <c r="B159" s="78" t="s">
        <v>299</v>
      </c>
      <c r="C159" s="78" t="s">
        <v>67</v>
      </c>
      <c r="D159" s="78" t="s">
        <v>67</v>
      </c>
      <c r="E159" s="78"/>
      <c r="F159" s="78"/>
      <c r="G159" s="81">
        <v>7</v>
      </c>
      <c r="H159" s="10">
        <f t="shared" si="12"/>
        <v>18945.285714285714</v>
      </c>
      <c r="I159" s="87">
        <v>6594959</v>
      </c>
      <c r="J159" s="87"/>
      <c r="K159" s="10"/>
      <c r="L159" s="31"/>
      <c r="M159" s="78"/>
      <c r="N159" s="10">
        <v>132617</v>
      </c>
      <c r="O159" s="78"/>
      <c r="P159" s="78"/>
      <c r="Q159" s="78"/>
      <c r="R159" s="60"/>
      <c r="S159" s="52"/>
      <c r="T159" s="78"/>
      <c r="U159" s="78"/>
      <c r="V159" s="78"/>
      <c r="W159" s="78"/>
      <c r="X159" s="78"/>
      <c r="Y159" s="78"/>
    </row>
    <row r="160" spans="1:25" ht="12.5" x14ac:dyDescent="0.25">
      <c r="A160" s="78" t="s">
        <v>261</v>
      </c>
      <c r="B160" s="78" t="s">
        <v>314</v>
      </c>
      <c r="C160" s="78">
        <v>55</v>
      </c>
      <c r="D160" s="78">
        <v>45</v>
      </c>
      <c r="E160" s="78"/>
      <c r="F160" s="78"/>
      <c r="G160" s="81">
        <v>5</v>
      </c>
      <c r="H160" s="10">
        <f t="shared" si="12"/>
        <v>26343.599999999999</v>
      </c>
      <c r="I160" s="87">
        <v>5133027</v>
      </c>
      <c r="J160" s="87"/>
      <c r="K160" s="10"/>
      <c r="L160" s="31"/>
      <c r="M160" s="78"/>
      <c r="N160" s="10">
        <v>131718</v>
      </c>
      <c r="O160" s="78"/>
      <c r="P160" s="78"/>
      <c r="Q160" s="78"/>
      <c r="R160" s="60"/>
      <c r="S160" s="52"/>
      <c r="T160" s="78"/>
      <c r="U160" s="78"/>
      <c r="V160" s="78"/>
      <c r="W160" s="78"/>
      <c r="X160" s="78"/>
      <c r="Y160" s="78"/>
    </row>
    <row r="161" spans="1:25" ht="12.5" x14ac:dyDescent="0.25">
      <c r="A161" s="78" t="s">
        <v>226</v>
      </c>
      <c r="B161" s="78" t="s">
        <v>316</v>
      </c>
      <c r="C161" s="78">
        <v>68</v>
      </c>
      <c r="D161" s="78">
        <v>64</v>
      </c>
      <c r="E161" s="78"/>
      <c r="F161" s="78"/>
      <c r="G161" s="81">
        <v>4</v>
      </c>
      <c r="H161" s="10">
        <f t="shared" si="12"/>
        <v>32786.25</v>
      </c>
      <c r="I161" s="87">
        <v>2328743</v>
      </c>
      <c r="J161" s="87"/>
      <c r="K161" s="10"/>
      <c r="L161" s="31"/>
      <c r="M161" s="78"/>
      <c r="N161" s="10">
        <v>131145</v>
      </c>
      <c r="O161" s="78"/>
      <c r="P161" s="78"/>
      <c r="Q161" s="78"/>
      <c r="R161" s="60"/>
      <c r="S161" s="52"/>
      <c r="T161" s="78"/>
      <c r="U161" s="78"/>
      <c r="V161" s="78"/>
      <c r="W161" s="78"/>
      <c r="X161" s="78"/>
      <c r="Y161" s="78"/>
    </row>
    <row r="162" spans="1:25" ht="12.5" x14ac:dyDescent="0.25">
      <c r="A162" s="78" t="s">
        <v>350</v>
      </c>
      <c r="B162" s="78" t="s">
        <v>351</v>
      </c>
      <c r="C162" s="78">
        <v>68</v>
      </c>
      <c r="D162" s="78" t="s">
        <v>67</v>
      </c>
      <c r="E162" s="78"/>
      <c r="F162" s="78"/>
      <c r="G162" s="81">
        <v>15</v>
      </c>
      <c r="H162" s="10">
        <f t="shared" si="12"/>
        <v>8266.6666666666661</v>
      </c>
      <c r="I162" s="87">
        <v>1436900</v>
      </c>
      <c r="J162" s="87"/>
      <c r="K162" s="10"/>
      <c r="L162" s="31"/>
      <c r="M162" s="78"/>
      <c r="N162" s="10">
        <v>124000</v>
      </c>
      <c r="O162" s="78"/>
      <c r="P162" s="78"/>
      <c r="Q162" s="78"/>
      <c r="R162" s="60"/>
      <c r="S162" s="52"/>
      <c r="T162" s="78"/>
      <c r="U162" s="78"/>
      <c r="V162" s="78"/>
      <c r="W162" s="78"/>
      <c r="X162" s="78"/>
      <c r="Y162" s="78"/>
    </row>
    <row r="163" spans="1:25" ht="12.5" x14ac:dyDescent="0.25">
      <c r="A163" s="78" t="s">
        <v>253</v>
      </c>
      <c r="B163" s="78" t="s">
        <v>254</v>
      </c>
      <c r="C163" s="78">
        <v>90</v>
      </c>
      <c r="D163" s="78">
        <v>87</v>
      </c>
      <c r="E163" s="78"/>
      <c r="F163" s="78"/>
      <c r="G163" s="81">
        <v>4</v>
      </c>
      <c r="H163" s="10">
        <f t="shared" si="12"/>
        <v>25079</v>
      </c>
      <c r="I163" s="87">
        <v>2162243</v>
      </c>
      <c r="J163" s="87"/>
      <c r="K163" s="10"/>
      <c r="L163" s="31"/>
      <c r="M163" s="78"/>
      <c r="N163" s="10">
        <v>100316</v>
      </c>
      <c r="O163" s="78"/>
      <c r="P163" s="78"/>
      <c r="Q163" s="78"/>
      <c r="R163" s="60"/>
      <c r="S163" s="52"/>
      <c r="T163" s="78"/>
      <c r="U163" s="78"/>
      <c r="V163" s="78"/>
      <c r="W163" s="78"/>
      <c r="X163" s="78"/>
      <c r="Y163" s="78"/>
    </row>
    <row r="164" spans="1:25" ht="12.5" x14ac:dyDescent="0.25">
      <c r="A164" s="78" t="s">
        <v>245</v>
      </c>
      <c r="B164" s="78" t="s">
        <v>314</v>
      </c>
      <c r="C164" s="78">
        <v>47</v>
      </c>
      <c r="D164" s="78">
        <v>38</v>
      </c>
      <c r="E164" s="78"/>
      <c r="F164" s="78"/>
      <c r="G164" s="81">
        <v>5</v>
      </c>
      <c r="H164" s="10">
        <f t="shared" ref="H164:H195" si="13">SUM((N164/G164))</f>
        <v>19465.599999999999</v>
      </c>
      <c r="I164" s="87">
        <v>1368119</v>
      </c>
      <c r="J164" s="87"/>
      <c r="K164" s="10"/>
      <c r="L164" s="31"/>
      <c r="M164" s="78"/>
      <c r="N164" s="10">
        <v>97328</v>
      </c>
      <c r="O164" s="78"/>
      <c r="P164" s="78"/>
      <c r="Q164" s="78"/>
      <c r="R164" s="60"/>
      <c r="S164" s="52"/>
      <c r="T164" s="78"/>
      <c r="U164" s="78"/>
      <c r="V164" s="78"/>
      <c r="W164" s="78"/>
      <c r="X164" s="78"/>
      <c r="Y164" s="78"/>
    </row>
    <row r="165" spans="1:25" ht="12.5" x14ac:dyDescent="0.25">
      <c r="A165" s="78" t="s">
        <v>257</v>
      </c>
      <c r="B165" s="78" t="s">
        <v>335</v>
      </c>
      <c r="C165" s="78">
        <v>93</v>
      </c>
      <c r="D165" s="78">
        <v>66</v>
      </c>
      <c r="E165" s="78"/>
      <c r="F165" s="78"/>
      <c r="G165" s="81">
        <v>6</v>
      </c>
      <c r="H165" s="10">
        <f t="shared" si="13"/>
        <v>15597.166666666666</v>
      </c>
      <c r="I165" s="87">
        <v>6223289</v>
      </c>
      <c r="J165" s="87"/>
      <c r="K165" s="10"/>
      <c r="L165" s="31"/>
      <c r="M165" s="78"/>
      <c r="N165" s="10">
        <v>93583</v>
      </c>
      <c r="O165" s="78"/>
      <c r="P165" s="78"/>
      <c r="Q165" s="78"/>
      <c r="R165" s="60"/>
      <c r="S165" s="52"/>
      <c r="T165" s="78"/>
      <c r="U165" s="78"/>
      <c r="V165" s="78"/>
      <c r="W165" s="78"/>
      <c r="X165" s="78"/>
      <c r="Y165" s="78"/>
    </row>
    <row r="166" spans="1:25" ht="12.5" x14ac:dyDescent="0.25">
      <c r="A166" s="78" t="s">
        <v>352</v>
      </c>
      <c r="B166" s="78" t="s">
        <v>353</v>
      </c>
      <c r="C166" s="78">
        <v>66</v>
      </c>
      <c r="D166" s="78">
        <v>63</v>
      </c>
      <c r="E166" s="78"/>
      <c r="F166" s="78"/>
      <c r="G166" s="81">
        <v>4</v>
      </c>
      <c r="H166" s="10">
        <f t="shared" si="13"/>
        <v>21986.5</v>
      </c>
      <c r="I166" s="87">
        <v>1969193</v>
      </c>
      <c r="J166" s="87"/>
      <c r="K166" s="10"/>
      <c r="L166" s="31"/>
      <c r="M166" s="78"/>
      <c r="N166" s="10">
        <v>87946</v>
      </c>
      <c r="O166" s="78"/>
      <c r="P166" s="78"/>
      <c r="Q166" s="78"/>
      <c r="R166" s="60"/>
      <c r="S166" s="52"/>
      <c r="T166" s="78"/>
      <c r="U166" s="78"/>
      <c r="V166" s="78"/>
      <c r="W166" s="78"/>
      <c r="X166" s="78"/>
      <c r="Y166" s="78"/>
    </row>
    <row r="167" spans="1:25" ht="12.5" x14ac:dyDescent="0.25">
      <c r="A167" s="78" t="s">
        <v>222</v>
      </c>
      <c r="B167" s="78" t="s">
        <v>299</v>
      </c>
      <c r="C167" s="78">
        <v>58</v>
      </c>
      <c r="D167" s="78">
        <v>73</v>
      </c>
      <c r="E167" s="78"/>
      <c r="F167" s="78"/>
      <c r="G167" s="81">
        <v>4</v>
      </c>
      <c r="H167" s="10">
        <f t="shared" si="13"/>
        <v>21070.75</v>
      </c>
      <c r="I167" s="87">
        <v>8079871</v>
      </c>
      <c r="J167" s="87"/>
      <c r="K167" s="10"/>
      <c r="L167" s="31"/>
      <c r="M167" s="78"/>
      <c r="N167" s="10">
        <v>84283</v>
      </c>
      <c r="O167" s="78"/>
      <c r="P167" s="78"/>
      <c r="Q167" s="78"/>
      <c r="R167" s="60"/>
      <c r="S167" s="52"/>
      <c r="T167" s="78"/>
      <c r="U167" s="78"/>
      <c r="V167" s="78"/>
      <c r="W167" s="78"/>
      <c r="X167" s="78"/>
      <c r="Y167" s="78"/>
    </row>
    <row r="168" spans="1:25" ht="12.5" x14ac:dyDescent="0.25">
      <c r="A168" s="78" t="s">
        <v>354</v>
      </c>
      <c r="B168" s="78" t="s">
        <v>355</v>
      </c>
      <c r="C168" s="78" t="s">
        <v>67</v>
      </c>
      <c r="D168" s="78" t="s">
        <v>67</v>
      </c>
      <c r="E168" s="78"/>
      <c r="F168" s="78"/>
      <c r="G168" s="81">
        <v>34</v>
      </c>
      <c r="H168" s="10">
        <f t="shared" si="13"/>
        <v>2401.1764705882351</v>
      </c>
      <c r="I168" s="87">
        <v>1620901</v>
      </c>
      <c r="J168" s="87"/>
      <c r="K168" s="10"/>
      <c r="L168" s="31"/>
      <c r="M168" s="78"/>
      <c r="N168" s="10">
        <v>81640</v>
      </c>
      <c r="O168" s="78"/>
      <c r="P168" s="78"/>
      <c r="Q168" s="78"/>
      <c r="R168" s="60"/>
      <c r="S168" s="52"/>
      <c r="T168" s="78"/>
      <c r="U168" s="78"/>
      <c r="V168" s="78"/>
      <c r="W168" s="78"/>
      <c r="X168" s="78"/>
      <c r="Y168" s="78"/>
    </row>
    <row r="169" spans="1:25" ht="12.5" x14ac:dyDescent="0.25">
      <c r="A169" s="78" t="s">
        <v>267</v>
      </c>
      <c r="B169" s="78" t="s">
        <v>316</v>
      </c>
      <c r="C169" s="78">
        <v>74</v>
      </c>
      <c r="D169" s="78">
        <v>66</v>
      </c>
      <c r="E169" s="78"/>
      <c r="F169" s="78"/>
      <c r="G169" s="81">
        <v>4</v>
      </c>
      <c r="H169" s="10">
        <f t="shared" si="13"/>
        <v>19257.75</v>
      </c>
      <c r="I169" s="87">
        <v>2301839</v>
      </c>
      <c r="J169" s="87"/>
      <c r="K169" s="10"/>
      <c r="L169" s="31"/>
      <c r="M169" s="78"/>
      <c r="N169" s="10">
        <v>77031</v>
      </c>
      <c r="O169" s="78"/>
      <c r="P169" s="78"/>
      <c r="Q169" s="78"/>
      <c r="R169" s="60"/>
      <c r="S169" s="52"/>
      <c r="T169" s="78"/>
      <c r="U169" s="78"/>
      <c r="V169" s="78"/>
      <c r="W169" s="78"/>
      <c r="X169" s="78"/>
      <c r="Y169" s="78"/>
    </row>
    <row r="170" spans="1:25" ht="12.5" x14ac:dyDescent="0.25">
      <c r="A170" s="78" t="s">
        <v>356</v>
      </c>
      <c r="B170" s="78" t="s">
        <v>357</v>
      </c>
      <c r="C170" s="78" t="s">
        <v>67</v>
      </c>
      <c r="D170" s="78" t="s">
        <v>67</v>
      </c>
      <c r="E170" s="78"/>
      <c r="F170" s="78"/>
      <c r="G170" s="81">
        <v>5</v>
      </c>
      <c r="H170" s="10">
        <f t="shared" si="13"/>
        <v>15192.4</v>
      </c>
      <c r="I170" s="87">
        <v>2073582</v>
      </c>
      <c r="J170" s="87"/>
      <c r="K170" s="10"/>
      <c r="L170" s="31"/>
      <c r="M170" s="78"/>
      <c r="N170" s="10">
        <v>75962</v>
      </c>
      <c r="O170" s="78"/>
      <c r="P170" s="78"/>
      <c r="Q170" s="78"/>
      <c r="R170" s="60"/>
      <c r="S170" s="52"/>
      <c r="T170" s="78"/>
      <c r="U170" s="78"/>
      <c r="V170" s="78"/>
      <c r="W170" s="78"/>
      <c r="X170" s="78"/>
      <c r="Y170" s="78"/>
    </row>
    <row r="171" spans="1:25" ht="12.5" x14ac:dyDescent="0.25">
      <c r="A171" s="78" t="s">
        <v>268</v>
      </c>
      <c r="B171" s="78" t="s">
        <v>314</v>
      </c>
      <c r="C171" s="78">
        <v>93</v>
      </c>
      <c r="D171" s="78">
        <v>79</v>
      </c>
      <c r="E171" s="78"/>
      <c r="F171" s="78"/>
      <c r="G171" s="81">
        <v>4</v>
      </c>
      <c r="H171" s="10">
        <f t="shared" si="13"/>
        <v>17935.5</v>
      </c>
      <c r="I171" s="87">
        <v>2343664</v>
      </c>
      <c r="J171" s="87"/>
      <c r="K171" s="10"/>
      <c r="L171" s="31"/>
      <c r="M171" s="78"/>
      <c r="N171" s="10">
        <v>71742</v>
      </c>
      <c r="O171" s="78"/>
      <c r="P171" s="78"/>
      <c r="Q171" s="78"/>
      <c r="R171" s="60"/>
      <c r="S171" s="52"/>
      <c r="T171" s="78"/>
      <c r="U171" s="78"/>
      <c r="V171" s="78"/>
      <c r="W171" s="78"/>
      <c r="X171" s="78"/>
      <c r="Y171" s="78"/>
    </row>
    <row r="172" spans="1:25" ht="12.5" x14ac:dyDescent="0.25">
      <c r="A172" s="78" t="s">
        <v>266</v>
      </c>
      <c r="B172" s="78" t="s">
        <v>335</v>
      </c>
      <c r="C172" s="78">
        <v>92</v>
      </c>
      <c r="D172" s="78">
        <v>74</v>
      </c>
      <c r="E172" s="78"/>
      <c r="F172" s="78"/>
      <c r="G172" s="81">
        <v>3</v>
      </c>
      <c r="H172" s="10">
        <f t="shared" si="13"/>
        <v>23513.666666666668</v>
      </c>
      <c r="I172" s="87">
        <v>2963902</v>
      </c>
      <c r="J172" s="87"/>
      <c r="K172" s="10"/>
      <c r="L172" s="31"/>
      <c r="M172" s="78"/>
      <c r="N172" s="10">
        <v>70541</v>
      </c>
      <c r="O172" s="78"/>
      <c r="P172" s="78"/>
      <c r="Q172" s="78"/>
      <c r="R172" s="60"/>
      <c r="S172" s="52"/>
      <c r="T172" s="78"/>
      <c r="U172" s="78"/>
      <c r="V172" s="78"/>
      <c r="W172" s="78"/>
      <c r="X172" s="78"/>
      <c r="Y172" s="78"/>
    </row>
    <row r="173" spans="1:25" ht="12.5" x14ac:dyDescent="0.25">
      <c r="A173" s="78" t="s">
        <v>358</v>
      </c>
      <c r="B173" s="78" t="s">
        <v>359</v>
      </c>
      <c r="C173" s="78">
        <v>18</v>
      </c>
      <c r="D173" s="78">
        <v>80</v>
      </c>
      <c r="E173" s="78"/>
      <c r="F173" s="78"/>
      <c r="G173" s="81">
        <v>5</v>
      </c>
      <c r="H173" s="10">
        <f t="shared" si="13"/>
        <v>13731</v>
      </c>
      <c r="I173" s="87">
        <v>2258620</v>
      </c>
      <c r="J173" s="87"/>
      <c r="K173" s="10"/>
      <c r="L173" s="31"/>
      <c r="M173" s="78"/>
      <c r="N173" s="10">
        <v>68655</v>
      </c>
      <c r="O173" s="78"/>
      <c r="P173" s="78"/>
      <c r="Q173" s="78"/>
      <c r="R173" s="60"/>
      <c r="S173" s="52"/>
      <c r="T173" s="78"/>
      <c r="U173" s="78"/>
      <c r="V173" s="78"/>
      <c r="W173" s="78"/>
      <c r="X173" s="78"/>
      <c r="Y173" s="78"/>
    </row>
    <row r="174" spans="1:25" ht="12.5" x14ac:dyDescent="0.25">
      <c r="A174" s="78" t="s">
        <v>269</v>
      </c>
      <c r="B174" s="78" t="s">
        <v>327</v>
      </c>
      <c r="C174" s="78">
        <v>68</v>
      </c>
      <c r="D174" s="78">
        <v>57</v>
      </c>
      <c r="E174" s="78"/>
      <c r="F174" s="78"/>
      <c r="G174" s="81">
        <v>6</v>
      </c>
      <c r="H174" s="10">
        <f t="shared" si="13"/>
        <v>10865.666666666666</v>
      </c>
      <c r="I174" s="87">
        <v>2293798</v>
      </c>
      <c r="J174" s="87"/>
      <c r="K174" s="10"/>
      <c r="L174" s="31"/>
      <c r="M174" s="78"/>
      <c r="N174" s="10">
        <v>65194</v>
      </c>
      <c r="O174" s="78"/>
      <c r="P174" s="78"/>
      <c r="Q174" s="78"/>
      <c r="R174" s="60"/>
      <c r="S174" s="52"/>
      <c r="T174" s="78"/>
      <c r="U174" s="78"/>
      <c r="V174" s="78"/>
      <c r="W174" s="78"/>
      <c r="X174" s="78"/>
      <c r="Y174" s="78"/>
    </row>
    <row r="175" spans="1:25" ht="12.5" x14ac:dyDescent="0.25">
      <c r="A175" s="78" t="s">
        <v>360</v>
      </c>
      <c r="B175" s="78" t="s">
        <v>314</v>
      </c>
      <c r="C175" s="78" t="s">
        <v>67</v>
      </c>
      <c r="D175" s="78" t="s">
        <v>67</v>
      </c>
      <c r="E175" s="78"/>
      <c r="F175" s="78"/>
      <c r="G175" s="81">
        <v>3</v>
      </c>
      <c r="H175" s="10">
        <f t="shared" si="13"/>
        <v>20517.333333333332</v>
      </c>
      <c r="I175" s="87">
        <v>2415727</v>
      </c>
      <c r="J175" s="87"/>
      <c r="K175" s="10"/>
      <c r="L175" s="31"/>
      <c r="M175" s="78"/>
      <c r="N175" s="10">
        <v>61552</v>
      </c>
      <c r="O175" s="78"/>
      <c r="P175" s="78"/>
      <c r="Q175" s="78"/>
      <c r="R175" s="60"/>
      <c r="S175" s="52"/>
      <c r="T175" s="78"/>
      <c r="U175" s="78"/>
      <c r="V175" s="78"/>
      <c r="W175" s="78"/>
      <c r="X175" s="78"/>
      <c r="Y175" s="78"/>
    </row>
    <row r="176" spans="1:25" ht="12.5" x14ac:dyDescent="0.25">
      <c r="A176" s="78" t="s">
        <v>361</v>
      </c>
      <c r="B176" s="78" t="s">
        <v>314</v>
      </c>
      <c r="C176" s="78" t="s">
        <v>67</v>
      </c>
      <c r="D176" s="78" t="s">
        <v>67</v>
      </c>
      <c r="E176" s="78"/>
      <c r="F176" s="78"/>
      <c r="G176" s="81">
        <v>3</v>
      </c>
      <c r="H176" s="10">
        <f t="shared" si="13"/>
        <v>19721.333333333332</v>
      </c>
      <c r="I176" s="87">
        <v>1775316</v>
      </c>
      <c r="J176" s="87"/>
      <c r="K176" s="10"/>
      <c r="L176" s="31"/>
      <c r="M176" s="78"/>
      <c r="N176" s="10">
        <v>59164</v>
      </c>
      <c r="O176" s="78"/>
      <c r="P176" s="78"/>
      <c r="Q176" s="78"/>
      <c r="R176" s="60"/>
      <c r="S176" s="52"/>
      <c r="T176" s="78"/>
      <c r="U176" s="78"/>
      <c r="V176" s="78"/>
      <c r="W176" s="78"/>
      <c r="X176" s="78"/>
      <c r="Y176" s="78"/>
    </row>
    <row r="177" spans="1:25" ht="12.5" x14ac:dyDescent="0.25">
      <c r="A177" s="78" t="s">
        <v>101</v>
      </c>
      <c r="B177" s="78" t="s">
        <v>75</v>
      </c>
      <c r="C177" s="78">
        <v>76</v>
      </c>
      <c r="D177" s="78">
        <v>77</v>
      </c>
      <c r="E177" s="78"/>
      <c r="F177" s="78"/>
      <c r="G177" s="81">
        <v>4</v>
      </c>
      <c r="H177" s="10">
        <f t="shared" si="13"/>
        <v>14740.5</v>
      </c>
      <c r="I177" s="87">
        <v>1315590</v>
      </c>
      <c r="J177" s="87"/>
      <c r="K177" s="10"/>
      <c r="L177" s="31"/>
      <c r="M177" s="78"/>
      <c r="N177" s="10">
        <v>58962</v>
      </c>
      <c r="O177" s="78"/>
      <c r="P177" s="78"/>
      <c r="Q177" s="78"/>
      <c r="R177" s="60"/>
      <c r="S177" s="52"/>
      <c r="T177" s="78"/>
      <c r="U177" s="78"/>
      <c r="V177" s="78"/>
      <c r="W177" s="78"/>
      <c r="X177" s="78"/>
      <c r="Y177" s="78"/>
    </row>
    <row r="178" spans="1:25" ht="12.5" x14ac:dyDescent="0.25">
      <c r="A178" s="78" t="s">
        <v>362</v>
      </c>
      <c r="B178" s="78" t="s">
        <v>363</v>
      </c>
      <c r="C178" s="78" t="s">
        <v>67</v>
      </c>
      <c r="D178" s="78" t="s">
        <v>67</v>
      </c>
      <c r="E178" s="78"/>
      <c r="F178" s="78"/>
      <c r="G178" s="81">
        <v>3</v>
      </c>
      <c r="H178" s="10">
        <f t="shared" si="13"/>
        <v>18198.666666666668</v>
      </c>
      <c r="I178" s="87">
        <v>4834823</v>
      </c>
      <c r="J178" s="87"/>
      <c r="K178" s="10"/>
      <c r="L178" s="31"/>
      <c r="M178" s="78"/>
      <c r="N178" s="10">
        <v>54596</v>
      </c>
      <c r="O178" s="78"/>
      <c r="P178" s="78"/>
      <c r="Q178" s="78"/>
      <c r="R178" s="60"/>
      <c r="S178" s="52"/>
      <c r="T178" s="78"/>
      <c r="U178" s="78"/>
      <c r="V178" s="78"/>
      <c r="W178" s="78"/>
      <c r="X178" s="78"/>
      <c r="Y178" s="78"/>
    </row>
    <row r="179" spans="1:25" ht="12.5" x14ac:dyDescent="0.25">
      <c r="A179" s="78" t="s">
        <v>275</v>
      </c>
      <c r="B179" s="78" t="s">
        <v>314</v>
      </c>
      <c r="C179" s="78">
        <v>99</v>
      </c>
      <c r="D179" s="78">
        <v>89</v>
      </c>
      <c r="E179" s="78"/>
      <c r="F179" s="78"/>
      <c r="G179" s="81">
        <v>3</v>
      </c>
      <c r="H179" s="10">
        <f t="shared" si="13"/>
        <v>13751</v>
      </c>
      <c r="I179" s="87">
        <v>1347578</v>
      </c>
      <c r="J179" s="87"/>
      <c r="K179" s="10"/>
      <c r="L179" s="31"/>
      <c r="M179" s="78"/>
      <c r="N179" s="10">
        <v>41253</v>
      </c>
      <c r="O179" s="78"/>
      <c r="P179" s="78"/>
      <c r="Q179" s="78"/>
      <c r="R179" s="60"/>
      <c r="S179" s="52"/>
      <c r="T179" s="78"/>
      <c r="U179" s="78"/>
      <c r="V179" s="78"/>
      <c r="W179" s="78"/>
      <c r="X179" s="78"/>
      <c r="Y179" s="78"/>
    </row>
    <row r="180" spans="1:25" ht="12.5" x14ac:dyDescent="0.25">
      <c r="A180" s="78" t="s">
        <v>271</v>
      </c>
      <c r="B180" s="78" t="s">
        <v>314</v>
      </c>
      <c r="C180" s="78">
        <v>30</v>
      </c>
      <c r="D180" s="78">
        <v>60</v>
      </c>
      <c r="E180" s="78"/>
      <c r="F180" s="78"/>
      <c r="G180" s="81">
        <v>4</v>
      </c>
      <c r="H180" s="10">
        <f t="shared" si="13"/>
        <v>10165.5</v>
      </c>
      <c r="I180" s="87">
        <v>2159041</v>
      </c>
      <c r="J180" s="87"/>
      <c r="K180" s="10"/>
      <c r="L180" s="31"/>
      <c r="M180" s="78"/>
      <c r="N180" s="10">
        <v>40662</v>
      </c>
      <c r="O180" s="78"/>
      <c r="P180" s="78"/>
      <c r="Q180" s="78"/>
      <c r="R180" s="60"/>
      <c r="S180" s="52"/>
      <c r="T180" s="78"/>
      <c r="U180" s="78"/>
      <c r="V180" s="78"/>
      <c r="W180" s="78"/>
      <c r="X180" s="78"/>
      <c r="Y180" s="78"/>
    </row>
    <row r="181" spans="1:25" ht="12.5" x14ac:dyDescent="0.25">
      <c r="A181" s="78" t="s">
        <v>234</v>
      </c>
      <c r="B181" s="78" t="s">
        <v>299</v>
      </c>
      <c r="C181" s="78">
        <v>91</v>
      </c>
      <c r="D181" s="78">
        <v>76</v>
      </c>
      <c r="E181" s="78"/>
      <c r="F181" s="78"/>
      <c r="G181" s="81">
        <v>4</v>
      </c>
      <c r="H181" s="10">
        <f t="shared" si="13"/>
        <v>9593</v>
      </c>
      <c r="I181" s="87">
        <v>2450867</v>
      </c>
      <c r="J181" s="87"/>
      <c r="K181" s="10"/>
      <c r="L181" s="31"/>
      <c r="M181" s="78"/>
      <c r="N181" s="10">
        <v>38372</v>
      </c>
      <c r="O181" s="78"/>
      <c r="P181" s="78"/>
      <c r="Q181" s="78"/>
      <c r="R181" s="60"/>
      <c r="S181" s="52"/>
      <c r="T181" s="78"/>
      <c r="U181" s="78"/>
      <c r="V181" s="78"/>
      <c r="W181" s="78"/>
      <c r="X181" s="78"/>
      <c r="Y181" s="78"/>
    </row>
    <row r="182" spans="1:25" ht="12.5" x14ac:dyDescent="0.25">
      <c r="A182" s="78" t="s">
        <v>98</v>
      </c>
      <c r="B182" s="78" t="s">
        <v>314</v>
      </c>
      <c r="C182" s="78">
        <v>74</v>
      </c>
      <c r="D182" s="78">
        <v>60</v>
      </c>
      <c r="E182" s="78"/>
      <c r="F182" s="78"/>
      <c r="G182" s="81">
        <v>4</v>
      </c>
      <c r="H182" s="10">
        <f t="shared" si="13"/>
        <v>9186.5</v>
      </c>
      <c r="I182" s="87">
        <v>1631709</v>
      </c>
      <c r="J182" s="87"/>
      <c r="K182" s="10"/>
      <c r="L182" s="31"/>
      <c r="M182" s="78"/>
      <c r="N182" s="10">
        <v>36746</v>
      </c>
      <c r="O182" s="78"/>
      <c r="P182" s="78"/>
      <c r="Q182" s="78"/>
      <c r="R182" s="60"/>
      <c r="S182" s="52"/>
      <c r="T182" s="78"/>
      <c r="U182" s="78"/>
      <c r="V182" s="78"/>
      <c r="W182" s="78"/>
      <c r="X182" s="78"/>
      <c r="Y182" s="78"/>
    </row>
    <row r="183" spans="1:25" ht="12.5" x14ac:dyDescent="0.25">
      <c r="A183" s="78" t="s">
        <v>364</v>
      </c>
      <c r="B183" s="78" t="s">
        <v>365</v>
      </c>
      <c r="C183" s="78" t="s">
        <v>67</v>
      </c>
      <c r="D183" s="78" t="s">
        <v>67</v>
      </c>
      <c r="E183" s="78"/>
      <c r="F183" s="78"/>
      <c r="G183" s="81">
        <v>3</v>
      </c>
      <c r="H183" s="10">
        <f t="shared" si="13"/>
        <v>9126.3333333333339</v>
      </c>
      <c r="I183" s="87">
        <v>1720325</v>
      </c>
      <c r="J183" s="87"/>
      <c r="K183" s="10"/>
      <c r="L183" s="31"/>
      <c r="M183" s="78"/>
      <c r="N183" s="10">
        <v>27379</v>
      </c>
      <c r="O183" s="78"/>
      <c r="P183" s="78"/>
      <c r="Q183" s="78"/>
      <c r="R183" s="60"/>
      <c r="S183" s="52"/>
      <c r="T183" s="78"/>
      <c r="U183" s="78"/>
      <c r="V183" s="78"/>
      <c r="W183" s="78"/>
      <c r="X183" s="78"/>
      <c r="Y183" s="78"/>
    </row>
    <row r="184" spans="1:25" ht="12.5" x14ac:dyDescent="0.25">
      <c r="A184" s="78" t="s">
        <v>366</v>
      </c>
      <c r="B184" s="78" t="s">
        <v>335</v>
      </c>
      <c r="C184" s="78" t="s">
        <v>67</v>
      </c>
      <c r="D184" s="78" t="s">
        <v>67</v>
      </c>
      <c r="E184" s="78"/>
      <c r="F184" s="78"/>
      <c r="G184" s="81">
        <v>2</v>
      </c>
      <c r="H184" s="10">
        <f t="shared" si="13"/>
        <v>13526.5</v>
      </c>
      <c r="I184" s="87">
        <v>1600145</v>
      </c>
      <c r="J184" s="87"/>
      <c r="K184" s="10"/>
      <c r="L184" s="31"/>
      <c r="M184" s="78"/>
      <c r="N184" s="10">
        <v>27053</v>
      </c>
      <c r="O184" s="78"/>
      <c r="P184" s="78"/>
      <c r="Q184" s="78"/>
      <c r="R184" s="60"/>
      <c r="S184" s="52"/>
      <c r="T184" s="78"/>
      <c r="U184" s="78"/>
      <c r="V184" s="78"/>
      <c r="W184" s="78"/>
      <c r="X184" s="78"/>
      <c r="Y184" s="78"/>
    </row>
    <row r="185" spans="1:25" ht="12.5" x14ac:dyDescent="0.25">
      <c r="A185" s="78" t="s">
        <v>255</v>
      </c>
      <c r="B185" s="78" t="s">
        <v>299</v>
      </c>
      <c r="C185" s="78">
        <v>64</v>
      </c>
      <c r="D185" s="78">
        <v>71</v>
      </c>
      <c r="E185" s="78"/>
      <c r="F185" s="78"/>
      <c r="G185" s="81">
        <v>2</v>
      </c>
      <c r="H185" s="10">
        <f t="shared" si="13"/>
        <v>12864</v>
      </c>
      <c r="I185" s="87">
        <v>1702668</v>
      </c>
      <c r="J185" s="87"/>
      <c r="K185" s="10"/>
      <c r="L185" s="31"/>
      <c r="M185" s="78"/>
      <c r="N185" s="10">
        <v>25728</v>
      </c>
      <c r="O185" s="78"/>
      <c r="P185" s="78"/>
      <c r="Q185" s="78"/>
      <c r="R185" s="60"/>
      <c r="S185" s="52"/>
      <c r="T185" s="78"/>
      <c r="U185" s="78"/>
      <c r="V185" s="78"/>
      <c r="W185" s="78"/>
      <c r="X185" s="78"/>
      <c r="Y185" s="78"/>
    </row>
    <row r="186" spans="1:25" ht="12.5" x14ac:dyDescent="0.25">
      <c r="A186" s="78" t="s">
        <v>367</v>
      </c>
      <c r="B186" s="78" t="s">
        <v>368</v>
      </c>
      <c r="C186" s="78" t="s">
        <v>67</v>
      </c>
      <c r="D186" s="78" t="s">
        <v>67</v>
      </c>
      <c r="E186" s="78"/>
      <c r="F186" s="78"/>
      <c r="G186" s="81">
        <v>1</v>
      </c>
      <c r="H186" s="10">
        <f t="shared" si="13"/>
        <v>23442</v>
      </c>
      <c r="I186" s="87">
        <v>1456000</v>
      </c>
      <c r="J186" s="87"/>
      <c r="K186" s="10"/>
      <c r="L186" s="31"/>
      <c r="M186" s="78"/>
      <c r="N186" s="10">
        <v>23442</v>
      </c>
      <c r="O186" s="78"/>
      <c r="P186" s="78"/>
      <c r="Q186" s="78"/>
      <c r="R186" s="60"/>
      <c r="S186" s="52"/>
      <c r="T186" s="78"/>
      <c r="U186" s="78"/>
      <c r="V186" s="78"/>
      <c r="W186" s="78"/>
      <c r="X186" s="78"/>
      <c r="Y186" s="78"/>
    </row>
    <row r="187" spans="1:25" ht="12.5" x14ac:dyDescent="0.25">
      <c r="A187" s="78" t="s">
        <v>369</v>
      </c>
      <c r="B187" s="78" t="s">
        <v>299</v>
      </c>
      <c r="C187" s="78" t="s">
        <v>67</v>
      </c>
      <c r="D187" s="78" t="s">
        <v>67</v>
      </c>
      <c r="E187" s="78"/>
      <c r="F187" s="78"/>
      <c r="G187" s="81">
        <v>2</v>
      </c>
      <c r="H187" s="10">
        <f t="shared" si="13"/>
        <v>11084</v>
      </c>
      <c r="I187" s="87">
        <v>1517410</v>
      </c>
      <c r="J187" s="87"/>
      <c r="K187" s="10"/>
      <c r="L187" s="31"/>
      <c r="M187" s="78"/>
      <c r="N187" s="10">
        <v>22168</v>
      </c>
      <c r="O187" s="78"/>
      <c r="P187" s="78"/>
      <c r="Q187" s="78"/>
      <c r="R187" s="60"/>
      <c r="S187" s="52"/>
      <c r="T187" s="78"/>
      <c r="U187" s="78"/>
      <c r="V187" s="78"/>
      <c r="W187" s="78"/>
      <c r="X187" s="78"/>
      <c r="Y187" s="78"/>
    </row>
    <row r="188" spans="1:25" ht="12.5" x14ac:dyDescent="0.25">
      <c r="A188" s="78" t="s">
        <v>161</v>
      </c>
      <c r="B188" s="78" t="s">
        <v>316</v>
      </c>
      <c r="C188" s="78">
        <v>96</v>
      </c>
      <c r="D188" s="78">
        <v>92</v>
      </c>
      <c r="E188" s="78"/>
      <c r="F188" s="78" t="s">
        <v>162</v>
      </c>
      <c r="G188" s="81">
        <v>1144</v>
      </c>
      <c r="H188" s="10">
        <f t="shared" si="13"/>
        <v>5835.4291958041958</v>
      </c>
      <c r="I188" s="87">
        <v>49280178</v>
      </c>
      <c r="J188" s="87">
        <v>78900000</v>
      </c>
      <c r="K188" s="10">
        <v>128180178</v>
      </c>
      <c r="L188" s="31">
        <v>20</v>
      </c>
      <c r="M188" s="1">
        <f>SUM(((K188/1000000)/L188))</f>
        <v>6.4090089000000008</v>
      </c>
      <c r="N188" s="10">
        <v>6675731</v>
      </c>
      <c r="O188" s="78"/>
      <c r="P188" s="78"/>
      <c r="Q188" s="78"/>
      <c r="R188" s="60"/>
      <c r="S188" s="52"/>
      <c r="T188" s="78"/>
      <c r="U188" s="78"/>
      <c r="V188" s="78"/>
      <c r="W188" s="78"/>
      <c r="X188" s="78"/>
      <c r="Y188" s="78"/>
    </row>
    <row r="189" spans="1:25" ht="12.5" x14ac:dyDescent="0.25">
      <c r="A189" s="78" t="s">
        <v>219</v>
      </c>
      <c r="B189" s="78" t="s">
        <v>90</v>
      </c>
      <c r="C189" s="78">
        <v>94</v>
      </c>
      <c r="D189" s="78">
        <v>85</v>
      </c>
      <c r="E189" s="78"/>
      <c r="F189" s="78" t="s">
        <v>162</v>
      </c>
      <c r="G189" s="81">
        <v>1729</v>
      </c>
      <c r="H189" s="10">
        <f t="shared" si="13"/>
        <v>3113.8085598611915</v>
      </c>
      <c r="I189" s="87">
        <v>24124034</v>
      </c>
      <c r="J189" s="52">
        <v>6241342</v>
      </c>
      <c r="K189" s="10">
        <v>30365376</v>
      </c>
      <c r="L189" s="31">
        <v>23</v>
      </c>
      <c r="M189" s="1">
        <f>SUM(((K189/1000000)/L189))</f>
        <v>1.3202337391304348</v>
      </c>
      <c r="N189" s="78">
        <v>5383775</v>
      </c>
      <c r="O189" s="1">
        <f>SUM((N189/1000000))/L189</f>
        <v>0.23407717391304347</v>
      </c>
      <c r="P189" s="78"/>
      <c r="Q189" s="78"/>
      <c r="R189" s="60"/>
      <c r="S189" s="52"/>
      <c r="T189" s="78"/>
      <c r="U189" s="78"/>
      <c r="V189" s="78"/>
      <c r="W189" s="78"/>
      <c r="X189" s="78"/>
      <c r="Y189" s="78"/>
    </row>
    <row r="190" spans="1:25" ht="12.5" x14ac:dyDescent="0.25">
      <c r="A190" s="78" t="s">
        <v>217</v>
      </c>
      <c r="B190" s="78" t="s">
        <v>205</v>
      </c>
      <c r="C190" s="78">
        <v>94</v>
      </c>
      <c r="D190" s="78">
        <v>92</v>
      </c>
      <c r="E190" s="78"/>
      <c r="F190" s="78" t="s">
        <v>162</v>
      </c>
      <c r="G190" s="81">
        <v>666</v>
      </c>
      <c r="H190" s="10">
        <f t="shared" si="13"/>
        <v>4034.7702702702704</v>
      </c>
      <c r="I190" s="87">
        <v>24845161</v>
      </c>
      <c r="J190" s="87">
        <v>6000000</v>
      </c>
      <c r="K190" s="10">
        <v>30845161</v>
      </c>
      <c r="L190" s="31">
        <v>5</v>
      </c>
      <c r="M190" s="1">
        <f>SUM(((K190/1000000)/L190))</f>
        <v>6.1690322000000002</v>
      </c>
      <c r="N190" s="10">
        <v>2687157</v>
      </c>
      <c r="O190" s="78"/>
      <c r="P190" s="78"/>
      <c r="Q190" s="78"/>
      <c r="R190" s="60"/>
      <c r="S190" s="52"/>
      <c r="T190" s="78"/>
      <c r="U190" s="78"/>
      <c r="V190" s="78"/>
      <c r="W190" s="78"/>
      <c r="X190" s="78"/>
      <c r="Y190" s="78"/>
    </row>
    <row r="191" spans="1:25" ht="12.5" x14ac:dyDescent="0.25">
      <c r="A191" s="78"/>
      <c r="B191" s="78"/>
      <c r="C191" s="78"/>
      <c r="D191" s="78"/>
      <c r="E191" s="78"/>
      <c r="F191" s="78"/>
      <c r="G191" s="81"/>
      <c r="H191" s="78"/>
      <c r="I191" s="87"/>
      <c r="J191" s="87"/>
      <c r="K191" s="10"/>
      <c r="L191" s="31"/>
      <c r="M191" s="78"/>
      <c r="N191" s="10"/>
      <c r="O191" s="78"/>
      <c r="P191" s="78"/>
      <c r="Q191" s="78"/>
      <c r="R191" s="60"/>
      <c r="S191" s="52"/>
      <c r="T191" s="78"/>
      <c r="U191" s="78"/>
      <c r="V191" s="78"/>
      <c r="W191" s="78"/>
      <c r="X191" s="78"/>
      <c r="Y191" s="78"/>
    </row>
    <row r="192" spans="1:25" ht="12.5" x14ac:dyDescent="0.25">
      <c r="A192" s="78"/>
      <c r="B192" s="78"/>
      <c r="C192" s="78"/>
      <c r="D192" s="78"/>
      <c r="E192" s="78"/>
      <c r="F192" s="78"/>
      <c r="G192" s="81"/>
      <c r="H192" s="78"/>
      <c r="I192" s="87"/>
      <c r="J192" s="87"/>
      <c r="K192" s="10"/>
      <c r="L192" s="31"/>
      <c r="M192" s="78"/>
      <c r="N192" s="10"/>
      <c r="O192" s="78"/>
      <c r="P192" s="78"/>
      <c r="Q192" s="78"/>
      <c r="R192" s="60"/>
      <c r="S192" s="52"/>
      <c r="T192" s="78"/>
      <c r="U192" s="78"/>
      <c r="V192" s="78"/>
      <c r="W192" s="78"/>
      <c r="X192" s="78"/>
      <c r="Y192" s="78"/>
    </row>
    <row r="193" spans="1:25" ht="12.5" x14ac:dyDescent="0.25">
      <c r="A193" s="78"/>
      <c r="B193" s="78"/>
      <c r="C193" s="78"/>
      <c r="D193" s="78"/>
      <c r="E193" s="78"/>
      <c r="F193" s="78"/>
      <c r="G193" s="81"/>
      <c r="H193" s="78"/>
      <c r="I193" s="87"/>
      <c r="J193" s="87"/>
      <c r="K193" s="10"/>
      <c r="L193" s="31"/>
      <c r="M193" s="78"/>
      <c r="N193" s="10"/>
      <c r="O193" s="78"/>
      <c r="P193" s="78"/>
      <c r="Q193" s="78"/>
      <c r="R193" s="60"/>
      <c r="S193" s="52"/>
      <c r="T193" s="78"/>
      <c r="U193" s="78"/>
      <c r="V193" s="78"/>
      <c r="W193" s="78"/>
      <c r="X193" s="78"/>
      <c r="Y193" s="78"/>
    </row>
    <row r="194" spans="1:25" ht="12.5" x14ac:dyDescent="0.25">
      <c r="A194" s="78"/>
      <c r="B194" s="78"/>
      <c r="C194" s="78"/>
      <c r="D194" s="78"/>
      <c r="E194" s="78"/>
      <c r="F194" s="78"/>
      <c r="G194" s="81"/>
      <c r="H194" s="78"/>
      <c r="I194" s="87"/>
      <c r="J194" s="87"/>
      <c r="K194" s="10"/>
      <c r="L194" s="31"/>
      <c r="M194" s="78"/>
      <c r="N194" s="10"/>
      <c r="O194" s="78"/>
      <c r="P194" s="78"/>
      <c r="Q194" s="78"/>
      <c r="R194" s="60"/>
      <c r="S194" s="52"/>
      <c r="T194" s="78"/>
      <c r="U194" s="78"/>
      <c r="V194" s="78"/>
      <c r="W194" s="78"/>
      <c r="X194" s="78"/>
      <c r="Y194" s="78"/>
    </row>
    <row r="195" spans="1:25" ht="12.5" x14ac:dyDescent="0.25">
      <c r="A195" s="78"/>
      <c r="B195" s="78"/>
      <c r="C195" s="78"/>
      <c r="D195" s="78"/>
      <c r="E195" s="78"/>
      <c r="F195" s="78"/>
      <c r="G195" s="81"/>
      <c r="H195" s="78"/>
      <c r="I195" s="87"/>
      <c r="J195" s="87"/>
      <c r="K195" s="10"/>
      <c r="L195" s="31"/>
      <c r="M195" s="78"/>
      <c r="N195" s="10"/>
      <c r="O195" s="78"/>
      <c r="P195" s="78"/>
      <c r="Q195" s="78"/>
      <c r="R195" s="60"/>
      <c r="S195" s="52"/>
      <c r="T195" s="78"/>
      <c r="U195" s="78"/>
      <c r="V195" s="78"/>
      <c r="W195" s="78"/>
      <c r="X195" s="78"/>
      <c r="Y195" s="78"/>
    </row>
    <row r="196" spans="1:25" ht="12.5" x14ac:dyDescent="0.25">
      <c r="A196" s="78"/>
      <c r="B196" s="78"/>
      <c r="C196" s="78"/>
      <c r="D196" s="78"/>
      <c r="E196" s="78"/>
      <c r="F196" s="78"/>
      <c r="G196" s="81"/>
      <c r="H196" s="78"/>
      <c r="I196" s="87"/>
      <c r="J196" s="87"/>
      <c r="K196" s="10"/>
      <c r="L196" s="31"/>
      <c r="M196" s="78"/>
      <c r="N196" s="10"/>
      <c r="O196" s="78"/>
      <c r="P196" s="78"/>
      <c r="Q196" s="78"/>
      <c r="R196" s="60"/>
      <c r="S196" s="52"/>
      <c r="T196" s="78"/>
      <c r="U196" s="78"/>
      <c r="V196" s="78"/>
      <c r="W196" s="78"/>
      <c r="X196" s="78"/>
      <c r="Y196" s="78"/>
    </row>
    <row r="197" spans="1:25" ht="12.5" x14ac:dyDescent="0.25">
      <c r="A197" s="78"/>
      <c r="B197" s="78"/>
      <c r="C197" s="78"/>
      <c r="D197" s="78"/>
      <c r="E197" s="78"/>
      <c r="F197" s="78"/>
      <c r="G197" s="81"/>
      <c r="H197" s="78"/>
      <c r="I197" s="87"/>
      <c r="J197" s="87"/>
      <c r="K197" s="10"/>
      <c r="L197" s="31"/>
      <c r="M197" s="78"/>
      <c r="N197" s="10"/>
      <c r="O197" s="78"/>
      <c r="P197" s="78"/>
      <c r="Q197" s="78"/>
      <c r="R197" s="60"/>
      <c r="S197" s="52"/>
      <c r="T197" s="78"/>
      <c r="U197" s="78"/>
      <c r="V197" s="78"/>
      <c r="W197" s="78"/>
      <c r="X197" s="78"/>
      <c r="Y197" s="78"/>
    </row>
    <row r="198" spans="1:25" ht="12.5" x14ac:dyDescent="0.25">
      <c r="A198" s="78"/>
      <c r="B198" s="78"/>
      <c r="C198" s="78"/>
      <c r="D198" s="78"/>
      <c r="E198" s="78"/>
      <c r="F198" s="78"/>
      <c r="G198" s="81"/>
      <c r="H198" s="78"/>
      <c r="I198" s="87"/>
      <c r="J198" s="87"/>
      <c r="K198" s="10"/>
      <c r="L198" s="31"/>
      <c r="M198" s="78"/>
      <c r="N198" s="10"/>
      <c r="O198" s="78"/>
      <c r="P198" s="78"/>
      <c r="Q198" s="78"/>
      <c r="R198" s="60"/>
      <c r="S198" s="52"/>
      <c r="T198" s="78"/>
      <c r="U198" s="78"/>
      <c r="V198" s="78"/>
      <c r="W198" s="78"/>
      <c r="X198" s="78"/>
      <c r="Y198" s="78"/>
    </row>
    <row r="199" spans="1:25" ht="12.5" x14ac:dyDescent="0.25">
      <c r="A199" s="78"/>
      <c r="B199" s="78"/>
      <c r="C199" s="78"/>
      <c r="D199" s="78"/>
      <c r="E199" s="78"/>
      <c r="F199" s="78"/>
      <c r="G199" s="81"/>
      <c r="H199" s="78"/>
      <c r="I199" s="87"/>
      <c r="J199" s="87"/>
      <c r="K199" s="10"/>
      <c r="L199" s="31"/>
      <c r="M199" s="78"/>
      <c r="N199" s="10"/>
      <c r="O199" s="78"/>
      <c r="P199" s="78"/>
      <c r="Q199" s="78"/>
      <c r="R199" s="60"/>
      <c r="S199" s="52"/>
      <c r="T199" s="78"/>
      <c r="U199" s="78"/>
      <c r="V199" s="78"/>
      <c r="W199" s="78"/>
      <c r="X199" s="78"/>
      <c r="Y199" s="78"/>
    </row>
    <row r="200" spans="1:25" ht="12.5" x14ac:dyDescent="0.25">
      <c r="A200" s="78"/>
      <c r="B200" s="78"/>
      <c r="C200" s="78"/>
      <c r="D200" s="78"/>
      <c r="E200" s="78"/>
      <c r="F200" s="78"/>
      <c r="G200" s="81"/>
      <c r="H200" s="78"/>
      <c r="I200" s="87"/>
      <c r="J200" s="87"/>
      <c r="K200" s="10"/>
      <c r="L200" s="31"/>
      <c r="M200" s="78"/>
      <c r="N200" s="10"/>
      <c r="O200" s="78"/>
      <c r="P200" s="78"/>
      <c r="Q200" s="78"/>
      <c r="R200" s="60"/>
      <c r="S200" s="52"/>
      <c r="T200" s="78"/>
      <c r="U200" s="78"/>
      <c r="V200" s="78"/>
      <c r="W200" s="78"/>
      <c r="X200" s="78"/>
      <c r="Y200" s="78"/>
    </row>
    <row r="201" spans="1:25" ht="12.5" x14ac:dyDescent="0.25">
      <c r="A201" s="78"/>
      <c r="B201" s="78"/>
      <c r="C201" s="78"/>
      <c r="D201" s="78"/>
      <c r="E201" s="78"/>
      <c r="F201" s="78"/>
      <c r="G201" s="81"/>
      <c r="H201" s="78"/>
      <c r="I201" s="87"/>
      <c r="J201" s="87"/>
      <c r="K201" s="10"/>
      <c r="L201" s="31"/>
      <c r="M201" s="78"/>
      <c r="N201" s="10"/>
      <c r="O201" s="78"/>
      <c r="P201" s="78"/>
      <c r="Q201" s="78"/>
      <c r="R201" s="60"/>
      <c r="S201" s="52"/>
      <c r="T201" s="78"/>
      <c r="U201" s="78"/>
      <c r="V201" s="78"/>
      <c r="W201" s="78"/>
      <c r="X201" s="78"/>
      <c r="Y201" s="78"/>
    </row>
    <row r="202" spans="1:25" ht="12.5" x14ac:dyDescent="0.25">
      <c r="A202" s="78"/>
      <c r="B202" s="78"/>
      <c r="C202" s="78"/>
      <c r="D202" s="78"/>
      <c r="E202" s="78"/>
      <c r="F202" s="78"/>
      <c r="G202" s="81"/>
      <c r="H202" s="78"/>
      <c r="I202" s="87"/>
      <c r="J202" s="87"/>
      <c r="K202" s="10"/>
      <c r="L202" s="31"/>
      <c r="M202" s="78"/>
      <c r="N202" s="10"/>
      <c r="O202" s="78"/>
      <c r="P202" s="78"/>
      <c r="Q202" s="78"/>
      <c r="R202" s="60"/>
      <c r="S202" s="52"/>
      <c r="T202" s="78"/>
      <c r="U202" s="78"/>
      <c r="V202" s="78"/>
      <c r="W202" s="78"/>
      <c r="X202" s="78"/>
      <c r="Y202" s="78"/>
    </row>
    <row r="203" spans="1:25" ht="12.5" x14ac:dyDescent="0.25">
      <c r="A203" s="78"/>
      <c r="B203" s="78"/>
      <c r="C203" s="78"/>
      <c r="D203" s="78"/>
      <c r="E203" s="78"/>
      <c r="F203" s="78"/>
      <c r="G203" s="81"/>
      <c r="H203" s="78"/>
      <c r="I203" s="87"/>
      <c r="J203" s="87"/>
      <c r="K203" s="10"/>
      <c r="L203" s="31"/>
      <c r="M203" s="78"/>
      <c r="N203" s="10"/>
      <c r="O203" s="78"/>
      <c r="P203" s="78"/>
      <c r="Q203" s="78"/>
      <c r="R203" s="60"/>
      <c r="S203" s="52"/>
      <c r="T203" s="78"/>
      <c r="U203" s="78"/>
      <c r="V203" s="78"/>
      <c r="W203" s="78"/>
      <c r="X203" s="78"/>
      <c r="Y203" s="78"/>
    </row>
    <row r="204" spans="1:25" ht="12.5" x14ac:dyDescent="0.25">
      <c r="A204" s="78"/>
      <c r="B204" s="78"/>
      <c r="C204" s="78"/>
      <c r="D204" s="78"/>
      <c r="E204" s="78"/>
      <c r="F204" s="78"/>
      <c r="G204" s="81"/>
      <c r="H204" s="78"/>
      <c r="I204" s="87"/>
      <c r="J204" s="87"/>
      <c r="K204" s="10"/>
      <c r="L204" s="31"/>
      <c r="M204" s="78"/>
      <c r="N204" s="10"/>
      <c r="O204" s="78"/>
      <c r="P204" s="78"/>
      <c r="Q204" s="78"/>
      <c r="R204" s="60"/>
      <c r="S204" s="52"/>
      <c r="T204" s="78"/>
      <c r="U204" s="78"/>
      <c r="V204" s="78"/>
      <c r="W204" s="78"/>
      <c r="X204" s="78"/>
      <c r="Y204" s="78"/>
    </row>
    <row r="205" spans="1:25" ht="12.5" x14ac:dyDescent="0.25">
      <c r="A205" s="78"/>
      <c r="B205" s="78"/>
      <c r="C205" s="78"/>
      <c r="D205" s="78"/>
      <c r="E205" s="78"/>
      <c r="F205" s="78"/>
      <c r="G205" s="81"/>
      <c r="H205" s="78"/>
      <c r="I205" s="87"/>
      <c r="J205" s="87"/>
      <c r="K205" s="10"/>
      <c r="L205" s="31"/>
      <c r="M205" s="78"/>
      <c r="N205" s="10"/>
      <c r="O205" s="78"/>
      <c r="P205" s="78"/>
      <c r="Q205" s="78"/>
      <c r="R205" s="60"/>
      <c r="S205" s="52"/>
      <c r="T205" s="78"/>
      <c r="U205" s="78"/>
      <c r="V205" s="78"/>
      <c r="W205" s="78"/>
      <c r="X205" s="78"/>
      <c r="Y205" s="78"/>
    </row>
    <row r="206" spans="1:25" ht="12.5" x14ac:dyDescent="0.25">
      <c r="A206" s="78"/>
      <c r="B206" s="78"/>
      <c r="C206" s="78"/>
      <c r="D206" s="78"/>
      <c r="E206" s="78"/>
      <c r="F206" s="78"/>
      <c r="G206" s="81"/>
      <c r="H206" s="78"/>
      <c r="I206" s="87"/>
      <c r="J206" s="87"/>
      <c r="K206" s="10"/>
      <c r="L206" s="31"/>
      <c r="M206" s="78"/>
      <c r="N206" s="10"/>
      <c r="O206" s="78"/>
      <c r="P206" s="78"/>
      <c r="Q206" s="78"/>
      <c r="R206" s="60"/>
      <c r="S206" s="52"/>
      <c r="T206" s="78"/>
      <c r="U206" s="78"/>
      <c r="V206" s="78"/>
      <c r="W206" s="78"/>
      <c r="X206" s="78"/>
      <c r="Y206" s="78"/>
    </row>
    <row r="207" spans="1:25" ht="12.5" x14ac:dyDescent="0.25">
      <c r="A207" s="78"/>
      <c r="B207" s="78"/>
      <c r="C207" s="78"/>
      <c r="D207" s="78"/>
      <c r="E207" s="78"/>
      <c r="F207" s="78"/>
      <c r="G207" s="81"/>
      <c r="H207" s="78"/>
      <c r="I207" s="87"/>
      <c r="J207" s="87"/>
      <c r="K207" s="10"/>
      <c r="L207" s="31"/>
      <c r="M207" s="78"/>
      <c r="N207" s="10"/>
      <c r="O207" s="78"/>
      <c r="P207" s="78"/>
      <c r="Q207" s="78"/>
      <c r="R207" s="60"/>
      <c r="S207" s="52"/>
      <c r="T207" s="78"/>
      <c r="U207" s="78"/>
      <c r="V207" s="78"/>
      <c r="W207" s="78"/>
      <c r="X207" s="78"/>
      <c r="Y207" s="78"/>
    </row>
    <row r="208" spans="1:25" ht="12.5" x14ac:dyDescent="0.25">
      <c r="A208" s="78"/>
      <c r="B208" s="78"/>
      <c r="C208" s="78"/>
      <c r="D208" s="78"/>
      <c r="E208" s="78"/>
      <c r="F208" s="78"/>
      <c r="G208" s="81"/>
      <c r="H208" s="78"/>
      <c r="I208" s="87"/>
      <c r="J208" s="87"/>
      <c r="K208" s="10"/>
      <c r="L208" s="31"/>
      <c r="M208" s="78"/>
      <c r="N208" s="10"/>
      <c r="O208" s="78"/>
      <c r="P208" s="78"/>
      <c r="Q208" s="78"/>
      <c r="R208" s="60"/>
      <c r="S208" s="52"/>
      <c r="T208" s="78"/>
      <c r="U208" s="78"/>
      <c r="V208" s="78"/>
      <c r="W208" s="78"/>
      <c r="X208" s="78"/>
      <c r="Y208" s="78"/>
    </row>
    <row r="209" spans="1:25" ht="12.5" x14ac:dyDescent="0.25">
      <c r="A209" s="78"/>
      <c r="B209" s="78"/>
      <c r="C209" s="78"/>
      <c r="D209" s="78"/>
      <c r="E209" s="78"/>
      <c r="F209" s="78"/>
      <c r="G209" s="81"/>
      <c r="H209" s="78"/>
      <c r="I209" s="87"/>
      <c r="J209" s="87"/>
      <c r="K209" s="10"/>
      <c r="L209" s="31"/>
      <c r="M209" s="78"/>
      <c r="N209" s="10"/>
      <c r="O209" s="78"/>
      <c r="P209" s="78"/>
      <c r="Q209" s="78"/>
      <c r="R209" s="60"/>
      <c r="S209" s="52"/>
      <c r="T209" s="78"/>
      <c r="U209" s="78"/>
      <c r="V209" s="78"/>
      <c r="W209" s="78"/>
      <c r="X209" s="78"/>
      <c r="Y209" s="78"/>
    </row>
    <row r="210" spans="1:25" ht="12.5" x14ac:dyDescent="0.25">
      <c r="A210" s="78"/>
      <c r="B210" s="78"/>
      <c r="C210" s="78"/>
      <c r="D210" s="78"/>
      <c r="E210" s="78"/>
      <c r="F210" s="78"/>
      <c r="G210" s="81"/>
      <c r="H210" s="78"/>
      <c r="I210" s="87"/>
      <c r="J210" s="87"/>
      <c r="K210" s="10"/>
      <c r="L210" s="31"/>
      <c r="M210" s="78"/>
      <c r="N210" s="10"/>
      <c r="O210" s="78"/>
      <c r="P210" s="78"/>
      <c r="Q210" s="78"/>
      <c r="R210" s="60"/>
      <c r="S210" s="52"/>
      <c r="T210" s="78"/>
      <c r="U210" s="78"/>
      <c r="V210" s="78"/>
      <c r="W210" s="78"/>
      <c r="X210" s="78"/>
      <c r="Y210" s="78"/>
    </row>
    <row r="211" spans="1:25" ht="12.5" x14ac:dyDescent="0.25">
      <c r="A211" s="78"/>
      <c r="B211" s="78"/>
      <c r="C211" s="78"/>
      <c r="D211" s="78"/>
      <c r="E211" s="78"/>
      <c r="F211" s="78"/>
      <c r="G211" s="81"/>
      <c r="H211" s="78"/>
      <c r="I211" s="87"/>
      <c r="J211" s="87"/>
      <c r="K211" s="10"/>
      <c r="L211" s="31"/>
      <c r="M211" s="78"/>
      <c r="N211" s="10"/>
      <c r="O211" s="78"/>
      <c r="P211" s="78"/>
      <c r="Q211" s="78"/>
      <c r="R211" s="60"/>
      <c r="S211" s="52"/>
      <c r="T211" s="78"/>
      <c r="U211" s="78"/>
      <c r="V211" s="78"/>
      <c r="W211" s="78"/>
      <c r="X211" s="78"/>
      <c r="Y211" s="78"/>
    </row>
    <row r="212" spans="1:25" ht="12.5" x14ac:dyDescent="0.25">
      <c r="A212" s="78"/>
      <c r="B212" s="78"/>
      <c r="C212" s="78"/>
      <c r="D212" s="78"/>
      <c r="E212" s="78"/>
      <c r="F212" s="78"/>
      <c r="G212" s="81"/>
      <c r="H212" s="78"/>
      <c r="I212" s="87"/>
      <c r="J212" s="87"/>
      <c r="K212" s="10"/>
      <c r="L212" s="31"/>
      <c r="M212" s="78"/>
      <c r="N212" s="10"/>
      <c r="O212" s="78"/>
      <c r="P212" s="78"/>
      <c r="Q212" s="78"/>
      <c r="R212" s="60"/>
      <c r="S212" s="52"/>
      <c r="T212" s="78"/>
      <c r="U212" s="78"/>
      <c r="V212" s="78"/>
      <c r="W212" s="78"/>
      <c r="X212" s="78"/>
      <c r="Y212" s="78"/>
    </row>
    <row r="213" spans="1:25" ht="12.5" x14ac:dyDescent="0.25">
      <c r="A213" s="78"/>
      <c r="B213" s="78"/>
      <c r="C213" s="78"/>
      <c r="D213" s="78"/>
      <c r="E213" s="78"/>
      <c r="F213" s="78"/>
      <c r="G213" s="81"/>
      <c r="H213" s="78"/>
      <c r="I213" s="87"/>
      <c r="J213" s="87"/>
      <c r="K213" s="10"/>
      <c r="L213" s="31"/>
      <c r="M213" s="78"/>
      <c r="N213" s="10"/>
      <c r="O213" s="78"/>
      <c r="P213" s="78"/>
      <c r="Q213" s="78"/>
      <c r="R213" s="60"/>
      <c r="S213" s="52"/>
      <c r="T213" s="78"/>
      <c r="U213" s="78"/>
      <c r="V213" s="78"/>
      <c r="W213" s="78"/>
      <c r="X213" s="78"/>
      <c r="Y213" s="78"/>
    </row>
    <row r="214" spans="1:25" ht="12.5" x14ac:dyDescent="0.25">
      <c r="A214" s="78"/>
      <c r="B214" s="78"/>
      <c r="C214" s="78"/>
      <c r="D214" s="78"/>
      <c r="E214" s="78"/>
      <c r="F214" s="78"/>
      <c r="G214" s="81"/>
      <c r="H214" s="78"/>
      <c r="I214" s="87"/>
      <c r="J214" s="87"/>
      <c r="K214" s="10"/>
      <c r="L214" s="31"/>
      <c r="M214" s="78"/>
      <c r="N214" s="10"/>
      <c r="O214" s="78"/>
      <c r="P214" s="78"/>
      <c r="Q214" s="78"/>
      <c r="R214" s="60"/>
      <c r="S214" s="52"/>
      <c r="T214" s="78"/>
      <c r="U214" s="78"/>
      <c r="V214" s="78"/>
      <c r="W214" s="78"/>
      <c r="X214" s="78"/>
      <c r="Y214" s="78"/>
    </row>
    <row r="215" spans="1:25" ht="12.5" x14ac:dyDescent="0.25">
      <c r="A215" s="78"/>
      <c r="B215" s="78"/>
      <c r="C215" s="78"/>
      <c r="D215" s="78"/>
      <c r="E215" s="78"/>
      <c r="F215" s="78"/>
      <c r="G215" s="81"/>
      <c r="H215" s="78"/>
      <c r="I215" s="87"/>
      <c r="J215" s="87"/>
      <c r="K215" s="10"/>
      <c r="L215" s="31"/>
      <c r="M215" s="78"/>
      <c r="N215" s="10"/>
      <c r="O215" s="78"/>
      <c r="P215" s="78"/>
      <c r="Q215" s="78"/>
      <c r="R215" s="60"/>
      <c r="S215" s="52"/>
      <c r="T215" s="78"/>
      <c r="U215" s="78"/>
      <c r="V215" s="78"/>
      <c r="W215" s="78"/>
      <c r="X215" s="78"/>
      <c r="Y215" s="78"/>
    </row>
    <row r="216" spans="1:25" ht="12.5" x14ac:dyDescent="0.25">
      <c r="A216" s="78"/>
      <c r="B216" s="78"/>
      <c r="C216" s="78"/>
      <c r="D216" s="78"/>
      <c r="E216" s="78"/>
      <c r="F216" s="78"/>
      <c r="G216" s="81"/>
      <c r="H216" s="78"/>
      <c r="I216" s="87"/>
      <c r="J216" s="87"/>
      <c r="K216" s="10"/>
      <c r="L216" s="31"/>
      <c r="M216" s="78"/>
      <c r="N216" s="10"/>
      <c r="O216" s="78"/>
      <c r="P216" s="78"/>
      <c r="Q216" s="78"/>
      <c r="R216" s="60"/>
      <c r="S216" s="52"/>
      <c r="T216" s="78"/>
      <c r="U216" s="78"/>
      <c r="V216" s="78"/>
      <c r="W216" s="78"/>
      <c r="X216" s="78"/>
      <c r="Y216" s="78"/>
    </row>
    <row r="217" spans="1:25" ht="12.5" x14ac:dyDescent="0.25">
      <c r="A217" s="78"/>
      <c r="B217" s="78"/>
      <c r="C217" s="78"/>
      <c r="D217" s="78"/>
      <c r="E217" s="78"/>
      <c r="F217" s="78"/>
      <c r="G217" s="81"/>
      <c r="H217" s="78"/>
      <c r="I217" s="87"/>
      <c r="J217" s="87"/>
      <c r="K217" s="10"/>
      <c r="L217" s="31"/>
      <c r="M217" s="78"/>
      <c r="N217" s="10"/>
      <c r="O217" s="78"/>
      <c r="P217" s="78"/>
      <c r="Q217" s="78"/>
      <c r="R217" s="60"/>
      <c r="S217" s="52"/>
      <c r="T217" s="78"/>
      <c r="U217" s="78"/>
      <c r="V217" s="78"/>
      <c r="W217" s="78"/>
      <c r="X217" s="78"/>
      <c r="Y217" s="78"/>
    </row>
    <row r="218" spans="1:25" ht="12.5" x14ac:dyDescent="0.25">
      <c r="A218" s="78"/>
      <c r="B218" s="78"/>
      <c r="C218" s="78"/>
      <c r="D218" s="78"/>
      <c r="E218" s="78"/>
      <c r="F218" s="78"/>
      <c r="G218" s="81"/>
      <c r="H218" s="78"/>
      <c r="I218" s="87"/>
      <c r="J218" s="87"/>
      <c r="K218" s="10"/>
      <c r="L218" s="31"/>
      <c r="M218" s="78"/>
      <c r="N218" s="10"/>
      <c r="O218" s="78"/>
      <c r="P218" s="78"/>
      <c r="Q218" s="78"/>
      <c r="R218" s="60"/>
      <c r="S218" s="52"/>
      <c r="T218" s="78"/>
      <c r="U218" s="78"/>
      <c r="V218" s="78"/>
      <c r="W218" s="78"/>
      <c r="X218" s="78"/>
      <c r="Y218" s="78"/>
    </row>
    <row r="219" spans="1:25" ht="12.5" x14ac:dyDescent="0.25">
      <c r="A219" s="78"/>
      <c r="B219" s="78"/>
      <c r="C219" s="78"/>
      <c r="D219" s="78"/>
      <c r="E219" s="78"/>
      <c r="F219" s="78"/>
      <c r="G219" s="81"/>
      <c r="H219" s="78"/>
      <c r="I219" s="87"/>
      <c r="J219" s="87"/>
      <c r="K219" s="10"/>
      <c r="L219" s="31"/>
      <c r="M219" s="78"/>
      <c r="N219" s="10"/>
      <c r="O219" s="78"/>
      <c r="P219" s="78"/>
      <c r="Q219" s="78"/>
      <c r="R219" s="60"/>
      <c r="S219" s="52"/>
      <c r="T219" s="78"/>
      <c r="U219" s="78"/>
      <c r="V219" s="78"/>
      <c r="W219" s="78"/>
      <c r="X219" s="78"/>
      <c r="Y219" s="78"/>
    </row>
    <row r="220" spans="1:25" ht="12.5" x14ac:dyDescent="0.25">
      <c r="A220" s="78"/>
      <c r="B220" s="78"/>
      <c r="C220" s="78"/>
      <c r="D220" s="78"/>
      <c r="E220" s="78"/>
      <c r="F220" s="78"/>
      <c r="G220" s="81"/>
      <c r="H220" s="78"/>
      <c r="I220" s="87"/>
      <c r="J220" s="87"/>
      <c r="K220" s="10"/>
      <c r="L220" s="31"/>
      <c r="M220" s="78"/>
      <c r="N220" s="10"/>
      <c r="O220" s="78"/>
      <c r="P220" s="78"/>
      <c r="Q220" s="78"/>
      <c r="R220" s="60"/>
      <c r="S220" s="52"/>
      <c r="T220" s="78"/>
      <c r="U220" s="78"/>
      <c r="V220" s="78"/>
      <c r="W220" s="78"/>
      <c r="X220" s="78"/>
      <c r="Y220" s="78"/>
    </row>
    <row r="221" spans="1:25" ht="12.5" x14ac:dyDescent="0.25">
      <c r="A221" s="78"/>
      <c r="B221" s="78"/>
      <c r="C221" s="78"/>
      <c r="D221" s="78"/>
      <c r="E221" s="78"/>
      <c r="F221" s="78"/>
      <c r="G221" s="81"/>
      <c r="H221" s="78"/>
      <c r="I221" s="87"/>
      <c r="J221" s="87"/>
      <c r="K221" s="10"/>
      <c r="L221" s="31"/>
      <c r="M221" s="78"/>
      <c r="N221" s="10"/>
      <c r="O221" s="78"/>
      <c r="P221" s="78"/>
      <c r="Q221" s="78"/>
      <c r="R221" s="60"/>
      <c r="S221" s="52"/>
      <c r="T221" s="78"/>
      <c r="U221" s="78"/>
      <c r="V221" s="78"/>
      <c r="W221" s="78"/>
      <c r="X221" s="78"/>
      <c r="Y221" s="78"/>
    </row>
    <row r="222" spans="1:25" ht="12.5" x14ac:dyDescent="0.25">
      <c r="A222" s="78"/>
      <c r="B222" s="78"/>
      <c r="C222" s="78"/>
      <c r="D222" s="78"/>
      <c r="E222" s="78"/>
      <c r="F222" s="78"/>
      <c r="G222" s="81"/>
      <c r="H222" s="78"/>
      <c r="I222" s="87"/>
      <c r="J222" s="87"/>
      <c r="K222" s="10"/>
      <c r="L222" s="31"/>
      <c r="M222" s="78"/>
      <c r="N222" s="10"/>
      <c r="O222" s="78"/>
      <c r="P222" s="78"/>
      <c r="Q222" s="78"/>
      <c r="R222" s="60"/>
      <c r="S222" s="52"/>
      <c r="T222" s="78"/>
      <c r="U222" s="78"/>
      <c r="V222" s="78"/>
      <c r="W222" s="78"/>
      <c r="X222" s="78"/>
      <c r="Y222" s="78"/>
    </row>
    <row r="223" spans="1:25" ht="12.5" x14ac:dyDescent="0.25">
      <c r="A223" s="78"/>
      <c r="B223" s="78"/>
      <c r="C223" s="78"/>
      <c r="D223" s="78"/>
      <c r="E223" s="78"/>
      <c r="F223" s="78"/>
      <c r="G223" s="81"/>
      <c r="H223" s="78"/>
      <c r="I223" s="87"/>
      <c r="J223" s="87"/>
      <c r="K223" s="10"/>
      <c r="L223" s="31"/>
      <c r="M223" s="78"/>
      <c r="N223" s="10"/>
      <c r="O223" s="78"/>
      <c r="P223" s="78"/>
      <c r="Q223" s="78"/>
      <c r="R223" s="60"/>
      <c r="S223" s="52"/>
      <c r="T223" s="78"/>
      <c r="U223" s="78"/>
      <c r="V223" s="78"/>
      <c r="W223" s="78"/>
      <c r="X223" s="78"/>
      <c r="Y223" s="78"/>
    </row>
    <row r="224" spans="1:25" ht="12.5" x14ac:dyDescent="0.25">
      <c r="A224" s="78"/>
      <c r="B224" s="78"/>
      <c r="C224" s="78"/>
      <c r="D224" s="78"/>
      <c r="E224" s="78"/>
      <c r="F224" s="78"/>
      <c r="G224" s="81"/>
      <c r="H224" s="78"/>
      <c r="I224" s="87"/>
      <c r="J224" s="87"/>
      <c r="K224" s="10"/>
      <c r="L224" s="31"/>
      <c r="M224" s="78"/>
      <c r="N224" s="10"/>
      <c r="O224" s="78"/>
      <c r="P224" s="78"/>
      <c r="Q224" s="78"/>
      <c r="R224" s="60"/>
      <c r="S224" s="52"/>
      <c r="T224" s="78"/>
      <c r="U224" s="78"/>
      <c r="V224" s="78"/>
      <c r="W224" s="78"/>
      <c r="X224" s="78"/>
      <c r="Y224" s="78"/>
    </row>
    <row r="225" spans="1:25" ht="12.5" x14ac:dyDescent="0.25">
      <c r="A225" s="78"/>
      <c r="B225" s="78"/>
      <c r="C225" s="78"/>
      <c r="D225" s="78"/>
      <c r="E225" s="78"/>
      <c r="F225" s="78"/>
      <c r="G225" s="81"/>
      <c r="H225" s="78"/>
      <c r="I225" s="87"/>
      <c r="J225" s="87"/>
      <c r="K225" s="10"/>
      <c r="L225" s="31"/>
      <c r="M225" s="78"/>
      <c r="N225" s="10"/>
      <c r="O225" s="78"/>
      <c r="P225" s="78"/>
      <c r="Q225" s="78"/>
      <c r="R225" s="60"/>
      <c r="S225" s="52"/>
      <c r="T225" s="78"/>
      <c r="U225" s="78"/>
      <c r="V225" s="78"/>
      <c r="W225" s="78"/>
      <c r="X225" s="78"/>
      <c r="Y225" s="78"/>
    </row>
    <row r="226" spans="1:25" ht="12.5" x14ac:dyDescent="0.25">
      <c r="A226" s="78"/>
      <c r="B226" s="78"/>
      <c r="C226" s="78"/>
      <c r="D226" s="78"/>
      <c r="E226" s="78"/>
      <c r="F226" s="78"/>
      <c r="G226" s="81"/>
      <c r="H226" s="78"/>
      <c r="I226" s="87"/>
      <c r="J226" s="87"/>
      <c r="K226" s="10"/>
      <c r="L226" s="31"/>
      <c r="M226" s="78"/>
      <c r="N226" s="10"/>
      <c r="O226" s="78"/>
      <c r="P226" s="78"/>
      <c r="Q226" s="78"/>
      <c r="R226" s="60"/>
      <c r="S226" s="52"/>
      <c r="T226" s="78"/>
      <c r="U226" s="78"/>
      <c r="V226" s="78"/>
      <c r="W226" s="78"/>
      <c r="X226" s="78"/>
      <c r="Y226" s="78"/>
    </row>
    <row r="227" spans="1:25" ht="12.5" x14ac:dyDescent="0.25">
      <c r="A227" s="78"/>
      <c r="B227" s="78"/>
      <c r="C227" s="78"/>
      <c r="D227" s="78"/>
      <c r="E227" s="78"/>
      <c r="F227" s="78"/>
      <c r="G227" s="81"/>
      <c r="H227" s="78"/>
      <c r="I227" s="87"/>
      <c r="J227" s="87"/>
      <c r="K227" s="10"/>
      <c r="L227" s="31"/>
      <c r="M227" s="78"/>
      <c r="N227" s="10"/>
      <c r="O227" s="78"/>
      <c r="P227" s="78"/>
      <c r="Q227" s="78"/>
      <c r="R227" s="60"/>
      <c r="S227" s="52"/>
      <c r="T227" s="78"/>
      <c r="U227" s="78"/>
      <c r="V227" s="78"/>
      <c r="W227" s="78"/>
      <c r="X227" s="78"/>
      <c r="Y227" s="78"/>
    </row>
    <row r="228" spans="1:25" ht="12.5" x14ac:dyDescent="0.25">
      <c r="A228" s="78"/>
      <c r="B228" s="78"/>
      <c r="C228" s="78"/>
      <c r="D228" s="78"/>
      <c r="E228" s="78"/>
      <c r="F228" s="78"/>
      <c r="G228" s="81"/>
      <c r="H228" s="78"/>
      <c r="I228" s="87"/>
      <c r="J228" s="87"/>
      <c r="K228" s="10"/>
      <c r="L228" s="31"/>
      <c r="M228" s="78"/>
      <c r="N228" s="10"/>
      <c r="O228" s="78"/>
      <c r="P228" s="78"/>
      <c r="Q228" s="78"/>
      <c r="R228" s="60"/>
      <c r="S228" s="52"/>
      <c r="T228" s="78"/>
      <c r="U228" s="78"/>
      <c r="V228" s="78"/>
      <c r="W228" s="78"/>
      <c r="X228" s="78"/>
      <c r="Y228" s="78"/>
    </row>
    <row r="229" spans="1:25" ht="12.5" x14ac:dyDescent="0.25">
      <c r="A229" s="78"/>
      <c r="B229" s="78"/>
      <c r="C229" s="78"/>
      <c r="D229" s="78"/>
      <c r="E229" s="78"/>
      <c r="F229" s="78"/>
      <c r="G229" s="81"/>
      <c r="H229" s="78"/>
      <c r="I229" s="87"/>
      <c r="J229" s="87"/>
      <c r="K229" s="10"/>
      <c r="L229" s="31"/>
      <c r="M229" s="78"/>
      <c r="N229" s="10"/>
      <c r="O229" s="78"/>
      <c r="P229" s="78"/>
      <c r="Q229" s="78"/>
      <c r="R229" s="60"/>
      <c r="S229" s="52"/>
      <c r="T229" s="78"/>
      <c r="U229" s="78"/>
      <c r="V229" s="78"/>
      <c r="W229" s="78"/>
      <c r="X229" s="78"/>
      <c r="Y229" s="78"/>
    </row>
    <row r="230" spans="1:25" ht="12.5" x14ac:dyDescent="0.25">
      <c r="A230" s="78"/>
      <c r="B230" s="78"/>
      <c r="C230" s="78"/>
      <c r="D230" s="78"/>
      <c r="E230" s="78"/>
      <c r="F230" s="78"/>
      <c r="G230" s="81"/>
      <c r="H230" s="78"/>
      <c r="I230" s="87"/>
      <c r="J230" s="87"/>
      <c r="K230" s="10"/>
      <c r="L230" s="31"/>
      <c r="M230" s="78"/>
      <c r="N230" s="10"/>
      <c r="O230" s="78"/>
      <c r="P230" s="78"/>
      <c r="Q230" s="78"/>
      <c r="R230" s="60"/>
      <c r="S230" s="52"/>
      <c r="T230" s="78"/>
      <c r="U230" s="78"/>
      <c r="V230" s="78"/>
      <c r="W230" s="78"/>
      <c r="X230" s="78"/>
      <c r="Y230" s="78"/>
    </row>
    <row r="231" spans="1:25" ht="12.5" x14ac:dyDescent="0.25">
      <c r="A231" s="78"/>
      <c r="B231" s="78"/>
      <c r="C231" s="78"/>
      <c r="D231" s="78"/>
      <c r="E231" s="78"/>
      <c r="F231" s="78"/>
      <c r="G231" s="81"/>
      <c r="H231" s="78"/>
      <c r="I231" s="87"/>
      <c r="J231" s="87"/>
      <c r="K231" s="10"/>
      <c r="L231" s="31"/>
      <c r="M231" s="78"/>
      <c r="N231" s="10"/>
      <c r="O231" s="78"/>
      <c r="P231" s="78"/>
      <c r="Q231" s="78"/>
      <c r="R231" s="60"/>
      <c r="S231" s="52"/>
      <c r="T231" s="78"/>
      <c r="U231" s="78"/>
      <c r="V231" s="78"/>
      <c r="W231" s="78"/>
      <c r="X231" s="78"/>
      <c r="Y231" s="78"/>
    </row>
    <row r="232" spans="1:25" ht="12.5" x14ac:dyDescent="0.25">
      <c r="A232" s="78"/>
      <c r="B232" s="78"/>
      <c r="C232" s="78"/>
      <c r="D232" s="78"/>
      <c r="E232" s="78"/>
      <c r="F232" s="78"/>
      <c r="G232" s="81"/>
      <c r="H232" s="78"/>
      <c r="I232" s="87"/>
      <c r="J232" s="87"/>
      <c r="K232" s="10"/>
      <c r="L232" s="31"/>
      <c r="M232" s="78"/>
      <c r="N232" s="10"/>
      <c r="O232" s="78"/>
      <c r="P232" s="78"/>
      <c r="Q232" s="78"/>
      <c r="R232" s="60"/>
      <c r="S232" s="52"/>
      <c r="T232" s="78"/>
      <c r="U232" s="78"/>
      <c r="V232" s="78"/>
      <c r="W232" s="78"/>
      <c r="X232" s="78"/>
      <c r="Y232" s="78"/>
    </row>
    <row r="233" spans="1:25" ht="12.5" x14ac:dyDescent="0.25">
      <c r="A233" s="78"/>
      <c r="B233" s="78"/>
      <c r="C233" s="78"/>
      <c r="D233" s="78"/>
      <c r="E233" s="78"/>
      <c r="F233" s="78"/>
      <c r="G233" s="81"/>
      <c r="H233" s="78"/>
      <c r="I233" s="87"/>
      <c r="J233" s="87"/>
      <c r="K233" s="10"/>
      <c r="L233" s="31"/>
      <c r="M233" s="78"/>
      <c r="N233" s="10"/>
      <c r="O233" s="78"/>
      <c r="P233" s="78"/>
      <c r="Q233" s="78"/>
      <c r="R233" s="60"/>
      <c r="S233" s="52"/>
      <c r="T233" s="78"/>
      <c r="U233" s="78"/>
      <c r="V233" s="78"/>
      <c r="W233" s="78"/>
      <c r="X233" s="78"/>
      <c r="Y233" s="78"/>
    </row>
    <row r="234" spans="1:25" ht="12.5" x14ac:dyDescent="0.25">
      <c r="A234" s="78"/>
      <c r="B234" s="78"/>
      <c r="C234" s="78"/>
      <c r="D234" s="78"/>
      <c r="E234" s="78"/>
      <c r="F234" s="78"/>
      <c r="G234" s="81"/>
      <c r="H234" s="78"/>
      <c r="I234" s="87"/>
      <c r="J234" s="87"/>
      <c r="K234" s="10"/>
      <c r="L234" s="31"/>
      <c r="M234" s="78"/>
      <c r="N234" s="10"/>
      <c r="O234" s="78"/>
      <c r="P234" s="78"/>
      <c r="Q234" s="78"/>
      <c r="R234" s="60"/>
      <c r="S234" s="52"/>
      <c r="T234" s="78"/>
      <c r="U234" s="78"/>
      <c r="V234" s="78"/>
      <c r="W234" s="78"/>
      <c r="X234" s="78"/>
      <c r="Y234" s="78"/>
    </row>
    <row r="235" spans="1:25" ht="12.5" x14ac:dyDescent="0.25">
      <c r="A235" s="78"/>
      <c r="B235" s="78"/>
      <c r="C235" s="78"/>
      <c r="D235" s="78"/>
      <c r="E235" s="78"/>
      <c r="F235" s="78"/>
      <c r="G235" s="81"/>
      <c r="H235" s="78"/>
      <c r="I235" s="87"/>
      <c r="J235" s="87"/>
      <c r="K235" s="10"/>
      <c r="L235" s="31"/>
      <c r="M235" s="78"/>
      <c r="N235" s="10"/>
      <c r="O235" s="78"/>
      <c r="P235" s="78"/>
      <c r="Q235" s="78"/>
      <c r="R235" s="60"/>
      <c r="S235" s="52"/>
      <c r="T235" s="78"/>
      <c r="U235" s="78"/>
      <c r="V235" s="78"/>
      <c r="W235" s="78"/>
      <c r="X235" s="78"/>
      <c r="Y235" s="78"/>
    </row>
    <row r="236" spans="1:25" ht="12.5" x14ac:dyDescent="0.25">
      <c r="A236" s="78"/>
      <c r="B236" s="78"/>
      <c r="C236" s="78"/>
      <c r="D236" s="78"/>
      <c r="E236" s="78"/>
      <c r="F236" s="78"/>
      <c r="G236" s="81"/>
      <c r="H236" s="78"/>
      <c r="I236" s="87"/>
      <c r="J236" s="87"/>
      <c r="K236" s="10"/>
      <c r="L236" s="31"/>
      <c r="M236" s="78"/>
      <c r="N236" s="10"/>
      <c r="O236" s="78"/>
      <c r="P236" s="78"/>
      <c r="Q236" s="78"/>
      <c r="R236" s="60"/>
      <c r="S236" s="52"/>
      <c r="T236" s="78"/>
      <c r="U236" s="78"/>
      <c r="V236" s="78"/>
      <c r="W236" s="78"/>
      <c r="X236" s="78"/>
      <c r="Y236" s="78"/>
    </row>
    <row r="237" spans="1:25" ht="12.5" x14ac:dyDescent="0.25">
      <c r="A237" s="78"/>
      <c r="B237" s="78"/>
      <c r="C237" s="78"/>
      <c r="D237" s="78"/>
      <c r="E237" s="78"/>
      <c r="F237" s="78"/>
      <c r="G237" s="81"/>
      <c r="H237" s="78"/>
      <c r="I237" s="87"/>
      <c r="J237" s="87"/>
      <c r="K237" s="10"/>
      <c r="L237" s="31"/>
      <c r="M237" s="78"/>
      <c r="N237" s="10"/>
      <c r="O237" s="78"/>
      <c r="P237" s="78"/>
      <c r="Q237" s="78"/>
      <c r="R237" s="60"/>
      <c r="S237" s="52"/>
      <c r="T237" s="78"/>
      <c r="U237" s="78"/>
      <c r="V237" s="78"/>
      <c r="W237" s="78"/>
      <c r="X237" s="78"/>
      <c r="Y237" s="7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7.08984375" defaultRowHeight="12.75" customHeight="1" x14ac:dyDescent="0.25"/>
  <cols>
    <col min="1" max="1" width="26.26953125" customWidth="1"/>
    <col min="2" max="2" width="10.54296875" customWidth="1"/>
    <col min="3" max="3" width="7.54296875" customWidth="1"/>
    <col min="4" max="4" width="6.81640625" customWidth="1"/>
    <col min="5" max="5" width="10.453125" customWidth="1"/>
    <col min="6" max="6" width="11" customWidth="1"/>
    <col min="7" max="7" width="8.453125" customWidth="1"/>
    <col min="8" max="8" width="8.26953125" customWidth="1"/>
    <col min="9" max="9" width="12.08984375" customWidth="1"/>
    <col min="10" max="10" width="11.453125" customWidth="1"/>
    <col min="11" max="11" width="12.26953125" customWidth="1"/>
    <col min="12" max="12" width="7.453125" customWidth="1"/>
    <col min="13" max="13" width="9.54296875" customWidth="1"/>
    <col min="14" max="14" width="11.81640625" customWidth="1"/>
    <col min="15" max="15" width="6.453125" customWidth="1"/>
    <col min="16" max="16" width="6.81640625" customWidth="1"/>
    <col min="17" max="17" width="0.7265625" customWidth="1"/>
    <col min="18" max="18" width="30.08984375" customWidth="1"/>
    <col min="19" max="19" width="33.453125" customWidth="1"/>
  </cols>
  <sheetData>
    <row r="1" spans="1:24" ht="12.75" customHeight="1" x14ac:dyDescent="0.25">
      <c r="A1" s="57" t="s">
        <v>33</v>
      </c>
      <c r="B1" s="57" t="s">
        <v>370</v>
      </c>
      <c r="C1" s="57" t="s">
        <v>292</v>
      </c>
      <c r="D1" s="57" t="s">
        <v>293</v>
      </c>
      <c r="E1" s="57" t="s">
        <v>41</v>
      </c>
      <c r="F1" s="8" t="s">
        <v>42</v>
      </c>
      <c r="G1" s="94" t="s">
        <v>44</v>
      </c>
      <c r="H1" s="97" t="s">
        <v>45</v>
      </c>
      <c r="I1" s="111" t="s">
        <v>46</v>
      </c>
      <c r="J1" s="111" t="s">
        <v>47</v>
      </c>
      <c r="K1" s="117" t="s">
        <v>48</v>
      </c>
      <c r="L1" s="111" t="s">
        <v>49</v>
      </c>
      <c r="M1" s="96" t="s">
        <v>50</v>
      </c>
      <c r="N1" s="117" t="s">
        <v>43</v>
      </c>
      <c r="O1" s="30" t="s">
        <v>53</v>
      </c>
      <c r="P1" s="30" t="s">
        <v>54</v>
      </c>
      <c r="Q1" s="13"/>
      <c r="R1" s="30" t="s">
        <v>55</v>
      </c>
      <c r="S1" s="29" t="s">
        <v>56</v>
      </c>
      <c r="T1" s="8"/>
      <c r="U1" s="8"/>
      <c r="V1" s="8"/>
      <c r="W1" s="8"/>
      <c r="X1" s="8"/>
    </row>
    <row r="2" spans="1:24" ht="12.75" customHeight="1" x14ac:dyDescent="0.25">
      <c r="A2" s="57"/>
      <c r="B2" s="31"/>
      <c r="C2" s="31" t="s">
        <v>295</v>
      </c>
      <c r="D2" s="31" t="s">
        <v>295</v>
      </c>
      <c r="E2" s="31"/>
      <c r="F2" s="78"/>
      <c r="G2" s="81"/>
      <c r="H2" s="10" t="s">
        <v>296</v>
      </c>
      <c r="I2" s="87" t="s">
        <v>296</v>
      </c>
      <c r="J2" s="87" t="s">
        <v>296</v>
      </c>
      <c r="K2" s="109" t="s">
        <v>296</v>
      </c>
      <c r="L2" s="87" t="s">
        <v>297</v>
      </c>
      <c r="M2" s="82" t="s">
        <v>298</v>
      </c>
      <c r="N2" s="109" t="s">
        <v>296</v>
      </c>
      <c r="O2" s="52"/>
      <c r="P2" s="52"/>
      <c r="Q2" s="107"/>
      <c r="R2" s="11"/>
      <c r="S2" s="72"/>
      <c r="T2" s="78"/>
      <c r="U2" s="78"/>
      <c r="V2" s="78"/>
      <c r="W2" s="78"/>
      <c r="X2" s="78"/>
    </row>
    <row r="3" spans="1:24" ht="12.75" customHeight="1" x14ac:dyDescent="0.25">
      <c r="A3" s="67" t="s">
        <v>56</v>
      </c>
      <c r="B3" s="67" t="s">
        <v>371</v>
      </c>
      <c r="C3" s="67" t="s">
        <v>59</v>
      </c>
      <c r="D3" s="67" t="s">
        <v>59</v>
      </c>
      <c r="E3" s="67"/>
      <c r="F3" s="67"/>
      <c r="G3" s="64" t="s">
        <v>371</v>
      </c>
      <c r="H3" s="115" t="s">
        <v>61</v>
      </c>
      <c r="I3" s="48" t="s">
        <v>371</v>
      </c>
      <c r="J3" s="48" t="s">
        <v>62</v>
      </c>
      <c r="K3" s="115" t="s">
        <v>62</v>
      </c>
      <c r="L3" s="48" t="s">
        <v>62</v>
      </c>
      <c r="M3" s="67" t="s">
        <v>61</v>
      </c>
      <c r="N3" s="115" t="s">
        <v>371</v>
      </c>
      <c r="O3" s="67"/>
      <c r="P3" s="67"/>
      <c r="Q3" s="103"/>
      <c r="R3" s="106"/>
      <c r="S3" s="67" t="s">
        <v>372</v>
      </c>
      <c r="T3" s="67"/>
      <c r="U3" s="67"/>
      <c r="V3" s="67"/>
      <c r="W3" s="67"/>
      <c r="X3" s="67"/>
    </row>
    <row r="4" spans="1:24" ht="12.75" customHeight="1" x14ac:dyDescent="0.25">
      <c r="A4" s="78" t="s">
        <v>373</v>
      </c>
      <c r="B4" s="78" t="s">
        <v>346</v>
      </c>
      <c r="C4" s="78"/>
      <c r="D4" s="78"/>
      <c r="E4" s="78"/>
      <c r="F4" s="78"/>
      <c r="G4" s="81">
        <v>120</v>
      </c>
      <c r="H4" s="10">
        <f t="shared" ref="H4:H35" si="0">SUM((N4/G4))</f>
        <v>3435.8666666666668</v>
      </c>
      <c r="I4" s="87">
        <v>1702415</v>
      </c>
      <c r="J4" s="87"/>
      <c r="K4" s="10"/>
      <c r="L4" s="87"/>
      <c r="M4" s="78"/>
      <c r="N4" s="10">
        <v>412304</v>
      </c>
      <c r="O4" s="78"/>
      <c r="P4" s="78"/>
      <c r="Q4" s="60"/>
      <c r="R4" s="52"/>
      <c r="S4" s="18"/>
      <c r="T4" s="78"/>
      <c r="U4" s="78"/>
      <c r="V4" s="78"/>
      <c r="W4" s="78"/>
      <c r="X4" s="78"/>
    </row>
    <row r="5" spans="1:24" ht="12.75" customHeight="1" x14ac:dyDescent="0.25">
      <c r="A5" s="78" t="s">
        <v>374</v>
      </c>
      <c r="B5" s="78" t="s">
        <v>78</v>
      </c>
      <c r="C5" s="78">
        <v>85</v>
      </c>
      <c r="D5" s="78">
        <v>82</v>
      </c>
      <c r="E5" s="78"/>
      <c r="F5" s="78"/>
      <c r="G5" s="81">
        <v>3121</v>
      </c>
      <c r="H5" s="10">
        <f t="shared" si="0"/>
        <v>11631.724447292534</v>
      </c>
      <c r="I5" s="87">
        <v>138447667</v>
      </c>
      <c r="J5" s="87">
        <v>63137661</v>
      </c>
      <c r="K5" s="10">
        <v>201585328</v>
      </c>
      <c r="L5" s="87">
        <v>42</v>
      </c>
      <c r="M5" s="1">
        <f>SUM(((K5/1000000)/L5))</f>
        <v>4.7996506666666665</v>
      </c>
      <c r="N5" s="10">
        <v>36302612</v>
      </c>
      <c r="O5" s="78"/>
      <c r="P5" s="78"/>
      <c r="Q5" s="60"/>
      <c r="R5" s="52"/>
      <c r="S5" s="18"/>
      <c r="T5" s="78"/>
      <c r="U5" s="78"/>
      <c r="V5" s="78"/>
      <c r="W5" s="78"/>
      <c r="X5" s="78"/>
    </row>
    <row r="6" spans="1:24" ht="12.75" customHeight="1" x14ac:dyDescent="0.25">
      <c r="A6" s="78" t="s">
        <v>375</v>
      </c>
      <c r="B6" s="78" t="s">
        <v>376</v>
      </c>
      <c r="C6" s="78"/>
      <c r="D6" s="78"/>
      <c r="E6" s="78"/>
      <c r="F6" s="78"/>
      <c r="G6" s="81">
        <v>9</v>
      </c>
      <c r="H6" s="10">
        <f t="shared" si="0"/>
        <v>8364.3333333333339</v>
      </c>
      <c r="I6" s="87">
        <v>1562546</v>
      </c>
      <c r="J6" s="87"/>
      <c r="K6" s="10"/>
      <c r="L6" s="87"/>
      <c r="M6" s="78"/>
      <c r="N6" s="10">
        <v>75279</v>
      </c>
      <c r="O6" s="78"/>
      <c r="P6" s="78"/>
      <c r="Q6" s="60"/>
      <c r="R6" s="52"/>
      <c r="S6" s="18"/>
      <c r="T6" s="78"/>
      <c r="U6" s="78"/>
      <c r="V6" s="78"/>
      <c r="W6" s="78"/>
      <c r="X6" s="78"/>
    </row>
    <row r="7" spans="1:24" ht="12.75" customHeight="1" x14ac:dyDescent="0.25">
      <c r="A7" s="78" t="s">
        <v>377</v>
      </c>
      <c r="B7" s="78" t="s">
        <v>357</v>
      </c>
      <c r="C7" s="78"/>
      <c r="D7" s="78"/>
      <c r="E7" s="78"/>
      <c r="F7" s="78"/>
      <c r="G7" s="81">
        <v>7</v>
      </c>
      <c r="H7" s="10">
        <f t="shared" si="0"/>
        <v>5458.8571428571431</v>
      </c>
      <c r="I7" s="87">
        <v>1546761</v>
      </c>
      <c r="J7" s="87"/>
      <c r="K7" s="10"/>
      <c r="L7" s="87"/>
      <c r="M7" s="78"/>
      <c r="N7" s="10">
        <v>38212</v>
      </c>
      <c r="O7" s="78"/>
      <c r="P7" s="78"/>
      <c r="Q7" s="60"/>
      <c r="R7" s="52"/>
      <c r="S7" s="18"/>
      <c r="T7" s="78"/>
      <c r="U7" s="78"/>
      <c r="V7" s="78"/>
      <c r="W7" s="78"/>
      <c r="X7" s="78"/>
    </row>
    <row r="8" spans="1:24" ht="12.75" customHeight="1" x14ac:dyDescent="0.25">
      <c r="A8" s="78" t="s">
        <v>378</v>
      </c>
      <c r="B8" s="78" t="s">
        <v>96</v>
      </c>
      <c r="C8" s="78">
        <v>35</v>
      </c>
      <c r="D8" s="78">
        <v>51</v>
      </c>
      <c r="E8" s="78"/>
      <c r="F8" s="78"/>
      <c r="G8" s="81">
        <v>3108</v>
      </c>
      <c r="H8" s="10">
        <f t="shared" si="0"/>
        <v>5246.7741312741309</v>
      </c>
      <c r="I8" s="87">
        <v>37519139</v>
      </c>
      <c r="J8" s="87">
        <v>78952441</v>
      </c>
      <c r="K8" s="10">
        <v>116471580</v>
      </c>
      <c r="L8" s="87">
        <v>69</v>
      </c>
      <c r="M8" s="1">
        <f>SUM(((K8/1000000)/L8))</f>
        <v>1.6879939130434782</v>
      </c>
      <c r="N8" s="10">
        <v>16306974</v>
      </c>
      <c r="O8" s="78"/>
      <c r="P8" s="78"/>
      <c r="Q8" s="60"/>
      <c r="R8" s="52"/>
      <c r="S8" s="18"/>
      <c r="T8" s="78"/>
      <c r="U8" s="78"/>
      <c r="V8" s="78"/>
      <c r="W8" s="78"/>
      <c r="X8" s="78"/>
    </row>
    <row r="9" spans="1:24" ht="12.75" customHeight="1" x14ac:dyDescent="0.25">
      <c r="A9" s="78" t="s">
        <v>379</v>
      </c>
      <c r="B9" s="78" t="s">
        <v>331</v>
      </c>
      <c r="C9" s="78"/>
      <c r="D9" s="78"/>
      <c r="E9" s="78"/>
      <c r="F9" s="78"/>
      <c r="G9" s="81">
        <v>132</v>
      </c>
      <c r="H9" s="10">
        <f t="shared" si="0"/>
        <v>8639.878787878788</v>
      </c>
      <c r="I9" s="87">
        <v>1986748</v>
      </c>
      <c r="J9" s="87"/>
      <c r="K9" s="10"/>
      <c r="L9" s="87"/>
      <c r="M9" s="78"/>
      <c r="N9" s="10">
        <v>1140464</v>
      </c>
      <c r="O9" s="78"/>
      <c r="P9" s="78"/>
      <c r="Q9" s="60"/>
      <c r="R9" s="52"/>
      <c r="S9" s="18"/>
      <c r="T9" s="78"/>
      <c r="U9" s="78"/>
      <c r="V9" s="78"/>
      <c r="W9" s="78"/>
      <c r="X9" s="78"/>
    </row>
    <row r="10" spans="1:24" ht="12.75" customHeight="1" x14ac:dyDescent="0.25">
      <c r="A10" s="78" t="s">
        <v>380</v>
      </c>
      <c r="B10" s="78" t="s">
        <v>381</v>
      </c>
      <c r="C10" s="78"/>
      <c r="D10" s="78"/>
      <c r="E10" s="78"/>
      <c r="F10" s="78"/>
      <c r="G10" s="81" t="s">
        <v>382</v>
      </c>
      <c r="H10" s="10" t="e">
        <f t="shared" si="0"/>
        <v>#VALUE!</v>
      </c>
      <c r="I10" s="87">
        <v>1309987</v>
      </c>
      <c r="J10" s="87"/>
      <c r="K10" s="10"/>
      <c r="L10" s="87"/>
      <c r="M10" s="78"/>
      <c r="N10" s="10" t="s">
        <v>382</v>
      </c>
      <c r="O10" s="78"/>
      <c r="P10" s="78"/>
      <c r="Q10" s="60"/>
      <c r="R10" s="52"/>
      <c r="S10" s="18"/>
      <c r="T10" s="78"/>
      <c r="U10" s="78"/>
      <c r="V10" s="78"/>
      <c r="W10" s="78"/>
      <c r="X10" s="78"/>
    </row>
    <row r="11" spans="1:24" ht="12.75" customHeight="1" x14ac:dyDescent="0.25">
      <c r="A11" s="78" t="s">
        <v>383</v>
      </c>
      <c r="B11" s="78" t="s">
        <v>335</v>
      </c>
      <c r="C11" s="78"/>
      <c r="D11" s="78"/>
      <c r="E11" s="78"/>
      <c r="F11" s="78"/>
      <c r="G11" s="81">
        <v>245</v>
      </c>
      <c r="H11" s="10">
        <f t="shared" si="0"/>
        <v>2841.1755102040815</v>
      </c>
      <c r="I11" s="87">
        <v>3014696</v>
      </c>
      <c r="J11" s="87"/>
      <c r="K11" s="10"/>
      <c r="L11" s="87"/>
      <c r="M11" s="78"/>
      <c r="N11" s="10">
        <v>696088</v>
      </c>
      <c r="O11" s="78"/>
      <c r="P11" s="78"/>
      <c r="Q11" s="60"/>
      <c r="R11" s="52"/>
      <c r="S11" s="18"/>
      <c r="T11" s="78"/>
      <c r="U11" s="78"/>
      <c r="V11" s="78"/>
      <c r="W11" s="78"/>
      <c r="X11" s="78"/>
    </row>
    <row r="12" spans="1:24" ht="12.75" customHeight="1" x14ac:dyDescent="0.25">
      <c r="A12" s="78" t="s">
        <v>384</v>
      </c>
      <c r="B12" s="78" t="s">
        <v>304</v>
      </c>
      <c r="C12" s="78">
        <v>44</v>
      </c>
      <c r="D12" s="78">
        <v>63</v>
      </c>
      <c r="E12" s="78"/>
      <c r="F12" s="78"/>
      <c r="G12" s="81">
        <v>3192</v>
      </c>
      <c r="H12" s="10">
        <f t="shared" si="0"/>
        <v>6740</v>
      </c>
      <c r="I12" s="87">
        <v>57011521</v>
      </c>
      <c r="J12" s="87">
        <v>177978063</v>
      </c>
      <c r="K12" s="10">
        <v>234989584</v>
      </c>
      <c r="L12" s="87">
        <v>50</v>
      </c>
      <c r="M12" s="1">
        <f>SUM(((K12/1000000)/L12))</f>
        <v>4.6997916800000006</v>
      </c>
      <c r="N12" s="10">
        <v>21514080</v>
      </c>
      <c r="O12" s="78"/>
      <c r="P12" s="78"/>
      <c r="Q12" s="60"/>
      <c r="R12" s="52"/>
      <c r="S12" s="18"/>
      <c r="T12" s="78"/>
      <c r="U12" s="78"/>
      <c r="V12" s="78"/>
      <c r="W12" s="78"/>
      <c r="X12" s="78"/>
    </row>
    <row r="13" spans="1:24" ht="12.75" customHeight="1" x14ac:dyDescent="0.25">
      <c r="A13" s="78" t="s">
        <v>385</v>
      </c>
      <c r="B13" s="78" t="s">
        <v>314</v>
      </c>
      <c r="C13" s="78"/>
      <c r="D13" s="78"/>
      <c r="E13" s="78"/>
      <c r="F13" s="78"/>
      <c r="G13" s="81">
        <v>3</v>
      </c>
      <c r="H13" s="10">
        <f t="shared" si="0"/>
        <v>22755.333333333332</v>
      </c>
      <c r="I13" s="87">
        <v>6739492</v>
      </c>
      <c r="J13" s="87"/>
      <c r="K13" s="10"/>
      <c r="L13" s="87"/>
      <c r="M13" s="78"/>
      <c r="N13" s="10">
        <v>68266</v>
      </c>
      <c r="O13" s="78"/>
      <c r="P13" s="78"/>
      <c r="Q13" s="60"/>
      <c r="R13" s="52"/>
      <c r="S13" s="18"/>
      <c r="T13" s="78"/>
      <c r="U13" s="78"/>
      <c r="V13" s="78"/>
      <c r="W13" s="78"/>
      <c r="X13" s="78"/>
    </row>
    <row r="14" spans="1:24" ht="12.75" customHeight="1" x14ac:dyDescent="0.25">
      <c r="A14" s="78" t="s">
        <v>386</v>
      </c>
      <c r="B14" s="78" t="s">
        <v>312</v>
      </c>
      <c r="C14" s="78">
        <v>63</v>
      </c>
      <c r="D14" s="78">
        <v>51</v>
      </c>
      <c r="E14" s="78"/>
      <c r="F14" s="78"/>
      <c r="G14" s="81">
        <v>16</v>
      </c>
      <c r="H14" s="10">
        <f t="shared" si="0"/>
        <v>20043.125</v>
      </c>
      <c r="I14" s="87">
        <v>12816367</v>
      </c>
      <c r="J14" s="87">
        <v>56112783</v>
      </c>
      <c r="K14" s="10">
        <v>68929150</v>
      </c>
      <c r="L14" s="87">
        <v>31</v>
      </c>
      <c r="M14" s="1">
        <f>SUM(((K14/1000000)/L14))</f>
        <v>2.2235209677419356</v>
      </c>
      <c r="N14" s="10">
        <v>320690</v>
      </c>
      <c r="O14" s="78"/>
      <c r="P14" s="78"/>
      <c r="Q14" s="60"/>
      <c r="R14" s="52" t="s">
        <v>387</v>
      </c>
      <c r="S14" s="18" t="s">
        <v>388</v>
      </c>
      <c r="T14" s="78"/>
      <c r="U14" s="78"/>
      <c r="V14" s="78"/>
      <c r="W14" s="78"/>
      <c r="X14" s="78"/>
    </row>
    <row r="15" spans="1:24" ht="12.75" customHeight="1" x14ac:dyDescent="0.25">
      <c r="A15" s="78" t="s">
        <v>389</v>
      </c>
      <c r="B15" s="78" t="s">
        <v>335</v>
      </c>
      <c r="C15" s="78">
        <v>87</v>
      </c>
      <c r="D15" s="78">
        <v>63</v>
      </c>
      <c r="E15" s="78"/>
      <c r="F15" s="78"/>
      <c r="G15" s="81">
        <v>197</v>
      </c>
      <c r="H15" s="10">
        <f t="shared" si="0"/>
        <v>10163.274111675128</v>
      </c>
      <c r="I15" s="87">
        <v>7919574</v>
      </c>
      <c r="J15" s="87">
        <v>27565482</v>
      </c>
      <c r="K15" s="10">
        <v>35485056</v>
      </c>
      <c r="L15" s="87">
        <v>12</v>
      </c>
      <c r="M15" s="1">
        <f>SUM(((K15/1000000)/L15))</f>
        <v>2.9570880000000002</v>
      </c>
      <c r="N15" s="10">
        <v>2002165</v>
      </c>
      <c r="O15" s="78"/>
      <c r="P15" s="78"/>
      <c r="Q15" s="60"/>
      <c r="R15" s="52" t="s">
        <v>87</v>
      </c>
      <c r="S15" s="18" t="s">
        <v>390</v>
      </c>
      <c r="T15" s="78"/>
      <c r="U15" s="78"/>
      <c r="V15" s="78"/>
      <c r="W15" s="78"/>
      <c r="X15" s="78"/>
    </row>
    <row r="16" spans="1:24" ht="12.75" customHeight="1" x14ac:dyDescent="0.25">
      <c r="A16" s="78" t="s">
        <v>391</v>
      </c>
      <c r="B16" s="78" t="s">
        <v>300</v>
      </c>
      <c r="C16" s="78">
        <v>96</v>
      </c>
      <c r="D16" s="78">
        <v>90</v>
      </c>
      <c r="E16" s="78"/>
      <c r="F16" s="78"/>
      <c r="G16" s="81">
        <v>3232</v>
      </c>
      <c r="H16" s="10">
        <f t="shared" si="0"/>
        <v>6020.4545173267325</v>
      </c>
      <c r="I16" s="87">
        <v>136025503</v>
      </c>
      <c r="J16" s="87">
        <v>96300000</v>
      </c>
      <c r="K16" s="10">
        <v>232325503</v>
      </c>
      <c r="L16" s="87">
        <v>44.5</v>
      </c>
      <c r="M16" s="1">
        <f>SUM(((K16/1000000)/L16))</f>
        <v>5.2207978202247194</v>
      </c>
      <c r="N16" s="10">
        <v>19458109</v>
      </c>
      <c r="O16" s="78"/>
      <c r="P16" s="78"/>
      <c r="Q16" s="60"/>
      <c r="R16" s="52"/>
      <c r="S16" s="18"/>
      <c r="T16" s="78"/>
      <c r="U16" s="78"/>
      <c r="V16" s="78"/>
      <c r="W16" s="78"/>
      <c r="X16" s="78"/>
    </row>
    <row r="17" spans="1:24" ht="12.75" customHeight="1" x14ac:dyDescent="0.25">
      <c r="A17" s="78" t="s">
        <v>392</v>
      </c>
      <c r="B17" s="78" t="s">
        <v>393</v>
      </c>
      <c r="C17" s="78"/>
      <c r="D17" s="78"/>
      <c r="E17" s="78"/>
      <c r="F17" s="78"/>
      <c r="G17" s="81">
        <v>1012</v>
      </c>
      <c r="H17" s="10">
        <f t="shared" si="0"/>
        <v>1730.802371541502</v>
      </c>
      <c r="I17" s="87">
        <v>3336053</v>
      </c>
      <c r="J17" s="87"/>
      <c r="K17" s="10"/>
      <c r="L17" s="87"/>
      <c r="M17" s="78"/>
      <c r="N17" s="10">
        <v>1751572</v>
      </c>
      <c r="O17" s="78"/>
      <c r="P17" s="78"/>
      <c r="Q17" s="60"/>
      <c r="R17" s="52"/>
      <c r="S17" s="18"/>
      <c r="T17" s="78"/>
      <c r="U17" s="78"/>
      <c r="V17" s="78"/>
      <c r="W17" s="78"/>
      <c r="X17" s="78"/>
    </row>
    <row r="18" spans="1:24" ht="12.75" customHeight="1" x14ac:dyDescent="0.25">
      <c r="A18" s="78" t="s">
        <v>394</v>
      </c>
      <c r="B18" s="78" t="s">
        <v>323</v>
      </c>
      <c r="C18" s="78"/>
      <c r="D18" s="78"/>
      <c r="E18" s="78"/>
      <c r="F18" s="78"/>
      <c r="G18" s="81">
        <v>132</v>
      </c>
      <c r="H18" s="10">
        <f t="shared" si="0"/>
        <v>8043.280303030303</v>
      </c>
      <c r="I18" s="87">
        <v>2804874</v>
      </c>
      <c r="J18" s="87"/>
      <c r="K18" s="10"/>
      <c r="L18" s="87"/>
      <c r="M18" s="78"/>
      <c r="N18" s="10">
        <v>1061713</v>
      </c>
      <c r="O18" s="78"/>
      <c r="P18" s="78"/>
      <c r="Q18" s="60"/>
      <c r="R18" s="52"/>
      <c r="S18" s="18"/>
      <c r="T18" s="78"/>
      <c r="U18" s="78"/>
      <c r="V18" s="78"/>
      <c r="W18" s="78"/>
      <c r="X18" s="78"/>
    </row>
    <row r="19" spans="1:24" ht="12.75" customHeight="1" x14ac:dyDescent="0.25">
      <c r="A19" s="78" t="s">
        <v>395</v>
      </c>
      <c r="B19" s="78" t="s">
        <v>300</v>
      </c>
      <c r="C19" s="78"/>
      <c r="D19" s="78"/>
      <c r="E19" s="78"/>
      <c r="F19" s="78"/>
      <c r="G19" s="81" t="s">
        <v>382</v>
      </c>
      <c r="H19" s="10" t="e">
        <f t="shared" si="0"/>
        <v>#VALUE!</v>
      </c>
      <c r="I19" s="87">
        <v>1508658</v>
      </c>
      <c r="J19" s="87"/>
      <c r="K19" s="10"/>
      <c r="L19" s="87"/>
      <c r="M19" s="78"/>
      <c r="N19" s="10" t="s">
        <v>382</v>
      </c>
      <c r="O19" s="78"/>
      <c r="P19" s="78"/>
      <c r="Q19" s="60"/>
      <c r="R19" s="52"/>
      <c r="S19" s="18"/>
      <c r="T19" s="78"/>
      <c r="U19" s="78"/>
      <c r="V19" s="78"/>
      <c r="W19" s="78"/>
      <c r="X19" s="78"/>
    </row>
    <row r="20" spans="1:24" ht="12.75" customHeight="1" x14ac:dyDescent="0.25">
      <c r="A20" s="78" t="s">
        <v>396</v>
      </c>
      <c r="B20" s="78" t="s">
        <v>304</v>
      </c>
      <c r="C20" s="78">
        <v>34</v>
      </c>
      <c r="D20" s="78">
        <v>55</v>
      </c>
      <c r="E20" s="78"/>
      <c r="F20" s="78"/>
      <c r="G20" s="81">
        <v>3690</v>
      </c>
      <c r="H20" s="10">
        <f t="shared" si="0"/>
        <v>6920.0067750677508</v>
      </c>
      <c r="I20" s="87">
        <v>65422625</v>
      </c>
      <c r="J20" s="87">
        <v>237602860</v>
      </c>
      <c r="K20" s="10">
        <v>303025485</v>
      </c>
      <c r="L20" s="87">
        <v>209</v>
      </c>
      <c r="M20" s="1">
        <f>SUM(((K20/1000000)/L20))</f>
        <v>1.4498827033492823</v>
      </c>
      <c r="N20" s="10">
        <v>25534825</v>
      </c>
      <c r="O20" s="78"/>
      <c r="P20" s="78"/>
      <c r="Q20" s="60"/>
      <c r="R20" s="52"/>
      <c r="S20" s="18"/>
      <c r="T20" s="78"/>
      <c r="U20" s="78"/>
      <c r="V20" s="78"/>
      <c r="W20" s="78"/>
      <c r="X20" s="78"/>
    </row>
    <row r="21" spans="1:24" ht="12.75" customHeight="1" x14ac:dyDescent="0.25">
      <c r="A21" s="78" t="s">
        <v>397</v>
      </c>
      <c r="B21" s="78" t="s">
        <v>316</v>
      </c>
      <c r="C21" s="78">
        <v>86</v>
      </c>
      <c r="D21" s="78">
        <v>76</v>
      </c>
      <c r="E21" s="78"/>
      <c r="F21" s="78"/>
      <c r="G21" s="81">
        <v>4</v>
      </c>
      <c r="H21" s="10">
        <f t="shared" si="0"/>
        <v>42425.5</v>
      </c>
      <c r="I21" s="87">
        <v>12795746</v>
      </c>
      <c r="J21" s="87" t="s">
        <v>102</v>
      </c>
      <c r="K21" s="10">
        <v>12795746</v>
      </c>
      <c r="L21" s="87">
        <v>1.8</v>
      </c>
      <c r="M21" s="1">
        <f>SUM(((K21/1000000)/L21))</f>
        <v>7.1087477777777774</v>
      </c>
      <c r="N21" s="10">
        <v>169702</v>
      </c>
      <c r="O21" s="78"/>
      <c r="P21" s="78"/>
      <c r="Q21" s="60"/>
      <c r="R21" s="52" t="s">
        <v>87</v>
      </c>
      <c r="S21" s="18" t="s">
        <v>398</v>
      </c>
      <c r="T21" s="78"/>
      <c r="U21" s="78"/>
      <c r="V21" s="78"/>
      <c r="W21" s="78"/>
      <c r="X21" s="78"/>
    </row>
    <row r="22" spans="1:24" ht="12.75" customHeight="1" x14ac:dyDescent="0.25">
      <c r="A22" s="78" t="s">
        <v>399</v>
      </c>
      <c r="B22" s="78" t="s">
        <v>304</v>
      </c>
      <c r="C22" s="78">
        <v>74</v>
      </c>
      <c r="D22" s="78">
        <v>64</v>
      </c>
      <c r="E22" s="78"/>
      <c r="F22" s="78"/>
      <c r="G22" s="81">
        <v>2129</v>
      </c>
      <c r="H22" s="10">
        <f t="shared" si="0"/>
        <v>3645</v>
      </c>
      <c r="I22" s="87">
        <v>20157300</v>
      </c>
      <c r="J22" s="87">
        <v>4561915</v>
      </c>
      <c r="K22" s="10">
        <v>24719215</v>
      </c>
      <c r="L22" s="87">
        <v>40</v>
      </c>
      <c r="M22" s="1">
        <f>SUM(((K22/1000000)/L22))</f>
        <v>0.61798037499999992</v>
      </c>
      <c r="N22" s="10">
        <v>7760205</v>
      </c>
      <c r="O22" s="78"/>
      <c r="P22" s="78"/>
      <c r="Q22" s="60"/>
      <c r="R22" s="52"/>
      <c r="S22" s="18"/>
      <c r="T22" s="78"/>
      <c r="U22" s="78"/>
      <c r="V22" s="78"/>
      <c r="W22" s="78"/>
      <c r="X22" s="78"/>
    </row>
    <row r="23" spans="1:24" ht="12.75" customHeight="1" x14ac:dyDescent="0.25">
      <c r="A23" s="78" t="s">
        <v>400</v>
      </c>
      <c r="B23" s="78" t="s">
        <v>301</v>
      </c>
      <c r="C23" s="78">
        <v>78</v>
      </c>
      <c r="D23" s="78">
        <v>76</v>
      </c>
      <c r="E23" s="78"/>
      <c r="F23" s="78"/>
      <c r="G23" s="81">
        <v>4164</v>
      </c>
      <c r="H23" s="10">
        <f t="shared" si="0"/>
        <v>15927.856388088376</v>
      </c>
      <c r="I23" s="87">
        <v>237283207</v>
      </c>
      <c r="J23" s="87" t="s">
        <v>401</v>
      </c>
      <c r="K23" s="10" t="s">
        <v>402</v>
      </c>
      <c r="L23" s="87">
        <v>185</v>
      </c>
      <c r="M23" s="1">
        <f>SUM(((K23/1000000)/L23))</f>
        <v>2.9134227405405406</v>
      </c>
      <c r="N23" s="10">
        <v>66323594</v>
      </c>
      <c r="O23" s="78"/>
      <c r="P23" s="78"/>
      <c r="Q23" s="60"/>
      <c r="R23" s="52"/>
      <c r="S23" s="18"/>
      <c r="T23" s="78"/>
      <c r="U23" s="78"/>
      <c r="V23" s="78"/>
      <c r="W23" s="78"/>
      <c r="X23" s="78"/>
    </row>
    <row r="24" spans="1:24" ht="12.75" customHeight="1" x14ac:dyDescent="0.25">
      <c r="A24" s="78" t="s">
        <v>403</v>
      </c>
      <c r="B24" s="78" t="s">
        <v>299</v>
      </c>
      <c r="C24" s="78"/>
      <c r="D24" s="78"/>
      <c r="E24" s="78"/>
      <c r="F24" s="78"/>
      <c r="G24" s="81">
        <v>158</v>
      </c>
      <c r="H24" s="10">
        <f t="shared" si="0"/>
        <v>3388.8164556962024</v>
      </c>
      <c r="I24" s="87">
        <v>3863446</v>
      </c>
      <c r="J24" s="87"/>
      <c r="K24" s="10"/>
      <c r="L24" s="87"/>
      <c r="M24" s="78"/>
      <c r="N24" s="10">
        <v>535433</v>
      </c>
      <c r="O24" s="78"/>
      <c r="P24" s="78"/>
      <c r="Q24" s="60"/>
      <c r="R24" s="52"/>
      <c r="S24" s="18"/>
      <c r="T24" s="78"/>
      <c r="U24" s="78"/>
      <c r="V24" s="78"/>
      <c r="W24" s="78"/>
      <c r="X24" s="78"/>
    </row>
    <row r="25" spans="1:24" ht="12.75" customHeight="1" x14ac:dyDescent="0.25">
      <c r="A25" s="78" t="s">
        <v>404</v>
      </c>
      <c r="B25" s="78" t="s">
        <v>305</v>
      </c>
      <c r="C25" s="78"/>
      <c r="D25" s="78"/>
      <c r="E25" s="78"/>
      <c r="F25" s="78"/>
      <c r="G25" s="81">
        <v>382</v>
      </c>
      <c r="H25" s="10">
        <f t="shared" si="0"/>
        <v>5987.5366492146595</v>
      </c>
      <c r="I25" s="87">
        <v>5909483</v>
      </c>
      <c r="J25" s="87"/>
      <c r="K25" s="10"/>
      <c r="L25" s="87"/>
      <c r="M25" s="78"/>
      <c r="N25" s="10">
        <v>2287239</v>
      </c>
      <c r="O25" s="78"/>
      <c r="P25" s="78"/>
      <c r="Q25" s="60"/>
      <c r="R25" s="52"/>
      <c r="S25" s="18"/>
      <c r="T25" s="78"/>
      <c r="U25" s="78"/>
      <c r="V25" s="78"/>
      <c r="W25" s="78"/>
      <c r="X25" s="78"/>
    </row>
    <row r="26" spans="1:24" ht="12.75" customHeight="1" x14ac:dyDescent="0.25">
      <c r="A26" s="78" t="s">
        <v>405</v>
      </c>
      <c r="B26" s="78" t="s">
        <v>314</v>
      </c>
      <c r="C26" s="78"/>
      <c r="D26" s="78"/>
      <c r="E26" s="78"/>
      <c r="F26" s="78"/>
      <c r="G26" s="81">
        <v>4</v>
      </c>
      <c r="H26" s="10">
        <f t="shared" si="0"/>
        <v>26946.25</v>
      </c>
      <c r="I26" s="87">
        <v>3094813</v>
      </c>
      <c r="J26" s="87"/>
      <c r="K26" s="10"/>
      <c r="L26" s="87"/>
      <c r="M26" s="78"/>
      <c r="N26" s="10">
        <v>107785</v>
      </c>
      <c r="O26" s="78"/>
      <c r="P26" s="78"/>
      <c r="Q26" s="60"/>
      <c r="R26" s="52"/>
      <c r="S26" s="18"/>
      <c r="T26" s="78"/>
      <c r="U26" s="78"/>
      <c r="V26" s="78"/>
      <c r="W26" s="78"/>
      <c r="X26" s="78"/>
    </row>
    <row r="27" spans="1:24" ht="12.75" customHeight="1" x14ac:dyDescent="0.25">
      <c r="A27" s="78" t="s">
        <v>406</v>
      </c>
      <c r="B27" s="78" t="s">
        <v>407</v>
      </c>
      <c r="C27" s="78"/>
      <c r="D27" s="78"/>
      <c r="E27" s="78"/>
      <c r="F27" s="78"/>
      <c r="G27" s="81" t="s">
        <v>382</v>
      </c>
      <c r="H27" s="10" t="e">
        <f t="shared" si="0"/>
        <v>#VALUE!</v>
      </c>
      <c r="I27" s="87">
        <v>1328467</v>
      </c>
      <c r="J27" s="87"/>
      <c r="K27" s="10"/>
      <c r="L27" s="87"/>
      <c r="M27" s="78"/>
      <c r="N27" s="10" t="s">
        <v>382</v>
      </c>
      <c r="O27" s="78"/>
      <c r="P27" s="78"/>
      <c r="Q27" s="60"/>
      <c r="R27" s="52"/>
      <c r="S27" s="18"/>
      <c r="T27" s="78"/>
      <c r="U27" s="78"/>
      <c r="V27" s="78"/>
      <c r="W27" s="78"/>
      <c r="X27" s="78"/>
    </row>
    <row r="28" spans="1:24" ht="12.75" customHeight="1" x14ac:dyDescent="0.25">
      <c r="A28" s="78" t="s">
        <v>408</v>
      </c>
      <c r="B28" s="78" t="s">
        <v>96</v>
      </c>
      <c r="C28" s="78"/>
      <c r="D28" s="78"/>
      <c r="E28" s="78"/>
      <c r="F28" s="78"/>
      <c r="G28" s="81">
        <v>2002</v>
      </c>
      <c r="H28" s="10">
        <f t="shared" si="0"/>
        <v>1133.003996003996</v>
      </c>
      <c r="I28" s="87">
        <v>6002756</v>
      </c>
      <c r="J28" s="87"/>
      <c r="K28" s="10"/>
      <c r="L28" s="87"/>
      <c r="M28" s="78"/>
      <c r="N28" s="10">
        <v>2268274</v>
      </c>
      <c r="O28" s="78"/>
      <c r="P28" s="78"/>
      <c r="Q28" s="60"/>
      <c r="R28" s="52"/>
      <c r="S28" s="18"/>
      <c r="T28" s="78"/>
      <c r="U28" s="78"/>
      <c r="V28" s="78"/>
      <c r="W28" s="78"/>
      <c r="X28" s="78"/>
    </row>
    <row r="29" spans="1:24" ht="12.75" customHeight="1" x14ac:dyDescent="0.25">
      <c r="A29" s="78" t="s">
        <v>409</v>
      </c>
      <c r="B29" s="78" t="s">
        <v>300</v>
      </c>
      <c r="C29" s="78">
        <v>19</v>
      </c>
      <c r="D29" s="78">
        <v>29</v>
      </c>
      <c r="E29" s="78"/>
      <c r="F29" s="78"/>
      <c r="G29" s="81">
        <v>2433</v>
      </c>
      <c r="H29" s="10">
        <f t="shared" si="0"/>
        <v>3269.7521578298397</v>
      </c>
      <c r="I29" s="87">
        <v>18119640</v>
      </c>
      <c r="J29" s="87" t="s">
        <v>410</v>
      </c>
      <c r="K29" s="10">
        <v>37157648</v>
      </c>
      <c r="L29" s="87">
        <v>1</v>
      </c>
      <c r="M29" s="1">
        <f>SUM(((K29/1000000)/L29))</f>
        <v>37.157648000000002</v>
      </c>
      <c r="N29" s="10">
        <v>7955307</v>
      </c>
      <c r="O29" s="78"/>
      <c r="P29" s="78"/>
      <c r="Q29" s="60"/>
      <c r="R29" s="52" t="s">
        <v>411</v>
      </c>
      <c r="S29" s="18" t="s">
        <v>412</v>
      </c>
      <c r="T29" s="78"/>
      <c r="U29" s="78"/>
      <c r="V29" s="78"/>
      <c r="W29" s="78"/>
      <c r="X29" s="78"/>
    </row>
    <row r="30" spans="1:24" ht="12.75" customHeight="1" x14ac:dyDescent="0.25">
      <c r="A30" s="78" t="s">
        <v>413</v>
      </c>
      <c r="B30" s="78" t="s">
        <v>96</v>
      </c>
      <c r="C30" s="78">
        <v>85</v>
      </c>
      <c r="D30" s="78">
        <v>71</v>
      </c>
      <c r="E30" s="78"/>
      <c r="F30" s="78"/>
      <c r="G30" s="81">
        <v>2907</v>
      </c>
      <c r="H30" s="10">
        <f t="shared" si="0"/>
        <v>7569.3491572067423</v>
      </c>
      <c r="I30" s="87">
        <v>64575175</v>
      </c>
      <c r="J30" s="87">
        <v>62060922</v>
      </c>
      <c r="K30" s="10">
        <v>126636097</v>
      </c>
      <c r="L30" s="87">
        <v>12</v>
      </c>
      <c r="M30" s="1">
        <f>SUM(((K30/1000000)/L30))</f>
        <v>10.553008083333333</v>
      </c>
      <c r="N30" s="10">
        <v>22004098</v>
      </c>
      <c r="O30" s="78"/>
      <c r="P30" s="78"/>
      <c r="Q30" s="60"/>
      <c r="R30" s="52"/>
      <c r="S30" s="18"/>
      <c r="T30" s="78"/>
      <c r="U30" s="78"/>
      <c r="V30" s="78"/>
      <c r="W30" s="78"/>
      <c r="X30" s="78"/>
    </row>
    <row r="31" spans="1:24" ht="12.75" customHeight="1" x14ac:dyDescent="0.25">
      <c r="A31" s="78" t="s">
        <v>414</v>
      </c>
      <c r="B31" s="78" t="s">
        <v>300</v>
      </c>
      <c r="C31" s="78">
        <v>66</v>
      </c>
      <c r="D31" s="78">
        <v>67</v>
      </c>
      <c r="E31" s="78"/>
      <c r="F31" s="78"/>
      <c r="G31" s="81">
        <v>2008</v>
      </c>
      <c r="H31" s="10">
        <f t="shared" si="0"/>
        <v>4786.9755976095621</v>
      </c>
      <c r="I31" s="87">
        <v>27108272</v>
      </c>
      <c r="J31" s="87">
        <v>103374596</v>
      </c>
      <c r="K31" s="10">
        <v>130482868</v>
      </c>
      <c r="L31" s="87">
        <v>102</v>
      </c>
      <c r="M31" s="1">
        <f>SUM(((K31/1000000)/L31))</f>
        <v>1.2792438039215686</v>
      </c>
      <c r="N31" s="10">
        <v>9612247</v>
      </c>
      <c r="O31" s="78"/>
      <c r="P31" s="78"/>
      <c r="Q31" s="60"/>
      <c r="R31" s="52" t="s">
        <v>87</v>
      </c>
      <c r="S31" s="18" t="s">
        <v>415</v>
      </c>
      <c r="T31" s="78"/>
      <c r="U31" s="78"/>
      <c r="V31" s="78"/>
      <c r="W31" s="78"/>
      <c r="X31" s="78"/>
    </row>
    <row r="32" spans="1:24" ht="12.75" customHeight="1" x14ac:dyDescent="0.25">
      <c r="A32" s="78" t="s">
        <v>416</v>
      </c>
      <c r="B32" s="78" t="s">
        <v>304</v>
      </c>
      <c r="C32" s="78">
        <v>51</v>
      </c>
      <c r="D32" s="78">
        <v>58</v>
      </c>
      <c r="E32" s="78"/>
      <c r="F32" s="78"/>
      <c r="G32" s="81">
        <v>2863</v>
      </c>
      <c r="H32" s="10">
        <f t="shared" si="0"/>
        <v>8505</v>
      </c>
      <c r="I32" s="87">
        <v>66528000</v>
      </c>
      <c r="J32" s="87">
        <v>29734212</v>
      </c>
      <c r="K32" s="10">
        <v>96262212</v>
      </c>
      <c r="L32" s="87">
        <v>25</v>
      </c>
      <c r="M32" s="1">
        <f>SUM(((K32/1000000)/L32))</f>
        <v>3.8504884800000001</v>
      </c>
      <c r="N32" s="10">
        <v>24349815</v>
      </c>
      <c r="O32" s="78"/>
      <c r="P32" s="78"/>
      <c r="Q32" s="60"/>
      <c r="R32" s="52"/>
      <c r="S32" s="18"/>
      <c r="T32" s="78"/>
      <c r="U32" s="78"/>
      <c r="V32" s="78"/>
      <c r="W32" s="78"/>
      <c r="X32" s="78"/>
    </row>
    <row r="33" spans="1:24" ht="12.75" customHeight="1" x14ac:dyDescent="0.25">
      <c r="A33" s="78" t="s">
        <v>417</v>
      </c>
      <c r="B33" s="78" t="s">
        <v>418</v>
      </c>
      <c r="C33" s="78"/>
      <c r="D33" s="78"/>
      <c r="E33" s="78"/>
      <c r="F33" s="78"/>
      <c r="G33" s="81">
        <v>55</v>
      </c>
      <c r="H33" s="10">
        <f t="shared" si="0"/>
        <v>4679.3454545454542</v>
      </c>
      <c r="I33" s="87">
        <v>1832541</v>
      </c>
      <c r="J33" s="87"/>
      <c r="K33" s="10"/>
      <c r="L33" s="87"/>
      <c r="M33" s="78"/>
      <c r="N33" s="10">
        <v>257364</v>
      </c>
      <c r="O33" s="78"/>
      <c r="P33" s="78"/>
      <c r="Q33" s="60"/>
      <c r="R33" s="52"/>
      <c r="S33" s="18"/>
      <c r="T33" s="78"/>
      <c r="U33" s="78"/>
      <c r="V33" s="78"/>
      <c r="W33" s="78"/>
      <c r="X33" s="78"/>
    </row>
    <row r="34" spans="1:24" ht="12.75" customHeight="1" x14ac:dyDescent="0.25">
      <c r="A34" s="78" t="s">
        <v>419</v>
      </c>
      <c r="B34" s="78" t="s">
        <v>331</v>
      </c>
      <c r="C34" s="78"/>
      <c r="D34" s="78"/>
      <c r="E34" s="78"/>
      <c r="F34" s="78"/>
      <c r="G34" s="81">
        <v>166</v>
      </c>
      <c r="H34" s="10">
        <f t="shared" si="0"/>
        <v>6139.8373493975905</v>
      </c>
      <c r="I34" s="87">
        <v>2519190</v>
      </c>
      <c r="J34" s="87"/>
      <c r="K34" s="10"/>
      <c r="L34" s="87"/>
      <c r="M34" s="78"/>
      <c r="N34" s="10">
        <v>1019213</v>
      </c>
      <c r="O34" s="78"/>
      <c r="P34" s="78"/>
      <c r="Q34" s="60"/>
      <c r="R34" s="52"/>
      <c r="S34" s="18"/>
      <c r="T34" s="78"/>
      <c r="U34" s="78"/>
      <c r="V34" s="78"/>
      <c r="W34" s="78"/>
      <c r="X34" s="78"/>
    </row>
    <row r="35" spans="1:24" ht="12.75" customHeight="1" x14ac:dyDescent="0.25">
      <c r="A35" s="78" t="s">
        <v>420</v>
      </c>
      <c r="B35" s="78" t="s">
        <v>300</v>
      </c>
      <c r="C35" s="78">
        <v>38</v>
      </c>
      <c r="D35" s="78">
        <v>46</v>
      </c>
      <c r="E35" s="78"/>
      <c r="F35" s="78"/>
      <c r="G35" s="81">
        <v>3755</v>
      </c>
      <c r="H35" s="10">
        <f t="shared" si="0"/>
        <v>7905.5323568575232</v>
      </c>
      <c r="I35" s="87">
        <v>79727149</v>
      </c>
      <c r="J35" s="87">
        <v>165800000</v>
      </c>
      <c r="K35" s="10">
        <v>245527149</v>
      </c>
      <c r="L35" s="87">
        <v>150</v>
      </c>
      <c r="M35" s="1">
        <f>SUM(((K35/1000000)/L35))</f>
        <v>1.6368476600000001</v>
      </c>
      <c r="N35" s="10">
        <v>29685274</v>
      </c>
      <c r="O35" s="78"/>
      <c r="P35" s="78"/>
      <c r="Q35" s="60"/>
      <c r="R35" s="52"/>
      <c r="S35" s="18"/>
      <c r="T35" s="78"/>
      <c r="U35" s="78"/>
      <c r="V35" s="78"/>
      <c r="W35" s="78"/>
      <c r="X35" s="78"/>
    </row>
    <row r="36" spans="1:24" ht="12.75" customHeight="1" x14ac:dyDescent="0.25">
      <c r="A36" s="78" t="s">
        <v>421</v>
      </c>
      <c r="B36" s="78" t="s">
        <v>96</v>
      </c>
      <c r="C36" s="78">
        <v>51</v>
      </c>
      <c r="D36" s="78">
        <v>64</v>
      </c>
      <c r="E36" s="78"/>
      <c r="F36" s="78"/>
      <c r="G36" s="81">
        <v>3391</v>
      </c>
      <c r="H36" s="10">
        <f t="shared" ref="H36:H67" si="1">SUM((N36/G36))</f>
        <v>4312.4739015039813</v>
      </c>
      <c r="I36" s="87">
        <v>49008662</v>
      </c>
      <c r="J36" s="87">
        <v>28103514</v>
      </c>
      <c r="K36" s="10">
        <v>77112176</v>
      </c>
      <c r="L36" s="87">
        <v>22</v>
      </c>
      <c r="M36" s="1">
        <f>SUM(((K36/1000000)/L36))</f>
        <v>3.5050989090909095</v>
      </c>
      <c r="N36" s="10">
        <v>14623599</v>
      </c>
      <c r="O36" s="78"/>
      <c r="P36" s="78"/>
      <c r="Q36" s="60"/>
      <c r="R36" s="52"/>
      <c r="S36" s="18"/>
      <c r="T36" s="78"/>
      <c r="U36" s="78"/>
      <c r="V36" s="78"/>
      <c r="W36" s="78"/>
      <c r="X36" s="78"/>
    </row>
    <row r="37" spans="1:24" ht="12.75" customHeight="1" x14ac:dyDescent="0.25">
      <c r="A37" s="78" t="s">
        <v>422</v>
      </c>
      <c r="B37" s="78" t="s">
        <v>299</v>
      </c>
      <c r="C37" s="78">
        <v>88</v>
      </c>
      <c r="D37" s="78">
        <v>92</v>
      </c>
      <c r="E37" s="78"/>
      <c r="F37" s="78"/>
      <c r="G37" s="81">
        <v>3010</v>
      </c>
      <c r="H37" s="10">
        <f t="shared" si="1"/>
        <v>10007.603986710963</v>
      </c>
      <c r="I37" s="87">
        <v>162805434</v>
      </c>
      <c r="J37" s="87">
        <v>262562804</v>
      </c>
      <c r="K37" s="10">
        <v>425368238</v>
      </c>
      <c r="L37" s="87">
        <v>100</v>
      </c>
      <c r="M37" s="1">
        <f>SUM(((K37/1000000)/L37))</f>
        <v>4.2536823799999999</v>
      </c>
      <c r="N37" s="10">
        <v>30122888</v>
      </c>
      <c r="O37" s="78"/>
      <c r="P37" s="78"/>
      <c r="Q37" s="60"/>
      <c r="R37" s="52"/>
      <c r="S37" s="18"/>
      <c r="T37" s="78"/>
      <c r="U37" s="78"/>
      <c r="V37" s="78"/>
      <c r="W37" s="78"/>
      <c r="X37" s="78"/>
    </row>
    <row r="38" spans="1:24" ht="12.75" customHeight="1" x14ac:dyDescent="0.25">
      <c r="A38" s="78" t="s">
        <v>423</v>
      </c>
      <c r="B38" s="78" t="s">
        <v>304</v>
      </c>
      <c r="C38" s="78">
        <v>54</v>
      </c>
      <c r="D38" s="78">
        <v>64</v>
      </c>
      <c r="E38" s="78"/>
      <c r="F38" s="78"/>
      <c r="G38" s="81">
        <v>3729</v>
      </c>
      <c r="H38" s="10">
        <f t="shared" si="1"/>
        <v>18830</v>
      </c>
      <c r="I38" s="87">
        <v>214030500</v>
      </c>
      <c r="J38" s="87">
        <v>134809816</v>
      </c>
      <c r="K38" s="10">
        <v>348840316</v>
      </c>
      <c r="L38" s="87">
        <v>70</v>
      </c>
      <c r="M38" s="1">
        <f>SUM(((K38/1000000)/L38))</f>
        <v>4.9834330857142852</v>
      </c>
      <c r="N38" s="10">
        <v>70217070</v>
      </c>
      <c r="O38" s="78"/>
      <c r="P38" s="78"/>
      <c r="Q38" s="60"/>
      <c r="R38" s="52"/>
      <c r="S38" s="18"/>
      <c r="T38" s="78"/>
      <c r="U38" s="78"/>
      <c r="V38" s="78"/>
      <c r="W38" s="78"/>
      <c r="X38" s="78"/>
    </row>
    <row r="39" spans="1:24" ht="12.75" customHeight="1" x14ac:dyDescent="0.25">
      <c r="A39" s="78" t="s">
        <v>424</v>
      </c>
      <c r="B39" s="78" t="s">
        <v>305</v>
      </c>
      <c r="C39" s="78">
        <v>78</v>
      </c>
      <c r="D39" s="78">
        <v>72</v>
      </c>
      <c r="E39" s="78"/>
      <c r="F39" s="78"/>
      <c r="G39" s="81">
        <v>2506</v>
      </c>
      <c r="H39" s="10">
        <f t="shared" si="1"/>
        <v>2505.3834796488427</v>
      </c>
      <c r="I39" s="87">
        <v>13414714</v>
      </c>
      <c r="J39" s="87">
        <v>22211811</v>
      </c>
      <c r="K39" s="10">
        <v>35626525</v>
      </c>
      <c r="L39" s="87">
        <v>50</v>
      </c>
      <c r="M39" s="1">
        <f>SUM(((K39/1000000)/L39))</f>
        <v>0.71253050000000007</v>
      </c>
      <c r="N39" s="10">
        <v>6278491</v>
      </c>
      <c r="O39" s="78"/>
      <c r="P39" s="78"/>
      <c r="Q39" s="60"/>
      <c r="R39" s="52"/>
      <c r="S39" s="18"/>
      <c r="T39" s="78"/>
      <c r="U39" s="78"/>
      <c r="V39" s="78"/>
      <c r="W39" s="78"/>
      <c r="X39" s="78"/>
    </row>
    <row r="40" spans="1:24" ht="12.75" customHeight="1" x14ac:dyDescent="0.25">
      <c r="A40" s="78" t="s">
        <v>425</v>
      </c>
      <c r="B40" s="78" t="s">
        <v>319</v>
      </c>
      <c r="C40" s="78"/>
      <c r="D40" s="78"/>
      <c r="E40" s="78"/>
      <c r="F40" s="78"/>
      <c r="G40" s="81">
        <v>120</v>
      </c>
      <c r="H40" s="10">
        <f t="shared" si="1"/>
        <v>9494.5</v>
      </c>
      <c r="I40" s="87">
        <v>2347774</v>
      </c>
      <c r="J40" s="87"/>
      <c r="K40" s="10"/>
      <c r="L40" s="87"/>
      <c r="M40" s="78"/>
      <c r="N40" s="10">
        <v>1139340</v>
      </c>
      <c r="O40" s="78"/>
      <c r="P40" s="78"/>
      <c r="Q40" s="60"/>
      <c r="R40" s="52"/>
      <c r="S40" s="18"/>
      <c r="T40" s="78"/>
      <c r="U40" s="78"/>
      <c r="V40" s="78"/>
      <c r="W40" s="78"/>
      <c r="X40" s="78"/>
    </row>
    <row r="41" spans="1:24" ht="12.75" customHeight="1" x14ac:dyDescent="0.25">
      <c r="A41" s="78" t="s">
        <v>426</v>
      </c>
      <c r="B41" s="78" t="s">
        <v>311</v>
      </c>
      <c r="C41" s="78">
        <v>85</v>
      </c>
      <c r="D41" s="78">
        <v>86</v>
      </c>
      <c r="E41" s="78"/>
      <c r="F41" s="78"/>
      <c r="G41" s="81">
        <v>2730</v>
      </c>
      <c r="H41" s="10">
        <f t="shared" si="1"/>
        <v>4817.8326007326004</v>
      </c>
      <c r="I41" s="87">
        <v>41003371</v>
      </c>
      <c r="J41" s="87">
        <v>7123013</v>
      </c>
      <c r="K41" s="10">
        <v>48126384</v>
      </c>
      <c r="L41" s="87">
        <v>7</v>
      </c>
      <c r="M41" s="1">
        <f>SUM(((K41/1000000)/L41))</f>
        <v>6.8751977142857141</v>
      </c>
      <c r="N41" s="10">
        <v>13152683</v>
      </c>
      <c r="O41" s="78"/>
      <c r="P41" s="78"/>
      <c r="Q41" s="60"/>
      <c r="R41" s="52"/>
      <c r="S41" s="18"/>
      <c r="T41" s="78"/>
      <c r="U41" s="78"/>
      <c r="V41" s="78"/>
      <c r="W41" s="78"/>
      <c r="X41" s="78"/>
    </row>
    <row r="42" spans="1:24" ht="12.5" x14ac:dyDescent="0.25">
      <c r="A42" s="78" t="s">
        <v>427</v>
      </c>
      <c r="B42" s="78" t="s">
        <v>331</v>
      </c>
      <c r="C42" s="78"/>
      <c r="D42" s="78"/>
      <c r="E42" s="78"/>
      <c r="F42" s="78"/>
      <c r="G42" s="81">
        <v>88</v>
      </c>
      <c r="H42" s="10">
        <f t="shared" si="1"/>
        <v>8470.613636363636</v>
      </c>
      <c r="I42" s="87">
        <v>1862086</v>
      </c>
      <c r="J42" s="87"/>
      <c r="K42" s="10"/>
      <c r="L42" s="87"/>
      <c r="M42" s="78"/>
      <c r="N42" s="10">
        <v>745414</v>
      </c>
      <c r="O42" s="78"/>
      <c r="P42" s="78"/>
      <c r="Q42" s="60"/>
      <c r="R42" s="52"/>
      <c r="S42" s="18"/>
      <c r="T42" s="78"/>
      <c r="U42" s="78"/>
      <c r="V42" s="78"/>
      <c r="W42" s="78"/>
      <c r="X42" s="78"/>
    </row>
    <row r="43" spans="1:24" ht="12.5" x14ac:dyDescent="0.25">
      <c r="A43" s="78" t="s">
        <v>428</v>
      </c>
      <c r="B43" s="78" t="s">
        <v>365</v>
      </c>
      <c r="C43" s="78"/>
      <c r="D43" s="78"/>
      <c r="E43" s="78"/>
      <c r="F43" s="78"/>
      <c r="G43" s="81">
        <v>4</v>
      </c>
      <c r="H43" s="10">
        <f t="shared" si="1"/>
        <v>18025</v>
      </c>
      <c r="I43" s="87">
        <v>1597998</v>
      </c>
      <c r="J43" s="87"/>
      <c r="K43" s="10"/>
      <c r="L43" s="87"/>
      <c r="M43" s="78"/>
      <c r="N43" s="10">
        <v>72100</v>
      </c>
      <c r="O43" s="78"/>
      <c r="P43" s="78"/>
      <c r="Q43" s="60"/>
      <c r="R43" s="52"/>
      <c r="S43" s="18"/>
      <c r="T43" s="78"/>
      <c r="U43" s="78"/>
      <c r="V43" s="78"/>
      <c r="W43" s="78"/>
      <c r="X43" s="78"/>
    </row>
    <row r="44" spans="1:24" ht="12.5" x14ac:dyDescent="0.25">
      <c r="A44" s="78" t="s">
        <v>429</v>
      </c>
      <c r="B44" s="78" t="s">
        <v>303</v>
      </c>
      <c r="C44" s="78">
        <v>78</v>
      </c>
      <c r="D44" s="78">
        <v>75</v>
      </c>
      <c r="E44" s="78"/>
      <c r="F44" s="78"/>
      <c r="G44" s="81">
        <v>1884</v>
      </c>
      <c r="H44" s="10">
        <f t="shared" si="1"/>
        <v>13216.86093418259</v>
      </c>
      <c r="I44" s="87">
        <v>93772375</v>
      </c>
      <c r="J44" s="87">
        <v>68000000</v>
      </c>
      <c r="K44" s="10" t="s">
        <v>430</v>
      </c>
      <c r="L44" s="87">
        <v>31</v>
      </c>
      <c r="M44" s="1">
        <f>SUM(((K44/1000000)/L44))</f>
        <v>5.2184637096774198</v>
      </c>
      <c r="N44" s="10">
        <v>24900566</v>
      </c>
      <c r="O44" s="78"/>
      <c r="P44" s="78"/>
      <c r="Q44" s="60"/>
      <c r="R44" s="52"/>
      <c r="S44" s="18"/>
      <c r="T44" s="78"/>
      <c r="U44" s="78"/>
      <c r="V44" s="78"/>
      <c r="W44" s="78"/>
      <c r="X44" s="78"/>
    </row>
    <row r="45" spans="1:24" ht="12.5" x14ac:dyDescent="0.25">
      <c r="A45" s="78" t="s">
        <v>431</v>
      </c>
      <c r="B45" s="78" t="s">
        <v>314</v>
      </c>
      <c r="C45" s="78"/>
      <c r="D45" s="78"/>
      <c r="E45" s="78"/>
      <c r="F45" s="78"/>
      <c r="G45" s="81">
        <v>2</v>
      </c>
      <c r="H45" s="10">
        <f t="shared" si="1"/>
        <v>23764</v>
      </c>
      <c r="I45" s="87">
        <v>2007758</v>
      </c>
      <c r="J45" s="87"/>
      <c r="K45" s="10"/>
      <c r="L45" s="87"/>
      <c r="M45" s="78"/>
      <c r="N45" s="10">
        <v>47528</v>
      </c>
      <c r="O45" s="78"/>
      <c r="P45" s="78"/>
      <c r="Q45" s="60"/>
      <c r="R45" s="52"/>
      <c r="S45" s="18"/>
      <c r="T45" s="78"/>
      <c r="U45" s="78"/>
      <c r="V45" s="78"/>
      <c r="W45" s="78"/>
      <c r="X45" s="78"/>
    </row>
    <row r="46" spans="1:24" ht="12.5" x14ac:dyDescent="0.25">
      <c r="A46" s="78" t="s">
        <v>432</v>
      </c>
      <c r="B46" s="78" t="s">
        <v>433</v>
      </c>
      <c r="C46" s="78"/>
      <c r="D46" s="78"/>
      <c r="E46" s="78"/>
      <c r="F46" s="78"/>
      <c r="G46" s="81">
        <v>757</v>
      </c>
      <c r="H46" s="10">
        <f t="shared" si="1"/>
        <v>2490.895640686922</v>
      </c>
      <c r="I46" s="87">
        <v>5672846</v>
      </c>
      <c r="J46" s="87"/>
      <c r="K46" s="10"/>
      <c r="L46" s="87"/>
      <c r="M46" s="78"/>
      <c r="N46" s="10">
        <v>1885608</v>
      </c>
      <c r="O46" s="78"/>
      <c r="P46" s="78"/>
      <c r="Q46" s="60"/>
      <c r="R46" s="52"/>
      <c r="S46" s="18"/>
      <c r="T46" s="78"/>
      <c r="U46" s="78"/>
      <c r="V46" s="78"/>
      <c r="W46" s="78"/>
      <c r="X46" s="78"/>
    </row>
    <row r="47" spans="1:24" ht="12.5" x14ac:dyDescent="0.25">
      <c r="A47" s="78" t="s">
        <v>434</v>
      </c>
      <c r="B47" s="78" t="s">
        <v>301</v>
      </c>
      <c r="C47" s="78">
        <v>87</v>
      </c>
      <c r="D47" s="78">
        <v>70</v>
      </c>
      <c r="E47" s="78"/>
      <c r="F47" s="78"/>
      <c r="G47" s="81">
        <v>3005</v>
      </c>
      <c r="H47" s="10">
        <f t="shared" si="1"/>
        <v>3797.7414309484193</v>
      </c>
      <c r="I47" s="87">
        <v>35291068</v>
      </c>
      <c r="J47" s="87">
        <v>46200000</v>
      </c>
      <c r="K47" s="10">
        <v>81491068</v>
      </c>
      <c r="L47" s="87">
        <v>39</v>
      </c>
      <c r="M47" s="1">
        <f>SUM(((K47/1000000)/L47))</f>
        <v>2.0895145641025641</v>
      </c>
      <c r="N47" s="10">
        <v>11412213</v>
      </c>
      <c r="O47" s="78"/>
      <c r="P47" s="78"/>
      <c r="Q47" s="60"/>
      <c r="R47" s="52"/>
      <c r="S47" s="18"/>
      <c r="T47" s="78"/>
      <c r="U47" s="78"/>
      <c r="V47" s="78"/>
      <c r="W47" s="78"/>
      <c r="X47" s="78"/>
    </row>
    <row r="48" spans="1:24" ht="12.5" x14ac:dyDescent="0.25">
      <c r="A48" s="78" t="s">
        <v>435</v>
      </c>
      <c r="B48" s="78" t="s">
        <v>335</v>
      </c>
      <c r="C48" s="78"/>
      <c r="D48" s="78"/>
      <c r="E48" s="78"/>
      <c r="F48" s="78"/>
      <c r="G48" s="81">
        <v>369</v>
      </c>
      <c r="H48" s="10">
        <f t="shared" si="1"/>
        <v>5471.7696476964766</v>
      </c>
      <c r="I48" s="87">
        <v>7251073</v>
      </c>
      <c r="J48" s="87"/>
      <c r="K48" s="10"/>
      <c r="L48" s="87"/>
      <c r="M48" s="78"/>
      <c r="N48" s="10">
        <v>2019083</v>
      </c>
      <c r="O48" s="78"/>
      <c r="P48" s="78"/>
      <c r="Q48" s="60"/>
      <c r="R48" s="52"/>
      <c r="S48" s="18"/>
      <c r="T48" s="78"/>
      <c r="U48" s="78"/>
      <c r="V48" s="78"/>
      <c r="W48" s="78"/>
      <c r="X48" s="78"/>
    </row>
    <row r="49" spans="1:24" ht="12.5" x14ac:dyDescent="0.25">
      <c r="A49" s="78" t="s">
        <v>436</v>
      </c>
      <c r="B49" s="78" t="s">
        <v>78</v>
      </c>
      <c r="C49" s="78">
        <v>17</v>
      </c>
      <c r="D49" s="78">
        <v>32</v>
      </c>
      <c r="E49" s="78"/>
      <c r="F49" s="78"/>
      <c r="G49" s="81">
        <v>3174</v>
      </c>
      <c r="H49" s="10">
        <f t="shared" si="1"/>
        <v>6967.6540642722121</v>
      </c>
      <c r="I49" s="87">
        <v>51774002</v>
      </c>
      <c r="J49" s="87">
        <v>80789928</v>
      </c>
      <c r="K49" s="10">
        <v>132563930</v>
      </c>
      <c r="L49" s="87">
        <v>57</v>
      </c>
      <c r="M49" s="1">
        <f>SUM(((K49/1000000)/L49))</f>
        <v>2.3256829824561405</v>
      </c>
      <c r="N49" s="10">
        <v>22115334</v>
      </c>
      <c r="O49" s="78"/>
      <c r="P49" s="78"/>
      <c r="Q49" s="60"/>
      <c r="R49" s="52"/>
      <c r="S49" s="18"/>
      <c r="T49" s="78"/>
      <c r="U49" s="78"/>
      <c r="V49" s="78"/>
      <c r="W49" s="78"/>
      <c r="X49" s="78"/>
    </row>
    <row r="50" spans="1:24" ht="12.5" x14ac:dyDescent="0.25">
      <c r="A50" s="78" t="s">
        <v>437</v>
      </c>
      <c r="B50" s="78" t="s">
        <v>305</v>
      </c>
      <c r="C50" s="78"/>
      <c r="D50" s="78"/>
      <c r="E50" s="78"/>
      <c r="F50" s="78"/>
      <c r="G50" s="81">
        <v>322</v>
      </c>
      <c r="H50" s="10">
        <f t="shared" si="1"/>
        <v>4298.3788819875772</v>
      </c>
      <c r="I50" s="87">
        <v>2609412</v>
      </c>
      <c r="J50" s="87"/>
      <c r="K50" s="10"/>
      <c r="L50" s="87"/>
      <c r="M50" s="78"/>
      <c r="N50" s="10">
        <v>1384078</v>
      </c>
      <c r="O50" s="78"/>
      <c r="P50" s="78"/>
      <c r="Q50" s="60"/>
      <c r="R50" s="52"/>
      <c r="S50" s="18"/>
      <c r="T50" s="78"/>
      <c r="U50" s="78"/>
      <c r="V50" s="78"/>
      <c r="W50" s="78"/>
      <c r="X50" s="78"/>
    </row>
    <row r="51" spans="1:24" ht="12.5" x14ac:dyDescent="0.25">
      <c r="A51" s="78" t="s">
        <v>438</v>
      </c>
      <c r="B51" s="78" t="s">
        <v>357</v>
      </c>
      <c r="C51" s="78"/>
      <c r="D51" s="78"/>
      <c r="E51" s="78"/>
      <c r="F51" s="78"/>
      <c r="G51" s="81">
        <v>241</v>
      </c>
      <c r="H51" s="10">
        <f t="shared" si="1"/>
        <v>5115.601659751037</v>
      </c>
      <c r="I51" s="87">
        <v>4168528</v>
      </c>
      <c r="J51" s="87"/>
      <c r="K51" s="10"/>
      <c r="L51" s="87"/>
      <c r="M51" s="78"/>
      <c r="N51" s="10">
        <v>1232860</v>
      </c>
      <c r="O51" s="78"/>
      <c r="P51" s="78"/>
      <c r="Q51" s="60"/>
      <c r="R51" s="52"/>
      <c r="S51" s="18"/>
      <c r="T51" s="78"/>
      <c r="U51" s="78"/>
      <c r="V51" s="78"/>
      <c r="W51" s="78"/>
      <c r="X51" s="78"/>
    </row>
    <row r="52" spans="1:24" ht="12.5" x14ac:dyDescent="0.25">
      <c r="A52" s="78" t="s">
        <v>439</v>
      </c>
      <c r="B52" s="78" t="s">
        <v>310</v>
      </c>
      <c r="C52" s="78">
        <v>80</v>
      </c>
      <c r="D52" s="78">
        <v>40</v>
      </c>
      <c r="E52" s="78"/>
      <c r="F52" s="78"/>
      <c r="G52" s="81">
        <v>2439</v>
      </c>
      <c r="H52" s="10">
        <f t="shared" si="1"/>
        <v>3454.4362443624436</v>
      </c>
      <c r="I52" s="87">
        <v>18942396</v>
      </c>
      <c r="J52" s="87">
        <v>14430210</v>
      </c>
      <c r="K52" s="10">
        <v>33372606</v>
      </c>
      <c r="L52" s="87">
        <v>23</v>
      </c>
      <c r="M52" s="1">
        <f>SUM(((K52/1000000)/L52))</f>
        <v>1.4509828695652174</v>
      </c>
      <c r="N52" s="10">
        <v>8425370</v>
      </c>
      <c r="O52" s="78"/>
      <c r="P52" s="78"/>
      <c r="Q52" s="60"/>
      <c r="R52" s="52"/>
      <c r="S52" s="18"/>
      <c r="T52" s="78"/>
      <c r="U52" s="78"/>
      <c r="V52" s="78"/>
      <c r="W52" s="78"/>
      <c r="X52" s="78"/>
    </row>
    <row r="53" spans="1:24" ht="12.5" x14ac:dyDescent="0.25">
      <c r="A53" s="78" t="s">
        <v>440</v>
      </c>
      <c r="B53" s="78" t="s">
        <v>316</v>
      </c>
      <c r="C53" s="78"/>
      <c r="D53" s="78"/>
      <c r="E53" s="78"/>
      <c r="F53" s="78"/>
      <c r="G53" s="81">
        <v>17</v>
      </c>
      <c r="H53" s="10">
        <f t="shared" si="1"/>
        <v>16924.411764705881</v>
      </c>
      <c r="I53" s="87">
        <v>6008677</v>
      </c>
      <c r="J53" s="87"/>
      <c r="K53" s="10"/>
      <c r="L53" s="87"/>
      <c r="M53" s="78"/>
      <c r="N53" s="10">
        <v>287715</v>
      </c>
      <c r="O53" s="78"/>
      <c r="P53" s="78"/>
      <c r="Q53" s="60"/>
      <c r="R53" s="52"/>
      <c r="S53" s="18"/>
      <c r="T53" s="78"/>
      <c r="U53" s="78"/>
      <c r="V53" s="78"/>
      <c r="W53" s="78"/>
      <c r="X53" s="78"/>
    </row>
    <row r="54" spans="1:24" ht="12.5" x14ac:dyDescent="0.25">
      <c r="A54" s="78" t="s">
        <v>441</v>
      </c>
      <c r="B54" s="78" t="s">
        <v>78</v>
      </c>
      <c r="C54" s="78">
        <v>74</v>
      </c>
      <c r="D54" s="78">
        <v>56</v>
      </c>
      <c r="E54" s="78"/>
      <c r="F54" s="78"/>
      <c r="G54" s="81">
        <v>2361</v>
      </c>
      <c r="H54" s="10">
        <f t="shared" si="1"/>
        <v>6205.0491317238457</v>
      </c>
      <c r="I54" s="87">
        <v>63536011</v>
      </c>
      <c r="J54" s="87">
        <v>50745040</v>
      </c>
      <c r="K54" s="10">
        <v>114281051</v>
      </c>
      <c r="L54" s="87">
        <v>30</v>
      </c>
      <c r="M54" s="1">
        <f>SUM(((K54/1000000)/L54))</f>
        <v>3.8093683666666669</v>
      </c>
      <c r="N54" s="10">
        <v>14650121</v>
      </c>
      <c r="O54" s="78"/>
      <c r="P54" s="78"/>
      <c r="Q54" s="60"/>
      <c r="R54" s="52" t="s">
        <v>87</v>
      </c>
      <c r="S54" s="18" t="s">
        <v>442</v>
      </c>
      <c r="T54" s="78"/>
      <c r="U54" s="78"/>
      <c r="V54" s="78"/>
      <c r="W54" s="78"/>
      <c r="X54" s="78"/>
    </row>
    <row r="55" spans="1:24" ht="12.5" x14ac:dyDescent="0.25">
      <c r="A55" s="78" t="s">
        <v>443</v>
      </c>
      <c r="B55" s="78" t="s">
        <v>78</v>
      </c>
      <c r="C55" s="78">
        <v>45</v>
      </c>
      <c r="D55" s="78">
        <v>72</v>
      </c>
      <c r="E55" s="78"/>
      <c r="F55" s="78"/>
      <c r="G55" s="81">
        <v>3349</v>
      </c>
      <c r="H55" s="10">
        <f t="shared" si="1"/>
        <v>12696.982382800836</v>
      </c>
      <c r="I55" s="87">
        <v>148313048</v>
      </c>
      <c r="J55" s="87">
        <v>210062555</v>
      </c>
      <c r="K55" s="10">
        <v>358375603</v>
      </c>
      <c r="L55" s="87">
        <v>85</v>
      </c>
      <c r="M55" s="1">
        <f>SUM(((K55/1000000)/L55))</f>
        <v>4.2161835647058821</v>
      </c>
      <c r="N55" s="10">
        <v>42522194</v>
      </c>
      <c r="O55" s="78"/>
      <c r="P55" s="78"/>
      <c r="Q55" s="60"/>
      <c r="R55" s="52"/>
      <c r="S55" s="18"/>
      <c r="T55" s="78"/>
      <c r="U55" s="78"/>
      <c r="V55" s="78"/>
      <c r="W55" s="78"/>
      <c r="X55" s="78"/>
    </row>
    <row r="56" spans="1:24" ht="12.5" x14ac:dyDescent="0.25">
      <c r="A56" s="78" t="s">
        <v>444</v>
      </c>
      <c r="B56" s="78" t="s">
        <v>310</v>
      </c>
      <c r="C56" s="78">
        <v>10</v>
      </c>
      <c r="D56" s="78">
        <v>42</v>
      </c>
      <c r="E56" s="78"/>
      <c r="F56" s="78"/>
      <c r="G56" s="81">
        <v>3083</v>
      </c>
      <c r="H56" s="10">
        <f t="shared" si="1"/>
        <v>3985.479727538112</v>
      </c>
      <c r="I56" s="87">
        <v>31611916</v>
      </c>
      <c r="J56" s="87">
        <v>7850222</v>
      </c>
      <c r="K56" s="10">
        <v>39462138</v>
      </c>
      <c r="L56" s="87">
        <v>10</v>
      </c>
      <c r="M56" s="1">
        <f>SUM(((K56/1000000)/L56))</f>
        <v>3.9462138000000002</v>
      </c>
      <c r="N56" s="10">
        <v>12287234</v>
      </c>
      <c r="O56" s="78"/>
      <c r="P56" s="78"/>
      <c r="Q56" s="60"/>
      <c r="R56" s="52"/>
      <c r="S56" s="18"/>
      <c r="T56" s="78"/>
      <c r="U56" s="78"/>
      <c r="V56" s="78"/>
      <c r="W56" s="78"/>
      <c r="X56" s="78"/>
    </row>
    <row r="57" spans="1:24" ht="12.5" x14ac:dyDescent="0.25">
      <c r="A57" s="78" t="s">
        <v>445</v>
      </c>
      <c r="B57" s="78" t="s">
        <v>331</v>
      </c>
      <c r="C57" s="78"/>
      <c r="D57" s="78"/>
      <c r="E57" s="78"/>
      <c r="F57" s="78"/>
      <c r="G57" s="81">
        <v>121</v>
      </c>
      <c r="H57" s="10">
        <f t="shared" si="1"/>
        <v>7001.090909090909</v>
      </c>
      <c r="I57" s="87">
        <v>1791780</v>
      </c>
      <c r="J57" s="87"/>
      <c r="K57" s="10"/>
      <c r="L57" s="87"/>
      <c r="M57" s="78"/>
      <c r="N57" s="10">
        <v>847132</v>
      </c>
      <c r="O57" s="78"/>
      <c r="P57" s="78"/>
      <c r="Q57" s="60"/>
      <c r="R57" s="52"/>
      <c r="S57" s="18"/>
      <c r="T57" s="78"/>
      <c r="U57" s="78"/>
      <c r="V57" s="78"/>
      <c r="W57" s="78"/>
      <c r="X57" s="78"/>
    </row>
    <row r="58" spans="1:24" ht="12.5" x14ac:dyDescent="0.25">
      <c r="A58" s="78" t="s">
        <v>446</v>
      </c>
      <c r="B58" s="78" t="s">
        <v>312</v>
      </c>
      <c r="C58" s="78"/>
      <c r="D58" s="78"/>
      <c r="E58" s="78"/>
      <c r="F58" s="78"/>
      <c r="G58" s="81">
        <v>4</v>
      </c>
      <c r="H58" s="10">
        <f t="shared" si="1"/>
        <v>20340.5</v>
      </c>
      <c r="I58" s="87">
        <v>6376145</v>
      </c>
      <c r="J58" s="87"/>
      <c r="K58" s="10"/>
      <c r="L58" s="87"/>
      <c r="M58" s="78"/>
      <c r="N58" s="10">
        <v>81362</v>
      </c>
      <c r="O58" s="78"/>
      <c r="P58" s="78"/>
      <c r="Q58" s="60"/>
      <c r="R58" s="52"/>
      <c r="S58" s="18"/>
      <c r="T58" s="78"/>
      <c r="U58" s="78"/>
      <c r="V58" s="78"/>
      <c r="W58" s="78"/>
      <c r="X58" s="78"/>
    </row>
    <row r="59" spans="1:24" ht="12.5" x14ac:dyDescent="0.25">
      <c r="A59" s="78" t="s">
        <v>447</v>
      </c>
      <c r="B59" s="78" t="s">
        <v>314</v>
      </c>
      <c r="C59" s="78"/>
      <c r="D59" s="78"/>
      <c r="E59" s="78"/>
      <c r="F59" s="78"/>
      <c r="G59" s="81">
        <v>5</v>
      </c>
      <c r="H59" s="10">
        <f t="shared" si="1"/>
        <v>7131.2</v>
      </c>
      <c r="I59" s="87">
        <v>1804139</v>
      </c>
      <c r="J59" s="87"/>
      <c r="K59" s="10"/>
      <c r="L59" s="87"/>
      <c r="M59" s="78"/>
      <c r="N59" s="10">
        <v>35656</v>
      </c>
      <c r="O59" s="78"/>
      <c r="P59" s="78"/>
      <c r="Q59" s="60"/>
      <c r="R59" s="52"/>
      <c r="S59" s="18"/>
      <c r="T59" s="78"/>
      <c r="U59" s="78"/>
      <c r="V59" s="78"/>
      <c r="W59" s="78"/>
      <c r="X59" s="78"/>
    </row>
    <row r="60" spans="1:24" ht="12.5" x14ac:dyDescent="0.25">
      <c r="A60" s="78" t="s">
        <v>448</v>
      </c>
      <c r="B60" s="78" t="s">
        <v>96</v>
      </c>
      <c r="C60" s="78">
        <v>37</v>
      </c>
      <c r="D60" s="78">
        <v>63</v>
      </c>
      <c r="E60" s="78"/>
      <c r="F60" s="78"/>
      <c r="G60" s="81">
        <v>3881</v>
      </c>
      <c r="H60" s="10">
        <f t="shared" si="1"/>
        <v>12014.75367173409</v>
      </c>
      <c r="I60" s="87">
        <v>161321843</v>
      </c>
      <c r="J60" s="87">
        <v>715922939</v>
      </c>
      <c r="K60" s="10">
        <v>877244782</v>
      </c>
      <c r="L60" s="87">
        <v>95</v>
      </c>
      <c r="M60" s="1">
        <f>SUM(((K60/1000000)/L60))</f>
        <v>9.2341555999999994</v>
      </c>
      <c r="N60" s="10">
        <v>46629259</v>
      </c>
      <c r="O60" s="78"/>
      <c r="P60" s="78"/>
      <c r="Q60" s="60"/>
      <c r="R60" s="52"/>
      <c r="S60" s="18"/>
      <c r="T60" s="78"/>
      <c r="U60" s="78"/>
      <c r="V60" s="78"/>
      <c r="W60" s="78"/>
      <c r="X60" s="78"/>
    </row>
    <row r="61" spans="1:24" ht="12.5" x14ac:dyDescent="0.25">
      <c r="A61" s="78" t="s">
        <v>449</v>
      </c>
      <c r="B61" s="78" t="s">
        <v>319</v>
      </c>
      <c r="C61" s="78"/>
      <c r="D61" s="78"/>
      <c r="E61" s="78"/>
      <c r="F61" s="78"/>
      <c r="G61" s="81">
        <v>161</v>
      </c>
      <c r="H61" s="10">
        <f t="shared" si="1"/>
        <v>7972.5776397515529</v>
      </c>
      <c r="I61" s="87">
        <v>3047539</v>
      </c>
      <c r="J61" s="87"/>
      <c r="K61" s="10"/>
      <c r="L61" s="87"/>
      <c r="M61" s="78"/>
      <c r="N61" s="10">
        <v>1283585</v>
      </c>
      <c r="O61" s="78"/>
      <c r="P61" s="78"/>
      <c r="Q61" s="60"/>
      <c r="R61" s="52"/>
      <c r="S61" s="18"/>
      <c r="T61" s="78"/>
      <c r="U61" s="78"/>
      <c r="V61" s="78"/>
      <c r="W61" s="78"/>
      <c r="X61" s="78"/>
    </row>
    <row r="62" spans="1:24" ht="12.5" x14ac:dyDescent="0.25">
      <c r="A62" s="78" t="s">
        <v>450</v>
      </c>
      <c r="B62" s="78" t="s">
        <v>303</v>
      </c>
      <c r="C62" s="78">
        <v>61</v>
      </c>
      <c r="D62" s="78">
        <v>67</v>
      </c>
      <c r="E62" s="78"/>
      <c r="F62" s="78"/>
      <c r="G62" s="81">
        <v>3352</v>
      </c>
      <c r="H62" s="10">
        <f t="shared" si="1"/>
        <v>4537.6360381861577</v>
      </c>
      <c r="I62" s="87">
        <v>80070736</v>
      </c>
      <c r="J62" s="87">
        <v>138269859</v>
      </c>
      <c r="K62" s="10">
        <v>218340595</v>
      </c>
      <c r="L62" s="87">
        <v>60</v>
      </c>
      <c r="M62" s="1">
        <f>SUM(((K62/1000000)/L62))</f>
        <v>3.6390099166666667</v>
      </c>
      <c r="N62" s="10">
        <v>15210156</v>
      </c>
      <c r="O62" s="78"/>
      <c r="P62" s="78"/>
      <c r="Q62" s="60"/>
      <c r="R62" s="52"/>
      <c r="S62" s="18"/>
      <c r="T62" s="78"/>
      <c r="U62" s="78"/>
      <c r="V62" s="78"/>
      <c r="W62" s="78"/>
      <c r="X62" s="78"/>
    </row>
    <row r="63" spans="1:24" ht="12.5" x14ac:dyDescent="0.25">
      <c r="A63" s="78" t="s">
        <v>451</v>
      </c>
      <c r="B63" s="78" t="s">
        <v>452</v>
      </c>
      <c r="C63" s="78"/>
      <c r="D63" s="78"/>
      <c r="E63" s="78"/>
      <c r="F63" s="78"/>
      <c r="G63" s="81">
        <v>254</v>
      </c>
      <c r="H63" s="10">
        <f t="shared" si="1"/>
        <v>3368.9330708661419</v>
      </c>
      <c r="I63" s="87">
        <v>4269426</v>
      </c>
      <c r="J63" s="87"/>
      <c r="K63" s="10"/>
      <c r="L63" s="87"/>
      <c r="M63" s="78"/>
      <c r="N63" s="10">
        <v>855709</v>
      </c>
      <c r="O63" s="78"/>
      <c r="P63" s="78"/>
      <c r="Q63" s="60"/>
      <c r="R63" s="52"/>
      <c r="S63" s="18"/>
      <c r="T63" s="78"/>
      <c r="U63" s="78"/>
      <c r="V63" s="78"/>
      <c r="W63" s="78"/>
      <c r="X63" s="78"/>
    </row>
    <row r="64" spans="1:24" ht="12.5" x14ac:dyDescent="0.25">
      <c r="A64" s="78" t="s">
        <v>453</v>
      </c>
      <c r="B64" s="78" t="s">
        <v>357</v>
      </c>
      <c r="C64" s="78"/>
      <c r="D64" s="78"/>
      <c r="E64" s="78"/>
      <c r="F64" s="78"/>
      <c r="G64" s="81">
        <v>2</v>
      </c>
      <c r="H64" s="10">
        <f t="shared" si="1"/>
        <v>21017.5</v>
      </c>
      <c r="I64" s="87">
        <v>2552478</v>
      </c>
      <c r="J64" s="87"/>
      <c r="K64" s="10"/>
      <c r="L64" s="87"/>
      <c r="M64" s="78"/>
      <c r="N64" s="10">
        <v>42035</v>
      </c>
      <c r="O64" s="78"/>
      <c r="P64" s="78"/>
      <c r="Q64" s="60"/>
      <c r="R64" s="52"/>
      <c r="S64" s="18"/>
      <c r="T64" s="78"/>
      <c r="U64" s="78"/>
      <c r="V64" s="78"/>
      <c r="W64" s="78"/>
      <c r="X64" s="78"/>
    </row>
    <row r="65" spans="1:24" ht="12.5" x14ac:dyDescent="0.25">
      <c r="A65" s="78" t="s">
        <v>454</v>
      </c>
      <c r="B65" s="78" t="s">
        <v>301</v>
      </c>
      <c r="C65" s="78">
        <v>51</v>
      </c>
      <c r="D65" s="78">
        <v>60</v>
      </c>
      <c r="E65" s="78"/>
      <c r="F65" s="78"/>
      <c r="G65" s="81">
        <v>3749</v>
      </c>
      <c r="H65" s="10">
        <f t="shared" si="1"/>
        <v>8050.1968524939984</v>
      </c>
      <c r="I65" s="87">
        <v>73078100</v>
      </c>
      <c r="J65" s="87">
        <v>211061000</v>
      </c>
      <c r="K65" s="10">
        <v>284139100</v>
      </c>
      <c r="L65" s="87">
        <v>250</v>
      </c>
      <c r="M65" s="1">
        <f>SUM(((K65/1000000)/L65))</f>
        <v>1.1365563999999999</v>
      </c>
      <c r="N65" s="10">
        <v>30180188</v>
      </c>
      <c r="O65" s="78"/>
      <c r="P65" s="78"/>
      <c r="Q65" s="60"/>
      <c r="R65" s="52"/>
      <c r="S65" s="18"/>
      <c r="T65" s="78"/>
      <c r="U65" s="78"/>
      <c r="V65" s="78"/>
      <c r="W65" s="78"/>
      <c r="X65" s="78"/>
    </row>
    <row r="66" spans="1:24" ht="12.5" x14ac:dyDescent="0.25">
      <c r="A66" s="78" t="s">
        <v>455</v>
      </c>
      <c r="B66" s="78" t="s">
        <v>300</v>
      </c>
      <c r="C66" s="78">
        <v>52</v>
      </c>
      <c r="D66" s="78">
        <v>60</v>
      </c>
      <c r="E66" s="78"/>
      <c r="F66" s="78"/>
      <c r="G66" s="81">
        <v>3470</v>
      </c>
      <c r="H66" s="10">
        <f t="shared" si="1"/>
        <v>7877.6262247838613</v>
      </c>
      <c r="I66" s="87">
        <v>103860290</v>
      </c>
      <c r="J66" s="87">
        <v>231400000</v>
      </c>
      <c r="K66" s="10">
        <v>335260290</v>
      </c>
      <c r="L66" s="87">
        <v>79</v>
      </c>
      <c r="M66" s="1">
        <f>SUM(((K66/1000000)/L66))</f>
        <v>4.2438011392405066</v>
      </c>
      <c r="N66" s="10">
        <v>27335363</v>
      </c>
      <c r="O66" s="78"/>
      <c r="P66" s="78"/>
      <c r="Q66" s="60"/>
      <c r="R66" s="52"/>
      <c r="S66" s="18"/>
      <c r="T66" s="78"/>
      <c r="U66" s="78"/>
      <c r="V66" s="78"/>
      <c r="W66" s="78"/>
      <c r="X66" s="78"/>
    </row>
    <row r="67" spans="1:24" ht="12.5" x14ac:dyDescent="0.25">
      <c r="A67" s="78" t="s">
        <v>456</v>
      </c>
      <c r="B67" s="78" t="s">
        <v>303</v>
      </c>
      <c r="C67" s="78">
        <v>78</v>
      </c>
      <c r="D67" s="78">
        <v>73</v>
      </c>
      <c r="E67" s="78"/>
      <c r="F67" s="78"/>
      <c r="G67" s="81">
        <v>2730</v>
      </c>
      <c r="H67" s="10">
        <f t="shared" si="1"/>
        <v>2614.7494505494506</v>
      </c>
      <c r="I67" s="87">
        <v>25326071</v>
      </c>
      <c r="J67" s="87">
        <v>7400885</v>
      </c>
      <c r="K67" s="10">
        <v>32726956</v>
      </c>
      <c r="L67" s="87">
        <v>12</v>
      </c>
      <c r="M67" s="1">
        <f>SUM(((K67/1000000)/L67))</f>
        <v>2.7272463333333334</v>
      </c>
      <c r="N67" s="10">
        <v>7138266</v>
      </c>
      <c r="O67" s="78"/>
      <c r="P67" s="78"/>
      <c r="Q67" s="60"/>
      <c r="R67" s="52"/>
      <c r="S67" s="18"/>
      <c r="T67" s="78"/>
      <c r="U67" s="78"/>
      <c r="V67" s="78"/>
      <c r="W67" s="78"/>
      <c r="X67" s="78"/>
    </row>
    <row r="68" spans="1:24" ht="12.5" x14ac:dyDescent="0.25">
      <c r="A68" s="78" t="s">
        <v>457</v>
      </c>
      <c r="B68" s="78" t="s">
        <v>254</v>
      </c>
      <c r="C68" s="78"/>
      <c r="D68" s="78"/>
      <c r="E68" s="78"/>
      <c r="F68" s="78"/>
      <c r="G68" s="81">
        <v>3</v>
      </c>
      <c r="H68" s="10">
        <f t="shared" ref="H68:H99" si="2">SUM((N68/G68))</f>
        <v>15311</v>
      </c>
      <c r="I68" s="87">
        <v>1470000</v>
      </c>
      <c r="J68" s="87"/>
      <c r="K68" s="10"/>
      <c r="L68" s="87"/>
      <c r="M68" s="78"/>
      <c r="N68" s="10">
        <v>45933</v>
      </c>
      <c r="O68" s="78"/>
      <c r="P68" s="78"/>
      <c r="Q68" s="60"/>
      <c r="R68" s="52"/>
      <c r="S68" s="18"/>
      <c r="T68" s="78"/>
      <c r="U68" s="78"/>
      <c r="V68" s="78"/>
      <c r="W68" s="78"/>
      <c r="X68" s="78"/>
    </row>
    <row r="69" spans="1:24" ht="12.5" x14ac:dyDescent="0.25">
      <c r="A69" s="78" t="s">
        <v>458</v>
      </c>
      <c r="B69" s="78" t="s">
        <v>351</v>
      </c>
      <c r="C69" s="78"/>
      <c r="D69" s="78"/>
      <c r="E69" s="78"/>
      <c r="F69" s="78"/>
      <c r="G69" s="81">
        <v>3</v>
      </c>
      <c r="H69" s="10">
        <f t="shared" si="2"/>
        <v>12633.333333333334</v>
      </c>
      <c r="I69" s="87">
        <v>1987762</v>
      </c>
      <c r="J69" s="87"/>
      <c r="K69" s="10"/>
      <c r="L69" s="87"/>
      <c r="M69" s="78"/>
      <c r="N69" s="10">
        <v>37900</v>
      </c>
      <c r="O69" s="78"/>
      <c r="P69" s="78"/>
      <c r="Q69" s="60"/>
      <c r="R69" s="52"/>
      <c r="S69" s="18"/>
      <c r="T69" s="78"/>
      <c r="U69" s="78"/>
      <c r="V69" s="78"/>
      <c r="W69" s="78"/>
      <c r="X69" s="78"/>
    </row>
    <row r="70" spans="1:24" ht="12.5" x14ac:dyDescent="0.25">
      <c r="A70" s="78" t="s">
        <v>459</v>
      </c>
      <c r="B70" s="78" t="s">
        <v>299</v>
      </c>
      <c r="C70" s="78">
        <v>75</v>
      </c>
      <c r="D70" s="78">
        <v>44</v>
      </c>
      <c r="E70" s="78"/>
      <c r="F70" s="78"/>
      <c r="G70" s="81">
        <v>2424</v>
      </c>
      <c r="H70" s="10">
        <f t="shared" si="2"/>
        <v>2810.6023102310232</v>
      </c>
      <c r="I70" s="87">
        <v>15026056</v>
      </c>
      <c r="J70" s="87">
        <v>22904409</v>
      </c>
      <c r="K70" s="10">
        <v>37930465</v>
      </c>
      <c r="L70" s="87">
        <v>15</v>
      </c>
      <c r="M70" s="1">
        <f>SUM(((K70/1000000)/L70))</f>
        <v>2.5286976666666665</v>
      </c>
      <c r="N70" s="10">
        <v>6812900</v>
      </c>
      <c r="O70" s="78"/>
      <c r="P70" s="78"/>
      <c r="Q70" s="60"/>
      <c r="R70" s="52"/>
      <c r="S70" s="18"/>
      <c r="T70" s="78"/>
      <c r="U70" s="78"/>
      <c r="V70" s="78"/>
      <c r="W70" s="78"/>
      <c r="X70" s="78"/>
    </row>
    <row r="71" spans="1:24" ht="12.5" x14ac:dyDescent="0.25">
      <c r="A71" s="78" t="s">
        <v>460</v>
      </c>
      <c r="B71" s="78" t="s">
        <v>461</v>
      </c>
      <c r="C71" s="78"/>
      <c r="D71" s="78"/>
      <c r="E71" s="78"/>
      <c r="F71" s="78"/>
      <c r="G71" s="81">
        <v>1407</v>
      </c>
      <c r="H71" s="10">
        <f t="shared" si="2"/>
        <v>1127.2167732764747</v>
      </c>
      <c r="I71" s="87">
        <v>3329674</v>
      </c>
      <c r="J71" s="87"/>
      <c r="K71" s="10"/>
      <c r="L71" s="87"/>
      <c r="M71" s="78"/>
      <c r="N71" s="10">
        <v>1585994</v>
      </c>
      <c r="O71" s="78"/>
      <c r="P71" s="78"/>
      <c r="Q71" s="60"/>
      <c r="R71" s="52"/>
      <c r="S71" s="18"/>
      <c r="T71" s="78"/>
      <c r="U71" s="78"/>
      <c r="V71" s="78"/>
      <c r="W71" s="78"/>
      <c r="X71" s="78"/>
    </row>
    <row r="72" spans="1:24" ht="12.5" x14ac:dyDescent="0.25">
      <c r="A72" s="78" t="s">
        <v>462</v>
      </c>
      <c r="B72" s="78" t="s">
        <v>299</v>
      </c>
      <c r="C72" s="78">
        <v>67</v>
      </c>
      <c r="D72" s="78">
        <v>75</v>
      </c>
      <c r="E72" s="78"/>
      <c r="F72" s="78"/>
      <c r="G72" s="81">
        <v>2888</v>
      </c>
      <c r="H72" s="10">
        <f t="shared" si="2"/>
        <v>3463.2901662049862</v>
      </c>
      <c r="I72" s="87">
        <v>37400127</v>
      </c>
      <c r="J72" s="87">
        <v>16276453</v>
      </c>
      <c r="K72" s="10">
        <v>53676580</v>
      </c>
      <c r="L72" s="87">
        <v>26</v>
      </c>
      <c r="M72" s="1">
        <f t="shared" ref="M72:M79" si="3">SUM(((K72/1000000)/L72))</f>
        <v>2.0644838461538462</v>
      </c>
      <c r="N72" s="10">
        <v>10001982</v>
      </c>
      <c r="O72" s="78"/>
      <c r="P72" s="78"/>
      <c r="Q72" s="60"/>
      <c r="R72" s="52" t="s">
        <v>87</v>
      </c>
      <c r="S72" s="18" t="s">
        <v>463</v>
      </c>
      <c r="T72" s="78"/>
      <c r="U72" s="78"/>
      <c r="V72" s="78"/>
      <c r="W72" s="78"/>
      <c r="X72" s="78"/>
    </row>
    <row r="73" spans="1:24" ht="12.5" x14ac:dyDescent="0.25">
      <c r="A73" s="78" t="s">
        <v>464</v>
      </c>
      <c r="B73" s="78" t="s">
        <v>304</v>
      </c>
      <c r="C73" s="78">
        <v>70</v>
      </c>
      <c r="D73" s="78">
        <v>79</v>
      </c>
      <c r="E73" s="78"/>
      <c r="F73" s="78"/>
      <c r="G73" s="81">
        <v>2814</v>
      </c>
      <c r="H73" s="10">
        <f t="shared" si="2"/>
        <v>9695.001776830135</v>
      </c>
      <c r="I73" s="87">
        <v>148809770</v>
      </c>
      <c r="J73" s="87">
        <v>293000000</v>
      </c>
      <c r="K73" s="10">
        <v>441809770</v>
      </c>
      <c r="L73" s="87">
        <v>61</v>
      </c>
      <c r="M73" s="1">
        <f t="shared" si="3"/>
        <v>7.2427831147540989</v>
      </c>
      <c r="N73" s="10">
        <v>27281735</v>
      </c>
      <c r="O73" s="78"/>
      <c r="P73" s="78"/>
      <c r="Q73" s="60"/>
      <c r="R73" s="52"/>
      <c r="S73" s="18"/>
      <c r="T73" s="78"/>
      <c r="U73" s="78"/>
      <c r="V73" s="78"/>
      <c r="W73" s="78"/>
      <c r="X73" s="78"/>
    </row>
    <row r="74" spans="1:24" ht="12.5" x14ac:dyDescent="0.25">
      <c r="A74" s="78" t="s">
        <v>465</v>
      </c>
      <c r="B74" s="78" t="s">
        <v>96</v>
      </c>
      <c r="C74" s="78">
        <v>87</v>
      </c>
      <c r="D74" s="78">
        <v>85</v>
      </c>
      <c r="E74" s="78"/>
      <c r="F74" s="78"/>
      <c r="G74" s="81">
        <v>2927</v>
      </c>
      <c r="H74" s="10">
        <f t="shared" si="2"/>
        <v>7670.4865049538776</v>
      </c>
      <c r="I74" s="87">
        <v>124987023</v>
      </c>
      <c r="J74" s="87">
        <v>484029542</v>
      </c>
      <c r="K74" s="10">
        <v>609016565</v>
      </c>
      <c r="L74" s="87">
        <v>120</v>
      </c>
      <c r="M74" s="1">
        <f t="shared" si="3"/>
        <v>5.0751380416666665</v>
      </c>
      <c r="N74" s="10">
        <v>22451514</v>
      </c>
      <c r="O74" s="78"/>
      <c r="P74" s="78"/>
      <c r="Q74" s="60"/>
      <c r="R74" s="52"/>
      <c r="S74" s="18"/>
      <c r="T74" s="78"/>
      <c r="U74" s="78"/>
      <c r="V74" s="78"/>
      <c r="W74" s="78"/>
      <c r="X74" s="78"/>
    </row>
    <row r="75" spans="1:24" ht="12.5" x14ac:dyDescent="0.25">
      <c r="A75" s="78" t="s">
        <v>466</v>
      </c>
      <c r="B75" s="78" t="s">
        <v>301</v>
      </c>
      <c r="C75" s="78">
        <v>90</v>
      </c>
      <c r="D75" s="78">
        <v>81</v>
      </c>
      <c r="E75" s="78"/>
      <c r="F75" s="78"/>
      <c r="G75" s="81">
        <v>11</v>
      </c>
      <c r="H75" s="10">
        <f t="shared" si="2"/>
        <v>85846.181818181823</v>
      </c>
      <c r="I75" s="87">
        <v>182207973</v>
      </c>
      <c r="J75" s="87">
        <v>93085477</v>
      </c>
      <c r="K75" s="10">
        <v>275293450</v>
      </c>
      <c r="L75" s="87">
        <v>65</v>
      </c>
      <c r="M75" s="1">
        <f t="shared" si="3"/>
        <v>4.2352838461538465</v>
      </c>
      <c r="N75" s="10">
        <v>944308</v>
      </c>
      <c r="O75" s="78"/>
      <c r="P75" s="78"/>
      <c r="Q75" s="60"/>
      <c r="R75" s="52"/>
      <c r="S75" s="18"/>
      <c r="T75" s="78"/>
      <c r="U75" s="78"/>
      <c r="V75" s="78"/>
      <c r="W75" s="78"/>
      <c r="X75" s="78"/>
    </row>
    <row r="76" spans="1:24" ht="12.5" x14ac:dyDescent="0.25">
      <c r="A76" s="78" t="s">
        <v>467</v>
      </c>
      <c r="B76" s="78" t="s">
        <v>306</v>
      </c>
      <c r="C76" s="78">
        <v>93</v>
      </c>
      <c r="D76" s="78">
        <v>82</v>
      </c>
      <c r="E76" s="78"/>
      <c r="F76" s="78"/>
      <c r="G76" s="81">
        <v>2992</v>
      </c>
      <c r="H76" s="10">
        <f t="shared" si="2"/>
        <v>6952.3803475935829</v>
      </c>
      <c r="I76" s="87">
        <v>66486205</v>
      </c>
      <c r="J76" s="87">
        <v>110020614</v>
      </c>
      <c r="K76" s="10">
        <v>176506819</v>
      </c>
      <c r="L76" s="87">
        <v>30</v>
      </c>
      <c r="M76" s="1">
        <f t="shared" si="3"/>
        <v>5.8835606333333335</v>
      </c>
      <c r="N76" s="10">
        <v>20801522</v>
      </c>
      <c r="O76" s="78"/>
      <c r="P76" s="78"/>
      <c r="Q76" s="60"/>
      <c r="R76" s="52"/>
      <c r="S76" s="18"/>
      <c r="T76" s="78"/>
      <c r="U76" s="78"/>
      <c r="V76" s="78"/>
      <c r="W76" s="78"/>
      <c r="X76" s="78"/>
    </row>
    <row r="77" spans="1:24" ht="23" x14ac:dyDescent="0.25">
      <c r="A77" s="78" t="s">
        <v>468</v>
      </c>
      <c r="B77" s="78" t="s">
        <v>469</v>
      </c>
      <c r="C77" s="78">
        <v>79</v>
      </c>
      <c r="D77" s="78">
        <v>73</v>
      </c>
      <c r="E77" s="78"/>
      <c r="F77" s="78"/>
      <c r="G77" s="81">
        <v>4258</v>
      </c>
      <c r="H77" s="10">
        <f t="shared" si="2"/>
        <v>14165.509159229685</v>
      </c>
      <c r="I77" s="87">
        <v>216391482</v>
      </c>
      <c r="J77" s="87" t="s">
        <v>470</v>
      </c>
      <c r="K77" s="10" t="s">
        <v>471</v>
      </c>
      <c r="L77" s="87">
        <v>145</v>
      </c>
      <c r="M77" s="1">
        <f t="shared" si="3"/>
        <v>5.1511811999999999</v>
      </c>
      <c r="N77" s="10">
        <v>60316738</v>
      </c>
      <c r="O77" s="78"/>
      <c r="P77" s="78"/>
      <c r="Q77" s="60"/>
      <c r="R77" s="52"/>
      <c r="S77" s="18"/>
      <c r="T77" s="78"/>
      <c r="U77" s="78"/>
      <c r="V77" s="78"/>
      <c r="W77" s="78"/>
      <c r="X77" s="78"/>
    </row>
    <row r="78" spans="1:24" ht="12.5" x14ac:dyDescent="0.25">
      <c r="A78" s="78" t="s">
        <v>472</v>
      </c>
      <c r="B78" s="78" t="s">
        <v>300</v>
      </c>
      <c r="C78" s="78">
        <v>80</v>
      </c>
      <c r="D78" s="78">
        <v>61</v>
      </c>
      <c r="E78" s="78"/>
      <c r="F78" s="78"/>
      <c r="G78" s="81">
        <v>2930</v>
      </c>
      <c r="H78" s="10">
        <f t="shared" si="2"/>
        <v>13353.982935153583</v>
      </c>
      <c r="I78" s="87">
        <v>113721571</v>
      </c>
      <c r="J78" s="87">
        <v>53500000</v>
      </c>
      <c r="K78" s="10">
        <v>167221571</v>
      </c>
      <c r="L78" s="87">
        <v>7</v>
      </c>
      <c r="M78" s="1">
        <f t="shared" si="3"/>
        <v>23.88879585714286</v>
      </c>
      <c r="N78" s="10">
        <v>39127170</v>
      </c>
      <c r="O78" s="78"/>
      <c r="P78" s="78"/>
      <c r="Q78" s="60"/>
      <c r="R78" s="52"/>
      <c r="S78" s="18"/>
      <c r="T78" s="78"/>
      <c r="U78" s="78"/>
      <c r="V78" s="78"/>
      <c r="W78" s="78"/>
      <c r="X78" s="78"/>
    </row>
    <row r="79" spans="1:24" ht="12.5" x14ac:dyDescent="0.25">
      <c r="A79" s="78" t="s">
        <v>473</v>
      </c>
      <c r="B79" s="78" t="s">
        <v>307</v>
      </c>
      <c r="C79" s="78">
        <v>32</v>
      </c>
      <c r="D79" s="78">
        <v>52</v>
      </c>
      <c r="E79" s="78"/>
      <c r="F79" s="78"/>
      <c r="G79" s="81">
        <v>2998</v>
      </c>
      <c r="H79" s="10">
        <f t="shared" si="2"/>
        <v>2669.0900600400269</v>
      </c>
      <c r="I79" s="87">
        <v>18620000</v>
      </c>
      <c r="J79" s="87">
        <v>27601189</v>
      </c>
      <c r="K79" s="10">
        <v>46221189</v>
      </c>
      <c r="L79" s="87">
        <v>42</v>
      </c>
      <c r="M79" s="1">
        <f t="shared" si="3"/>
        <v>1.1005045</v>
      </c>
      <c r="N79" s="10">
        <v>8001932</v>
      </c>
      <c r="O79" s="78"/>
      <c r="P79" s="78"/>
      <c r="Q79" s="60"/>
      <c r="R79" s="52"/>
      <c r="S79" s="18"/>
      <c r="T79" s="78"/>
      <c r="U79" s="78"/>
      <c r="V79" s="78"/>
      <c r="W79" s="78"/>
      <c r="X79" s="78"/>
    </row>
    <row r="80" spans="1:24" ht="12.5" x14ac:dyDescent="0.25">
      <c r="A80" s="78" t="s">
        <v>474</v>
      </c>
      <c r="B80" s="78" t="s">
        <v>357</v>
      </c>
      <c r="C80" s="78"/>
      <c r="D80" s="78"/>
      <c r="E80" s="78"/>
      <c r="F80" s="78"/>
      <c r="G80" s="81">
        <v>42</v>
      </c>
      <c r="H80" s="10">
        <f t="shared" si="2"/>
        <v>6238.1904761904761</v>
      </c>
      <c r="I80" s="87">
        <v>1413480</v>
      </c>
      <c r="J80" s="87"/>
      <c r="K80" s="10"/>
      <c r="L80" s="87"/>
      <c r="M80" s="78"/>
      <c r="N80" s="10">
        <v>262004</v>
      </c>
      <c r="O80" s="78"/>
      <c r="P80" s="78"/>
      <c r="Q80" s="60"/>
      <c r="R80" s="52"/>
      <c r="S80" s="18"/>
      <c r="T80" s="78"/>
      <c r="U80" s="78"/>
      <c r="V80" s="78"/>
      <c r="W80" s="78"/>
      <c r="X80" s="78"/>
    </row>
    <row r="81" spans="1:24" ht="12.5" x14ac:dyDescent="0.25">
      <c r="A81" s="78" t="s">
        <v>475</v>
      </c>
      <c r="B81" s="78" t="s">
        <v>301</v>
      </c>
      <c r="C81" s="78">
        <v>92</v>
      </c>
      <c r="D81" s="78">
        <v>91</v>
      </c>
      <c r="E81" s="78"/>
      <c r="F81" s="78"/>
      <c r="G81" s="81">
        <v>4349</v>
      </c>
      <c r="H81" s="10">
        <f t="shared" si="2"/>
        <v>47698.024373419175</v>
      </c>
      <c r="I81" s="87">
        <v>623357910</v>
      </c>
      <c r="J81" s="87">
        <v>895237000</v>
      </c>
      <c r="K81" s="10">
        <v>1518594910</v>
      </c>
      <c r="L81" s="87">
        <v>220</v>
      </c>
      <c r="M81" s="1">
        <f>SUM(((K81/1000000)/L81))</f>
        <v>6.9027041363636368</v>
      </c>
      <c r="N81" s="10">
        <v>207438708</v>
      </c>
      <c r="O81" s="78"/>
      <c r="P81" s="78"/>
      <c r="Q81" s="60"/>
      <c r="R81" s="52"/>
      <c r="S81" s="18"/>
      <c r="T81" s="78"/>
      <c r="U81" s="78"/>
      <c r="V81" s="78"/>
      <c r="W81" s="78"/>
      <c r="X81" s="78"/>
    </row>
    <row r="82" spans="1:24" ht="12.5" x14ac:dyDescent="0.25">
      <c r="A82" s="78" t="s">
        <v>476</v>
      </c>
      <c r="B82" s="78" t="s">
        <v>78</v>
      </c>
      <c r="C82" s="78">
        <v>70</v>
      </c>
      <c r="D82" s="78">
        <v>71</v>
      </c>
      <c r="E82" s="78"/>
      <c r="F82" s="78"/>
      <c r="G82" s="81">
        <v>4248</v>
      </c>
      <c r="H82" s="10">
        <f t="shared" si="2"/>
        <v>12851.407485875707</v>
      </c>
      <c r="I82" s="87">
        <v>179020854</v>
      </c>
      <c r="J82" s="87">
        <v>445005922</v>
      </c>
      <c r="K82" s="10">
        <v>624026776</v>
      </c>
      <c r="L82" s="87">
        <v>225</v>
      </c>
      <c r="M82" s="1">
        <f>SUM(((K82/1000000)/L82))</f>
        <v>2.773452337777778</v>
      </c>
      <c r="N82" s="10">
        <v>54592779</v>
      </c>
      <c r="O82" s="78"/>
      <c r="P82" s="78"/>
      <c r="Q82" s="60"/>
      <c r="R82" s="52"/>
      <c r="S82" s="18"/>
      <c r="T82" s="78"/>
      <c r="U82" s="78"/>
      <c r="V82" s="78"/>
      <c r="W82" s="78"/>
      <c r="X82" s="78"/>
    </row>
    <row r="83" spans="1:24" ht="12.5" x14ac:dyDescent="0.25">
      <c r="A83" s="78" t="s">
        <v>477</v>
      </c>
      <c r="B83" s="78" t="s">
        <v>310</v>
      </c>
      <c r="C83" s="78">
        <v>49</v>
      </c>
      <c r="D83" s="78">
        <v>45</v>
      </c>
      <c r="E83" s="78"/>
      <c r="F83" s="78"/>
      <c r="G83" s="81">
        <v>3603</v>
      </c>
      <c r="H83" s="10">
        <f t="shared" si="2"/>
        <v>5032.4965306688873</v>
      </c>
      <c r="I83" s="87">
        <v>64935167</v>
      </c>
      <c r="J83" s="87">
        <v>101235755</v>
      </c>
      <c r="K83" s="10">
        <v>166170922</v>
      </c>
      <c r="L83" s="87">
        <v>85</v>
      </c>
      <c r="M83" s="1">
        <f>SUM(((K83/1000000)/L83))</f>
        <v>1.9549520235294116</v>
      </c>
      <c r="N83" s="10">
        <v>18132085</v>
      </c>
      <c r="O83" s="78"/>
      <c r="P83" s="78"/>
      <c r="Q83" s="60"/>
      <c r="R83" s="52"/>
      <c r="S83" s="18"/>
      <c r="T83" s="78"/>
      <c r="U83" s="78"/>
      <c r="V83" s="78"/>
      <c r="W83" s="78"/>
      <c r="X83" s="78"/>
    </row>
    <row r="84" spans="1:24" ht="12.5" x14ac:dyDescent="0.25">
      <c r="A84" s="78" t="s">
        <v>478</v>
      </c>
      <c r="B84" s="78" t="s">
        <v>479</v>
      </c>
      <c r="C84" s="78"/>
      <c r="D84" s="78"/>
      <c r="E84" s="78"/>
      <c r="F84" s="78"/>
      <c r="G84" s="81">
        <v>19</v>
      </c>
      <c r="H84" s="10">
        <f t="shared" si="2"/>
        <v>5904.7368421052633</v>
      </c>
      <c r="I84" s="87">
        <v>2009517</v>
      </c>
      <c r="J84" s="87"/>
      <c r="K84" s="10"/>
      <c r="L84" s="87"/>
      <c r="M84" s="78"/>
      <c r="N84" s="10">
        <v>112190</v>
      </c>
      <c r="O84" s="78"/>
      <c r="P84" s="78"/>
      <c r="Q84" s="60"/>
      <c r="R84" s="52"/>
      <c r="S84" s="18"/>
      <c r="T84" s="78"/>
      <c r="U84" s="78"/>
      <c r="V84" s="78"/>
      <c r="W84" s="78"/>
      <c r="X84" s="78"/>
    </row>
    <row r="85" spans="1:24" ht="12.5" x14ac:dyDescent="0.25">
      <c r="A85" s="78" t="s">
        <v>480</v>
      </c>
      <c r="B85" s="78" t="s">
        <v>312</v>
      </c>
      <c r="C85" s="78">
        <v>94</v>
      </c>
      <c r="D85" s="78">
        <v>86</v>
      </c>
      <c r="E85" s="78"/>
      <c r="F85" s="78"/>
      <c r="G85" s="81">
        <v>4</v>
      </c>
      <c r="H85" s="10">
        <f t="shared" si="2"/>
        <v>130749</v>
      </c>
      <c r="I85" s="87">
        <v>45512466</v>
      </c>
      <c r="J85" s="87">
        <v>22750700</v>
      </c>
      <c r="K85" s="10">
        <v>22750700</v>
      </c>
      <c r="L85" s="87">
        <v>16</v>
      </c>
      <c r="M85" s="1">
        <f>SUM(((K85/1000000)/L85))</f>
        <v>1.4219187499999999</v>
      </c>
      <c r="N85" s="10">
        <v>522996</v>
      </c>
      <c r="O85" s="78"/>
      <c r="P85" s="78"/>
      <c r="Q85" s="60"/>
      <c r="R85" s="52"/>
      <c r="S85" s="18"/>
      <c r="T85" s="78"/>
      <c r="U85" s="78"/>
      <c r="V85" s="78"/>
      <c r="W85" s="78"/>
      <c r="X85" s="78"/>
    </row>
    <row r="86" spans="1:24" ht="12.5" x14ac:dyDescent="0.25">
      <c r="A86" s="78" t="s">
        <v>481</v>
      </c>
      <c r="B86" s="78" t="s">
        <v>433</v>
      </c>
      <c r="C86" s="78"/>
      <c r="D86" s="78"/>
      <c r="E86" s="78"/>
      <c r="F86" s="78"/>
      <c r="G86" s="81">
        <v>800</v>
      </c>
      <c r="H86" s="10">
        <f t="shared" si="2"/>
        <v>1479.62625</v>
      </c>
      <c r="I86" s="87">
        <v>3377618</v>
      </c>
      <c r="J86" s="87"/>
      <c r="K86" s="10"/>
      <c r="L86" s="87"/>
      <c r="M86" s="78"/>
      <c r="N86" s="10">
        <v>1183701</v>
      </c>
      <c r="O86" s="78"/>
      <c r="P86" s="78"/>
      <c r="Q86" s="60"/>
      <c r="R86" s="52"/>
      <c r="S86" s="18"/>
      <c r="T86" s="78"/>
      <c r="U86" s="78"/>
      <c r="V86" s="78"/>
      <c r="W86" s="78"/>
      <c r="X86" s="78"/>
    </row>
    <row r="87" spans="1:24" ht="12.5" x14ac:dyDescent="0.25">
      <c r="A87" s="78" t="s">
        <v>482</v>
      </c>
      <c r="B87" s="78" t="s">
        <v>327</v>
      </c>
      <c r="C87" s="78"/>
      <c r="D87" s="78"/>
      <c r="E87" s="78"/>
      <c r="F87" s="78"/>
      <c r="G87" s="81">
        <v>390</v>
      </c>
      <c r="H87" s="10">
        <f t="shared" si="2"/>
        <v>4351.6153846153848</v>
      </c>
      <c r="I87" s="87">
        <v>5157886</v>
      </c>
      <c r="J87" s="87"/>
      <c r="K87" s="10"/>
      <c r="L87" s="87"/>
      <c r="M87" s="78"/>
      <c r="N87" s="10">
        <v>1697130</v>
      </c>
      <c r="O87" s="78"/>
      <c r="P87" s="78"/>
      <c r="Q87" s="60"/>
      <c r="R87" s="52"/>
      <c r="S87" s="18"/>
      <c r="T87" s="78"/>
      <c r="U87" s="78"/>
      <c r="V87" s="78"/>
      <c r="W87" s="78"/>
      <c r="X87" s="78"/>
    </row>
    <row r="88" spans="1:24" ht="12.5" x14ac:dyDescent="0.25">
      <c r="A88" s="78" t="s">
        <v>483</v>
      </c>
      <c r="B88" s="78" t="s">
        <v>303</v>
      </c>
      <c r="C88" s="78">
        <v>24</v>
      </c>
      <c r="D88" s="78">
        <v>36</v>
      </c>
      <c r="E88" s="78"/>
      <c r="F88" s="78"/>
      <c r="G88" s="81">
        <v>3412</v>
      </c>
      <c r="H88" s="10">
        <f t="shared" si="2"/>
        <v>8500.5468933177017</v>
      </c>
      <c r="I88" s="87">
        <v>53921300</v>
      </c>
      <c r="J88" s="87">
        <v>88917657</v>
      </c>
      <c r="K88" s="10">
        <v>142838957</v>
      </c>
      <c r="L88" s="87">
        <v>5</v>
      </c>
      <c r="M88" s="1">
        <f t="shared" ref="M88:M93" si="4">SUM(((K88/1000000)/L88))</f>
        <v>28.567791399999997</v>
      </c>
      <c r="N88" s="10">
        <v>29003866</v>
      </c>
      <c r="O88" s="78"/>
      <c r="P88" s="78"/>
      <c r="Q88" s="60"/>
      <c r="R88" s="52"/>
      <c r="S88" s="18"/>
      <c r="T88" s="78"/>
      <c r="U88" s="78"/>
      <c r="V88" s="78"/>
      <c r="W88" s="78"/>
      <c r="X88" s="78"/>
    </row>
    <row r="89" spans="1:24" ht="12.5" x14ac:dyDescent="0.25">
      <c r="A89" s="78" t="s">
        <v>484</v>
      </c>
      <c r="B89" s="78" t="s">
        <v>312</v>
      </c>
      <c r="C89" s="78">
        <v>87</v>
      </c>
      <c r="D89" s="78">
        <v>72</v>
      </c>
      <c r="E89" s="78"/>
      <c r="F89" s="78"/>
      <c r="G89" s="81">
        <v>3429</v>
      </c>
      <c r="H89" s="10">
        <f t="shared" si="2"/>
        <v>4108.2093904928552</v>
      </c>
      <c r="I89" s="87">
        <v>56003051</v>
      </c>
      <c r="J89" s="87">
        <v>51136348</v>
      </c>
      <c r="K89" s="10">
        <v>107139399</v>
      </c>
      <c r="L89" s="87">
        <v>60</v>
      </c>
      <c r="M89" s="1">
        <f t="shared" si="4"/>
        <v>1.78565665</v>
      </c>
      <c r="N89" s="10">
        <v>14087050</v>
      </c>
      <c r="O89" s="78"/>
      <c r="P89" s="78"/>
      <c r="Q89" s="60"/>
      <c r="R89" s="52"/>
      <c r="S89" s="18"/>
      <c r="T89" s="78"/>
      <c r="U89" s="78"/>
      <c r="V89" s="78"/>
      <c r="W89" s="78"/>
      <c r="X89" s="78"/>
    </row>
    <row r="90" spans="1:24" ht="12.5" x14ac:dyDescent="0.25">
      <c r="A90" s="78" t="s">
        <v>485</v>
      </c>
      <c r="B90" s="78" t="s">
        <v>96</v>
      </c>
      <c r="C90" s="78">
        <v>18</v>
      </c>
      <c r="D90" s="78">
        <v>61</v>
      </c>
      <c r="E90" s="78"/>
      <c r="F90" s="78"/>
      <c r="G90" s="81">
        <v>3367</v>
      </c>
      <c r="H90" s="10">
        <f t="shared" si="2"/>
        <v>4322.5580635580636</v>
      </c>
      <c r="I90" s="87">
        <v>77267296</v>
      </c>
      <c r="J90" s="87">
        <v>42504936</v>
      </c>
      <c r="K90" s="10">
        <v>119772232</v>
      </c>
      <c r="L90" s="87">
        <v>25</v>
      </c>
      <c r="M90" s="1">
        <f t="shared" si="4"/>
        <v>4.79088928</v>
      </c>
      <c r="N90" s="10">
        <v>14554053</v>
      </c>
      <c r="O90" s="78"/>
      <c r="P90" s="78"/>
      <c r="Q90" s="60"/>
      <c r="R90" s="52"/>
      <c r="S90" s="18"/>
      <c r="T90" s="78"/>
      <c r="U90" s="78"/>
      <c r="V90" s="78"/>
      <c r="W90" s="78"/>
      <c r="X90" s="78"/>
    </row>
    <row r="91" spans="1:24" ht="12.5" x14ac:dyDescent="0.25">
      <c r="A91" s="78" t="s">
        <v>486</v>
      </c>
      <c r="B91" s="78" t="s">
        <v>304</v>
      </c>
      <c r="C91" s="78">
        <v>81</v>
      </c>
      <c r="D91" s="78">
        <v>83</v>
      </c>
      <c r="E91" s="78"/>
      <c r="F91" s="78"/>
      <c r="G91" s="81">
        <v>335</v>
      </c>
      <c r="H91" s="10">
        <f t="shared" si="2"/>
        <v>15371.441791044776</v>
      </c>
      <c r="I91" s="87">
        <v>65001093</v>
      </c>
      <c r="J91" s="87">
        <v>48040982</v>
      </c>
      <c r="K91" s="10">
        <v>113042075</v>
      </c>
      <c r="L91" s="87">
        <v>17</v>
      </c>
      <c r="M91" s="1">
        <f t="shared" si="4"/>
        <v>6.6495338235294117</v>
      </c>
      <c r="N91" s="10">
        <v>5149433</v>
      </c>
      <c r="O91" s="78"/>
      <c r="P91" s="78"/>
      <c r="Q91" s="60"/>
      <c r="R91" s="52"/>
      <c r="S91" s="18"/>
      <c r="T91" s="78"/>
      <c r="U91" s="78"/>
      <c r="V91" s="78"/>
      <c r="W91" s="78"/>
      <c r="X91" s="78"/>
    </row>
    <row r="92" spans="1:24" ht="12.5" x14ac:dyDescent="0.25">
      <c r="A92" s="78" t="s">
        <v>487</v>
      </c>
      <c r="B92" s="78" t="s">
        <v>78</v>
      </c>
      <c r="C92" s="78">
        <v>76</v>
      </c>
      <c r="D92" s="78">
        <v>60</v>
      </c>
      <c r="E92" s="78"/>
      <c r="F92" s="78"/>
      <c r="G92" s="81">
        <v>2255</v>
      </c>
      <c r="H92" s="10">
        <f t="shared" si="2"/>
        <v>2674.1303769401329</v>
      </c>
      <c r="I92" s="87">
        <v>20275446</v>
      </c>
      <c r="J92" s="87">
        <v>10808153</v>
      </c>
      <c r="K92" s="10">
        <v>31083599</v>
      </c>
      <c r="L92" s="87">
        <v>35</v>
      </c>
      <c r="M92" s="1">
        <f t="shared" si="4"/>
        <v>0.88810282857142853</v>
      </c>
      <c r="N92" s="10">
        <v>6030164</v>
      </c>
      <c r="O92" s="78"/>
      <c r="P92" s="78"/>
      <c r="Q92" s="60"/>
      <c r="R92" s="52"/>
      <c r="S92" s="18"/>
      <c r="T92" s="78"/>
      <c r="U92" s="78"/>
      <c r="V92" s="78"/>
      <c r="W92" s="78"/>
      <c r="X92" s="78"/>
    </row>
    <row r="93" spans="1:24" ht="12.5" x14ac:dyDescent="0.25">
      <c r="A93" s="78" t="s">
        <v>488</v>
      </c>
      <c r="B93" s="78" t="s">
        <v>96</v>
      </c>
      <c r="C93" s="78">
        <v>74</v>
      </c>
      <c r="D93" s="78">
        <v>69</v>
      </c>
      <c r="E93" s="78"/>
      <c r="F93" s="78"/>
      <c r="G93" s="81">
        <v>3396</v>
      </c>
      <c r="H93" s="10">
        <f t="shared" si="2"/>
        <v>15032.420789163722</v>
      </c>
      <c r="I93" s="87">
        <v>126477084</v>
      </c>
      <c r="J93" s="87">
        <v>276877385</v>
      </c>
      <c r="K93" s="10">
        <v>403354469</v>
      </c>
      <c r="L93" s="87">
        <v>130</v>
      </c>
      <c r="M93" s="1">
        <f t="shared" si="4"/>
        <v>3.1027266846153845</v>
      </c>
      <c r="N93" s="10">
        <v>51050101</v>
      </c>
      <c r="O93" s="78"/>
      <c r="P93" s="78"/>
      <c r="Q93" s="60"/>
      <c r="R93" s="52"/>
      <c r="S93" s="18"/>
      <c r="T93" s="78"/>
      <c r="U93" s="78"/>
      <c r="V93" s="78"/>
      <c r="W93" s="78"/>
      <c r="X93" s="78"/>
    </row>
    <row r="94" spans="1:24" ht="12.5" x14ac:dyDescent="0.25">
      <c r="A94" s="78" t="s">
        <v>489</v>
      </c>
      <c r="B94" s="78" t="s">
        <v>312</v>
      </c>
      <c r="C94" s="78"/>
      <c r="D94" s="78"/>
      <c r="E94" s="78"/>
      <c r="F94" s="78"/>
      <c r="G94" s="81">
        <v>25</v>
      </c>
      <c r="H94" s="10">
        <f t="shared" si="2"/>
        <v>6956.6</v>
      </c>
      <c r="I94" s="87">
        <v>7597898</v>
      </c>
      <c r="J94" s="87"/>
      <c r="K94" s="10"/>
      <c r="L94" s="87"/>
      <c r="M94" s="78"/>
      <c r="N94" s="10">
        <v>173915</v>
      </c>
      <c r="O94" s="78"/>
      <c r="P94" s="78"/>
      <c r="Q94" s="60"/>
      <c r="R94" s="52"/>
      <c r="S94" s="18"/>
      <c r="T94" s="78"/>
      <c r="U94" s="78"/>
      <c r="V94" s="78"/>
      <c r="W94" s="78"/>
      <c r="X94" s="78"/>
    </row>
    <row r="95" spans="1:24" ht="12.5" x14ac:dyDescent="0.25">
      <c r="A95" s="78" t="s">
        <v>490</v>
      </c>
      <c r="B95" s="78" t="s">
        <v>303</v>
      </c>
      <c r="C95" s="78"/>
      <c r="D95" s="78"/>
      <c r="E95" s="78"/>
      <c r="F95" s="78"/>
      <c r="G95" s="81">
        <v>267</v>
      </c>
      <c r="H95" s="10">
        <f t="shared" si="2"/>
        <v>6268.6554307116103</v>
      </c>
      <c r="I95" s="87">
        <v>3125613</v>
      </c>
      <c r="J95" s="87"/>
      <c r="K95" s="10"/>
      <c r="L95" s="87"/>
      <c r="M95" s="78"/>
      <c r="N95" s="10">
        <v>1673731</v>
      </c>
      <c r="O95" s="78"/>
      <c r="P95" s="78"/>
      <c r="Q95" s="60"/>
      <c r="R95" s="52"/>
      <c r="S95" s="18"/>
      <c r="T95" s="78"/>
      <c r="U95" s="78"/>
      <c r="V95" s="78"/>
      <c r="W95" s="78"/>
      <c r="X95" s="78"/>
    </row>
    <row r="96" spans="1:24" ht="12.5" x14ac:dyDescent="0.25">
      <c r="A96" s="78" t="s">
        <v>491</v>
      </c>
      <c r="B96" s="78" t="s">
        <v>308</v>
      </c>
      <c r="C96" s="78">
        <v>12</v>
      </c>
      <c r="D96" s="78">
        <v>52</v>
      </c>
      <c r="E96" s="78"/>
      <c r="F96" s="78"/>
      <c r="G96" s="81">
        <v>2724</v>
      </c>
      <c r="H96" s="10">
        <f t="shared" si="2"/>
        <v>5241.0675477239356</v>
      </c>
      <c r="I96" s="87">
        <v>44806783</v>
      </c>
      <c r="J96" s="87" t="s">
        <v>102</v>
      </c>
      <c r="K96" s="10">
        <v>44806783</v>
      </c>
      <c r="L96" s="87">
        <v>65</v>
      </c>
      <c r="M96" s="1">
        <f>SUM(((K96/1000000)/L96))</f>
        <v>0.68933512307692313</v>
      </c>
      <c r="N96" s="10">
        <v>14276668</v>
      </c>
      <c r="O96" s="78"/>
      <c r="P96" s="78"/>
      <c r="Q96" s="60"/>
      <c r="R96" s="52"/>
      <c r="S96" s="18"/>
      <c r="T96" s="78"/>
      <c r="U96" s="78"/>
      <c r="V96" s="78"/>
      <c r="W96" s="78"/>
      <c r="X96" s="78"/>
    </row>
    <row r="97" spans="1:24" ht="12.5" x14ac:dyDescent="0.25">
      <c r="A97" s="78" t="s">
        <v>492</v>
      </c>
      <c r="B97" s="78" t="s">
        <v>96</v>
      </c>
      <c r="C97" s="78">
        <v>40</v>
      </c>
      <c r="D97" s="78">
        <v>58</v>
      </c>
      <c r="E97" s="78"/>
      <c r="F97" s="78"/>
      <c r="G97" s="81">
        <v>2512</v>
      </c>
      <c r="H97" s="10">
        <f t="shared" si="2"/>
        <v>7476.9721337579622</v>
      </c>
      <c r="I97" s="87">
        <v>49876377</v>
      </c>
      <c r="J97" s="87">
        <v>489000</v>
      </c>
      <c r="K97" s="10">
        <v>50365377</v>
      </c>
      <c r="L97" s="87">
        <v>58</v>
      </c>
      <c r="M97" s="1">
        <f>SUM(((K97/1000000)/L97))</f>
        <v>0.86836856896551728</v>
      </c>
      <c r="N97" s="10">
        <v>18782154</v>
      </c>
      <c r="O97" s="78"/>
      <c r="P97" s="78"/>
      <c r="Q97" s="60"/>
      <c r="R97" s="52"/>
      <c r="S97" s="18"/>
      <c r="T97" s="78"/>
      <c r="U97" s="78"/>
      <c r="V97" s="78"/>
      <c r="W97" s="78"/>
      <c r="X97" s="78"/>
    </row>
    <row r="98" spans="1:24" ht="12.5" x14ac:dyDescent="0.25">
      <c r="A98" s="78" t="s">
        <v>493</v>
      </c>
      <c r="B98" s="78" t="s">
        <v>309</v>
      </c>
      <c r="C98" s="78">
        <v>31</v>
      </c>
      <c r="D98" s="78">
        <v>51</v>
      </c>
      <c r="E98" s="78"/>
      <c r="F98" s="78"/>
      <c r="G98" s="81">
        <v>3012</v>
      </c>
      <c r="H98" s="10">
        <f t="shared" si="2"/>
        <v>6989.4511952191233</v>
      </c>
      <c r="I98" s="87">
        <v>42345531</v>
      </c>
      <c r="J98" s="87">
        <v>197813724</v>
      </c>
      <c r="K98" s="10">
        <v>240159255</v>
      </c>
      <c r="L98" s="87">
        <v>65</v>
      </c>
      <c r="M98" s="1">
        <f>SUM(((K98/1000000)/L98))</f>
        <v>3.6947577692307694</v>
      </c>
      <c r="N98" s="10">
        <v>21052227</v>
      </c>
      <c r="O98" s="78"/>
      <c r="P98" s="78"/>
      <c r="Q98" s="60"/>
      <c r="R98" s="52"/>
      <c r="S98" s="18"/>
      <c r="T98" s="78"/>
      <c r="U98" s="78"/>
      <c r="V98" s="78"/>
      <c r="W98" s="78"/>
      <c r="X98" s="78"/>
    </row>
    <row r="99" spans="1:24" ht="12.5" x14ac:dyDescent="0.25">
      <c r="A99" s="78" t="s">
        <v>494</v>
      </c>
      <c r="B99" s="78" t="s">
        <v>469</v>
      </c>
      <c r="C99" s="78">
        <v>74</v>
      </c>
      <c r="D99" s="78">
        <v>81</v>
      </c>
      <c r="E99" s="78"/>
      <c r="F99" s="78"/>
      <c r="G99" s="81">
        <v>3653</v>
      </c>
      <c r="H99" s="10">
        <f t="shared" si="2"/>
        <v>6507.9290993703808</v>
      </c>
      <c r="I99" s="87">
        <v>103412758</v>
      </c>
      <c r="J99" s="87">
        <v>203528912</v>
      </c>
      <c r="K99" s="10">
        <v>306941670</v>
      </c>
      <c r="L99" s="87">
        <v>145</v>
      </c>
      <c r="M99" s="1">
        <f>SUM(((K99/1000000)/L99))</f>
        <v>2.1168391034482759</v>
      </c>
      <c r="N99" s="10">
        <v>23773465</v>
      </c>
      <c r="O99" s="78"/>
      <c r="P99" s="78"/>
      <c r="Q99" s="60"/>
      <c r="R99" s="52"/>
      <c r="S99" s="18"/>
      <c r="T99" s="78"/>
      <c r="U99" s="78"/>
      <c r="V99" s="78"/>
      <c r="W99" s="78"/>
      <c r="X99" s="78"/>
    </row>
    <row r="100" spans="1:24" ht="12.5" x14ac:dyDescent="0.25">
      <c r="A100" s="78" t="s">
        <v>495</v>
      </c>
      <c r="B100" s="78" t="s">
        <v>327</v>
      </c>
      <c r="C100" s="78"/>
      <c r="D100" s="78"/>
      <c r="E100" s="78"/>
      <c r="F100" s="78"/>
      <c r="G100" s="81">
        <v>2</v>
      </c>
      <c r="H100" s="10">
        <f t="shared" ref="H100:H131" si="5">SUM((N100/G100))</f>
        <v>17769.5</v>
      </c>
      <c r="I100" s="87">
        <v>3325038</v>
      </c>
      <c r="J100" s="87"/>
      <c r="K100" s="10"/>
      <c r="L100" s="87"/>
      <c r="M100" s="78"/>
      <c r="N100" s="10">
        <v>35539</v>
      </c>
      <c r="O100" s="78"/>
      <c r="P100" s="78"/>
      <c r="Q100" s="60"/>
      <c r="R100" s="52"/>
      <c r="S100" s="18"/>
      <c r="T100" s="78"/>
      <c r="U100" s="78"/>
      <c r="V100" s="78"/>
      <c r="W100" s="78"/>
      <c r="X100" s="78"/>
    </row>
    <row r="101" spans="1:24" ht="12.5" x14ac:dyDescent="0.25">
      <c r="A101" s="78" t="s">
        <v>496</v>
      </c>
      <c r="B101" s="78" t="s">
        <v>302</v>
      </c>
      <c r="C101" s="78">
        <v>41</v>
      </c>
      <c r="D101" s="78">
        <v>55</v>
      </c>
      <c r="E101" s="78"/>
      <c r="F101" s="78"/>
      <c r="G101" s="81">
        <v>3470</v>
      </c>
      <c r="H101" s="10">
        <f t="shared" si="5"/>
        <v>4160.5962536023053</v>
      </c>
      <c r="I101" s="87">
        <v>38518613</v>
      </c>
      <c r="J101" s="87">
        <v>20900000</v>
      </c>
      <c r="K101" s="10">
        <v>59418613</v>
      </c>
      <c r="L101" s="87">
        <v>75</v>
      </c>
      <c r="M101" s="1">
        <f>SUM(((K101/1000000)/L101))</f>
        <v>0.79224817333333331</v>
      </c>
      <c r="N101" s="10">
        <v>14437269</v>
      </c>
      <c r="O101" s="78"/>
      <c r="P101" s="78"/>
      <c r="Q101" s="60"/>
      <c r="R101" s="52"/>
      <c r="S101" s="18"/>
      <c r="T101" s="78"/>
      <c r="U101" s="78"/>
      <c r="V101" s="78"/>
      <c r="W101" s="78"/>
      <c r="X101" s="78"/>
    </row>
    <row r="102" spans="1:24" ht="12.5" x14ac:dyDescent="0.25">
      <c r="A102" s="78" t="s">
        <v>497</v>
      </c>
      <c r="B102" s="78" t="s">
        <v>316</v>
      </c>
      <c r="C102" s="78"/>
      <c r="D102" s="78"/>
      <c r="E102" s="78"/>
      <c r="F102" s="78"/>
      <c r="G102" s="81">
        <v>13</v>
      </c>
      <c r="H102" s="10">
        <f t="shared" si="5"/>
        <v>10832.461538461539</v>
      </c>
      <c r="I102" s="87">
        <v>2540106</v>
      </c>
      <c r="J102" s="87"/>
      <c r="K102" s="10"/>
      <c r="L102" s="87"/>
      <c r="M102" s="78"/>
      <c r="N102" s="10">
        <v>140822</v>
      </c>
      <c r="O102" s="78"/>
      <c r="P102" s="78"/>
      <c r="Q102" s="60"/>
      <c r="R102" s="52"/>
      <c r="S102" s="18"/>
      <c r="T102" s="78"/>
      <c r="U102" s="78"/>
      <c r="V102" s="78"/>
      <c r="W102" s="78"/>
      <c r="X102" s="78"/>
    </row>
    <row r="103" spans="1:24" ht="12.5" x14ac:dyDescent="0.25">
      <c r="A103" s="78" t="s">
        <v>498</v>
      </c>
      <c r="B103" s="78" t="s">
        <v>314</v>
      </c>
      <c r="C103" s="78"/>
      <c r="D103" s="78"/>
      <c r="E103" s="78"/>
      <c r="F103" s="78"/>
      <c r="G103" s="81">
        <v>2</v>
      </c>
      <c r="H103" s="10">
        <f t="shared" si="5"/>
        <v>13577</v>
      </c>
      <c r="I103" s="87">
        <v>2062027</v>
      </c>
      <c r="J103" s="87"/>
      <c r="K103" s="10"/>
      <c r="L103" s="87"/>
      <c r="M103" s="78"/>
      <c r="N103" s="10">
        <v>27154</v>
      </c>
      <c r="O103" s="78"/>
      <c r="P103" s="78"/>
      <c r="Q103" s="60"/>
      <c r="R103" s="52"/>
      <c r="S103" s="18"/>
      <c r="T103" s="78"/>
      <c r="U103" s="78"/>
      <c r="V103" s="78"/>
      <c r="W103" s="78"/>
      <c r="X103" s="78"/>
    </row>
    <row r="104" spans="1:24" ht="12.5" x14ac:dyDescent="0.25">
      <c r="A104" s="78" t="s">
        <v>499</v>
      </c>
      <c r="B104" s="78" t="s">
        <v>305</v>
      </c>
      <c r="C104" s="78">
        <v>57</v>
      </c>
      <c r="D104" s="78">
        <v>60</v>
      </c>
      <c r="E104" s="78"/>
      <c r="F104" s="78"/>
      <c r="G104" s="81">
        <v>2266</v>
      </c>
      <c r="H104" s="10">
        <f t="shared" si="5"/>
        <v>3483.0269196822596</v>
      </c>
      <c r="I104" s="87">
        <v>17142080</v>
      </c>
      <c r="J104" s="87">
        <v>23204106</v>
      </c>
      <c r="K104" s="10">
        <v>40346186</v>
      </c>
      <c r="L104" s="87">
        <v>30</v>
      </c>
      <c r="M104" s="1">
        <f>SUM(((K104/1000000)/L104))</f>
        <v>1.3448728666666667</v>
      </c>
      <c r="N104" s="10">
        <v>7892539</v>
      </c>
      <c r="O104" s="78"/>
      <c r="P104" s="78"/>
      <c r="Q104" s="60"/>
      <c r="R104" s="52" t="s">
        <v>87</v>
      </c>
      <c r="S104" s="18" t="s">
        <v>500</v>
      </c>
      <c r="T104" s="78"/>
      <c r="U104" s="78"/>
      <c r="V104" s="78"/>
      <c r="W104" s="78"/>
      <c r="X104" s="78"/>
    </row>
    <row r="105" spans="1:24" ht="12.5" x14ac:dyDescent="0.25">
      <c r="A105" s="78" t="s">
        <v>501</v>
      </c>
      <c r="B105" s="78" t="s">
        <v>304</v>
      </c>
      <c r="C105" s="78">
        <v>53</v>
      </c>
      <c r="D105" s="78">
        <v>64</v>
      </c>
      <c r="E105" s="78"/>
      <c r="F105" s="78"/>
      <c r="G105" s="81">
        <v>3119</v>
      </c>
      <c r="H105" s="10">
        <f t="shared" si="5"/>
        <v>12880</v>
      </c>
      <c r="I105" s="87">
        <v>126373434</v>
      </c>
      <c r="J105" s="87">
        <v>81702771</v>
      </c>
      <c r="K105" s="10">
        <v>208076205</v>
      </c>
      <c r="L105" s="87">
        <v>85</v>
      </c>
      <c r="M105" s="1">
        <f>SUM(((K105/1000000)/L105))</f>
        <v>2.4479553529411762</v>
      </c>
      <c r="N105" s="10">
        <v>40172720</v>
      </c>
      <c r="O105" s="78"/>
      <c r="P105" s="78"/>
      <c r="Q105" s="60"/>
      <c r="R105" s="52"/>
      <c r="S105" s="18"/>
      <c r="T105" s="78"/>
      <c r="U105" s="78"/>
      <c r="V105" s="78"/>
      <c r="W105" s="78"/>
      <c r="X105" s="78"/>
    </row>
    <row r="106" spans="1:24" ht="12.5" x14ac:dyDescent="0.25">
      <c r="A106" s="78" t="s">
        <v>502</v>
      </c>
      <c r="B106" s="78" t="s">
        <v>308</v>
      </c>
      <c r="C106" s="78"/>
      <c r="D106" s="78"/>
      <c r="E106" s="78"/>
      <c r="F106" s="78"/>
      <c r="G106" s="81">
        <v>9</v>
      </c>
      <c r="H106" s="10">
        <f t="shared" si="5"/>
        <v>10862.444444444445</v>
      </c>
      <c r="I106" s="87">
        <v>4010957</v>
      </c>
      <c r="J106" s="87"/>
      <c r="K106" s="10"/>
      <c r="L106" s="87"/>
      <c r="M106" s="78"/>
      <c r="N106" s="10">
        <v>97762</v>
      </c>
      <c r="O106" s="78"/>
      <c r="P106" s="78"/>
      <c r="Q106" s="60"/>
      <c r="R106" s="52"/>
      <c r="S106" s="18"/>
      <c r="T106" s="78"/>
      <c r="U106" s="78"/>
      <c r="V106" s="78"/>
      <c r="W106" s="78"/>
      <c r="X106" s="78"/>
    </row>
    <row r="107" spans="1:24" ht="12.5" x14ac:dyDescent="0.25">
      <c r="A107" s="78" t="s">
        <v>503</v>
      </c>
      <c r="B107" s="78" t="s">
        <v>75</v>
      </c>
      <c r="C107" s="78">
        <v>67</v>
      </c>
      <c r="D107" s="78">
        <v>64</v>
      </c>
      <c r="E107" s="78"/>
      <c r="F107" s="78"/>
      <c r="G107" s="81">
        <v>18</v>
      </c>
      <c r="H107" s="10">
        <f t="shared" si="5"/>
        <v>12549.666666666666</v>
      </c>
      <c r="I107" s="87">
        <v>9047981</v>
      </c>
      <c r="J107" s="87">
        <v>25516670</v>
      </c>
      <c r="K107" s="10">
        <v>34564651</v>
      </c>
      <c r="L107" s="87">
        <v>14.5</v>
      </c>
      <c r="M107" s="1">
        <f>SUM(((K107/1000000)/L107))</f>
        <v>2.3837690344827585</v>
      </c>
      <c r="N107" s="10">
        <v>225894</v>
      </c>
      <c r="O107" s="78"/>
      <c r="P107" s="78"/>
      <c r="Q107" s="60"/>
      <c r="R107" s="52" t="s">
        <v>504</v>
      </c>
      <c r="S107" s="18" t="s">
        <v>505</v>
      </c>
      <c r="T107" s="78"/>
      <c r="U107" s="78"/>
      <c r="V107" s="78"/>
      <c r="W107" s="78"/>
      <c r="X107" s="78"/>
    </row>
    <row r="108" spans="1:24" ht="12.5" x14ac:dyDescent="0.25">
      <c r="A108" s="78" t="s">
        <v>506</v>
      </c>
      <c r="B108" s="78" t="s">
        <v>507</v>
      </c>
      <c r="C108" s="78"/>
      <c r="D108" s="78"/>
      <c r="E108" s="78"/>
      <c r="F108" s="78"/>
      <c r="G108" s="81">
        <v>2</v>
      </c>
      <c r="H108" s="10">
        <f t="shared" si="5"/>
        <v>38111</v>
      </c>
      <c r="I108" s="87">
        <v>2672413</v>
      </c>
      <c r="J108" s="87"/>
      <c r="K108" s="10"/>
      <c r="L108" s="87"/>
      <c r="M108" s="78"/>
      <c r="N108" s="10">
        <v>76222</v>
      </c>
      <c r="O108" s="78"/>
      <c r="P108" s="78"/>
      <c r="Q108" s="60"/>
      <c r="R108" s="52"/>
      <c r="S108" s="18"/>
      <c r="T108" s="78"/>
      <c r="U108" s="78"/>
      <c r="V108" s="78"/>
      <c r="W108" s="78"/>
      <c r="X108" s="78"/>
    </row>
    <row r="109" spans="1:24" ht="12.5" x14ac:dyDescent="0.25">
      <c r="A109" s="78" t="s">
        <v>508</v>
      </c>
      <c r="B109" s="78" t="s">
        <v>304</v>
      </c>
      <c r="C109" s="78">
        <v>51</v>
      </c>
      <c r="D109" s="78">
        <v>55</v>
      </c>
      <c r="E109" s="78"/>
      <c r="F109" s="78"/>
      <c r="G109" s="81">
        <v>2628</v>
      </c>
      <c r="H109" s="10">
        <f t="shared" si="5"/>
        <v>6094.7146118721457</v>
      </c>
      <c r="I109" s="87">
        <v>47382068</v>
      </c>
      <c r="J109" s="87">
        <v>35584084</v>
      </c>
      <c r="K109" s="10">
        <v>82966152</v>
      </c>
      <c r="L109" s="87">
        <v>45</v>
      </c>
      <c r="M109" s="1">
        <f>SUM(((K109/1000000)/L109))</f>
        <v>1.8436922666666666</v>
      </c>
      <c r="N109" s="10">
        <v>16016910</v>
      </c>
      <c r="O109" s="78"/>
      <c r="P109" s="78"/>
      <c r="Q109" s="60"/>
      <c r="R109" s="52"/>
      <c r="S109" s="18"/>
      <c r="T109" s="78"/>
      <c r="U109" s="78"/>
      <c r="V109" s="78"/>
      <c r="W109" s="78"/>
      <c r="X109" s="78"/>
    </row>
    <row r="110" spans="1:24" ht="12.5" x14ac:dyDescent="0.25">
      <c r="A110" s="78" t="s">
        <v>509</v>
      </c>
      <c r="B110" s="78" t="s">
        <v>314</v>
      </c>
      <c r="C110" s="78"/>
      <c r="D110" s="78"/>
      <c r="E110" s="78"/>
      <c r="F110" s="78"/>
      <c r="G110" s="81">
        <v>3</v>
      </c>
      <c r="H110" s="10">
        <f t="shared" si="5"/>
        <v>9153</v>
      </c>
      <c r="I110" s="87">
        <v>3696196</v>
      </c>
      <c r="J110" s="87"/>
      <c r="K110" s="10"/>
      <c r="L110" s="87"/>
      <c r="M110" s="78"/>
      <c r="N110" s="10">
        <v>27459</v>
      </c>
      <c r="O110" s="78"/>
      <c r="P110" s="78"/>
      <c r="Q110" s="60"/>
      <c r="R110" s="52"/>
      <c r="S110" s="18"/>
      <c r="T110" s="78"/>
      <c r="U110" s="78"/>
      <c r="V110" s="78"/>
      <c r="W110" s="78"/>
      <c r="X110" s="78"/>
    </row>
    <row r="111" spans="1:24" ht="23" x14ac:dyDescent="0.25">
      <c r="A111" s="78" t="s">
        <v>510</v>
      </c>
      <c r="B111" s="78" t="s">
        <v>312</v>
      </c>
      <c r="C111" s="78"/>
      <c r="D111" s="78"/>
      <c r="E111" s="78"/>
      <c r="F111" s="78"/>
      <c r="G111" s="81">
        <v>1625</v>
      </c>
      <c r="H111" s="10">
        <f t="shared" si="5"/>
        <v>2352.4941538461539</v>
      </c>
      <c r="I111" s="87">
        <v>7078738</v>
      </c>
      <c r="J111" s="87"/>
      <c r="K111" s="10"/>
      <c r="L111" s="87"/>
      <c r="M111" s="78"/>
      <c r="N111" s="10">
        <v>3822803</v>
      </c>
      <c r="O111" s="78"/>
      <c r="P111" s="78"/>
      <c r="Q111" s="60"/>
      <c r="R111" s="52"/>
      <c r="S111" s="18"/>
      <c r="T111" s="78"/>
      <c r="U111" s="78"/>
      <c r="V111" s="78"/>
      <c r="W111" s="78"/>
      <c r="X111" s="78"/>
    </row>
    <row r="112" spans="1:24" ht="12.5" x14ac:dyDescent="0.25">
      <c r="A112" s="78" t="s">
        <v>511</v>
      </c>
      <c r="B112" s="78" t="s">
        <v>75</v>
      </c>
      <c r="C112" s="78">
        <v>83</v>
      </c>
      <c r="D112" s="78">
        <v>71</v>
      </c>
      <c r="E112" s="78"/>
      <c r="F112" s="78"/>
      <c r="G112" s="81">
        <v>1480</v>
      </c>
      <c r="H112" s="10">
        <f t="shared" si="5"/>
        <v>2820.8885135135133</v>
      </c>
      <c r="I112" s="87">
        <v>15024049</v>
      </c>
      <c r="J112" s="87">
        <v>4398212</v>
      </c>
      <c r="K112" s="10">
        <v>19422261</v>
      </c>
      <c r="L112" s="87">
        <v>15</v>
      </c>
      <c r="M112" s="1">
        <f>SUM(((K112/1000000)/L112))</f>
        <v>1.2948173999999999</v>
      </c>
      <c r="N112" s="10">
        <v>4174915</v>
      </c>
      <c r="O112" s="78"/>
      <c r="P112" s="78"/>
      <c r="Q112" s="60"/>
      <c r="R112" s="52"/>
      <c r="S112" s="18"/>
      <c r="T112" s="78"/>
      <c r="U112" s="78"/>
      <c r="V112" s="78"/>
      <c r="W112" s="78"/>
      <c r="X112" s="78"/>
    </row>
    <row r="113" spans="1:24" ht="12.5" x14ac:dyDescent="0.25">
      <c r="A113" s="78" t="s">
        <v>512</v>
      </c>
      <c r="B113" s="78" t="s">
        <v>299</v>
      </c>
      <c r="C113" s="78">
        <v>92</v>
      </c>
      <c r="D113" s="78">
        <v>86</v>
      </c>
      <c r="E113" s="78"/>
      <c r="F113" s="78"/>
      <c r="G113" s="81">
        <v>16</v>
      </c>
      <c r="H113" s="10">
        <f t="shared" si="5"/>
        <v>27687.6875</v>
      </c>
      <c r="I113" s="87">
        <v>132092958</v>
      </c>
      <c r="J113" s="87">
        <v>104319495</v>
      </c>
      <c r="K113" s="10">
        <v>236412453</v>
      </c>
      <c r="L113" s="87">
        <v>21</v>
      </c>
      <c r="M113" s="1">
        <f>SUM(((K113/1000000)/L113))</f>
        <v>11.257735857142857</v>
      </c>
      <c r="N113" s="10">
        <v>443003</v>
      </c>
      <c r="O113" s="78"/>
      <c r="P113" s="78"/>
      <c r="Q113" s="60"/>
      <c r="R113" s="52"/>
      <c r="S113" s="18"/>
      <c r="T113" s="78"/>
      <c r="U113" s="78"/>
      <c r="V113" s="78"/>
      <c r="W113" s="78"/>
      <c r="X113" s="78"/>
    </row>
    <row r="114" spans="1:24" ht="23" x14ac:dyDescent="0.25">
      <c r="A114" s="78" t="s">
        <v>513</v>
      </c>
      <c r="B114" s="78" t="s">
        <v>300</v>
      </c>
      <c r="C114" s="78"/>
      <c r="D114" s="78"/>
      <c r="E114" s="78"/>
      <c r="F114" s="78"/>
      <c r="G114" s="81">
        <v>561</v>
      </c>
      <c r="H114" s="10">
        <f t="shared" si="5"/>
        <v>1046.7219251336899</v>
      </c>
      <c r="I114" s="87">
        <v>1608925</v>
      </c>
      <c r="J114" s="87"/>
      <c r="K114" s="10"/>
      <c r="L114" s="87"/>
      <c r="M114" s="78"/>
      <c r="N114" s="10">
        <v>587211</v>
      </c>
      <c r="O114" s="78"/>
      <c r="P114" s="78"/>
      <c r="Q114" s="60"/>
      <c r="R114" s="52"/>
      <c r="S114" s="18"/>
      <c r="T114" s="78"/>
      <c r="U114" s="78"/>
      <c r="V114" s="78"/>
      <c r="W114" s="78"/>
      <c r="X114" s="78"/>
    </row>
    <row r="115" spans="1:24" ht="12.5" x14ac:dyDescent="0.25">
      <c r="A115" s="78" t="s">
        <v>514</v>
      </c>
      <c r="B115" s="78" t="s">
        <v>307</v>
      </c>
      <c r="C115" s="78">
        <v>63</v>
      </c>
      <c r="D115" s="78">
        <v>61</v>
      </c>
      <c r="E115" s="78"/>
      <c r="F115" s="78"/>
      <c r="G115" s="81">
        <v>2527</v>
      </c>
      <c r="H115" s="10">
        <f t="shared" si="5"/>
        <v>7126.09180846854</v>
      </c>
      <c r="I115" s="87">
        <v>48086903</v>
      </c>
      <c r="J115" s="87">
        <v>29625536</v>
      </c>
      <c r="K115" s="10">
        <v>77712439</v>
      </c>
      <c r="L115" s="87">
        <v>3</v>
      </c>
      <c r="M115" s="1">
        <f>SUM(((K115/1000000)/L115))</f>
        <v>25.904146333333333</v>
      </c>
      <c r="N115" s="10">
        <v>18007634</v>
      </c>
      <c r="O115" s="78"/>
      <c r="P115" s="78"/>
      <c r="Q115" s="60"/>
      <c r="R115" s="52"/>
      <c r="S115" s="18"/>
      <c r="T115" s="78"/>
      <c r="U115" s="78"/>
      <c r="V115" s="78"/>
      <c r="W115" s="78"/>
      <c r="X115" s="78"/>
    </row>
    <row r="116" spans="1:24" ht="12.5" x14ac:dyDescent="0.25">
      <c r="A116" s="78" t="s">
        <v>515</v>
      </c>
      <c r="B116" s="78" t="s">
        <v>78</v>
      </c>
      <c r="C116" s="78">
        <v>92</v>
      </c>
      <c r="D116" s="78">
        <v>86</v>
      </c>
      <c r="E116" s="78"/>
      <c r="F116" s="78"/>
      <c r="G116" s="81">
        <v>3505</v>
      </c>
      <c r="H116" s="10">
        <f t="shared" si="5"/>
        <v>25211.04536376605</v>
      </c>
      <c r="I116" s="87">
        <v>304360277</v>
      </c>
      <c r="J116" s="87">
        <v>804200736</v>
      </c>
      <c r="K116" s="10">
        <v>1108561013</v>
      </c>
      <c r="L116" s="87">
        <v>200</v>
      </c>
      <c r="M116" s="1">
        <f>SUM(((K116/1000000)/L116))</f>
        <v>5.5428050649999996</v>
      </c>
      <c r="N116" s="10">
        <v>88364714</v>
      </c>
      <c r="O116" s="78"/>
      <c r="P116" s="78"/>
      <c r="Q116" s="60"/>
      <c r="R116" s="52"/>
      <c r="S116" s="18"/>
      <c r="T116" s="78"/>
      <c r="U116" s="78"/>
      <c r="V116" s="78"/>
      <c r="W116" s="78"/>
      <c r="X116" s="78"/>
    </row>
    <row r="117" spans="1:24" ht="12.5" x14ac:dyDescent="0.25">
      <c r="A117" s="78" t="s">
        <v>516</v>
      </c>
      <c r="B117" s="78" t="s">
        <v>254</v>
      </c>
      <c r="C117" s="78"/>
      <c r="D117" s="78"/>
      <c r="E117" s="78"/>
      <c r="F117" s="78"/>
      <c r="G117" s="81">
        <v>1</v>
      </c>
      <c r="H117" s="10">
        <f t="shared" si="5"/>
        <v>68801</v>
      </c>
      <c r="I117" s="87">
        <v>2266067</v>
      </c>
      <c r="J117" s="87"/>
      <c r="K117" s="10"/>
      <c r="L117" s="87"/>
      <c r="M117" s="78"/>
      <c r="N117" s="10">
        <v>68801</v>
      </c>
      <c r="O117" s="78"/>
      <c r="P117" s="78"/>
      <c r="Q117" s="60"/>
      <c r="R117" s="52"/>
      <c r="S117" s="18"/>
      <c r="T117" s="78"/>
      <c r="U117" s="78"/>
      <c r="V117" s="78"/>
      <c r="W117" s="78"/>
      <c r="X117" s="78"/>
    </row>
    <row r="118" spans="1:24" ht="12.5" x14ac:dyDescent="0.25">
      <c r="A118" s="78" t="s">
        <v>517</v>
      </c>
      <c r="B118" s="78" t="s">
        <v>304</v>
      </c>
      <c r="C118" s="78">
        <v>48</v>
      </c>
      <c r="D118" s="78">
        <v>52</v>
      </c>
      <c r="E118" s="78"/>
      <c r="F118" s="78"/>
      <c r="G118" s="81">
        <v>3773</v>
      </c>
      <c r="H118" s="10">
        <f t="shared" si="5"/>
        <v>14900</v>
      </c>
      <c r="I118" s="87">
        <v>155332381</v>
      </c>
      <c r="J118" s="87">
        <v>241260448</v>
      </c>
      <c r="K118" s="10">
        <v>396592829</v>
      </c>
      <c r="L118" s="87">
        <v>170</v>
      </c>
      <c r="M118" s="1">
        <f>SUM(((K118/1000000)/L118))</f>
        <v>2.332898994117647</v>
      </c>
      <c r="N118" s="10">
        <v>56217700</v>
      </c>
      <c r="O118" s="78"/>
      <c r="P118" s="78"/>
      <c r="Q118" s="60"/>
      <c r="R118" s="52"/>
      <c r="S118" s="18"/>
      <c r="T118" s="78"/>
      <c r="U118" s="78"/>
      <c r="V118" s="78"/>
      <c r="W118" s="78"/>
      <c r="X118" s="78"/>
    </row>
    <row r="119" spans="1:24" ht="12.5" x14ac:dyDescent="0.25">
      <c r="A119" s="78" t="s">
        <v>518</v>
      </c>
      <c r="B119" s="78" t="s">
        <v>306</v>
      </c>
      <c r="C119" s="78">
        <v>57</v>
      </c>
      <c r="D119" s="78">
        <v>65</v>
      </c>
      <c r="E119" s="78"/>
      <c r="F119" s="78"/>
      <c r="G119" s="81">
        <v>2244</v>
      </c>
      <c r="H119" s="10">
        <f t="shared" si="5"/>
        <v>5188.6550802139036</v>
      </c>
      <c r="I119" s="87">
        <v>24397469</v>
      </c>
      <c r="J119" s="87">
        <v>240000</v>
      </c>
      <c r="K119" s="10">
        <v>24637469</v>
      </c>
      <c r="L119" s="87">
        <v>14</v>
      </c>
      <c r="M119" s="1">
        <f>SUM(((K119/1000000)/L119))</f>
        <v>1.7598192142857143</v>
      </c>
      <c r="N119" s="10">
        <v>11643342</v>
      </c>
      <c r="O119" s="78"/>
      <c r="P119" s="78"/>
      <c r="Q119" s="60"/>
      <c r="R119" s="52"/>
      <c r="S119" s="18"/>
      <c r="T119" s="78"/>
      <c r="U119" s="78"/>
      <c r="V119" s="78"/>
      <c r="W119" s="78"/>
      <c r="X119" s="78"/>
    </row>
    <row r="120" spans="1:24" ht="12.5" x14ac:dyDescent="0.25">
      <c r="A120" s="78" t="s">
        <v>519</v>
      </c>
      <c r="B120" s="78" t="s">
        <v>307</v>
      </c>
      <c r="C120" s="78">
        <v>42</v>
      </c>
      <c r="D120" s="78">
        <v>69</v>
      </c>
      <c r="E120" s="78"/>
      <c r="F120" s="78"/>
      <c r="G120" s="81">
        <v>2567</v>
      </c>
      <c r="H120" s="10">
        <f t="shared" si="5"/>
        <v>4570.2017919750679</v>
      </c>
      <c r="I120" s="87">
        <v>35074677</v>
      </c>
      <c r="J120" s="87">
        <v>105396069</v>
      </c>
      <c r="K120" s="10">
        <v>140470746</v>
      </c>
      <c r="L120" s="87">
        <v>33</v>
      </c>
      <c r="M120" s="1">
        <f>SUM(((K120/1000000)/L120))</f>
        <v>4.2566892727272725</v>
      </c>
      <c r="N120" s="10">
        <v>11731708</v>
      </c>
      <c r="O120" s="78"/>
      <c r="P120" s="78"/>
      <c r="Q120" s="60"/>
      <c r="R120" s="52"/>
      <c r="S120" s="18"/>
      <c r="T120" s="78"/>
      <c r="U120" s="78"/>
      <c r="V120" s="78"/>
      <c r="W120" s="78"/>
      <c r="X120" s="78"/>
    </row>
    <row r="121" spans="1:24" ht="12.5" x14ac:dyDescent="0.25">
      <c r="A121" s="78" t="s">
        <v>520</v>
      </c>
      <c r="B121" s="78" t="s">
        <v>96</v>
      </c>
      <c r="C121" s="78">
        <v>21</v>
      </c>
      <c r="D121" s="78">
        <v>54</v>
      </c>
      <c r="E121" s="78"/>
      <c r="F121" s="78"/>
      <c r="G121" s="81">
        <v>3661</v>
      </c>
      <c r="H121" s="10">
        <f t="shared" si="5"/>
        <v>13524.930073750342</v>
      </c>
      <c r="I121" s="87">
        <v>139854287</v>
      </c>
      <c r="J121" s="87">
        <v>236287019</v>
      </c>
      <c r="K121" s="10">
        <v>376141306</v>
      </c>
      <c r="L121" s="87">
        <v>45</v>
      </c>
      <c r="M121" s="1">
        <f>SUM(((K121/1000000)/L121))</f>
        <v>8.3586956888888881</v>
      </c>
      <c r="N121" s="10">
        <v>49514769</v>
      </c>
      <c r="O121" s="78"/>
      <c r="P121" s="78"/>
      <c r="Q121" s="60"/>
      <c r="R121" s="52"/>
      <c r="S121" s="18"/>
      <c r="T121" s="78"/>
      <c r="U121" s="78"/>
      <c r="V121" s="78"/>
      <c r="W121" s="78"/>
      <c r="X121" s="78"/>
    </row>
    <row r="122" spans="1:24" ht="12.5" x14ac:dyDescent="0.25">
      <c r="A122" s="78" t="s">
        <v>521</v>
      </c>
      <c r="B122" s="78" t="s">
        <v>342</v>
      </c>
      <c r="C122" s="78"/>
      <c r="D122" s="78"/>
      <c r="E122" s="78"/>
      <c r="F122" s="78"/>
      <c r="G122" s="81">
        <v>172</v>
      </c>
      <c r="H122" s="10">
        <f t="shared" si="5"/>
        <v>9527.3604651162786</v>
      </c>
      <c r="I122" s="87">
        <v>2871956</v>
      </c>
      <c r="J122" s="87"/>
      <c r="K122" s="10"/>
      <c r="L122" s="87"/>
      <c r="M122" s="78"/>
      <c r="N122" s="10">
        <v>1638706</v>
      </c>
      <c r="O122" s="78"/>
      <c r="P122" s="78"/>
      <c r="Q122" s="60"/>
      <c r="R122" s="52"/>
      <c r="S122" s="18"/>
      <c r="T122" s="78"/>
      <c r="U122" s="78"/>
      <c r="V122" s="78"/>
      <c r="W122" s="78"/>
      <c r="X122" s="78"/>
    </row>
    <row r="123" spans="1:24" ht="12.5" x14ac:dyDescent="0.25">
      <c r="A123" s="78" t="s">
        <v>522</v>
      </c>
      <c r="B123" s="78" t="s">
        <v>304</v>
      </c>
      <c r="C123" s="78">
        <v>68</v>
      </c>
      <c r="D123" s="78">
        <v>74</v>
      </c>
      <c r="E123" s="78"/>
      <c r="F123" s="78"/>
      <c r="G123" s="81">
        <v>3239</v>
      </c>
      <c r="H123" s="10">
        <f t="shared" si="5"/>
        <v>16800.001543686321</v>
      </c>
      <c r="I123" s="87">
        <v>218815487</v>
      </c>
      <c r="J123" s="87">
        <v>330552828</v>
      </c>
      <c r="K123" s="10" t="s">
        <v>523</v>
      </c>
      <c r="L123" s="87">
        <v>50</v>
      </c>
      <c r="M123" s="1">
        <f>SUM(((K123/1000000)/L123))</f>
        <v>10.987366300000001</v>
      </c>
      <c r="N123" s="10">
        <v>54415205</v>
      </c>
      <c r="O123" s="78"/>
      <c r="P123" s="78"/>
      <c r="Q123" s="60"/>
      <c r="R123" s="52"/>
      <c r="S123" s="18"/>
      <c r="T123" s="78"/>
      <c r="U123" s="78"/>
      <c r="V123" s="78"/>
      <c r="W123" s="78"/>
      <c r="X123" s="78"/>
    </row>
    <row r="124" spans="1:24" ht="12.5" x14ac:dyDescent="0.25">
      <c r="A124" s="78" t="s">
        <v>524</v>
      </c>
      <c r="B124" s="78" t="s">
        <v>78</v>
      </c>
      <c r="C124" s="78">
        <v>20</v>
      </c>
      <c r="D124" s="78">
        <v>53</v>
      </c>
      <c r="E124" s="78"/>
      <c r="F124" s="78"/>
      <c r="G124" s="81">
        <v>3030</v>
      </c>
      <c r="H124" s="10">
        <f t="shared" si="5"/>
        <v>4440.1696369636966</v>
      </c>
      <c r="I124" s="87">
        <v>36931089</v>
      </c>
      <c r="J124" s="87">
        <v>20788004</v>
      </c>
      <c r="K124" s="10">
        <v>57719093</v>
      </c>
      <c r="L124" s="87">
        <v>70</v>
      </c>
      <c r="M124" s="1">
        <f>SUM(((K124/1000000)/L124))</f>
        <v>0.82455847142857142</v>
      </c>
      <c r="N124" s="10">
        <v>13453714</v>
      </c>
      <c r="O124" s="78"/>
      <c r="P124" s="78"/>
      <c r="Q124" s="60"/>
      <c r="R124" s="52"/>
      <c r="S124" s="18"/>
      <c r="T124" s="78"/>
      <c r="U124" s="78"/>
      <c r="V124" s="78"/>
      <c r="W124" s="78"/>
      <c r="X124" s="78"/>
    </row>
    <row r="125" spans="1:24" ht="12.5" x14ac:dyDescent="0.25">
      <c r="A125" s="78" t="s">
        <v>525</v>
      </c>
      <c r="B125" s="78" t="s">
        <v>78</v>
      </c>
      <c r="C125" s="78">
        <v>73</v>
      </c>
      <c r="D125" s="78">
        <v>77</v>
      </c>
      <c r="E125" s="78"/>
      <c r="F125" s="78"/>
      <c r="G125" s="81">
        <v>4318</v>
      </c>
      <c r="H125" s="10">
        <f t="shared" si="5"/>
        <v>14359.584993052338</v>
      </c>
      <c r="I125" s="87">
        <v>262030663</v>
      </c>
      <c r="J125" s="87">
        <v>490185894</v>
      </c>
      <c r="K125" s="10">
        <v>752216557</v>
      </c>
      <c r="L125" s="87">
        <v>230</v>
      </c>
      <c r="M125" s="1">
        <f>SUM(((K125/1000000)/L125))</f>
        <v>3.2705067695652175</v>
      </c>
      <c r="N125" s="10">
        <v>62004688</v>
      </c>
      <c r="O125" s="78"/>
      <c r="P125" s="78"/>
      <c r="Q125" s="60"/>
      <c r="R125" s="52"/>
      <c r="S125" s="18"/>
      <c r="T125" s="78"/>
      <c r="U125" s="78"/>
      <c r="V125" s="78"/>
      <c r="W125" s="78"/>
      <c r="X125" s="78"/>
    </row>
    <row r="126" spans="1:24" ht="12.5" x14ac:dyDescent="0.25">
      <c r="A126" s="78" t="s">
        <v>526</v>
      </c>
      <c r="B126" s="78" t="s">
        <v>300</v>
      </c>
      <c r="C126" s="78"/>
      <c r="D126" s="78"/>
      <c r="E126" s="78"/>
      <c r="F126" s="78"/>
      <c r="G126" s="81">
        <v>810</v>
      </c>
      <c r="H126" s="10">
        <f t="shared" si="5"/>
        <v>3508.0098765432099</v>
      </c>
      <c r="I126" s="87">
        <v>4936819</v>
      </c>
      <c r="J126" s="87"/>
      <c r="K126" s="10"/>
      <c r="L126" s="87"/>
      <c r="M126" s="78"/>
      <c r="N126" s="10">
        <v>2841488</v>
      </c>
      <c r="O126" s="78"/>
      <c r="P126" s="78"/>
      <c r="Q126" s="60"/>
      <c r="R126" s="52"/>
      <c r="S126" s="18"/>
      <c r="T126" s="78"/>
      <c r="U126" s="78"/>
      <c r="V126" s="78"/>
      <c r="W126" s="78"/>
      <c r="X126" s="78"/>
    </row>
    <row r="127" spans="1:24" ht="12.5" x14ac:dyDescent="0.25">
      <c r="A127" s="78" t="s">
        <v>527</v>
      </c>
      <c r="B127" s="78" t="s">
        <v>316</v>
      </c>
      <c r="C127" s="78">
        <v>78</v>
      </c>
      <c r="D127" s="78">
        <v>79</v>
      </c>
      <c r="E127" s="78"/>
      <c r="F127" s="78"/>
      <c r="G127" s="81">
        <v>27</v>
      </c>
      <c r="H127" s="10">
        <f t="shared" si="5"/>
        <v>27298.185185185186</v>
      </c>
      <c r="I127" s="87">
        <v>46412041</v>
      </c>
      <c r="J127" s="87">
        <v>90424115</v>
      </c>
      <c r="K127" s="10">
        <v>136836156</v>
      </c>
      <c r="L127" s="87">
        <v>10</v>
      </c>
      <c r="M127" s="1">
        <f>SUM(((K127/1000000)/L127))</f>
        <v>13.6836156</v>
      </c>
      <c r="N127" s="10">
        <v>737051</v>
      </c>
      <c r="O127" s="78"/>
      <c r="P127" s="78"/>
      <c r="Q127" s="60"/>
      <c r="R127" s="52"/>
      <c r="S127" s="18"/>
      <c r="T127" s="78"/>
      <c r="U127" s="78"/>
      <c r="V127" s="78"/>
      <c r="W127" s="78"/>
      <c r="X127" s="78"/>
    </row>
    <row r="128" spans="1:24" ht="12.5" x14ac:dyDescent="0.25">
      <c r="A128" s="78" t="s">
        <v>528</v>
      </c>
      <c r="B128" s="78" t="s">
        <v>304</v>
      </c>
      <c r="C128" s="78">
        <v>56</v>
      </c>
      <c r="D128" s="78">
        <v>58</v>
      </c>
      <c r="E128" s="78"/>
      <c r="F128" s="78"/>
      <c r="G128" s="81">
        <v>3745</v>
      </c>
      <c r="H128" s="10">
        <f t="shared" si="5"/>
        <v>10185</v>
      </c>
      <c r="I128" s="87">
        <v>113203870</v>
      </c>
      <c r="J128" s="87">
        <v>162940880</v>
      </c>
      <c r="K128" s="10">
        <v>276144750</v>
      </c>
      <c r="L128" s="87">
        <v>125</v>
      </c>
      <c r="M128" s="1">
        <f>SUM(((K128/1000000)/L128))</f>
        <v>2.209158</v>
      </c>
      <c r="N128" s="10">
        <v>38142825</v>
      </c>
      <c r="O128" s="78"/>
      <c r="P128" s="78"/>
      <c r="Q128" s="60"/>
      <c r="R128" s="52"/>
      <c r="S128" s="18"/>
      <c r="T128" s="78"/>
      <c r="U128" s="78"/>
      <c r="V128" s="78"/>
      <c r="W128" s="78"/>
      <c r="X128" s="78"/>
    </row>
    <row r="129" spans="1:24" ht="12.5" x14ac:dyDescent="0.25">
      <c r="A129" s="78" t="s">
        <v>529</v>
      </c>
      <c r="B129" s="78" t="s">
        <v>305</v>
      </c>
      <c r="C129" s="78">
        <v>92</v>
      </c>
      <c r="D129" s="78">
        <v>73</v>
      </c>
      <c r="E129" s="78"/>
      <c r="F129" s="78"/>
      <c r="G129" s="81">
        <v>2811</v>
      </c>
      <c r="H129" s="10">
        <f t="shared" si="5"/>
        <v>5244.9711846318032</v>
      </c>
      <c r="I129" s="87">
        <v>42073277</v>
      </c>
      <c r="J129" s="87">
        <v>24412803</v>
      </c>
      <c r="K129" s="10">
        <v>66486080</v>
      </c>
      <c r="L129" s="87">
        <v>30</v>
      </c>
      <c r="M129" s="1">
        <f>SUM(((K129/1000000)/L129))</f>
        <v>2.2162026666666668</v>
      </c>
      <c r="N129" s="10">
        <v>14743614</v>
      </c>
      <c r="O129" s="78"/>
      <c r="P129" s="78"/>
      <c r="Q129" s="60"/>
      <c r="R129" s="52" t="s">
        <v>87</v>
      </c>
      <c r="S129" s="18" t="s">
        <v>530</v>
      </c>
      <c r="T129" s="78"/>
      <c r="U129" s="78"/>
      <c r="V129" s="78"/>
      <c r="W129" s="78"/>
      <c r="X129" s="78"/>
    </row>
    <row r="130" spans="1:24" ht="12.5" x14ac:dyDescent="0.25">
      <c r="A130" s="78" t="s">
        <v>531</v>
      </c>
      <c r="B130" s="78" t="s">
        <v>300</v>
      </c>
      <c r="C130" s="78">
        <v>65</v>
      </c>
      <c r="D130" s="78">
        <v>51</v>
      </c>
      <c r="E130" s="78"/>
      <c r="F130" s="78"/>
      <c r="G130" s="81">
        <v>3205</v>
      </c>
      <c r="H130" s="10">
        <f t="shared" si="5"/>
        <v>8295.9313572542906</v>
      </c>
      <c r="I130" s="87">
        <v>86907746</v>
      </c>
      <c r="J130" s="87">
        <v>18000000</v>
      </c>
      <c r="K130" s="10">
        <v>104907746</v>
      </c>
      <c r="L130" s="87" t="s">
        <v>67</v>
      </c>
      <c r="M130" s="1"/>
      <c r="N130" s="10">
        <v>26588460</v>
      </c>
      <c r="O130" s="78"/>
      <c r="P130" s="78"/>
      <c r="Q130" s="60"/>
      <c r="R130" s="52" t="s">
        <v>532</v>
      </c>
      <c r="S130" s="18"/>
      <c r="T130" s="78"/>
      <c r="U130" s="78"/>
      <c r="V130" s="78"/>
      <c r="W130" s="78"/>
      <c r="X130" s="78"/>
    </row>
    <row r="131" spans="1:24" ht="12.5" x14ac:dyDescent="0.25">
      <c r="A131" s="78" t="s">
        <v>533</v>
      </c>
      <c r="B131" s="78" t="s">
        <v>307</v>
      </c>
      <c r="C131" s="78"/>
      <c r="D131" s="78"/>
      <c r="E131" s="78"/>
      <c r="F131" s="78"/>
      <c r="G131" s="81">
        <v>1511</v>
      </c>
      <c r="H131" s="10">
        <f t="shared" si="5"/>
        <v>1212.1694242223693</v>
      </c>
      <c r="I131" s="87">
        <v>3763583</v>
      </c>
      <c r="J131" s="87"/>
      <c r="K131" s="10"/>
      <c r="L131" s="87"/>
      <c r="M131" s="78"/>
      <c r="N131" s="10">
        <v>1831588</v>
      </c>
      <c r="O131" s="78"/>
      <c r="P131" s="78"/>
      <c r="Q131" s="60"/>
      <c r="R131" s="52"/>
      <c r="S131" s="18"/>
      <c r="T131" s="78"/>
      <c r="U131" s="78"/>
      <c r="V131" s="78"/>
      <c r="W131" s="78"/>
      <c r="X131" s="78"/>
    </row>
    <row r="132" spans="1:24" ht="12.5" x14ac:dyDescent="0.25">
      <c r="A132" s="78" t="s">
        <v>534</v>
      </c>
      <c r="B132" s="78" t="s">
        <v>351</v>
      </c>
      <c r="C132" s="78"/>
      <c r="D132" s="78"/>
      <c r="E132" s="78"/>
      <c r="F132" s="78"/>
      <c r="G132" s="81">
        <v>1403</v>
      </c>
      <c r="H132" s="10">
        <f t="shared" ref="H132:H163" si="6">SUM((N132/G132))</f>
        <v>2212.5937277263006</v>
      </c>
      <c r="I132" s="87">
        <v>6842058</v>
      </c>
      <c r="J132" s="87"/>
      <c r="K132" s="10"/>
      <c r="L132" s="87"/>
      <c r="M132" s="78"/>
      <c r="N132" s="10">
        <v>3104269</v>
      </c>
      <c r="O132" s="78"/>
      <c r="P132" s="78"/>
      <c r="Q132" s="60"/>
      <c r="R132" s="52"/>
      <c r="S132" s="18"/>
      <c r="T132" s="78"/>
      <c r="U132" s="78"/>
      <c r="V132" s="78"/>
      <c r="W132" s="78"/>
      <c r="X132" s="78"/>
    </row>
    <row r="133" spans="1:24" ht="12.5" x14ac:dyDescent="0.25">
      <c r="A133" s="78" t="s">
        <v>535</v>
      </c>
      <c r="B133" s="78" t="s">
        <v>300</v>
      </c>
      <c r="C133" s="78"/>
      <c r="D133" s="78"/>
      <c r="E133" s="78"/>
      <c r="F133" s="78"/>
      <c r="G133" s="81" t="s">
        <v>382</v>
      </c>
      <c r="H133" s="10" t="e">
        <f t="shared" si="6"/>
        <v>#VALUE!</v>
      </c>
      <c r="I133" s="87">
        <v>1513086</v>
      </c>
      <c r="J133" s="87"/>
      <c r="K133" s="10"/>
      <c r="L133" s="87"/>
      <c r="M133" s="78"/>
      <c r="N133" s="10" t="s">
        <v>382</v>
      </c>
      <c r="O133" s="78"/>
      <c r="P133" s="78"/>
      <c r="Q133" s="60"/>
      <c r="R133" s="52"/>
      <c r="S133" s="18"/>
      <c r="T133" s="78"/>
      <c r="U133" s="78"/>
      <c r="V133" s="78"/>
      <c r="W133" s="78"/>
      <c r="X133" s="78"/>
    </row>
    <row r="134" spans="1:24" ht="12.5" x14ac:dyDescent="0.25">
      <c r="A134" s="78" t="s">
        <v>536</v>
      </c>
      <c r="B134" s="78" t="s">
        <v>300</v>
      </c>
      <c r="C134" s="78">
        <v>88</v>
      </c>
      <c r="D134" s="78">
        <v>90</v>
      </c>
      <c r="E134" s="78"/>
      <c r="F134" s="78"/>
      <c r="G134" s="81">
        <v>4404</v>
      </c>
      <c r="H134" s="10">
        <f t="shared" si="6"/>
        <v>36532.083333333336</v>
      </c>
      <c r="I134" s="87">
        <v>448139099</v>
      </c>
      <c r="J134" s="87">
        <v>636300000</v>
      </c>
      <c r="K134" s="10">
        <v>1084439099</v>
      </c>
      <c r="L134" s="87">
        <v>250</v>
      </c>
      <c r="M134" s="1">
        <f t="shared" ref="M134:M148" si="7">SUM(((K134/1000000)/L134))</f>
        <v>4.3377563959999996</v>
      </c>
      <c r="N134" s="10">
        <v>160887295</v>
      </c>
      <c r="O134" s="78"/>
      <c r="P134" s="78"/>
      <c r="Q134" s="60"/>
      <c r="R134" s="52"/>
      <c r="S134" s="18"/>
      <c r="T134" s="78"/>
      <c r="U134" s="78"/>
      <c r="V134" s="78"/>
      <c r="W134" s="78"/>
      <c r="X134" s="78"/>
    </row>
    <row r="135" spans="1:24" ht="12.5" x14ac:dyDescent="0.25">
      <c r="A135" s="78" t="s">
        <v>537</v>
      </c>
      <c r="B135" s="78" t="s">
        <v>303</v>
      </c>
      <c r="C135" s="78">
        <v>6</v>
      </c>
      <c r="D135" s="78">
        <v>22</v>
      </c>
      <c r="E135" s="78"/>
      <c r="F135" s="78"/>
      <c r="G135" s="81">
        <v>2285</v>
      </c>
      <c r="H135" s="10">
        <f t="shared" si="6"/>
        <v>14762.588621444202</v>
      </c>
      <c r="I135" s="87">
        <v>53261944</v>
      </c>
      <c r="J135" s="87">
        <v>48496546</v>
      </c>
      <c r="K135" s="10">
        <v>101758490</v>
      </c>
      <c r="L135" s="87">
        <v>1</v>
      </c>
      <c r="M135" s="1">
        <f t="shared" si="7"/>
        <v>101.75848999999999</v>
      </c>
      <c r="N135" s="10">
        <v>33732515</v>
      </c>
      <c r="O135" s="78"/>
      <c r="P135" s="78"/>
      <c r="Q135" s="60"/>
      <c r="R135" s="52"/>
      <c r="S135" s="18"/>
      <c r="T135" s="78"/>
      <c r="U135" s="78"/>
      <c r="V135" s="78"/>
      <c r="W135" s="78"/>
      <c r="X135" s="78"/>
    </row>
    <row r="136" spans="1:24" ht="12.5" x14ac:dyDescent="0.25">
      <c r="A136" s="78" t="s">
        <v>538</v>
      </c>
      <c r="B136" s="78" t="s">
        <v>303</v>
      </c>
      <c r="C136" s="78">
        <v>57</v>
      </c>
      <c r="D136" s="78">
        <v>45</v>
      </c>
      <c r="E136" s="78"/>
      <c r="F136" s="78"/>
      <c r="G136" s="81">
        <v>3008</v>
      </c>
      <c r="H136" s="10">
        <f t="shared" si="6"/>
        <v>5796.2406914893618</v>
      </c>
      <c r="I136" s="87">
        <v>59650222</v>
      </c>
      <c r="J136" s="87">
        <v>119729311</v>
      </c>
      <c r="K136" s="10">
        <v>179379533</v>
      </c>
      <c r="L136" s="87">
        <v>65</v>
      </c>
      <c r="M136" s="1">
        <f t="shared" si="7"/>
        <v>2.759685123076923</v>
      </c>
      <c r="N136" s="10">
        <v>17435092</v>
      </c>
      <c r="O136" s="78"/>
      <c r="P136" s="78"/>
      <c r="Q136" s="60"/>
      <c r="R136" s="52"/>
      <c r="S136" s="18"/>
      <c r="T136" s="78"/>
      <c r="U136" s="78"/>
      <c r="V136" s="78"/>
      <c r="W136" s="78"/>
      <c r="X136" s="78"/>
    </row>
    <row r="137" spans="1:24" ht="12.5" x14ac:dyDescent="0.25">
      <c r="A137" s="78" t="s">
        <v>539</v>
      </c>
      <c r="B137" s="78" t="s">
        <v>305</v>
      </c>
      <c r="C137" s="78">
        <v>65</v>
      </c>
      <c r="D137" s="78">
        <v>68</v>
      </c>
      <c r="E137" s="78"/>
      <c r="F137" s="78"/>
      <c r="G137" s="81">
        <v>3316</v>
      </c>
      <c r="H137" s="10">
        <f t="shared" si="6"/>
        <v>8622.2466827503013</v>
      </c>
      <c r="I137" s="87">
        <v>85028192</v>
      </c>
      <c r="J137" s="87">
        <v>220400000</v>
      </c>
      <c r="K137" s="10">
        <v>305428192</v>
      </c>
      <c r="L137" s="87">
        <v>100</v>
      </c>
      <c r="M137" s="1">
        <f t="shared" si="7"/>
        <v>3.0542819200000002</v>
      </c>
      <c r="N137" s="10">
        <v>28591370</v>
      </c>
      <c r="O137" s="78"/>
      <c r="P137" s="78"/>
      <c r="Q137" s="60"/>
      <c r="R137" s="52"/>
      <c r="S137" s="18"/>
      <c r="T137" s="78"/>
      <c r="U137" s="78"/>
      <c r="V137" s="78"/>
      <c r="W137" s="78"/>
      <c r="X137" s="78"/>
    </row>
    <row r="138" spans="1:24" ht="12.5" x14ac:dyDescent="0.25">
      <c r="A138" s="78" t="s">
        <v>540</v>
      </c>
      <c r="B138" s="78" t="s">
        <v>304</v>
      </c>
      <c r="C138" s="78">
        <v>63</v>
      </c>
      <c r="D138" s="78">
        <v>52</v>
      </c>
      <c r="E138" s="78"/>
      <c r="F138" s="78"/>
      <c r="G138" s="81">
        <v>2936</v>
      </c>
      <c r="H138" s="10">
        <f t="shared" si="6"/>
        <v>3613.7806539509538</v>
      </c>
      <c r="I138" s="87">
        <v>28835528</v>
      </c>
      <c r="J138" s="87">
        <v>25074223</v>
      </c>
      <c r="K138" s="10">
        <v>53909751</v>
      </c>
      <c r="L138" s="87">
        <v>30</v>
      </c>
      <c r="M138" s="1">
        <f t="shared" si="7"/>
        <v>1.7969917</v>
      </c>
      <c r="N138" s="10">
        <v>10610060</v>
      </c>
      <c r="O138" s="78"/>
      <c r="P138" s="78"/>
      <c r="Q138" s="60"/>
      <c r="R138" s="52"/>
      <c r="S138" s="18"/>
      <c r="T138" s="78"/>
      <c r="U138" s="78"/>
      <c r="V138" s="78"/>
      <c r="W138" s="78"/>
      <c r="X138" s="78"/>
    </row>
    <row r="139" spans="1:24" ht="12.5" x14ac:dyDescent="0.25">
      <c r="A139" s="78" t="s">
        <v>541</v>
      </c>
      <c r="B139" s="78" t="s">
        <v>311</v>
      </c>
      <c r="C139" s="78">
        <v>79</v>
      </c>
      <c r="D139" s="78">
        <v>61</v>
      </c>
      <c r="E139" s="78"/>
      <c r="F139" s="78"/>
      <c r="G139" s="81">
        <v>3185</v>
      </c>
      <c r="H139" s="10">
        <f t="shared" si="6"/>
        <v>6174.2860282574566</v>
      </c>
      <c r="I139" s="87">
        <v>51580236</v>
      </c>
      <c r="J139" s="87">
        <v>25698095</v>
      </c>
      <c r="K139" s="10">
        <v>77278331</v>
      </c>
      <c r="L139" s="87">
        <v>25</v>
      </c>
      <c r="M139" s="1">
        <f t="shared" si="7"/>
        <v>3.0911332399999996</v>
      </c>
      <c r="N139" s="10">
        <v>19665101</v>
      </c>
      <c r="O139" s="78"/>
      <c r="P139" s="78"/>
      <c r="Q139" s="60"/>
      <c r="R139" s="52"/>
      <c r="S139" s="18"/>
      <c r="T139" s="78"/>
      <c r="U139" s="78"/>
      <c r="V139" s="78"/>
      <c r="W139" s="78"/>
      <c r="X139" s="78"/>
    </row>
    <row r="140" spans="1:24" ht="12.5" x14ac:dyDescent="0.25">
      <c r="A140" s="78" t="s">
        <v>542</v>
      </c>
      <c r="B140" s="78" t="s">
        <v>303</v>
      </c>
      <c r="C140" s="78">
        <v>38</v>
      </c>
      <c r="D140" s="78">
        <v>40</v>
      </c>
      <c r="E140" s="78"/>
      <c r="F140" s="78"/>
      <c r="G140" s="81">
        <v>2431</v>
      </c>
      <c r="H140" s="10">
        <f t="shared" si="6"/>
        <v>2176.3179761415054</v>
      </c>
      <c r="I140" s="87">
        <v>37134215</v>
      </c>
      <c r="J140" s="87">
        <v>4726399</v>
      </c>
      <c r="K140" s="10">
        <v>41860614</v>
      </c>
      <c r="L140" s="87">
        <v>40</v>
      </c>
      <c r="M140" s="1">
        <f t="shared" si="7"/>
        <v>1.04651535</v>
      </c>
      <c r="N140" s="10">
        <v>5290629</v>
      </c>
      <c r="O140" s="78"/>
      <c r="P140" s="78"/>
      <c r="Q140" s="60"/>
      <c r="R140" s="52"/>
      <c r="S140" s="18"/>
      <c r="T140" s="78"/>
      <c r="U140" s="78"/>
      <c r="V140" s="78"/>
      <c r="W140" s="78"/>
      <c r="X140" s="78"/>
    </row>
    <row r="141" spans="1:24" ht="23" x14ac:dyDescent="0.25">
      <c r="A141" s="78" t="s">
        <v>543</v>
      </c>
      <c r="B141" s="78" t="s">
        <v>300</v>
      </c>
      <c r="C141" s="78">
        <v>65</v>
      </c>
      <c r="D141" s="78">
        <v>83</v>
      </c>
      <c r="E141" s="78"/>
      <c r="F141" s="78"/>
      <c r="G141" s="81">
        <v>4045</v>
      </c>
      <c r="H141" s="10">
        <f t="shared" si="6"/>
        <v>20918.987144622992</v>
      </c>
      <c r="I141" s="87">
        <v>303003568</v>
      </c>
      <c r="J141" s="87">
        <v>714000000</v>
      </c>
      <c r="K141" s="10">
        <v>1017003568</v>
      </c>
      <c r="L141" s="87">
        <v>200</v>
      </c>
      <c r="M141" s="1">
        <f t="shared" si="7"/>
        <v>5.0850178399999999</v>
      </c>
      <c r="N141" s="10">
        <v>84617303</v>
      </c>
      <c r="O141" s="78"/>
      <c r="P141" s="78"/>
      <c r="Q141" s="60"/>
      <c r="R141" s="52" t="s">
        <v>544</v>
      </c>
      <c r="S141" s="18" t="s">
        <v>545</v>
      </c>
      <c r="T141" s="78"/>
      <c r="U141" s="78"/>
      <c r="V141" s="78"/>
      <c r="W141" s="78"/>
      <c r="X141" s="78"/>
    </row>
    <row r="142" spans="1:24" ht="12.5" x14ac:dyDescent="0.25">
      <c r="A142" s="78" t="s">
        <v>546</v>
      </c>
      <c r="B142" s="78" t="s">
        <v>305</v>
      </c>
      <c r="C142" s="78">
        <v>84</v>
      </c>
      <c r="D142" s="78">
        <v>81</v>
      </c>
      <c r="E142" s="78"/>
      <c r="F142" s="78"/>
      <c r="G142" s="81">
        <v>4137</v>
      </c>
      <c r="H142" s="10">
        <f t="shared" si="6"/>
        <v>36871.10152284264</v>
      </c>
      <c r="I142" s="87">
        <v>408010692</v>
      </c>
      <c r="J142" s="87">
        <v>283237076</v>
      </c>
      <c r="K142" s="10">
        <v>691247768</v>
      </c>
      <c r="L142" s="87">
        <v>78</v>
      </c>
      <c r="M142" s="1">
        <f t="shared" si="7"/>
        <v>8.8621508717948707</v>
      </c>
      <c r="N142" s="10">
        <v>152535747</v>
      </c>
      <c r="O142" s="78"/>
      <c r="P142" s="78"/>
      <c r="Q142" s="60"/>
      <c r="R142" s="52"/>
      <c r="S142" s="18"/>
      <c r="T142" s="78"/>
      <c r="U142" s="78"/>
      <c r="V142" s="78"/>
      <c r="W142" s="78"/>
      <c r="X142" s="78"/>
    </row>
    <row r="143" spans="1:24" ht="12.5" x14ac:dyDescent="0.25">
      <c r="A143" s="78" t="s">
        <v>547</v>
      </c>
      <c r="B143" s="78" t="s">
        <v>307</v>
      </c>
      <c r="C143" s="78">
        <v>81</v>
      </c>
      <c r="D143" s="78">
        <v>85</v>
      </c>
      <c r="E143" s="78"/>
      <c r="F143" s="78"/>
      <c r="G143" s="81">
        <v>15</v>
      </c>
      <c r="H143" s="10">
        <f t="shared" si="6"/>
        <v>9587.8666666666668</v>
      </c>
      <c r="I143" s="87">
        <v>19019882</v>
      </c>
      <c r="J143" s="87">
        <v>161254241</v>
      </c>
      <c r="K143" s="10">
        <v>180274123</v>
      </c>
      <c r="L143" s="87">
        <v>30</v>
      </c>
      <c r="M143" s="1">
        <f t="shared" si="7"/>
        <v>6.0091374333333336</v>
      </c>
      <c r="N143" s="10">
        <v>143818</v>
      </c>
      <c r="O143" s="78"/>
      <c r="P143" s="78"/>
      <c r="Q143" s="60"/>
      <c r="R143" s="52" t="s">
        <v>87</v>
      </c>
      <c r="S143" s="18" t="s">
        <v>548</v>
      </c>
      <c r="T143" s="78"/>
      <c r="U143" s="78"/>
      <c r="V143" s="78"/>
      <c r="W143" s="78"/>
      <c r="X143" s="78"/>
    </row>
    <row r="144" spans="1:24" ht="12.5" x14ac:dyDescent="0.25">
      <c r="A144" s="78" t="s">
        <v>549</v>
      </c>
      <c r="B144" s="78" t="s">
        <v>300</v>
      </c>
      <c r="C144" s="78">
        <v>20</v>
      </c>
      <c r="D144" s="78">
        <v>68</v>
      </c>
      <c r="E144" s="78"/>
      <c r="F144" s="78"/>
      <c r="G144" s="81">
        <v>3155</v>
      </c>
      <c r="H144" s="10">
        <f t="shared" si="6"/>
        <v>7137.3559429477018</v>
      </c>
      <c r="I144" s="87">
        <v>60457138</v>
      </c>
      <c r="J144" s="87">
        <v>38900000</v>
      </c>
      <c r="K144" s="10">
        <v>99357138</v>
      </c>
      <c r="L144" s="87">
        <v>25</v>
      </c>
      <c r="M144" s="1">
        <f t="shared" si="7"/>
        <v>3.9742855200000005</v>
      </c>
      <c r="N144" s="10">
        <v>22518358</v>
      </c>
      <c r="O144" s="78"/>
      <c r="P144" s="78"/>
      <c r="Q144" s="60"/>
      <c r="R144" s="52" t="s">
        <v>87</v>
      </c>
      <c r="S144" s="18" t="s">
        <v>550</v>
      </c>
      <c r="T144" s="78"/>
      <c r="U144" s="78"/>
      <c r="V144" s="78"/>
      <c r="W144" s="78"/>
      <c r="X144" s="78"/>
    </row>
    <row r="145" spans="1:24" ht="12.5" x14ac:dyDescent="0.25">
      <c r="A145" s="78" t="s">
        <v>551</v>
      </c>
      <c r="B145" s="78" t="s">
        <v>299</v>
      </c>
      <c r="C145" s="78">
        <v>85</v>
      </c>
      <c r="D145" s="78">
        <v>59</v>
      </c>
      <c r="E145" s="78"/>
      <c r="F145" s="78"/>
      <c r="G145" s="81">
        <v>5</v>
      </c>
      <c r="H145" s="10">
        <f t="shared" si="6"/>
        <v>147262.20000000001</v>
      </c>
      <c r="I145" s="87">
        <v>16377274</v>
      </c>
      <c r="J145" s="87">
        <v>11880786</v>
      </c>
      <c r="K145" s="10">
        <v>28258060</v>
      </c>
      <c r="L145" s="87">
        <v>32</v>
      </c>
      <c r="M145" s="1">
        <f t="shared" si="7"/>
        <v>0.88306437500000001</v>
      </c>
      <c r="N145" s="10">
        <v>736311</v>
      </c>
      <c r="O145" s="78"/>
      <c r="P145" s="78"/>
      <c r="Q145" s="60"/>
      <c r="R145" s="52" t="s">
        <v>87</v>
      </c>
      <c r="S145" s="18" t="s">
        <v>552</v>
      </c>
      <c r="T145" s="78"/>
      <c r="U145" s="78"/>
      <c r="V145" s="78"/>
      <c r="W145" s="78"/>
      <c r="X145" s="78"/>
    </row>
    <row r="146" spans="1:24" ht="12.5" x14ac:dyDescent="0.25">
      <c r="A146" s="78" t="s">
        <v>553</v>
      </c>
      <c r="B146" s="78" t="s">
        <v>307</v>
      </c>
      <c r="C146" s="78">
        <v>85</v>
      </c>
      <c r="D146" s="78">
        <v>89</v>
      </c>
      <c r="E146" s="78"/>
      <c r="F146" s="78"/>
      <c r="G146" s="81">
        <v>4</v>
      </c>
      <c r="H146" s="10">
        <f t="shared" si="6"/>
        <v>57089.75</v>
      </c>
      <c r="I146" s="87">
        <v>17742948</v>
      </c>
      <c r="J146" s="87">
        <v>15641179</v>
      </c>
      <c r="K146" s="10">
        <v>33384127</v>
      </c>
      <c r="L146" s="87">
        <v>13</v>
      </c>
      <c r="M146" s="1">
        <f t="shared" si="7"/>
        <v>2.5680097692307693</v>
      </c>
      <c r="N146" s="10">
        <v>228359</v>
      </c>
      <c r="O146" s="78"/>
      <c r="P146" s="78"/>
      <c r="Q146" s="60"/>
      <c r="R146" s="52" t="s">
        <v>87</v>
      </c>
      <c r="S146" s="18" t="s">
        <v>554</v>
      </c>
      <c r="T146" s="78"/>
      <c r="U146" s="78"/>
      <c r="V146" s="78"/>
      <c r="W146" s="78"/>
      <c r="X146" s="78"/>
    </row>
    <row r="147" spans="1:24" ht="12.5" x14ac:dyDescent="0.25">
      <c r="A147" s="78" t="s">
        <v>555</v>
      </c>
      <c r="B147" s="78" t="s">
        <v>78</v>
      </c>
      <c r="C147" s="78">
        <v>86</v>
      </c>
      <c r="D147" s="78">
        <v>60</v>
      </c>
      <c r="E147" s="78"/>
      <c r="F147" s="78"/>
      <c r="G147" s="81">
        <v>3358</v>
      </c>
      <c r="H147" s="10">
        <f t="shared" si="6"/>
        <v>3316.7760571768908</v>
      </c>
      <c r="I147" s="87">
        <v>31051126</v>
      </c>
      <c r="J147" s="87">
        <v>92002915</v>
      </c>
      <c r="K147" s="10">
        <v>123054041</v>
      </c>
      <c r="L147" s="87">
        <v>55</v>
      </c>
      <c r="M147" s="1">
        <f t="shared" si="7"/>
        <v>2.2373462000000002</v>
      </c>
      <c r="N147" s="10">
        <v>11137734</v>
      </c>
      <c r="O147" s="78"/>
      <c r="P147" s="78"/>
      <c r="Q147" s="60"/>
      <c r="R147" s="52"/>
      <c r="S147" s="18"/>
      <c r="T147" s="78"/>
      <c r="U147" s="78"/>
      <c r="V147" s="78"/>
      <c r="W147" s="78"/>
      <c r="X147" s="78"/>
    </row>
    <row r="148" spans="1:24" ht="12.5" x14ac:dyDescent="0.25">
      <c r="A148" s="78" t="s">
        <v>556</v>
      </c>
      <c r="B148" s="78" t="s">
        <v>305</v>
      </c>
      <c r="C148" s="78">
        <v>40</v>
      </c>
      <c r="D148" s="78">
        <v>49</v>
      </c>
      <c r="E148" s="78"/>
      <c r="F148" s="78"/>
      <c r="G148" s="81">
        <v>2816</v>
      </c>
      <c r="H148" s="10">
        <f t="shared" si="6"/>
        <v>6297.045454545455</v>
      </c>
      <c r="I148" s="87">
        <v>49130154</v>
      </c>
      <c r="J148" s="87">
        <v>36315921</v>
      </c>
      <c r="K148" s="10">
        <v>85446075</v>
      </c>
      <c r="L148" s="87">
        <v>14</v>
      </c>
      <c r="M148" s="1">
        <f t="shared" si="7"/>
        <v>6.1032910714285711</v>
      </c>
      <c r="N148" s="10">
        <v>17732480</v>
      </c>
      <c r="O148" s="78"/>
      <c r="P148" s="78"/>
      <c r="Q148" s="60"/>
      <c r="R148" s="52"/>
      <c r="S148" s="18"/>
      <c r="T148" s="78"/>
      <c r="U148" s="78"/>
      <c r="V148" s="78"/>
      <c r="W148" s="78"/>
      <c r="X148" s="78"/>
    </row>
    <row r="149" spans="1:24" ht="12.5" x14ac:dyDescent="0.25">
      <c r="A149" s="78" t="s">
        <v>557</v>
      </c>
      <c r="B149" s="78" t="s">
        <v>357</v>
      </c>
      <c r="C149" s="78"/>
      <c r="D149" s="78"/>
      <c r="E149" s="78"/>
      <c r="F149" s="78"/>
      <c r="G149" s="81">
        <v>3</v>
      </c>
      <c r="H149" s="10">
        <f t="shared" si="6"/>
        <v>17108.666666666668</v>
      </c>
      <c r="I149" s="87">
        <v>2401999</v>
      </c>
      <c r="J149" s="87"/>
      <c r="K149" s="10"/>
      <c r="L149" s="87"/>
      <c r="M149" s="78"/>
      <c r="N149" s="10">
        <v>51326</v>
      </c>
      <c r="O149" s="78"/>
      <c r="P149" s="78"/>
      <c r="Q149" s="60"/>
      <c r="R149" s="52"/>
      <c r="S149" s="18"/>
      <c r="T149" s="78"/>
      <c r="U149" s="78"/>
      <c r="V149" s="78"/>
      <c r="W149" s="78"/>
      <c r="X149" s="78"/>
    </row>
    <row r="150" spans="1:24" ht="12.5" x14ac:dyDescent="0.25">
      <c r="A150" s="78" t="s">
        <v>558</v>
      </c>
      <c r="B150" s="78" t="s">
        <v>314</v>
      </c>
      <c r="C150" s="78"/>
      <c r="D150" s="78"/>
      <c r="E150" s="78"/>
      <c r="F150" s="78"/>
      <c r="G150" s="81">
        <v>14</v>
      </c>
      <c r="H150" s="10">
        <f t="shared" si="6"/>
        <v>15270.357142857143</v>
      </c>
      <c r="I150" s="87">
        <v>4105187</v>
      </c>
      <c r="J150" s="87"/>
      <c r="K150" s="10"/>
      <c r="L150" s="87"/>
      <c r="M150" s="78"/>
      <c r="N150" s="10">
        <v>213785</v>
      </c>
      <c r="O150" s="78"/>
      <c r="P150" s="78"/>
      <c r="Q150" s="60"/>
      <c r="R150" s="52"/>
      <c r="S150" s="18"/>
      <c r="T150" s="78"/>
      <c r="U150" s="78"/>
      <c r="V150" s="78"/>
      <c r="W150" s="78"/>
      <c r="X150" s="78"/>
    </row>
    <row r="151" spans="1:24" ht="12.5" x14ac:dyDescent="0.25">
      <c r="A151" s="78" t="s">
        <v>559</v>
      </c>
      <c r="B151" s="78" t="s">
        <v>316</v>
      </c>
      <c r="C151" s="78"/>
      <c r="D151" s="78"/>
      <c r="E151" s="78"/>
      <c r="F151" s="78"/>
      <c r="G151" s="81">
        <v>4</v>
      </c>
      <c r="H151" s="10">
        <f t="shared" si="6"/>
        <v>28366.75</v>
      </c>
      <c r="I151" s="87">
        <v>6002451</v>
      </c>
      <c r="J151" s="87"/>
      <c r="K151" s="10"/>
      <c r="L151" s="87"/>
      <c r="M151" s="78"/>
      <c r="N151" s="10">
        <v>113467</v>
      </c>
      <c r="O151" s="78"/>
      <c r="P151" s="78"/>
      <c r="Q151" s="60"/>
      <c r="R151" s="52"/>
      <c r="S151" s="18"/>
      <c r="T151" s="78"/>
      <c r="U151" s="78"/>
      <c r="V151" s="78"/>
      <c r="W151" s="78"/>
      <c r="X151" s="78"/>
    </row>
    <row r="152" spans="1:24" ht="12.5" x14ac:dyDescent="0.25">
      <c r="A152" s="78" t="s">
        <v>560</v>
      </c>
      <c r="B152" s="78" t="s">
        <v>96</v>
      </c>
      <c r="C152" s="78">
        <v>52</v>
      </c>
      <c r="D152" s="78">
        <v>49</v>
      </c>
      <c r="E152" s="78"/>
      <c r="F152" s="78"/>
      <c r="G152" s="81">
        <v>3477</v>
      </c>
      <c r="H152" s="10">
        <f t="shared" si="6"/>
        <v>4892.184354328444</v>
      </c>
      <c r="I152" s="87">
        <v>44338224</v>
      </c>
      <c r="J152" s="87">
        <v>10481077</v>
      </c>
      <c r="K152" s="10">
        <v>54819301</v>
      </c>
      <c r="L152" s="87">
        <v>30</v>
      </c>
      <c r="M152" s="1">
        <f t="shared" ref="M152:M160" si="8">SUM(((K152/1000000)/L152))</f>
        <v>1.8273100333333334</v>
      </c>
      <c r="N152" s="10">
        <v>17010125</v>
      </c>
      <c r="O152" s="78"/>
      <c r="P152" s="78"/>
      <c r="Q152" s="60"/>
      <c r="R152" s="52"/>
      <c r="S152" s="18"/>
      <c r="T152" s="78"/>
      <c r="U152" s="78"/>
      <c r="V152" s="78"/>
      <c r="W152" s="78"/>
      <c r="X152" s="78"/>
    </row>
    <row r="153" spans="1:24" ht="23" x14ac:dyDescent="0.25">
      <c r="A153" s="78" t="s">
        <v>561</v>
      </c>
      <c r="B153" s="78" t="s">
        <v>307</v>
      </c>
      <c r="C153" s="78">
        <v>48</v>
      </c>
      <c r="D153" s="78">
        <v>71</v>
      </c>
      <c r="E153" s="78"/>
      <c r="F153" s="78"/>
      <c r="G153" s="81">
        <v>4070</v>
      </c>
      <c r="H153" s="10">
        <f t="shared" si="6"/>
        <v>34660.352334152332</v>
      </c>
      <c r="I153" s="87">
        <v>292324737</v>
      </c>
      <c r="J153" s="87">
        <v>537360640</v>
      </c>
      <c r="K153" s="10">
        <v>829685377</v>
      </c>
      <c r="L153" s="87">
        <v>120</v>
      </c>
      <c r="M153" s="1">
        <f t="shared" si="8"/>
        <v>6.9140448083333332</v>
      </c>
      <c r="N153" s="10">
        <v>141067634</v>
      </c>
      <c r="O153" s="78"/>
      <c r="P153" s="78"/>
      <c r="Q153" s="60"/>
      <c r="R153" s="52"/>
      <c r="S153" s="18"/>
      <c r="T153" s="78"/>
      <c r="U153" s="78"/>
      <c r="V153" s="78"/>
      <c r="W153" s="78"/>
      <c r="X153" s="78"/>
    </row>
    <row r="154" spans="1:24" ht="12.5" x14ac:dyDescent="0.25">
      <c r="A154" s="78" t="s">
        <v>562</v>
      </c>
      <c r="B154" s="78" t="s">
        <v>309</v>
      </c>
      <c r="C154" s="78">
        <v>29</v>
      </c>
      <c r="D154" s="78">
        <v>63</v>
      </c>
      <c r="E154" s="78"/>
      <c r="F154" s="78"/>
      <c r="G154" s="81">
        <v>2958</v>
      </c>
      <c r="H154" s="10">
        <f t="shared" si="6"/>
        <v>13929.160919540231</v>
      </c>
      <c r="I154" s="87">
        <v>125014030</v>
      </c>
      <c r="J154" s="87">
        <v>71100540</v>
      </c>
      <c r="K154" s="10">
        <v>196114570</v>
      </c>
      <c r="L154" s="87">
        <v>30</v>
      </c>
      <c r="M154" s="1">
        <f t="shared" si="8"/>
        <v>6.5371523333333332</v>
      </c>
      <c r="N154" s="10">
        <v>41202458</v>
      </c>
      <c r="O154" s="78"/>
      <c r="P154" s="78"/>
      <c r="Q154" s="60"/>
      <c r="R154" s="52"/>
      <c r="S154" s="18"/>
      <c r="T154" s="78"/>
      <c r="U154" s="78"/>
      <c r="V154" s="78"/>
      <c r="W154" s="78"/>
      <c r="X154" s="78"/>
    </row>
    <row r="155" spans="1:24" ht="12.5" x14ac:dyDescent="0.25">
      <c r="A155" s="78" t="s">
        <v>563</v>
      </c>
      <c r="B155" s="78" t="s">
        <v>96</v>
      </c>
      <c r="C155" s="78">
        <v>17</v>
      </c>
      <c r="D155" s="78">
        <v>40</v>
      </c>
      <c r="E155" s="78"/>
      <c r="F155" s="78"/>
      <c r="G155" s="81">
        <v>3168</v>
      </c>
      <c r="H155" s="10">
        <f t="shared" si="6"/>
        <v>4024.714962121212</v>
      </c>
      <c r="I155" s="87">
        <v>35353000</v>
      </c>
      <c r="J155" s="87">
        <v>32914862</v>
      </c>
      <c r="K155" s="10">
        <v>68267862</v>
      </c>
      <c r="L155" s="87">
        <v>68</v>
      </c>
      <c r="M155" s="1">
        <f t="shared" si="8"/>
        <v>1.0039391470588235</v>
      </c>
      <c r="N155" s="10">
        <v>12750297</v>
      </c>
      <c r="O155" s="78"/>
      <c r="P155" s="78"/>
      <c r="Q155" s="60"/>
      <c r="R155" s="52"/>
      <c r="S155" s="18"/>
      <c r="T155" s="78"/>
      <c r="U155" s="78"/>
      <c r="V155" s="78"/>
      <c r="W155" s="78"/>
      <c r="X155" s="78"/>
    </row>
    <row r="156" spans="1:24" ht="12.5" x14ac:dyDescent="0.25">
      <c r="A156" s="78" t="s">
        <v>564</v>
      </c>
      <c r="B156" s="78" t="s">
        <v>75</v>
      </c>
      <c r="C156" s="78">
        <v>66</v>
      </c>
      <c r="D156" s="78">
        <v>55</v>
      </c>
      <c r="E156" s="78"/>
      <c r="F156" s="78"/>
      <c r="G156" s="81">
        <v>2855</v>
      </c>
      <c r="H156" s="10">
        <f t="shared" si="6"/>
        <v>7311.4087565674254</v>
      </c>
      <c r="I156" s="87">
        <v>54333290</v>
      </c>
      <c r="J156" s="87">
        <v>73397446</v>
      </c>
      <c r="K156" s="10">
        <v>127730736</v>
      </c>
      <c r="L156" s="87">
        <v>17</v>
      </c>
      <c r="M156" s="1">
        <f t="shared" si="8"/>
        <v>7.5135727058823525</v>
      </c>
      <c r="N156" s="10">
        <v>20874072</v>
      </c>
      <c r="O156" s="78"/>
      <c r="P156" s="78"/>
      <c r="Q156" s="60"/>
      <c r="R156" s="52" t="s">
        <v>87</v>
      </c>
      <c r="S156" s="18" t="s">
        <v>565</v>
      </c>
      <c r="T156" s="78"/>
      <c r="U156" s="78"/>
      <c r="V156" s="78"/>
      <c r="W156" s="78"/>
      <c r="X156" s="78"/>
    </row>
    <row r="157" spans="1:24" ht="12.5" x14ac:dyDescent="0.25">
      <c r="A157" s="78" t="s">
        <v>566</v>
      </c>
      <c r="B157" s="78" t="s">
        <v>304</v>
      </c>
      <c r="C157" s="78">
        <v>51</v>
      </c>
      <c r="D157" s="78">
        <v>51</v>
      </c>
      <c r="E157" s="78"/>
      <c r="F157" s="78"/>
      <c r="G157" s="81">
        <v>2912</v>
      </c>
      <c r="H157" s="10">
        <f t="shared" si="6"/>
        <v>3976.3650412087914</v>
      </c>
      <c r="I157" s="87">
        <v>67544505</v>
      </c>
      <c r="J157" s="87">
        <v>20514281</v>
      </c>
      <c r="K157" s="10">
        <v>88058786</v>
      </c>
      <c r="L157" s="87">
        <v>35</v>
      </c>
      <c r="M157" s="1">
        <f t="shared" si="8"/>
        <v>2.5159653142857143</v>
      </c>
      <c r="N157" s="10">
        <v>11579175</v>
      </c>
      <c r="O157" s="78"/>
      <c r="P157" s="78"/>
      <c r="Q157" s="60"/>
      <c r="R157" s="52"/>
      <c r="S157" s="18"/>
      <c r="T157" s="78"/>
      <c r="U157" s="78"/>
      <c r="V157" s="78"/>
      <c r="W157" s="78"/>
      <c r="X157" s="78"/>
    </row>
    <row r="158" spans="1:24" ht="12.5" x14ac:dyDescent="0.25">
      <c r="A158" s="78" t="s">
        <v>567</v>
      </c>
      <c r="B158" s="78" t="s">
        <v>78</v>
      </c>
      <c r="C158" s="78">
        <v>30</v>
      </c>
      <c r="D158" s="78">
        <v>47</v>
      </c>
      <c r="E158" s="78"/>
      <c r="F158" s="78"/>
      <c r="G158" s="81">
        <v>3601</v>
      </c>
      <c r="H158" s="10">
        <f t="shared" si="6"/>
        <v>7102.9597334073869</v>
      </c>
      <c r="I158" s="87">
        <v>58877969</v>
      </c>
      <c r="J158" s="87">
        <v>139589199</v>
      </c>
      <c r="K158" s="10">
        <v>198467168</v>
      </c>
      <c r="L158" s="87">
        <v>125</v>
      </c>
      <c r="M158" s="1">
        <f t="shared" si="8"/>
        <v>1.587737344</v>
      </c>
      <c r="N158" s="10">
        <v>25577758</v>
      </c>
      <c r="O158" s="78"/>
      <c r="P158" s="78"/>
      <c r="Q158" s="60"/>
      <c r="R158" s="52"/>
      <c r="S158" s="18"/>
      <c r="T158" s="78"/>
      <c r="U158" s="78"/>
      <c r="V158" s="78"/>
      <c r="W158" s="78"/>
      <c r="X158" s="78"/>
    </row>
    <row r="159" spans="1:24" ht="12.5" x14ac:dyDescent="0.25">
      <c r="A159" s="78" t="s">
        <v>568</v>
      </c>
      <c r="B159" s="78" t="s">
        <v>309</v>
      </c>
      <c r="C159" s="78">
        <v>26</v>
      </c>
      <c r="D159" s="78">
        <v>62</v>
      </c>
      <c r="E159" s="78"/>
      <c r="F159" s="78"/>
      <c r="G159" s="81">
        <v>3078</v>
      </c>
      <c r="H159" s="10">
        <f t="shared" si="6"/>
        <v>8221.8079922027282</v>
      </c>
      <c r="I159" s="87">
        <v>62321039</v>
      </c>
      <c r="J159" s="87">
        <v>97791632</v>
      </c>
      <c r="K159" s="10">
        <v>160112671</v>
      </c>
      <c r="L159" s="87">
        <v>70</v>
      </c>
      <c r="M159" s="1">
        <f t="shared" si="8"/>
        <v>2.2873238714285713</v>
      </c>
      <c r="N159" s="10">
        <v>25306725</v>
      </c>
      <c r="O159" s="78"/>
      <c r="P159" s="78"/>
      <c r="Q159" s="60"/>
      <c r="R159" s="52"/>
      <c r="S159" s="18"/>
      <c r="T159" s="78"/>
      <c r="U159" s="78"/>
      <c r="V159" s="78"/>
      <c r="W159" s="78"/>
      <c r="X159" s="78"/>
    </row>
    <row r="160" spans="1:24" ht="23" x14ac:dyDescent="0.25">
      <c r="A160" s="78" t="s">
        <v>569</v>
      </c>
      <c r="B160" s="78" t="s">
        <v>305</v>
      </c>
      <c r="C160" s="78">
        <v>22</v>
      </c>
      <c r="D160" s="78">
        <v>48</v>
      </c>
      <c r="E160" s="78"/>
      <c r="F160" s="78"/>
      <c r="G160" s="81">
        <v>3021</v>
      </c>
      <c r="H160" s="10">
        <f t="shared" si="6"/>
        <v>3491.2505792783845</v>
      </c>
      <c r="I160" s="87">
        <v>41152203</v>
      </c>
      <c r="J160" s="87">
        <v>43231799</v>
      </c>
      <c r="K160" s="10">
        <v>84384002</v>
      </c>
      <c r="L160" s="87">
        <v>40</v>
      </c>
      <c r="M160" s="1">
        <f t="shared" si="8"/>
        <v>2.1096000500000001</v>
      </c>
      <c r="N160" s="10">
        <v>10547068</v>
      </c>
      <c r="O160" s="78"/>
      <c r="P160" s="78"/>
      <c r="Q160" s="60"/>
      <c r="R160" s="52"/>
      <c r="S160" s="18"/>
      <c r="T160" s="78"/>
      <c r="U160" s="78"/>
      <c r="V160" s="78"/>
      <c r="W160" s="78"/>
      <c r="X160" s="78"/>
    </row>
    <row r="161" spans="1:24" ht="12.5" x14ac:dyDescent="0.25">
      <c r="A161" s="78" t="s">
        <v>570</v>
      </c>
      <c r="B161" s="78" t="s">
        <v>96</v>
      </c>
      <c r="C161" s="78"/>
      <c r="D161" s="78"/>
      <c r="E161" s="78"/>
      <c r="F161" s="78"/>
      <c r="G161" s="81">
        <v>2515</v>
      </c>
      <c r="H161" s="10">
        <f t="shared" si="6"/>
        <v>1035.1371769383697</v>
      </c>
      <c r="I161" s="87">
        <v>5310554</v>
      </c>
      <c r="J161" s="87"/>
      <c r="K161" s="10"/>
      <c r="L161" s="87"/>
      <c r="M161" s="78"/>
      <c r="N161" s="10">
        <v>2603370</v>
      </c>
      <c r="O161" s="78"/>
      <c r="P161" s="78"/>
      <c r="Q161" s="60"/>
      <c r="R161" s="52"/>
      <c r="S161" s="18"/>
      <c r="T161" s="78"/>
      <c r="U161" s="78"/>
      <c r="V161" s="78"/>
      <c r="W161" s="78"/>
      <c r="X161" s="78"/>
    </row>
    <row r="162" spans="1:24" ht="12.5" x14ac:dyDescent="0.25">
      <c r="A162" s="78" t="s">
        <v>571</v>
      </c>
      <c r="B162" s="78" t="s">
        <v>300</v>
      </c>
      <c r="C162" s="78">
        <v>25</v>
      </c>
      <c r="D162" s="78">
        <v>49</v>
      </c>
      <c r="E162" s="78"/>
      <c r="F162" s="78"/>
      <c r="G162" s="81">
        <v>3545</v>
      </c>
      <c r="H162" s="10">
        <f t="shared" si="6"/>
        <v>9437.8527503526093</v>
      </c>
      <c r="I162" s="87">
        <v>83670083</v>
      </c>
      <c r="J162" s="87">
        <v>221600000</v>
      </c>
      <c r="K162" s="10">
        <v>305270083</v>
      </c>
      <c r="L162" s="87">
        <v>150</v>
      </c>
      <c r="M162" s="1">
        <f>SUM(((K162/1000000)/L162))</f>
        <v>2.0351338866666668</v>
      </c>
      <c r="N162" s="10">
        <v>33457188</v>
      </c>
      <c r="O162" s="78"/>
      <c r="P162" s="78"/>
      <c r="Q162" s="60"/>
      <c r="R162" s="52"/>
      <c r="S162" s="18"/>
      <c r="T162" s="78"/>
      <c r="U162" s="78"/>
      <c r="V162" s="78"/>
      <c r="W162" s="78"/>
      <c r="X162" s="78"/>
    </row>
    <row r="163" spans="1:24" ht="12.5" x14ac:dyDescent="0.25">
      <c r="A163" s="78" t="s">
        <v>572</v>
      </c>
      <c r="B163" s="78" t="s">
        <v>301</v>
      </c>
      <c r="C163" s="78">
        <v>86</v>
      </c>
      <c r="D163" s="78">
        <v>87</v>
      </c>
      <c r="E163" s="78"/>
      <c r="F163" s="78"/>
      <c r="G163" s="81">
        <v>3752</v>
      </c>
      <c r="H163" s="10">
        <f t="shared" si="6"/>
        <v>13070.019189765459</v>
      </c>
      <c r="I163" s="87">
        <v>189422889</v>
      </c>
      <c r="J163" s="87">
        <v>281800000</v>
      </c>
      <c r="K163" s="10">
        <v>471222889</v>
      </c>
      <c r="L163" s="87">
        <v>165</v>
      </c>
      <c r="M163" s="1">
        <f>SUM(((K163/1000000)/L163))</f>
        <v>2.8558962969696968</v>
      </c>
      <c r="N163" s="10">
        <v>49038712</v>
      </c>
      <c r="O163" s="78"/>
      <c r="P163" s="78"/>
      <c r="Q163" s="60"/>
      <c r="R163" s="52"/>
      <c r="S163" s="18"/>
      <c r="T163" s="78"/>
      <c r="U163" s="78"/>
      <c r="V163" s="78"/>
      <c r="W163" s="78"/>
      <c r="X163" s="78"/>
    </row>
    <row r="164" spans="1:24" ht="12.5" x14ac:dyDescent="0.25">
      <c r="A164" s="78" t="s">
        <v>573</v>
      </c>
      <c r="B164" s="78" t="s">
        <v>254</v>
      </c>
      <c r="C164" s="78"/>
      <c r="D164" s="78"/>
      <c r="E164" s="78"/>
      <c r="F164" s="78"/>
      <c r="G164" s="81">
        <v>13</v>
      </c>
      <c r="H164" s="10">
        <f t="shared" ref="H164:H195" si="9">SUM((N164/G164))</f>
        <v>8401.6153846153848</v>
      </c>
      <c r="I164" s="87">
        <v>1636190</v>
      </c>
      <c r="J164" s="87"/>
      <c r="K164" s="10"/>
      <c r="L164" s="87"/>
      <c r="M164" s="78"/>
      <c r="N164" s="10">
        <v>109221</v>
      </c>
      <c r="O164" s="78"/>
      <c r="P164" s="78"/>
      <c r="Q164" s="60"/>
      <c r="R164" s="52"/>
      <c r="S164" s="18"/>
      <c r="T164" s="78"/>
      <c r="U164" s="78"/>
      <c r="V164" s="78"/>
      <c r="W164" s="78"/>
      <c r="X164" s="78"/>
    </row>
    <row r="165" spans="1:24" ht="12.5" x14ac:dyDescent="0.25">
      <c r="A165" s="78" t="s">
        <v>574</v>
      </c>
      <c r="B165" s="78" t="s">
        <v>78</v>
      </c>
      <c r="C165" s="78">
        <v>93</v>
      </c>
      <c r="D165" s="78">
        <v>80</v>
      </c>
      <c r="E165" s="78"/>
      <c r="F165" s="78"/>
      <c r="G165" s="81">
        <v>5</v>
      </c>
      <c r="H165" s="10">
        <f t="shared" si="9"/>
        <v>83430</v>
      </c>
      <c r="I165" s="87">
        <v>95720716</v>
      </c>
      <c r="J165" s="87">
        <v>37100000</v>
      </c>
      <c r="K165" s="10">
        <v>132820716</v>
      </c>
      <c r="L165" s="87">
        <v>40</v>
      </c>
      <c r="M165" s="1">
        <f>SUM(((K165/1000000)/L165))</f>
        <v>3.3205179</v>
      </c>
      <c r="N165" s="10">
        <v>417150</v>
      </c>
      <c r="O165" s="78"/>
      <c r="P165" s="78"/>
      <c r="Q165" s="60"/>
      <c r="R165" s="52"/>
      <c r="S165" s="18"/>
      <c r="T165" s="78"/>
      <c r="U165" s="78"/>
      <c r="V165" s="78"/>
      <c r="W165" s="78"/>
      <c r="X165" s="78"/>
    </row>
    <row r="166" spans="1:24" ht="12.5" x14ac:dyDescent="0.25">
      <c r="A166" s="3"/>
      <c r="B166" s="3"/>
      <c r="C166" s="3"/>
      <c r="D166" s="3"/>
      <c r="E166" s="3"/>
      <c r="F166" s="3"/>
      <c r="G166" s="15"/>
      <c r="H166" s="118"/>
      <c r="I166" s="32"/>
      <c r="J166" s="32"/>
      <c r="K166" s="118"/>
      <c r="L166" s="32"/>
      <c r="M166" s="3"/>
      <c r="N166" s="118"/>
      <c r="O166" s="3"/>
      <c r="P166" s="3"/>
      <c r="Q166" s="3"/>
      <c r="R166" s="63"/>
      <c r="S166" s="98"/>
      <c r="T166" s="3"/>
      <c r="U166" s="3"/>
      <c r="V166" s="3"/>
      <c r="W166" s="3"/>
      <c r="X166" s="3"/>
    </row>
  </sheetData>
  <conditionalFormatting sqref="M1 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cfRule type="cellIs" dxfId="4" priority="1" stopIfTrue="1" operator="between">
      <formula>2.5</formula>
      <formula>4.9</formula>
    </cfRule>
    <cfRule type="cellIs" dxfId="3" priority="2" stopIfTrue="1" operator="greaterThan">
      <formula>5</formula>
    </cfRule>
    <cfRule type="cellIs" dxfId="2" priority="3" stopIfTrue="1" operator="between">
      <formula>2.5</formula>
      <formula>1.5</formula>
    </cfRule>
    <cfRule type="cellIs" dxfId="1" priority="4" stopIfTrue="1" operator="lessThan">
      <formula>1.5</formula>
    </cfRule>
    <cfRule type="cellIs" dxfId="0" priority="5" stopIfTrue="1" operator="greaterThan">
      <formula>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56"/>
  <sheetViews>
    <sheetView tabSelected="1" workbookViewId="0">
      <pane xSplit="1" ySplit="2" topLeftCell="B3" activePane="bottomRight" state="frozen"/>
      <selection pane="topRight" activeCell="B1" sqref="B1"/>
      <selection pane="bottomLeft" activeCell="A3" sqref="A3"/>
      <selection pane="bottomRight" activeCell="B1" sqref="B1"/>
    </sheetView>
  </sheetViews>
  <sheetFormatPr defaultColWidth="17.08984375" defaultRowHeight="12.75" customHeight="1" x14ac:dyDescent="0.25"/>
  <cols>
    <col min="1" max="1" width="31.26953125" customWidth="1"/>
    <col min="3" max="3" width="8.08984375" customWidth="1"/>
    <col min="4" max="4" width="7" customWidth="1"/>
    <col min="5" max="5" width="10.7265625" customWidth="1"/>
    <col min="6" max="6" width="9.453125" customWidth="1"/>
    <col min="7" max="7" width="7.81640625" customWidth="1"/>
    <col min="8" max="8" width="9" customWidth="1"/>
    <col min="9" max="9" width="8.54296875" customWidth="1"/>
    <col min="10" max="10" width="6.81640625" customWidth="1"/>
    <col min="11" max="11" width="9.54296875" customWidth="1"/>
    <col min="12" max="12" width="7.08984375" customWidth="1"/>
    <col min="13" max="13" width="10.7265625" customWidth="1"/>
    <col min="14" max="14" width="8.26953125" customWidth="1"/>
    <col min="15" max="15" width="5.453125" customWidth="1"/>
    <col min="16" max="16" width="4.81640625" customWidth="1"/>
    <col min="17" max="17" width="76.453125" customWidth="1"/>
  </cols>
  <sheetData>
    <row r="1" spans="1:22" ht="80.5" x14ac:dyDescent="0.25">
      <c r="A1" s="57" t="s">
        <v>33</v>
      </c>
      <c r="B1" s="57" t="s">
        <v>370</v>
      </c>
      <c r="C1" s="57" t="s">
        <v>292</v>
      </c>
      <c r="D1" s="57" t="s">
        <v>293</v>
      </c>
      <c r="E1" s="57" t="s">
        <v>41</v>
      </c>
      <c r="F1" s="8" t="s">
        <v>42</v>
      </c>
      <c r="G1" s="19" t="s">
        <v>44</v>
      </c>
      <c r="H1" s="8" t="s">
        <v>45</v>
      </c>
      <c r="I1" s="17" t="s">
        <v>46</v>
      </c>
      <c r="J1" s="30" t="s">
        <v>47</v>
      </c>
      <c r="K1" s="57" t="s">
        <v>48</v>
      </c>
      <c r="L1" s="30" t="s">
        <v>49</v>
      </c>
      <c r="M1" s="99" t="s">
        <v>50</v>
      </c>
      <c r="N1" s="57" t="s">
        <v>43</v>
      </c>
      <c r="O1" s="30" t="s">
        <v>53</v>
      </c>
      <c r="P1" s="30" t="s">
        <v>54</v>
      </c>
      <c r="Q1" s="29" t="s">
        <v>56</v>
      </c>
      <c r="R1" s="8"/>
      <c r="S1" s="8"/>
      <c r="T1" s="8"/>
      <c r="U1" s="8"/>
      <c r="V1" s="8"/>
    </row>
    <row r="2" spans="1:22" ht="23" x14ac:dyDescent="0.25">
      <c r="A2" s="57"/>
      <c r="B2" s="31"/>
      <c r="C2" s="31" t="s">
        <v>295</v>
      </c>
      <c r="D2" s="31" t="s">
        <v>295</v>
      </c>
      <c r="E2" s="31"/>
      <c r="F2" s="78"/>
      <c r="G2" s="89"/>
      <c r="H2" s="78" t="s">
        <v>296</v>
      </c>
      <c r="I2" s="20" t="s">
        <v>297</v>
      </c>
      <c r="J2" s="20" t="s">
        <v>297</v>
      </c>
      <c r="K2" s="24" t="s">
        <v>297</v>
      </c>
      <c r="L2" s="20" t="s">
        <v>297</v>
      </c>
      <c r="M2" s="82" t="s">
        <v>298</v>
      </c>
      <c r="N2" s="24" t="s">
        <v>297</v>
      </c>
      <c r="O2" s="52"/>
      <c r="P2" s="52"/>
      <c r="Q2" s="62"/>
      <c r="R2" s="78"/>
      <c r="S2" s="78"/>
      <c r="T2" s="78"/>
      <c r="U2" s="78"/>
      <c r="V2" s="78"/>
    </row>
    <row r="3" spans="1:22" ht="12.5" x14ac:dyDescent="0.25">
      <c r="A3" s="57" t="s">
        <v>575</v>
      </c>
      <c r="B3" s="31" t="s">
        <v>576</v>
      </c>
      <c r="C3" s="31">
        <v>43</v>
      </c>
      <c r="D3" s="31">
        <v>48</v>
      </c>
      <c r="E3" s="31" t="s">
        <v>577</v>
      </c>
      <c r="F3" s="78" t="s">
        <v>577</v>
      </c>
      <c r="G3" s="89">
        <v>2888</v>
      </c>
      <c r="H3" s="78">
        <v>4616</v>
      </c>
      <c r="I3" s="116">
        <v>37.052999999999997</v>
      </c>
      <c r="J3" s="116">
        <v>3.4929999999999999</v>
      </c>
      <c r="K3" s="82">
        <f t="shared" ref="K3:K12" si="0">SUM(I3:J3)</f>
        <v>40.545999999999999</v>
      </c>
      <c r="L3" s="52">
        <v>28</v>
      </c>
      <c r="M3" s="76">
        <f t="shared" ref="M3:M34" si="1">SUM((K3/L3))</f>
        <v>1.4480714285714285</v>
      </c>
      <c r="N3" s="82">
        <v>13.33</v>
      </c>
      <c r="O3" s="78"/>
      <c r="P3" s="78"/>
      <c r="Q3" s="18" t="s">
        <v>578</v>
      </c>
      <c r="R3" s="78"/>
      <c r="S3" s="78"/>
      <c r="T3" s="78"/>
      <c r="U3" s="78"/>
      <c r="V3" s="78"/>
    </row>
    <row r="4" spans="1:22" ht="12" customHeight="1" x14ac:dyDescent="0.25">
      <c r="A4" s="57" t="s">
        <v>579</v>
      </c>
      <c r="B4" s="31" t="s">
        <v>576</v>
      </c>
      <c r="C4" s="31">
        <v>93</v>
      </c>
      <c r="D4" s="31">
        <v>93</v>
      </c>
      <c r="E4" s="31" t="s">
        <v>580</v>
      </c>
      <c r="F4" s="78" t="s">
        <v>577</v>
      </c>
      <c r="G4" s="89">
        <v>2458</v>
      </c>
      <c r="H4" s="78">
        <v>3517</v>
      </c>
      <c r="I4" s="116">
        <v>35.014000000000003</v>
      </c>
      <c r="J4" s="116">
        <v>4.173</v>
      </c>
      <c r="K4" s="82">
        <f t="shared" si="0"/>
        <v>39.187000000000005</v>
      </c>
      <c r="L4" s="52">
        <v>8</v>
      </c>
      <c r="M4" s="76">
        <f t="shared" si="1"/>
        <v>4.8983750000000006</v>
      </c>
      <c r="N4" s="82">
        <v>8.6440000000000001</v>
      </c>
      <c r="O4" s="78"/>
      <c r="P4" s="78"/>
      <c r="Q4" s="18" t="s">
        <v>581</v>
      </c>
      <c r="R4" s="78"/>
      <c r="S4" s="78"/>
      <c r="T4" s="78"/>
      <c r="U4" s="78"/>
      <c r="V4" s="78"/>
    </row>
    <row r="5" spans="1:22" ht="12" customHeight="1" x14ac:dyDescent="0.25">
      <c r="A5" s="8" t="s">
        <v>582</v>
      </c>
      <c r="B5" s="31" t="s">
        <v>576</v>
      </c>
      <c r="C5" s="31">
        <v>79</v>
      </c>
      <c r="D5" s="31">
        <v>89</v>
      </c>
      <c r="E5" s="31" t="s">
        <v>583</v>
      </c>
      <c r="F5" s="78" t="s">
        <v>584</v>
      </c>
      <c r="G5" s="89"/>
      <c r="H5" s="78"/>
      <c r="I5" s="116">
        <v>5.7039999999999997</v>
      </c>
      <c r="J5" s="116">
        <v>21.757000000000001</v>
      </c>
      <c r="K5" s="82">
        <f t="shared" si="0"/>
        <v>27.461000000000002</v>
      </c>
      <c r="L5" s="52">
        <v>20</v>
      </c>
      <c r="M5" s="76">
        <f t="shared" si="1"/>
        <v>1.3730500000000001</v>
      </c>
      <c r="N5" s="82">
        <v>0.16700000000000001</v>
      </c>
      <c r="O5" s="78"/>
      <c r="P5" s="78"/>
      <c r="Q5" s="18" t="s">
        <v>585</v>
      </c>
      <c r="R5" s="78"/>
      <c r="S5" s="78"/>
      <c r="T5" s="78"/>
      <c r="U5" s="78"/>
      <c r="V5" s="78"/>
    </row>
    <row r="6" spans="1:22" ht="12" customHeight="1" x14ac:dyDescent="0.25">
      <c r="A6" s="57" t="s">
        <v>586</v>
      </c>
      <c r="B6" s="31" t="s">
        <v>107</v>
      </c>
      <c r="C6" s="31">
        <v>72</v>
      </c>
      <c r="D6" s="31">
        <v>71</v>
      </c>
      <c r="E6" s="31" t="s">
        <v>577</v>
      </c>
      <c r="F6" s="78" t="s">
        <v>577</v>
      </c>
      <c r="G6" s="89">
        <v>2875</v>
      </c>
      <c r="H6" s="78">
        <v>4506</v>
      </c>
      <c r="I6" s="116">
        <v>35.061</v>
      </c>
      <c r="J6" s="116">
        <v>0.32600000000000001</v>
      </c>
      <c r="K6" s="82">
        <f t="shared" si="0"/>
        <v>35.387</v>
      </c>
      <c r="L6" s="52">
        <v>19</v>
      </c>
      <c r="M6" s="76">
        <f t="shared" si="1"/>
        <v>1.8624736842105263</v>
      </c>
      <c r="N6" s="82">
        <v>12.954000000000001</v>
      </c>
      <c r="O6" s="78"/>
      <c r="P6" s="78"/>
      <c r="Q6" s="18" t="s">
        <v>587</v>
      </c>
      <c r="R6" s="78"/>
      <c r="S6" s="78"/>
      <c r="T6" s="78"/>
      <c r="U6" s="78"/>
      <c r="V6" s="78"/>
    </row>
    <row r="7" spans="1:22" ht="12" customHeight="1" x14ac:dyDescent="0.25">
      <c r="A7" s="57" t="s">
        <v>588</v>
      </c>
      <c r="B7" s="31" t="s">
        <v>589</v>
      </c>
      <c r="C7" s="31">
        <v>4</v>
      </c>
      <c r="D7" s="31">
        <v>46</v>
      </c>
      <c r="E7" s="31" t="s">
        <v>590</v>
      </c>
      <c r="F7" s="78" t="s">
        <v>591</v>
      </c>
      <c r="G7" s="89">
        <v>3118</v>
      </c>
      <c r="H7" s="78">
        <v>3504</v>
      </c>
      <c r="I7" s="116">
        <v>28.087</v>
      </c>
      <c r="J7" s="116">
        <v>54</v>
      </c>
      <c r="K7" s="82">
        <f t="shared" si="0"/>
        <v>82.087000000000003</v>
      </c>
      <c r="L7" s="52">
        <v>35</v>
      </c>
      <c r="M7" s="76">
        <f t="shared" si="1"/>
        <v>2.3453428571428572</v>
      </c>
      <c r="N7" s="82">
        <v>10.925000000000001</v>
      </c>
      <c r="O7" s="78"/>
      <c r="P7" s="78"/>
      <c r="Q7" s="18" t="s">
        <v>592</v>
      </c>
      <c r="R7" s="78"/>
      <c r="S7" s="78"/>
      <c r="T7" s="78"/>
      <c r="U7" s="78"/>
      <c r="V7" s="78"/>
    </row>
    <row r="8" spans="1:22" ht="12.5" x14ac:dyDescent="0.25">
      <c r="A8" s="57" t="s">
        <v>593</v>
      </c>
      <c r="B8" s="31" t="s">
        <v>594</v>
      </c>
      <c r="C8" s="31">
        <v>46</v>
      </c>
      <c r="D8" s="31">
        <v>66</v>
      </c>
      <c r="E8" s="31" t="s">
        <v>595</v>
      </c>
      <c r="F8" s="78" t="s">
        <v>584</v>
      </c>
      <c r="G8" s="89">
        <v>265</v>
      </c>
      <c r="H8" s="78">
        <v>3856</v>
      </c>
      <c r="I8" s="116">
        <v>4.4630000000000001</v>
      </c>
      <c r="J8" s="116">
        <v>10.930999999999999</v>
      </c>
      <c r="K8" s="82">
        <f t="shared" si="0"/>
        <v>15.393999999999998</v>
      </c>
      <c r="L8" s="52">
        <v>30</v>
      </c>
      <c r="M8" s="76">
        <f t="shared" si="1"/>
        <v>0.51313333333333333</v>
      </c>
      <c r="N8" s="82">
        <v>1.0209999999999999</v>
      </c>
      <c r="O8" s="78"/>
      <c r="P8" s="78"/>
      <c r="Q8" s="18" t="s">
        <v>596</v>
      </c>
      <c r="R8" s="78"/>
      <c r="S8" s="78"/>
      <c r="T8" s="78"/>
      <c r="U8" s="78"/>
      <c r="V8" s="78"/>
    </row>
    <row r="9" spans="1:22" ht="12" customHeight="1" x14ac:dyDescent="0.25">
      <c r="A9" s="57" t="s">
        <v>597</v>
      </c>
      <c r="B9" s="31" t="s">
        <v>576</v>
      </c>
      <c r="C9" s="31">
        <v>63</v>
      </c>
      <c r="D9" s="31">
        <v>74</v>
      </c>
      <c r="E9" s="31" t="s">
        <v>598</v>
      </c>
      <c r="F9" s="78" t="s">
        <v>599</v>
      </c>
      <c r="G9" s="89"/>
      <c r="H9" s="78"/>
      <c r="I9" s="116">
        <v>1.321</v>
      </c>
      <c r="J9" s="116">
        <v>0.45</v>
      </c>
      <c r="K9" s="82">
        <f t="shared" si="0"/>
        <v>1.7709999999999999</v>
      </c>
      <c r="L9" s="52">
        <v>0.2</v>
      </c>
      <c r="M9" s="76">
        <f t="shared" si="1"/>
        <v>8.8549999999999986</v>
      </c>
      <c r="N9" s="82">
        <v>7.6999999999999999E-2</v>
      </c>
      <c r="O9" s="78"/>
      <c r="P9" s="78"/>
      <c r="Q9" s="18" t="s">
        <v>600</v>
      </c>
      <c r="R9" s="78"/>
      <c r="S9" s="78"/>
      <c r="T9" s="78"/>
      <c r="U9" s="78"/>
      <c r="V9" s="78"/>
    </row>
    <row r="10" spans="1:22" ht="23" x14ac:dyDescent="0.25">
      <c r="A10" s="57" t="s">
        <v>601</v>
      </c>
      <c r="B10" s="31" t="s">
        <v>282</v>
      </c>
      <c r="C10" s="31">
        <v>23</v>
      </c>
      <c r="D10" s="31">
        <v>31</v>
      </c>
      <c r="E10" s="31" t="s">
        <v>602</v>
      </c>
      <c r="F10" s="78" t="s">
        <v>603</v>
      </c>
      <c r="G10" s="89">
        <v>3328</v>
      </c>
      <c r="H10" s="78">
        <v>2615</v>
      </c>
      <c r="I10" s="116">
        <v>17.687000000000001</v>
      </c>
      <c r="J10" s="116">
        <v>7.875</v>
      </c>
      <c r="K10" s="82">
        <f t="shared" si="0"/>
        <v>25.562000000000001</v>
      </c>
      <c r="L10" s="52">
        <v>5</v>
      </c>
      <c r="M10" s="76">
        <f t="shared" si="1"/>
        <v>5.1124000000000001</v>
      </c>
      <c r="N10" s="82">
        <v>8.7040000000000006</v>
      </c>
      <c r="O10" s="78"/>
      <c r="P10" s="78"/>
      <c r="Q10" s="18" t="s">
        <v>604</v>
      </c>
      <c r="R10" s="78"/>
      <c r="S10" s="78"/>
      <c r="T10" s="78"/>
      <c r="U10" s="78"/>
      <c r="V10" s="78"/>
    </row>
    <row r="11" spans="1:22" ht="12" customHeight="1" x14ac:dyDescent="0.25">
      <c r="A11" s="57" t="s">
        <v>605</v>
      </c>
      <c r="B11" s="31" t="s">
        <v>90</v>
      </c>
      <c r="C11" s="31">
        <v>26</v>
      </c>
      <c r="D11" s="31">
        <v>49</v>
      </c>
      <c r="E11" s="31" t="s">
        <v>606</v>
      </c>
      <c r="F11" s="78" t="s">
        <v>577</v>
      </c>
      <c r="G11" s="89">
        <v>3276</v>
      </c>
      <c r="H11" s="78">
        <v>3731</v>
      </c>
      <c r="I11" s="116">
        <v>33.034999999999997</v>
      </c>
      <c r="J11" s="116">
        <v>12.7</v>
      </c>
      <c r="K11" s="82">
        <f t="shared" si="0"/>
        <v>45.734999999999999</v>
      </c>
      <c r="L11" s="52">
        <v>40</v>
      </c>
      <c r="M11" s="76">
        <f t="shared" si="1"/>
        <v>1.143375</v>
      </c>
      <c r="N11" s="82">
        <v>12.22</v>
      </c>
      <c r="O11" s="78"/>
      <c r="P11" s="78"/>
      <c r="Q11" s="18" t="s">
        <v>607</v>
      </c>
      <c r="R11" s="78"/>
      <c r="S11" s="78"/>
      <c r="T11" s="78"/>
      <c r="U11" s="78"/>
      <c r="V11" s="78"/>
    </row>
    <row r="12" spans="1:22" ht="12" customHeight="1" x14ac:dyDescent="0.25">
      <c r="A12" s="57" t="s">
        <v>608</v>
      </c>
      <c r="B12" s="31" t="s">
        <v>609</v>
      </c>
      <c r="C12" s="31">
        <v>92</v>
      </c>
      <c r="D12" s="31">
        <v>82</v>
      </c>
      <c r="E12" s="31" t="s">
        <v>610</v>
      </c>
      <c r="F12" s="78" t="s">
        <v>611</v>
      </c>
      <c r="G12" s="89">
        <v>3376</v>
      </c>
      <c r="H12" s="78">
        <v>3537</v>
      </c>
      <c r="I12" s="116">
        <v>46.46</v>
      </c>
      <c r="J12" s="116">
        <v>100.95</v>
      </c>
      <c r="K12" s="82">
        <f t="shared" si="0"/>
        <v>147.41</v>
      </c>
      <c r="L12" s="52">
        <v>150</v>
      </c>
      <c r="M12" s="76">
        <f t="shared" si="1"/>
        <v>0.98273333333333335</v>
      </c>
      <c r="N12" s="82">
        <v>12.068</v>
      </c>
      <c r="O12" s="78"/>
      <c r="P12" s="78"/>
      <c r="Q12" s="18" t="s">
        <v>612</v>
      </c>
      <c r="R12" s="78"/>
      <c r="S12" s="78"/>
      <c r="T12" s="78"/>
      <c r="U12" s="78"/>
      <c r="V12" s="78"/>
    </row>
    <row r="13" spans="1:22" ht="12" customHeight="1" x14ac:dyDescent="0.25">
      <c r="A13" s="117" t="s">
        <v>613</v>
      </c>
      <c r="B13" s="109"/>
      <c r="C13" s="109">
        <f>AVERAGE(C14:C183)</f>
        <v>54.9</v>
      </c>
      <c r="D13" s="109">
        <f>AVERAGE(D14:D183)</f>
        <v>62.46153846153846</v>
      </c>
      <c r="E13" s="109"/>
      <c r="F13" s="10"/>
      <c r="G13" s="81">
        <f t="shared" ref="G13:L13" si="2">AVERAGE(G14:G183)</f>
        <v>2732.616</v>
      </c>
      <c r="H13" s="10">
        <f t="shared" si="2"/>
        <v>8501.64</v>
      </c>
      <c r="I13" s="87">
        <f t="shared" si="2"/>
        <v>69.01207633587785</v>
      </c>
      <c r="J13" s="87">
        <f t="shared" si="2"/>
        <v>110.18566666666669</v>
      </c>
      <c r="K13" s="109">
        <f t="shared" si="2"/>
        <v>174.99546564885492</v>
      </c>
      <c r="L13" s="87">
        <f t="shared" si="2"/>
        <v>57.075384615384607</v>
      </c>
      <c r="M13" s="76">
        <f t="shared" si="1"/>
        <v>3.0660409356520582</v>
      </c>
      <c r="N13" s="109">
        <f>AVERAGE(N14:N183)</f>
        <v>21.560061538461532</v>
      </c>
      <c r="O13" s="10"/>
      <c r="P13" s="10"/>
      <c r="Q13" s="49"/>
      <c r="R13" s="10"/>
      <c r="S13" s="10"/>
      <c r="T13" s="10"/>
      <c r="U13" s="10"/>
      <c r="V13" s="10"/>
    </row>
    <row r="14" spans="1:22" ht="12" customHeight="1" x14ac:dyDescent="0.25">
      <c r="A14" s="57" t="s">
        <v>614</v>
      </c>
      <c r="B14" s="31" t="s">
        <v>576</v>
      </c>
      <c r="C14" s="31">
        <v>44</v>
      </c>
      <c r="D14" s="31">
        <v>38</v>
      </c>
      <c r="E14" s="31" t="s">
        <v>577</v>
      </c>
      <c r="F14" s="78" t="s">
        <v>577</v>
      </c>
      <c r="G14" s="89">
        <v>3049</v>
      </c>
      <c r="H14" s="78">
        <v>10365</v>
      </c>
      <c r="I14" s="116">
        <v>100.292</v>
      </c>
      <c r="J14" s="116">
        <v>115.904</v>
      </c>
      <c r="K14" s="82">
        <f t="shared" ref="K14:K35" si="3">SUM(I14:J14)</f>
        <v>216.196</v>
      </c>
      <c r="L14" s="52">
        <v>20</v>
      </c>
      <c r="M14" s="76">
        <f t="shared" si="1"/>
        <v>10.809799999999999</v>
      </c>
      <c r="N14" s="82">
        <v>31.603000000000002</v>
      </c>
      <c r="O14" s="78"/>
      <c r="P14" s="78"/>
      <c r="Q14" s="18" t="s">
        <v>615</v>
      </c>
      <c r="R14" s="78"/>
      <c r="S14" s="78"/>
      <c r="T14" s="78"/>
      <c r="U14" s="78"/>
      <c r="V14" s="78"/>
    </row>
    <row r="15" spans="1:22" ht="12" customHeight="1" x14ac:dyDescent="0.25">
      <c r="A15" s="57" t="s">
        <v>616</v>
      </c>
      <c r="B15" s="31" t="s">
        <v>594</v>
      </c>
      <c r="C15" s="31">
        <v>35</v>
      </c>
      <c r="D15" s="31">
        <v>50</v>
      </c>
      <c r="E15" s="31" t="s">
        <v>602</v>
      </c>
      <c r="F15" s="78" t="s">
        <v>591</v>
      </c>
      <c r="G15" s="89">
        <v>3417</v>
      </c>
      <c r="H15" s="78">
        <v>10411</v>
      </c>
      <c r="I15" s="116">
        <v>83.552000000000007</v>
      </c>
      <c r="J15" s="116">
        <v>128.26599999999999</v>
      </c>
      <c r="K15" s="82">
        <f t="shared" si="3"/>
        <v>211.81799999999998</v>
      </c>
      <c r="L15" s="52">
        <v>70</v>
      </c>
      <c r="M15" s="76">
        <f t="shared" si="1"/>
        <v>3.0259714285714283</v>
      </c>
      <c r="N15" s="82">
        <v>35.573</v>
      </c>
      <c r="O15" s="78"/>
      <c r="P15" s="78"/>
      <c r="Q15" s="18" t="s">
        <v>617</v>
      </c>
      <c r="R15" s="78"/>
      <c r="S15" s="78"/>
      <c r="T15" s="78"/>
      <c r="U15" s="78"/>
      <c r="V15" s="78"/>
    </row>
    <row r="16" spans="1:22" ht="12" customHeight="1" x14ac:dyDescent="0.25">
      <c r="A16" s="57" t="s">
        <v>618</v>
      </c>
      <c r="B16" s="31" t="s">
        <v>619</v>
      </c>
      <c r="C16" s="31">
        <v>19</v>
      </c>
      <c r="D16" s="31">
        <v>50</v>
      </c>
      <c r="E16" s="31" t="s">
        <v>620</v>
      </c>
      <c r="F16" s="78" t="s">
        <v>621</v>
      </c>
      <c r="G16" s="89">
        <v>1952</v>
      </c>
      <c r="H16" s="78">
        <v>5047</v>
      </c>
      <c r="I16" s="116">
        <v>27.864999999999998</v>
      </c>
      <c r="J16" s="116">
        <v>15.3</v>
      </c>
      <c r="K16" s="82">
        <f t="shared" si="3"/>
        <v>43.164999999999999</v>
      </c>
      <c r="L16" s="52">
        <v>17</v>
      </c>
      <c r="M16" s="76">
        <f t="shared" si="1"/>
        <v>2.5391176470588235</v>
      </c>
      <c r="N16" s="82">
        <v>9.8510000000000009</v>
      </c>
      <c r="O16" s="78"/>
      <c r="P16" s="78"/>
      <c r="Q16" s="18" t="s">
        <v>622</v>
      </c>
      <c r="R16" s="78"/>
      <c r="S16" s="78"/>
      <c r="T16" s="78"/>
      <c r="U16" s="78"/>
      <c r="V16" s="78"/>
    </row>
    <row r="17" spans="1:22" ht="34.5" x14ac:dyDescent="0.25">
      <c r="A17" s="57" t="s">
        <v>623</v>
      </c>
      <c r="B17" s="31" t="s">
        <v>576</v>
      </c>
      <c r="C17" s="31">
        <v>84</v>
      </c>
      <c r="D17" s="31">
        <v>80</v>
      </c>
      <c r="E17" s="31" t="s">
        <v>583</v>
      </c>
      <c r="F17" s="78" t="s">
        <v>577</v>
      </c>
      <c r="G17" s="89">
        <v>5</v>
      </c>
      <c r="H17" s="78">
        <v>28268</v>
      </c>
      <c r="I17" s="116">
        <v>5.79</v>
      </c>
      <c r="J17" s="116">
        <v>8.52</v>
      </c>
      <c r="K17" s="82">
        <f t="shared" si="3"/>
        <v>14.309999999999999</v>
      </c>
      <c r="L17" s="52">
        <v>3.2</v>
      </c>
      <c r="M17" s="76">
        <f t="shared" si="1"/>
        <v>4.4718749999999989</v>
      </c>
      <c r="N17" s="82">
        <v>0.14099999999999999</v>
      </c>
      <c r="O17" s="78" t="s">
        <v>624</v>
      </c>
      <c r="P17" s="78"/>
      <c r="Q17" s="18" t="s">
        <v>625</v>
      </c>
      <c r="R17" s="78"/>
      <c r="S17" s="78"/>
      <c r="T17" s="78"/>
      <c r="U17" s="78"/>
      <c r="V17" s="78"/>
    </row>
    <row r="18" spans="1:22" ht="12.5" x14ac:dyDescent="0.25">
      <c r="A18" s="57" t="s">
        <v>626</v>
      </c>
      <c r="B18" s="31" t="s">
        <v>594</v>
      </c>
      <c r="C18" s="31">
        <v>90</v>
      </c>
      <c r="D18" s="31">
        <v>77</v>
      </c>
      <c r="E18" s="31" t="s">
        <v>627</v>
      </c>
      <c r="F18" s="78" t="s">
        <v>577</v>
      </c>
      <c r="G18" s="89">
        <v>2918</v>
      </c>
      <c r="H18" s="78">
        <v>8995</v>
      </c>
      <c r="I18" s="116">
        <v>169.10599999999999</v>
      </c>
      <c r="J18" s="116">
        <v>119.276</v>
      </c>
      <c r="K18" s="82">
        <f t="shared" si="3"/>
        <v>288.38200000000001</v>
      </c>
      <c r="L18" s="52">
        <v>32.5</v>
      </c>
      <c r="M18" s="76">
        <f t="shared" si="1"/>
        <v>8.8732923076923083</v>
      </c>
      <c r="N18" s="82">
        <v>26.247</v>
      </c>
      <c r="O18" s="78"/>
      <c r="P18" s="78"/>
      <c r="Q18" s="18" t="s">
        <v>628</v>
      </c>
      <c r="R18" s="78"/>
      <c r="S18" s="78"/>
      <c r="T18" s="78"/>
      <c r="U18" s="78"/>
      <c r="V18" s="78"/>
    </row>
    <row r="19" spans="1:22" ht="12" customHeight="1" x14ac:dyDescent="0.25">
      <c r="A19" s="57" t="s">
        <v>629</v>
      </c>
      <c r="B19" s="31" t="s">
        <v>630</v>
      </c>
      <c r="C19" s="31">
        <v>78</v>
      </c>
      <c r="D19" s="31">
        <v>75</v>
      </c>
      <c r="E19" s="31" t="s">
        <v>620</v>
      </c>
      <c r="F19" s="78" t="s">
        <v>591</v>
      </c>
      <c r="G19" s="89">
        <v>3715</v>
      </c>
      <c r="H19" s="78">
        <v>17512</v>
      </c>
      <c r="I19" s="116">
        <v>176.654</v>
      </c>
      <c r="J19" s="116">
        <v>193.91499999999999</v>
      </c>
      <c r="K19" s="82">
        <f t="shared" si="3"/>
        <v>370.56899999999996</v>
      </c>
      <c r="L19" s="52">
        <v>140</v>
      </c>
      <c r="M19" s="76">
        <f t="shared" si="1"/>
        <v>2.6469214285714284</v>
      </c>
      <c r="N19" s="82">
        <v>65.058000000000007</v>
      </c>
      <c r="O19" s="78"/>
      <c r="P19" s="78"/>
      <c r="Q19" s="18" t="s">
        <v>631</v>
      </c>
      <c r="R19" s="78"/>
      <c r="S19" s="78"/>
      <c r="T19" s="78"/>
      <c r="U19" s="78"/>
      <c r="V19" s="78"/>
    </row>
    <row r="20" spans="1:22" ht="12" customHeight="1" x14ac:dyDescent="0.25">
      <c r="A20" s="57" t="s">
        <v>632</v>
      </c>
      <c r="B20" s="31" t="s">
        <v>633</v>
      </c>
      <c r="C20" s="31">
        <v>38</v>
      </c>
      <c r="D20" s="31">
        <v>56</v>
      </c>
      <c r="E20" s="31" t="s">
        <v>634</v>
      </c>
      <c r="F20" s="78" t="s">
        <v>611</v>
      </c>
      <c r="G20" s="89">
        <v>4115</v>
      </c>
      <c r="H20" s="78">
        <v>16072</v>
      </c>
      <c r="I20" s="116">
        <v>191.45</v>
      </c>
      <c r="J20" s="116">
        <v>368.4</v>
      </c>
      <c r="K20" s="82">
        <f t="shared" si="3"/>
        <v>559.84999999999991</v>
      </c>
      <c r="L20" s="52">
        <v>200</v>
      </c>
      <c r="M20" s="76">
        <f t="shared" si="1"/>
        <v>2.7992499999999993</v>
      </c>
      <c r="N20" s="82">
        <v>66.135000000000005</v>
      </c>
      <c r="O20" s="78"/>
      <c r="P20" s="78"/>
      <c r="Q20" s="18" t="s">
        <v>635</v>
      </c>
      <c r="R20" s="78"/>
      <c r="S20" s="78"/>
      <c r="T20" s="78"/>
      <c r="U20" s="78"/>
      <c r="V20" s="78"/>
    </row>
    <row r="21" spans="1:22" ht="12" customHeight="1" x14ac:dyDescent="0.25">
      <c r="A21" s="57" t="s">
        <v>636</v>
      </c>
      <c r="B21" s="31" t="s">
        <v>637</v>
      </c>
      <c r="C21" s="31">
        <v>86</v>
      </c>
      <c r="D21" s="31">
        <v>61</v>
      </c>
      <c r="E21" s="31" t="s">
        <v>590</v>
      </c>
      <c r="F21" s="78" t="s">
        <v>577</v>
      </c>
      <c r="G21" s="89">
        <v>15</v>
      </c>
      <c r="H21" s="78">
        <v>20198</v>
      </c>
      <c r="I21" s="116">
        <v>6.8609999999999998</v>
      </c>
      <c r="J21" s="116"/>
      <c r="K21" s="82">
        <f t="shared" si="3"/>
        <v>6.8609999999999998</v>
      </c>
      <c r="L21" s="52">
        <v>10</v>
      </c>
      <c r="M21" s="76">
        <f t="shared" si="1"/>
        <v>0.68609999999999993</v>
      </c>
      <c r="N21" s="82">
        <v>0.30199999999999999</v>
      </c>
      <c r="O21" s="78"/>
      <c r="P21" s="78"/>
      <c r="Q21" s="18" t="s">
        <v>638</v>
      </c>
      <c r="R21" s="78"/>
      <c r="S21" s="78"/>
      <c r="T21" s="78"/>
      <c r="U21" s="78"/>
      <c r="V21" s="78"/>
    </row>
    <row r="22" spans="1:22" ht="12.5" x14ac:dyDescent="0.25">
      <c r="A22" s="57" t="s">
        <v>639</v>
      </c>
      <c r="B22" s="31" t="s">
        <v>78</v>
      </c>
      <c r="C22" s="31">
        <v>28</v>
      </c>
      <c r="D22" s="31">
        <v>55</v>
      </c>
      <c r="E22" s="31" t="s">
        <v>640</v>
      </c>
      <c r="F22" s="78" t="s">
        <v>591</v>
      </c>
      <c r="G22" s="89">
        <v>2614</v>
      </c>
      <c r="H22" s="78">
        <v>3982</v>
      </c>
      <c r="I22" s="116">
        <v>36.664999999999999</v>
      </c>
      <c r="J22" s="116">
        <v>24.3</v>
      </c>
      <c r="K22" s="82">
        <f t="shared" si="3"/>
        <v>60.965000000000003</v>
      </c>
      <c r="L22" s="52">
        <v>40</v>
      </c>
      <c r="M22" s="76">
        <f t="shared" si="1"/>
        <v>1.5241250000000002</v>
      </c>
      <c r="N22" s="82">
        <v>10.407999999999999</v>
      </c>
      <c r="O22" s="78"/>
      <c r="P22" s="78"/>
      <c r="Q22" s="18" t="s">
        <v>641</v>
      </c>
      <c r="R22" s="78"/>
      <c r="S22" s="78"/>
      <c r="T22" s="78"/>
      <c r="U22" s="78"/>
      <c r="V22" s="78"/>
    </row>
    <row r="23" spans="1:22" ht="12.5" x14ac:dyDescent="0.25">
      <c r="A23" s="57" t="s">
        <v>642</v>
      </c>
      <c r="B23" s="31" t="s">
        <v>107</v>
      </c>
      <c r="C23" s="31">
        <v>22</v>
      </c>
      <c r="D23" s="31">
        <v>34</v>
      </c>
      <c r="E23" s="31" t="s">
        <v>643</v>
      </c>
      <c r="F23" s="78" t="s">
        <v>591</v>
      </c>
      <c r="G23" s="89">
        <v>3015</v>
      </c>
      <c r="H23" s="78">
        <v>3324</v>
      </c>
      <c r="I23" s="116">
        <v>21.295000000000002</v>
      </c>
      <c r="J23" s="116">
        <v>27.5</v>
      </c>
      <c r="K23" s="82">
        <f t="shared" si="3"/>
        <v>48.795000000000002</v>
      </c>
      <c r="L23" s="52">
        <v>90</v>
      </c>
      <c r="M23" s="76">
        <f t="shared" si="1"/>
        <v>0.54216666666666669</v>
      </c>
      <c r="N23" s="82">
        <v>10.021000000000001</v>
      </c>
      <c r="O23" s="78"/>
      <c r="P23" s="78"/>
      <c r="Q23" s="18" t="s">
        <v>644</v>
      </c>
      <c r="R23" s="78"/>
      <c r="S23" s="78"/>
      <c r="T23" s="78"/>
      <c r="U23" s="78"/>
      <c r="V23" s="78"/>
    </row>
    <row r="24" spans="1:22" ht="12" customHeight="1" x14ac:dyDescent="0.25">
      <c r="A24" s="57" t="s">
        <v>645</v>
      </c>
      <c r="B24" s="31" t="s">
        <v>90</v>
      </c>
      <c r="C24" s="31">
        <v>84</v>
      </c>
      <c r="D24" s="31">
        <v>63</v>
      </c>
      <c r="E24" s="31" t="s">
        <v>646</v>
      </c>
      <c r="F24" s="78" t="s">
        <v>647</v>
      </c>
      <c r="G24" s="89">
        <v>3222</v>
      </c>
      <c r="H24" s="78">
        <v>6935</v>
      </c>
      <c r="I24" s="116">
        <v>75.658000000000001</v>
      </c>
      <c r="J24" s="116">
        <v>59.8</v>
      </c>
      <c r="K24" s="82">
        <f t="shared" si="3"/>
        <v>135.458</v>
      </c>
      <c r="L24" s="52">
        <v>60</v>
      </c>
      <c r="M24" s="76">
        <f t="shared" si="1"/>
        <v>2.2576333333333332</v>
      </c>
      <c r="N24" s="82">
        <v>22.402999999999999</v>
      </c>
      <c r="O24" s="78"/>
      <c r="P24" s="78"/>
      <c r="Q24" s="18" t="s">
        <v>648</v>
      </c>
      <c r="R24" s="78"/>
      <c r="S24" s="78"/>
      <c r="T24" s="78"/>
      <c r="U24" s="78"/>
      <c r="V24" s="78"/>
    </row>
    <row r="25" spans="1:22" ht="12" customHeight="1" x14ac:dyDescent="0.25">
      <c r="A25" s="57" t="s">
        <v>649</v>
      </c>
      <c r="B25" s="31" t="s">
        <v>65</v>
      </c>
      <c r="C25" s="31">
        <v>44</v>
      </c>
      <c r="D25" s="31">
        <v>50</v>
      </c>
      <c r="E25" s="31" t="s">
        <v>602</v>
      </c>
      <c r="F25" s="78" t="s">
        <v>591</v>
      </c>
      <c r="G25" s="89">
        <v>3750</v>
      </c>
      <c r="H25" s="78">
        <v>9715</v>
      </c>
      <c r="I25" s="116">
        <v>100.24</v>
      </c>
      <c r="J25" s="116">
        <v>74.581000000000003</v>
      </c>
      <c r="K25" s="82">
        <f t="shared" si="3"/>
        <v>174.821</v>
      </c>
      <c r="L25" s="52">
        <v>163</v>
      </c>
      <c r="M25" s="76">
        <f t="shared" si="1"/>
        <v>1.072521472392638</v>
      </c>
      <c r="N25" s="82">
        <v>36.430999999999997</v>
      </c>
      <c r="O25" s="78"/>
      <c r="P25" s="78"/>
      <c r="Q25" s="18" t="s">
        <v>650</v>
      </c>
      <c r="R25" s="78"/>
      <c r="S25" s="78"/>
      <c r="T25" s="78"/>
      <c r="U25" s="78"/>
      <c r="V25" s="78"/>
    </row>
    <row r="26" spans="1:22" ht="12" customHeight="1" x14ac:dyDescent="0.25">
      <c r="A26" s="57" t="s">
        <v>651</v>
      </c>
      <c r="B26" s="31" t="s">
        <v>90</v>
      </c>
      <c r="C26" s="31">
        <v>78</v>
      </c>
      <c r="D26" s="31">
        <v>81</v>
      </c>
      <c r="E26" s="31" t="s">
        <v>580</v>
      </c>
      <c r="F26" s="78" t="s">
        <v>621</v>
      </c>
      <c r="G26" s="89">
        <v>3020</v>
      </c>
      <c r="H26" s="78">
        <v>6326</v>
      </c>
      <c r="I26" s="116">
        <v>84.350999999999999</v>
      </c>
      <c r="J26" s="116">
        <v>58.5</v>
      </c>
      <c r="K26" s="82">
        <f t="shared" si="3"/>
        <v>142.851</v>
      </c>
      <c r="L26" s="52">
        <v>50</v>
      </c>
      <c r="M26" s="76">
        <f t="shared" si="1"/>
        <v>2.8570199999999999</v>
      </c>
      <c r="N26" s="82">
        <v>19.103999999999999</v>
      </c>
      <c r="O26" s="78"/>
      <c r="P26" s="78"/>
      <c r="Q26" s="18" t="s">
        <v>652</v>
      </c>
      <c r="R26" s="78"/>
      <c r="S26" s="78"/>
      <c r="T26" s="78"/>
      <c r="U26" s="78"/>
      <c r="V26" s="78"/>
    </row>
    <row r="27" spans="1:22" ht="23" x14ac:dyDescent="0.25">
      <c r="A27" s="57" t="s">
        <v>653</v>
      </c>
      <c r="B27" s="31" t="s">
        <v>637</v>
      </c>
      <c r="C27" s="31">
        <v>47</v>
      </c>
      <c r="D27" s="31">
        <v>63</v>
      </c>
      <c r="E27" s="31" t="s">
        <v>577</v>
      </c>
      <c r="F27" s="78" t="s">
        <v>577</v>
      </c>
      <c r="G27" s="89">
        <v>3167</v>
      </c>
      <c r="H27" s="78">
        <v>7500</v>
      </c>
      <c r="I27" s="116">
        <v>52.698</v>
      </c>
      <c r="J27" s="116">
        <v>19.718</v>
      </c>
      <c r="K27" s="82">
        <f t="shared" si="3"/>
        <v>72.415999999999997</v>
      </c>
      <c r="L27" s="52">
        <v>21</v>
      </c>
      <c r="M27" s="76">
        <f t="shared" si="1"/>
        <v>3.4483809523809521</v>
      </c>
      <c r="N27" s="82">
        <v>23.751000000000001</v>
      </c>
      <c r="O27" s="78"/>
      <c r="P27" s="78"/>
      <c r="Q27" s="18" t="s">
        <v>654</v>
      </c>
      <c r="R27" s="78"/>
      <c r="S27" s="78"/>
      <c r="T27" s="78"/>
      <c r="U27" s="78"/>
      <c r="V27" s="78"/>
    </row>
    <row r="28" spans="1:22" ht="12" customHeight="1" x14ac:dyDescent="0.25">
      <c r="A28" s="57" t="s">
        <v>655</v>
      </c>
      <c r="B28" s="31" t="s">
        <v>576</v>
      </c>
      <c r="C28" s="31">
        <v>84</v>
      </c>
      <c r="D28" s="31">
        <v>81</v>
      </c>
      <c r="E28" s="31" t="s">
        <v>643</v>
      </c>
      <c r="F28" s="78" t="s">
        <v>584</v>
      </c>
      <c r="G28" s="89">
        <v>3507</v>
      </c>
      <c r="H28" s="78">
        <v>5461</v>
      </c>
      <c r="I28" s="116">
        <v>72.290000000000006</v>
      </c>
      <c r="J28" s="116">
        <v>23.117000000000001</v>
      </c>
      <c r="K28" s="82">
        <f t="shared" si="3"/>
        <v>95.407000000000011</v>
      </c>
      <c r="L28" s="52">
        <v>37</v>
      </c>
      <c r="M28" s="76">
        <f t="shared" si="1"/>
        <v>2.5785675675675677</v>
      </c>
      <c r="N28" s="82">
        <v>19.152000000000001</v>
      </c>
      <c r="O28" s="78"/>
      <c r="P28" s="78"/>
      <c r="Q28" s="18" t="s">
        <v>656</v>
      </c>
      <c r="R28" s="78"/>
      <c r="S28" s="78"/>
      <c r="T28" s="78"/>
      <c r="U28" s="78"/>
      <c r="V28" s="78"/>
    </row>
    <row r="29" spans="1:22" ht="12" customHeight="1" x14ac:dyDescent="0.25">
      <c r="A29" s="57" t="s">
        <v>657</v>
      </c>
      <c r="B29" s="31" t="s">
        <v>658</v>
      </c>
      <c r="C29" s="31">
        <v>59</v>
      </c>
      <c r="D29" s="31">
        <v>37</v>
      </c>
      <c r="E29" s="31" t="s">
        <v>602</v>
      </c>
      <c r="F29" s="78" t="s">
        <v>603</v>
      </c>
      <c r="G29" s="89">
        <v>2760</v>
      </c>
      <c r="H29" s="78">
        <v>3089</v>
      </c>
      <c r="I29" s="116">
        <v>24.045999999999999</v>
      </c>
      <c r="J29" s="116">
        <v>12.946</v>
      </c>
      <c r="K29" s="82">
        <f t="shared" si="3"/>
        <v>36.991999999999997</v>
      </c>
      <c r="L29" s="52">
        <v>25</v>
      </c>
      <c r="M29" s="76">
        <f t="shared" si="1"/>
        <v>1.4796799999999999</v>
      </c>
      <c r="N29" s="82">
        <v>8.5250000000000004</v>
      </c>
      <c r="O29" s="78"/>
      <c r="P29" s="78"/>
      <c r="Q29" s="18" t="s">
        <v>659</v>
      </c>
      <c r="R29" s="78"/>
      <c r="S29" s="78"/>
      <c r="T29" s="78"/>
      <c r="U29" s="78"/>
      <c r="V29" s="78"/>
    </row>
    <row r="30" spans="1:22" ht="12" customHeight="1" x14ac:dyDescent="0.25">
      <c r="A30" s="57" t="s">
        <v>660</v>
      </c>
      <c r="B30" s="31" t="s">
        <v>661</v>
      </c>
      <c r="C30" s="31">
        <v>7</v>
      </c>
      <c r="D30" s="31">
        <v>38</v>
      </c>
      <c r="E30" s="31" t="s">
        <v>646</v>
      </c>
      <c r="F30" s="78" t="s">
        <v>603</v>
      </c>
      <c r="G30" s="89">
        <v>2661</v>
      </c>
      <c r="H30" s="78">
        <v>3055</v>
      </c>
      <c r="I30" s="116">
        <v>21.302</v>
      </c>
      <c r="J30" s="116">
        <v>17.2</v>
      </c>
      <c r="K30" s="82">
        <f t="shared" si="3"/>
        <v>38.501999999999995</v>
      </c>
      <c r="L30" s="52">
        <v>50</v>
      </c>
      <c r="M30" s="76">
        <f t="shared" si="1"/>
        <v>0.77003999999999995</v>
      </c>
      <c r="N30" s="82">
        <v>8.1289999999999996</v>
      </c>
      <c r="O30" s="78"/>
      <c r="P30" s="78"/>
      <c r="Q30" s="18" t="s">
        <v>662</v>
      </c>
      <c r="R30" s="78"/>
      <c r="S30" s="78"/>
      <c r="T30" s="78"/>
      <c r="U30" s="78"/>
      <c r="V30" s="78"/>
    </row>
    <row r="31" spans="1:22" ht="12" customHeight="1" x14ac:dyDescent="0.25">
      <c r="A31" s="57" t="s">
        <v>663</v>
      </c>
      <c r="B31" s="31" t="s">
        <v>576</v>
      </c>
      <c r="C31" s="31">
        <v>93</v>
      </c>
      <c r="D31" s="31">
        <v>79</v>
      </c>
      <c r="E31" s="31" t="s">
        <v>627</v>
      </c>
      <c r="F31" s="78" t="s">
        <v>647</v>
      </c>
      <c r="G31" s="89">
        <v>2886</v>
      </c>
      <c r="H31" s="78">
        <v>3929</v>
      </c>
      <c r="I31" s="116">
        <v>35.06</v>
      </c>
      <c r="J31" s="116">
        <v>41.113999999999997</v>
      </c>
      <c r="K31" s="82">
        <f t="shared" si="3"/>
        <v>76.174000000000007</v>
      </c>
      <c r="L31" s="52">
        <v>15</v>
      </c>
      <c r="M31" s="76">
        <f t="shared" si="1"/>
        <v>5.0782666666666669</v>
      </c>
      <c r="N31" s="82">
        <v>11.34</v>
      </c>
      <c r="O31" s="78"/>
      <c r="P31" s="78"/>
      <c r="Q31" s="18" t="s">
        <v>664</v>
      </c>
      <c r="R31" s="78"/>
      <c r="S31" s="78"/>
      <c r="T31" s="78"/>
      <c r="U31" s="78"/>
      <c r="V31" s="78"/>
    </row>
    <row r="32" spans="1:22" ht="12" customHeight="1" x14ac:dyDescent="0.25">
      <c r="A32" s="57" t="s">
        <v>665</v>
      </c>
      <c r="B32" s="31" t="s">
        <v>576</v>
      </c>
      <c r="C32" s="31">
        <v>45</v>
      </c>
      <c r="D32" s="31">
        <v>38</v>
      </c>
      <c r="E32" s="31" t="s">
        <v>666</v>
      </c>
      <c r="F32" s="78" t="s">
        <v>591</v>
      </c>
      <c r="G32" s="89">
        <v>2290</v>
      </c>
      <c r="H32" s="78">
        <v>2265</v>
      </c>
      <c r="I32" s="116">
        <v>10.721</v>
      </c>
      <c r="J32" s="116">
        <v>18.21</v>
      </c>
      <c r="K32" s="82">
        <f t="shared" si="3"/>
        <v>28.931000000000001</v>
      </c>
      <c r="L32" s="52">
        <v>45</v>
      </c>
      <c r="M32" s="76">
        <f t="shared" si="1"/>
        <v>0.6429111111111111</v>
      </c>
      <c r="N32" s="82">
        <v>5.1870000000000003</v>
      </c>
      <c r="O32" s="78"/>
      <c r="P32" s="78"/>
      <c r="Q32" s="18" t="s">
        <v>667</v>
      </c>
      <c r="R32" s="78"/>
      <c r="S32" s="78"/>
      <c r="T32" s="78"/>
      <c r="U32" s="78"/>
      <c r="V32" s="78"/>
    </row>
    <row r="33" spans="1:22" ht="23" x14ac:dyDescent="0.25">
      <c r="A33" s="57" t="s">
        <v>668</v>
      </c>
      <c r="B33" s="31" t="s">
        <v>576</v>
      </c>
      <c r="C33" s="31">
        <v>6</v>
      </c>
      <c r="D33" s="31">
        <v>28</v>
      </c>
      <c r="E33" s="31" t="s">
        <v>602</v>
      </c>
      <c r="F33" s="78" t="s">
        <v>603</v>
      </c>
      <c r="G33" s="89"/>
      <c r="H33" s="78"/>
      <c r="I33" s="116">
        <v>1.1859999999999999</v>
      </c>
      <c r="J33" s="116">
        <v>3.4470000000000001</v>
      </c>
      <c r="K33" s="82">
        <f t="shared" si="3"/>
        <v>4.633</v>
      </c>
      <c r="L33" s="52">
        <v>20</v>
      </c>
      <c r="M33" s="76">
        <f t="shared" si="1"/>
        <v>0.23164999999999999</v>
      </c>
      <c r="N33" s="82">
        <v>0.754</v>
      </c>
      <c r="O33" s="78"/>
      <c r="P33" s="78"/>
      <c r="Q33" s="18" t="s">
        <v>669</v>
      </c>
      <c r="R33" s="78"/>
      <c r="S33" s="78"/>
      <c r="T33" s="78"/>
      <c r="U33" s="78"/>
      <c r="V33" s="78"/>
    </row>
    <row r="34" spans="1:22" ht="23" x14ac:dyDescent="0.25">
      <c r="A34" s="57" t="s">
        <v>670</v>
      </c>
      <c r="B34" s="31" t="s">
        <v>671</v>
      </c>
      <c r="C34" s="31">
        <v>74</v>
      </c>
      <c r="D34" s="31">
        <v>53</v>
      </c>
      <c r="E34" s="31" t="s">
        <v>580</v>
      </c>
      <c r="F34" s="78" t="s">
        <v>584</v>
      </c>
      <c r="G34" s="89">
        <v>218</v>
      </c>
      <c r="H34" s="78">
        <v>3652</v>
      </c>
      <c r="I34" s="116">
        <v>2.7109999999999999</v>
      </c>
      <c r="J34" s="116"/>
      <c r="K34" s="82">
        <f t="shared" si="3"/>
        <v>2.7109999999999999</v>
      </c>
      <c r="L34" s="52">
        <v>5</v>
      </c>
      <c r="M34" s="76">
        <f t="shared" si="1"/>
        <v>0.54220000000000002</v>
      </c>
      <c r="N34" s="82">
        <v>0.79100000000000004</v>
      </c>
      <c r="O34" s="78"/>
      <c r="P34" s="78"/>
      <c r="Q34" s="18" t="s">
        <v>672</v>
      </c>
      <c r="R34" s="78"/>
      <c r="S34" s="78"/>
      <c r="T34" s="78"/>
      <c r="U34" s="78"/>
      <c r="V34" s="78"/>
    </row>
    <row r="35" spans="1:22" ht="12" customHeight="1" x14ac:dyDescent="0.25">
      <c r="A35" s="57" t="s">
        <v>673</v>
      </c>
      <c r="B35" s="31" t="s">
        <v>674</v>
      </c>
      <c r="C35" s="31">
        <v>47</v>
      </c>
      <c r="D35" s="31">
        <v>62</v>
      </c>
      <c r="E35" s="31"/>
      <c r="F35" s="78" t="s">
        <v>584</v>
      </c>
      <c r="G35" s="89">
        <v>2630</v>
      </c>
      <c r="H35" s="78">
        <v>3820</v>
      </c>
      <c r="I35" s="52">
        <v>31.847000000000001</v>
      </c>
      <c r="J35" s="52">
        <v>23.4</v>
      </c>
      <c r="K35" s="31">
        <f t="shared" si="3"/>
        <v>55.247</v>
      </c>
      <c r="L35" s="52">
        <v>40</v>
      </c>
      <c r="M35" s="76">
        <f t="shared" ref="M35:M66" si="4">SUM((K35/L35))</f>
        <v>1.381175</v>
      </c>
      <c r="N35" s="31">
        <v>10.039999999999999</v>
      </c>
      <c r="O35" s="78"/>
      <c r="P35" s="78"/>
      <c r="Q35" s="18" t="s">
        <v>675</v>
      </c>
      <c r="R35" s="78"/>
      <c r="S35" s="78"/>
      <c r="T35" s="78"/>
      <c r="U35" s="78"/>
      <c r="V35" s="78"/>
    </row>
    <row r="36" spans="1:22" ht="12.5" x14ac:dyDescent="0.25">
      <c r="A36" s="57" t="s">
        <v>676</v>
      </c>
      <c r="B36" s="31" t="s">
        <v>65</v>
      </c>
      <c r="C36" s="31">
        <v>78</v>
      </c>
      <c r="D36" s="31">
        <v>83</v>
      </c>
      <c r="E36" s="31" t="s">
        <v>677</v>
      </c>
      <c r="F36" s="78" t="s">
        <v>591</v>
      </c>
      <c r="G36" s="89">
        <v>3644</v>
      </c>
      <c r="H36" s="78">
        <v>23655</v>
      </c>
      <c r="I36" s="52">
        <v>209.4</v>
      </c>
      <c r="J36" s="52">
        <v>416.3</v>
      </c>
      <c r="K36" s="31">
        <v>626.13</v>
      </c>
      <c r="L36" s="52">
        <v>125</v>
      </c>
      <c r="M36" s="76">
        <f t="shared" si="4"/>
        <v>5.0090399999999997</v>
      </c>
      <c r="N36" s="31">
        <v>86.19</v>
      </c>
      <c r="O36" s="78"/>
      <c r="P36" s="78"/>
      <c r="Q36" s="18"/>
      <c r="R36" s="78"/>
      <c r="S36" s="78"/>
      <c r="T36" s="78"/>
      <c r="U36" s="78"/>
      <c r="V36" s="78"/>
    </row>
    <row r="37" spans="1:22" ht="12" customHeight="1" x14ac:dyDescent="0.25">
      <c r="A37" s="57" t="s">
        <v>678</v>
      </c>
      <c r="B37" s="31" t="s">
        <v>679</v>
      </c>
      <c r="C37" s="31">
        <v>61</v>
      </c>
      <c r="D37" s="31">
        <v>56</v>
      </c>
      <c r="E37" s="31" t="s">
        <v>602</v>
      </c>
      <c r="F37" s="78" t="s">
        <v>603</v>
      </c>
      <c r="G37" s="89">
        <v>3155</v>
      </c>
      <c r="H37" s="78">
        <v>5715</v>
      </c>
      <c r="I37" s="116">
        <v>42.587000000000003</v>
      </c>
      <c r="J37" s="116">
        <v>115.3</v>
      </c>
      <c r="K37" s="82">
        <f t="shared" ref="K37:K68" si="5">SUM(I37:J37)</f>
        <v>157.887</v>
      </c>
      <c r="L37" s="52">
        <v>40</v>
      </c>
      <c r="M37" s="76">
        <f t="shared" si="4"/>
        <v>3.9471750000000001</v>
      </c>
      <c r="N37" s="82">
        <v>18.030999999999999</v>
      </c>
      <c r="O37" s="78"/>
      <c r="P37" s="78"/>
      <c r="Q37" s="18" t="s">
        <v>680</v>
      </c>
      <c r="R37" s="78"/>
      <c r="S37" s="78"/>
      <c r="T37" s="78"/>
      <c r="U37" s="78"/>
      <c r="V37" s="78"/>
    </row>
    <row r="38" spans="1:22" ht="12" customHeight="1" x14ac:dyDescent="0.25">
      <c r="A38" s="57" t="s">
        <v>681</v>
      </c>
      <c r="B38" s="31" t="s">
        <v>682</v>
      </c>
      <c r="C38" s="31">
        <v>71</v>
      </c>
      <c r="D38" s="31">
        <v>71</v>
      </c>
      <c r="E38" s="31" t="s">
        <v>683</v>
      </c>
      <c r="F38" s="78" t="s">
        <v>584</v>
      </c>
      <c r="G38" s="89">
        <v>3549</v>
      </c>
      <c r="H38" s="78">
        <v>4383</v>
      </c>
      <c r="I38" s="116">
        <v>51.802</v>
      </c>
      <c r="J38" s="116">
        <v>11.74</v>
      </c>
      <c r="K38" s="82">
        <f t="shared" si="5"/>
        <v>63.542000000000002</v>
      </c>
      <c r="L38" s="52">
        <v>24</v>
      </c>
      <c r="M38" s="76">
        <f t="shared" si="4"/>
        <v>2.6475833333333334</v>
      </c>
      <c r="N38" s="82">
        <v>15.555999999999999</v>
      </c>
      <c r="O38" s="78"/>
      <c r="P38" s="78"/>
      <c r="Q38" s="18" t="s">
        <v>684</v>
      </c>
      <c r="R38" s="78"/>
      <c r="S38" s="78"/>
      <c r="T38" s="78"/>
      <c r="U38" s="78"/>
      <c r="V38" s="78"/>
    </row>
    <row r="39" spans="1:22" ht="12" customHeight="1" x14ac:dyDescent="0.25">
      <c r="A39" s="57" t="s">
        <v>685</v>
      </c>
      <c r="B39" s="31" t="s">
        <v>90</v>
      </c>
      <c r="C39" s="31">
        <v>71</v>
      </c>
      <c r="D39" s="31">
        <v>68</v>
      </c>
      <c r="E39" s="31" t="s">
        <v>598</v>
      </c>
      <c r="F39" s="78" t="s">
        <v>621</v>
      </c>
      <c r="G39" s="89">
        <v>2926</v>
      </c>
      <c r="H39" s="78">
        <v>6364</v>
      </c>
      <c r="I39" s="116">
        <v>55.802</v>
      </c>
      <c r="J39" s="116">
        <v>93.739000000000004</v>
      </c>
      <c r="K39" s="82">
        <f t="shared" si="5"/>
        <v>149.541</v>
      </c>
      <c r="L39" s="38">
        <v>35</v>
      </c>
      <c r="M39" s="76">
        <f t="shared" si="4"/>
        <v>4.2725999999999997</v>
      </c>
      <c r="N39" s="82">
        <v>18.622</v>
      </c>
      <c r="O39" s="78"/>
      <c r="P39" s="78"/>
      <c r="Q39" s="18" t="s">
        <v>686</v>
      </c>
      <c r="R39" s="78"/>
      <c r="S39" s="78"/>
      <c r="T39" s="78"/>
      <c r="U39" s="78"/>
      <c r="V39" s="78"/>
    </row>
    <row r="40" spans="1:22" ht="12" customHeight="1" x14ac:dyDescent="0.25">
      <c r="A40" s="57" t="s">
        <v>687</v>
      </c>
      <c r="B40" s="31" t="s">
        <v>688</v>
      </c>
      <c r="C40" s="31">
        <v>75</v>
      </c>
      <c r="D40" s="31">
        <v>68</v>
      </c>
      <c r="E40" s="31" t="s">
        <v>627</v>
      </c>
      <c r="F40" s="78" t="s">
        <v>603</v>
      </c>
      <c r="G40" s="89">
        <v>3114</v>
      </c>
      <c r="H40" s="78">
        <v>2477</v>
      </c>
      <c r="I40" s="116">
        <v>18.302</v>
      </c>
      <c r="J40" s="116">
        <v>22.7</v>
      </c>
      <c r="K40" s="82">
        <f t="shared" si="5"/>
        <v>41.001999999999995</v>
      </c>
      <c r="L40" s="52">
        <v>30</v>
      </c>
      <c r="M40" s="76">
        <f t="shared" si="4"/>
        <v>1.3667333333333331</v>
      </c>
      <c r="N40" s="82">
        <v>7.7140000000000004</v>
      </c>
      <c r="O40" s="78"/>
      <c r="P40" s="78"/>
      <c r="Q40" s="62" t="s">
        <v>689</v>
      </c>
      <c r="R40" s="78"/>
      <c r="S40" s="78"/>
      <c r="T40" s="78"/>
      <c r="U40" s="78"/>
      <c r="V40" s="78"/>
    </row>
    <row r="41" spans="1:22" ht="12" customHeight="1" x14ac:dyDescent="0.25">
      <c r="A41" s="57" t="s">
        <v>690</v>
      </c>
      <c r="B41" s="31" t="s">
        <v>630</v>
      </c>
      <c r="C41" s="31">
        <v>56</v>
      </c>
      <c r="D41" s="31">
        <v>52</v>
      </c>
      <c r="E41" s="31" t="s">
        <v>583</v>
      </c>
      <c r="F41" s="78" t="s">
        <v>611</v>
      </c>
      <c r="G41" s="89">
        <v>2994</v>
      </c>
      <c r="H41" s="78">
        <v>8469</v>
      </c>
      <c r="I41" s="116">
        <v>99.966999999999999</v>
      </c>
      <c r="J41" s="116">
        <v>94</v>
      </c>
      <c r="K41" s="82">
        <f t="shared" si="5"/>
        <v>193.96699999999998</v>
      </c>
      <c r="L41" s="52">
        <v>36</v>
      </c>
      <c r="M41" s="76">
        <f t="shared" si="4"/>
        <v>5.3879722222222215</v>
      </c>
      <c r="N41" s="82">
        <v>25.356000000000002</v>
      </c>
      <c r="O41" s="78"/>
      <c r="P41" s="78"/>
      <c r="Q41" s="18" t="s">
        <v>691</v>
      </c>
      <c r="R41" s="78"/>
      <c r="S41" s="78"/>
      <c r="T41" s="78"/>
      <c r="U41" s="78"/>
      <c r="V41" s="78"/>
    </row>
    <row r="42" spans="1:22" ht="12" customHeight="1" x14ac:dyDescent="0.25">
      <c r="A42" s="57" t="s">
        <v>692</v>
      </c>
      <c r="B42" s="31" t="s">
        <v>90</v>
      </c>
      <c r="C42" s="31">
        <v>27</v>
      </c>
      <c r="D42" s="31">
        <v>48</v>
      </c>
      <c r="E42" s="31" t="s">
        <v>620</v>
      </c>
      <c r="F42" s="78" t="s">
        <v>591</v>
      </c>
      <c r="G42" s="89">
        <v>3816</v>
      </c>
      <c r="H42" s="78">
        <v>13935</v>
      </c>
      <c r="I42" s="116">
        <v>116.601</v>
      </c>
      <c r="J42" s="116">
        <v>103.25</v>
      </c>
      <c r="K42" s="82">
        <f t="shared" si="5"/>
        <v>219.851</v>
      </c>
      <c r="L42" s="52">
        <v>200</v>
      </c>
      <c r="M42" s="76">
        <f t="shared" si="4"/>
        <v>1.0992550000000001</v>
      </c>
      <c r="N42" s="82">
        <v>53.173999999999999</v>
      </c>
      <c r="O42" s="78"/>
      <c r="P42" s="78"/>
      <c r="Q42" s="18" t="s">
        <v>693</v>
      </c>
      <c r="R42" s="78"/>
      <c r="S42" s="78"/>
      <c r="T42" s="78"/>
      <c r="U42" s="78"/>
      <c r="V42" s="78"/>
    </row>
    <row r="43" spans="1:22" ht="12" customHeight="1" x14ac:dyDescent="0.25">
      <c r="A43" s="57" t="s">
        <v>694</v>
      </c>
      <c r="B43" s="31" t="s">
        <v>90</v>
      </c>
      <c r="C43" s="31">
        <v>35</v>
      </c>
      <c r="D43" s="31">
        <v>44</v>
      </c>
      <c r="E43" s="31" t="s">
        <v>598</v>
      </c>
      <c r="F43" s="78" t="s">
        <v>577</v>
      </c>
      <c r="G43" s="89">
        <v>2950</v>
      </c>
      <c r="H43" s="78">
        <v>4588</v>
      </c>
      <c r="I43" s="116">
        <v>45.06</v>
      </c>
      <c r="J43" s="116">
        <v>38.1</v>
      </c>
      <c r="K43" s="82">
        <f t="shared" si="5"/>
        <v>83.16</v>
      </c>
      <c r="L43" s="52">
        <v>36</v>
      </c>
      <c r="M43" s="76">
        <f t="shared" si="4"/>
        <v>2.31</v>
      </c>
      <c r="N43" s="82">
        <v>13.535</v>
      </c>
      <c r="O43" s="78"/>
      <c r="P43" s="78"/>
      <c r="Q43" s="18" t="s">
        <v>695</v>
      </c>
      <c r="R43" s="78"/>
      <c r="S43" s="78"/>
      <c r="T43" s="78"/>
      <c r="U43" s="78"/>
      <c r="V43" s="78"/>
    </row>
    <row r="44" spans="1:22" ht="12" customHeight="1" x14ac:dyDescent="0.25">
      <c r="A44" s="57" t="s">
        <v>696</v>
      </c>
      <c r="B44" s="31" t="s">
        <v>65</v>
      </c>
      <c r="C44" s="31">
        <v>71</v>
      </c>
      <c r="D44" s="31">
        <v>67</v>
      </c>
      <c r="E44" s="31" t="s">
        <v>643</v>
      </c>
      <c r="F44" s="78" t="s">
        <v>591</v>
      </c>
      <c r="G44" s="89">
        <v>2535</v>
      </c>
      <c r="H44" s="78">
        <v>4880</v>
      </c>
      <c r="I44" s="116">
        <v>40.259</v>
      </c>
      <c r="J44" s="116">
        <v>23.521999999999998</v>
      </c>
      <c r="K44" s="82">
        <f t="shared" si="5"/>
        <v>63.780999999999999</v>
      </c>
      <c r="L44" s="52">
        <v>30</v>
      </c>
      <c r="M44" s="76">
        <f t="shared" si="4"/>
        <v>2.1260333333333334</v>
      </c>
      <c r="N44" s="82">
        <v>12.37</v>
      </c>
      <c r="O44" s="78"/>
      <c r="P44" s="78"/>
      <c r="Q44" s="18" t="s">
        <v>697</v>
      </c>
      <c r="R44" s="78"/>
      <c r="S44" s="78"/>
      <c r="T44" s="78"/>
      <c r="U44" s="78"/>
      <c r="V44" s="78"/>
    </row>
    <row r="45" spans="1:22" ht="12" customHeight="1" x14ac:dyDescent="0.25">
      <c r="A45" s="57" t="s">
        <v>698</v>
      </c>
      <c r="B45" s="31" t="s">
        <v>699</v>
      </c>
      <c r="C45" s="31">
        <v>41</v>
      </c>
      <c r="D45" s="31">
        <v>59</v>
      </c>
      <c r="E45" s="31" t="s">
        <v>610</v>
      </c>
      <c r="F45" s="78" t="s">
        <v>611</v>
      </c>
      <c r="G45" s="89">
        <v>3606</v>
      </c>
      <c r="H45" s="78">
        <v>5889</v>
      </c>
      <c r="I45" s="116">
        <v>64.010000000000005</v>
      </c>
      <c r="J45" s="116">
        <v>86.4</v>
      </c>
      <c r="K45" s="82">
        <f t="shared" si="5"/>
        <v>150.41000000000003</v>
      </c>
      <c r="L45" s="52">
        <v>135</v>
      </c>
      <c r="M45" s="76">
        <f t="shared" si="4"/>
        <v>1.1141481481481483</v>
      </c>
      <c r="N45" s="82">
        <v>21.236999999999998</v>
      </c>
      <c r="O45" s="78"/>
      <c r="P45" s="78"/>
      <c r="Q45" s="18" t="s">
        <v>700</v>
      </c>
      <c r="R45" s="78"/>
      <c r="S45" s="78"/>
      <c r="T45" s="78"/>
      <c r="U45" s="78"/>
      <c r="V45" s="78"/>
    </row>
    <row r="46" spans="1:22" ht="23" x14ac:dyDescent="0.25">
      <c r="A46" s="57" t="s">
        <v>701</v>
      </c>
      <c r="B46" s="31" t="s">
        <v>90</v>
      </c>
      <c r="C46" s="31">
        <v>96</v>
      </c>
      <c r="D46" s="31">
        <v>92</v>
      </c>
      <c r="E46" s="31" t="s">
        <v>627</v>
      </c>
      <c r="F46" s="78" t="s">
        <v>599</v>
      </c>
      <c r="G46" s="89">
        <v>4375</v>
      </c>
      <c r="H46" s="78">
        <v>38672</v>
      </c>
      <c r="I46" s="116">
        <v>381.01100000000002</v>
      </c>
      <c r="J46" s="116">
        <v>960.5</v>
      </c>
      <c r="K46" s="82">
        <f t="shared" si="5"/>
        <v>1341.511</v>
      </c>
      <c r="L46" s="52">
        <v>125</v>
      </c>
      <c r="M46" s="76">
        <f t="shared" si="4"/>
        <v>10.732087999999999</v>
      </c>
      <c r="N46" s="82">
        <v>169.18899999999999</v>
      </c>
      <c r="O46" s="78"/>
      <c r="P46" s="78"/>
      <c r="Q46" s="18" t="s">
        <v>702</v>
      </c>
      <c r="R46" s="78"/>
      <c r="S46" s="78"/>
      <c r="T46" s="78"/>
      <c r="U46" s="78"/>
      <c r="V46" s="78"/>
    </row>
    <row r="47" spans="1:22" ht="23" x14ac:dyDescent="0.25">
      <c r="A47" s="57" t="s">
        <v>703</v>
      </c>
      <c r="B47" s="31" t="s">
        <v>594</v>
      </c>
      <c r="C47" s="31">
        <v>26</v>
      </c>
      <c r="D47" s="31">
        <v>50</v>
      </c>
      <c r="E47" s="31" t="s">
        <v>634</v>
      </c>
      <c r="F47" s="78" t="s">
        <v>611</v>
      </c>
      <c r="G47" s="89">
        <v>3579</v>
      </c>
      <c r="H47" s="78">
        <v>10490</v>
      </c>
      <c r="I47" s="116">
        <v>108.08499999999999</v>
      </c>
      <c r="J47" s="116">
        <v>75.867999999999995</v>
      </c>
      <c r="K47" s="82">
        <f t="shared" si="5"/>
        <v>183.95299999999997</v>
      </c>
      <c r="L47" s="52">
        <v>63</v>
      </c>
      <c r="M47" s="76">
        <f t="shared" si="4"/>
        <v>2.9198888888888885</v>
      </c>
      <c r="N47" s="82">
        <v>37.542999999999999</v>
      </c>
      <c r="O47" s="78"/>
      <c r="P47" s="78"/>
      <c r="Q47" s="18" t="s">
        <v>704</v>
      </c>
      <c r="R47" s="78"/>
      <c r="S47" s="78"/>
      <c r="T47" s="78"/>
      <c r="U47" s="78"/>
      <c r="V47" s="78"/>
    </row>
    <row r="48" spans="1:22" ht="12" customHeight="1" x14ac:dyDescent="0.25">
      <c r="A48" s="57" t="s">
        <v>705</v>
      </c>
      <c r="B48" s="31" t="s">
        <v>90</v>
      </c>
      <c r="C48" s="31">
        <v>69</v>
      </c>
      <c r="D48" s="31">
        <v>72</v>
      </c>
      <c r="E48" s="31" t="s">
        <v>640</v>
      </c>
      <c r="F48" s="78" t="s">
        <v>577</v>
      </c>
      <c r="G48" s="89">
        <v>3040</v>
      </c>
      <c r="H48" s="78">
        <v>9310</v>
      </c>
      <c r="I48" s="116">
        <v>117.538</v>
      </c>
      <c r="J48" s="116">
        <v>92.1</v>
      </c>
      <c r="K48" s="82">
        <f t="shared" si="5"/>
        <v>209.63799999999998</v>
      </c>
      <c r="L48" s="52">
        <v>35</v>
      </c>
      <c r="M48" s="76">
        <f t="shared" si="4"/>
        <v>5.9896571428571423</v>
      </c>
      <c r="N48" s="82">
        <v>28.3</v>
      </c>
      <c r="O48" s="78"/>
      <c r="P48" s="78"/>
      <c r="Q48" s="18" t="s">
        <v>706</v>
      </c>
      <c r="R48" s="78"/>
      <c r="S48" s="78"/>
      <c r="T48" s="78"/>
      <c r="U48" s="78"/>
      <c r="V48" s="78"/>
    </row>
    <row r="49" spans="1:22" ht="12" customHeight="1" x14ac:dyDescent="0.25">
      <c r="A49" s="57" t="s">
        <v>707</v>
      </c>
      <c r="B49" s="31" t="s">
        <v>121</v>
      </c>
      <c r="C49" s="31">
        <v>93</v>
      </c>
      <c r="D49" s="31">
        <v>84</v>
      </c>
      <c r="E49" s="31"/>
      <c r="F49" s="78" t="s">
        <v>708</v>
      </c>
      <c r="G49" s="89">
        <v>1277</v>
      </c>
      <c r="H49" s="78">
        <v>8899</v>
      </c>
      <c r="I49" s="52">
        <v>73.864000000000004</v>
      </c>
      <c r="J49" s="52">
        <v>111.905</v>
      </c>
      <c r="K49" s="31">
        <f t="shared" si="5"/>
        <v>185.76900000000001</v>
      </c>
      <c r="L49" s="52">
        <v>150</v>
      </c>
      <c r="M49" s="76">
        <f t="shared" si="4"/>
        <v>1.2384600000000001</v>
      </c>
      <c r="N49" s="31">
        <v>11.36</v>
      </c>
      <c r="O49" s="78"/>
      <c r="P49" s="78"/>
      <c r="Q49" s="18"/>
      <c r="R49" s="78"/>
      <c r="S49" s="78"/>
      <c r="T49" s="78"/>
      <c r="U49" s="78"/>
      <c r="V49" s="78"/>
    </row>
    <row r="50" spans="1:22" ht="12" customHeight="1" x14ac:dyDescent="0.25">
      <c r="A50" s="57" t="s">
        <v>709</v>
      </c>
      <c r="B50" s="31" t="s">
        <v>121</v>
      </c>
      <c r="C50" s="31">
        <v>32</v>
      </c>
      <c r="D50" s="31">
        <v>57</v>
      </c>
      <c r="E50" s="31" t="s">
        <v>590</v>
      </c>
      <c r="F50" s="78" t="s">
        <v>647</v>
      </c>
      <c r="G50" s="89">
        <v>3154</v>
      </c>
      <c r="H50" s="78">
        <v>6167</v>
      </c>
      <c r="I50" s="116">
        <v>55.1</v>
      </c>
      <c r="J50" s="116">
        <v>94.778000000000006</v>
      </c>
      <c r="K50" s="82">
        <f t="shared" si="5"/>
        <v>149.87800000000001</v>
      </c>
      <c r="L50" s="52">
        <v>60</v>
      </c>
      <c r="M50" s="76">
        <f t="shared" si="4"/>
        <v>2.4979666666666671</v>
      </c>
      <c r="N50" s="82">
        <v>19.449000000000002</v>
      </c>
      <c r="O50" s="78"/>
      <c r="P50" s="78"/>
      <c r="Q50" s="18" t="s">
        <v>710</v>
      </c>
      <c r="R50" s="78"/>
      <c r="S50" s="78"/>
      <c r="T50" s="78"/>
      <c r="U50" s="78"/>
      <c r="V50" s="78"/>
    </row>
    <row r="51" spans="1:22" ht="12" customHeight="1" x14ac:dyDescent="0.25">
      <c r="A51" s="57" t="s">
        <v>711</v>
      </c>
      <c r="B51" s="31" t="s">
        <v>594</v>
      </c>
      <c r="C51" s="31">
        <v>36</v>
      </c>
      <c r="D51" s="31">
        <v>59</v>
      </c>
      <c r="E51" s="31" t="s">
        <v>640</v>
      </c>
      <c r="F51" s="78" t="s">
        <v>591</v>
      </c>
      <c r="G51" s="89">
        <v>3112</v>
      </c>
      <c r="H51" s="78">
        <v>10349</v>
      </c>
      <c r="I51" s="116">
        <v>83.504000000000005</v>
      </c>
      <c r="J51" s="116">
        <v>143.4</v>
      </c>
      <c r="K51" s="82">
        <f t="shared" si="5"/>
        <v>226.904</v>
      </c>
      <c r="L51" s="52">
        <v>75</v>
      </c>
      <c r="M51" s="76">
        <f t="shared" si="4"/>
        <v>3.0253866666666664</v>
      </c>
      <c r="N51" s="82">
        <v>32.206000000000003</v>
      </c>
      <c r="O51" s="78"/>
      <c r="P51" s="78"/>
      <c r="Q51" s="18" t="s">
        <v>712</v>
      </c>
      <c r="R51" s="78"/>
      <c r="S51" s="78"/>
      <c r="T51" s="78"/>
      <c r="U51" s="78"/>
      <c r="V51" s="78"/>
    </row>
    <row r="52" spans="1:22" ht="12" customHeight="1" x14ac:dyDescent="0.25">
      <c r="A52" s="57" t="s">
        <v>713</v>
      </c>
      <c r="B52" s="31" t="s">
        <v>714</v>
      </c>
      <c r="C52" s="31">
        <v>38</v>
      </c>
      <c r="D52" s="31">
        <v>55</v>
      </c>
      <c r="E52" s="31" t="s">
        <v>646</v>
      </c>
      <c r="F52" s="78" t="s">
        <v>647</v>
      </c>
      <c r="G52" s="89">
        <v>3122</v>
      </c>
      <c r="H52" s="78">
        <v>3860</v>
      </c>
      <c r="I52" s="116">
        <v>37.520000000000003</v>
      </c>
      <c r="J52" s="116">
        <v>136.41</v>
      </c>
      <c r="K52" s="82">
        <f t="shared" si="5"/>
        <v>173.93</v>
      </c>
      <c r="L52" s="52">
        <v>40</v>
      </c>
      <c r="M52" s="76">
        <f t="shared" si="4"/>
        <v>4.3482500000000002</v>
      </c>
      <c r="N52" s="82">
        <v>12.05</v>
      </c>
      <c r="O52" s="78"/>
      <c r="P52" s="78"/>
      <c r="Q52" s="18" t="s">
        <v>715</v>
      </c>
      <c r="R52" s="78"/>
      <c r="S52" s="78"/>
      <c r="T52" s="78"/>
      <c r="U52" s="78"/>
      <c r="V52" s="78"/>
    </row>
    <row r="53" spans="1:22" ht="12" customHeight="1" x14ac:dyDescent="0.25">
      <c r="A53" s="57" t="s">
        <v>716</v>
      </c>
      <c r="B53" s="31" t="s">
        <v>78</v>
      </c>
      <c r="C53" s="31">
        <v>67</v>
      </c>
      <c r="D53" s="31">
        <v>65</v>
      </c>
      <c r="E53" s="31" t="s">
        <v>602</v>
      </c>
      <c r="F53" s="78" t="s">
        <v>603</v>
      </c>
      <c r="G53" s="89">
        <v>2408</v>
      </c>
      <c r="H53" s="78">
        <v>5511</v>
      </c>
      <c r="I53" s="116">
        <v>54.009</v>
      </c>
      <c r="J53" s="116">
        <v>43</v>
      </c>
      <c r="K53" s="82">
        <f t="shared" si="5"/>
        <v>97.009</v>
      </c>
      <c r="L53" s="52">
        <v>1.5</v>
      </c>
      <c r="M53" s="76">
        <f t="shared" si="4"/>
        <v>64.672666666666672</v>
      </c>
      <c r="N53" s="82">
        <v>13.271000000000001</v>
      </c>
      <c r="O53" s="78"/>
      <c r="P53" s="78"/>
      <c r="Q53" s="18" t="s">
        <v>717</v>
      </c>
      <c r="R53" s="78"/>
      <c r="S53" s="78"/>
      <c r="T53" s="78"/>
      <c r="U53" s="78"/>
      <c r="V53" s="78"/>
    </row>
    <row r="54" spans="1:22" ht="12" customHeight="1" x14ac:dyDescent="0.25">
      <c r="A54" s="57" t="s">
        <v>718</v>
      </c>
      <c r="B54" s="31" t="s">
        <v>90</v>
      </c>
      <c r="C54" s="31">
        <v>42</v>
      </c>
      <c r="D54" s="31">
        <v>84</v>
      </c>
      <c r="E54" s="31" t="s">
        <v>719</v>
      </c>
      <c r="F54" s="78" t="s">
        <v>584</v>
      </c>
      <c r="G54" s="89">
        <v>1910</v>
      </c>
      <c r="H54" s="78">
        <v>5873</v>
      </c>
      <c r="I54" s="116">
        <v>37.305999999999997</v>
      </c>
      <c r="J54" s="116">
        <v>47.3</v>
      </c>
      <c r="K54" s="82">
        <f t="shared" si="5"/>
        <v>84.605999999999995</v>
      </c>
      <c r="L54" s="52">
        <v>35</v>
      </c>
      <c r="M54" s="76">
        <f t="shared" si="4"/>
        <v>2.4173142857142857</v>
      </c>
      <c r="N54" s="82">
        <v>11.217000000000001</v>
      </c>
      <c r="O54" s="78"/>
      <c r="P54" s="78"/>
      <c r="Q54" s="62" t="s">
        <v>720</v>
      </c>
      <c r="R54" s="78"/>
      <c r="S54" s="78"/>
      <c r="T54" s="78"/>
      <c r="U54" s="78"/>
      <c r="V54" s="78"/>
    </row>
    <row r="55" spans="1:22" ht="12" customHeight="1" x14ac:dyDescent="0.25">
      <c r="A55" s="57" t="s">
        <v>721</v>
      </c>
      <c r="B55" s="31" t="s">
        <v>722</v>
      </c>
      <c r="C55" s="31">
        <v>4</v>
      </c>
      <c r="D55" s="31">
        <v>59</v>
      </c>
      <c r="E55" s="31" t="s">
        <v>577</v>
      </c>
      <c r="F55" s="78" t="s">
        <v>577</v>
      </c>
      <c r="G55" s="89">
        <v>3438</v>
      </c>
      <c r="H55" s="78">
        <v>7273</v>
      </c>
      <c r="I55" s="116">
        <v>74.16</v>
      </c>
      <c r="J55" s="116">
        <v>75.52</v>
      </c>
      <c r="K55" s="82">
        <f t="shared" si="5"/>
        <v>149.68</v>
      </c>
      <c r="L55" s="52">
        <v>79</v>
      </c>
      <c r="M55" s="76">
        <f t="shared" si="4"/>
        <v>1.8946835443037975</v>
      </c>
      <c r="N55" s="82">
        <v>25.003</v>
      </c>
      <c r="O55" s="78"/>
      <c r="P55" s="78"/>
      <c r="Q55" s="18" t="s">
        <v>723</v>
      </c>
      <c r="R55" s="78"/>
      <c r="S55" s="78"/>
      <c r="T55" s="78"/>
      <c r="U55" s="78"/>
      <c r="V55" s="78"/>
    </row>
    <row r="56" spans="1:22" ht="12" customHeight="1" x14ac:dyDescent="0.25">
      <c r="A56" s="57" t="s">
        <v>724</v>
      </c>
      <c r="B56" s="31" t="s">
        <v>65</v>
      </c>
      <c r="C56" s="31">
        <v>85</v>
      </c>
      <c r="D56" s="78">
        <v>77</v>
      </c>
      <c r="E56" s="31" t="s">
        <v>583</v>
      </c>
      <c r="F56" s="78" t="s">
        <v>621</v>
      </c>
      <c r="G56" s="89"/>
      <c r="H56" s="78"/>
      <c r="I56" s="116">
        <v>11.242000000000001</v>
      </c>
      <c r="J56" s="116">
        <v>23.466999999999999</v>
      </c>
      <c r="K56" s="82">
        <f t="shared" si="5"/>
        <v>34.709000000000003</v>
      </c>
      <c r="L56" s="105"/>
      <c r="M56" s="76"/>
      <c r="N56" s="82">
        <v>0.182</v>
      </c>
      <c r="O56" s="78"/>
      <c r="P56" s="78"/>
      <c r="Q56" s="18"/>
      <c r="R56" s="78"/>
      <c r="S56" s="78"/>
      <c r="T56" s="78"/>
      <c r="U56" s="78"/>
      <c r="V56" s="78"/>
    </row>
    <row r="57" spans="1:22" ht="12" customHeight="1" x14ac:dyDescent="0.25">
      <c r="A57" s="57" t="s">
        <v>725</v>
      </c>
      <c r="B57" s="31" t="s">
        <v>594</v>
      </c>
      <c r="C57" s="31">
        <v>38</v>
      </c>
      <c r="D57" s="31">
        <v>55</v>
      </c>
      <c r="E57" s="31" t="s">
        <v>577</v>
      </c>
      <c r="F57" s="78" t="s">
        <v>577</v>
      </c>
      <c r="G57" s="89">
        <v>1552</v>
      </c>
      <c r="H57" s="78">
        <v>2470</v>
      </c>
      <c r="I57" s="116">
        <v>8.3049999999999997</v>
      </c>
      <c r="J57" s="116">
        <v>151.77199999999999</v>
      </c>
      <c r="K57" s="82">
        <f t="shared" si="5"/>
        <v>160.077</v>
      </c>
      <c r="L57" s="52">
        <v>45</v>
      </c>
      <c r="M57" s="76">
        <f t="shared" ref="M57:M88" si="6">SUM((K57/L57))</f>
        <v>3.5572666666666666</v>
      </c>
      <c r="N57" s="82">
        <v>3.8330000000000002</v>
      </c>
      <c r="O57" s="78"/>
      <c r="P57" s="78"/>
      <c r="Q57" s="18" t="s">
        <v>726</v>
      </c>
      <c r="R57" s="78"/>
      <c r="S57" s="78"/>
      <c r="T57" s="78"/>
      <c r="U57" s="78"/>
      <c r="V57" s="78"/>
    </row>
    <row r="58" spans="1:22" ht="12.5" x14ac:dyDescent="0.25">
      <c r="A58" s="57" t="s">
        <v>727</v>
      </c>
      <c r="B58" s="31" t="s">
        <v>722</v>
      </c>
      <c r="C58" s="31">
        <v>19</v>
      </c>
      <c r="D58" s="31">
        <v>63</v>
      </c>
      <c r="E58" s="31" t="s">
        <v>577</v>
      </c>
      <c r="F58" s="78" t="s">
        <v>621</v>
      </c>
      <c r="G58" s="89">
        <v>3548</v>
      </c>
      <c r="H58" s="78">
        <v>8601</v>
      </c>
      <c r="I58" s="116">
        <v>103.02800000000001</v>
      </c>
      <c r="J58" s="116">
        <v>111.917</v>
      </c>
      <c r="K58" s="82">
        <f t="shared" si="5"/>
        <v>214.94499999999999</v>
      </c>
      <c r="L58" s="52">
        <v>80</v>
      </c>
      <c r="M58" s="76">
        <f t="shared" si="6"/>
        <v>2.6868124999999998</v>
      </c>
      <c r="N58" s="82">
        <v>30.513999999999999</v>
      </c>
      <c r="O58" s="78"/>
      <c r="P58" s="78"/>
      <c r="Q58" s="18" t="s">
        <v>728</v>
      </c>
      <c r="R58" s="78"/>
      <c r="S58" s="78"/>
      <c r="T58" s="78"/>
      <c r="U58" s="78"/>
      <c r="V58" s="78"/>
    </row>
    <row r="59" spans="1:22" ht="12.5" x14ac:dyDescent="0.25">
      <c r="A59" s="57" t="s">
        <v>729</v>
      </c>
      <c r="B59" s="31" t="s">
        <v>576</v>
      </c>
      <c r="C59" s="31">
        <v>25</v>
      </c>
      <c r="D59" s="31">
        <v>48</v>
      </c>
      <c r="E59" s="31" t="s">
        <v>627</v>
      </c>
      <c r="F59" s="78" t="s">
        <v>591</v>
      </c>
      <c r="G59" s="89">
        <v>2986</v>
      </c>
      <c r="H59" s="78">
        <v>3132</v>
      </c>
      <c r="I59" s="116">
        <v>25.123999999999999</v>
      </c>
      <c r="J59" s="116">
        <v>31.257999999999999</v>
      </c>
      <c r="K59" s="82">
        <f t="shared" si="5"/>
        <v>56.381999999999998</v>
      </c>
      <c r="L59" s="52">
        <v>70</v>
      </c>
      <c r="M59" s="76">
        <f t="shared" si="6"/>
        <v>0.80545714285714287</v>
      </c>
      <c r="N59" s="82">
        <v>9.3520000000000003</v>
      </c>
      <c r="O59" s="78"/>
      <c r="P59" s="78"/>
      <c r="Q59" s="18" t="s">
        <v>730</v>
      </c>
      <c r="R59" s="78"/>
      <c r="S59" s="78"/>
      <c r="T59" s="78"/>
      <c r="U59" s="78"/>
      <c r="V59" s="78"/>
    </row>
    <row r="60" spans="1:22" ht="12" customHeight="1" x14ac:dyDescent="0.25">
      <c r="A60" s="57" t="s">
        <v>731</v>
      </c>
      <c r="B60" s="31" t="s">
        <v>732</v>
      </c>
      <c r="C60" s="31">
        <v>82</v>
      </c>
      <c r="D60" s="31">
        <v>80</v>
      </c>
      <c r="E60" s="31" t="s">
        <v>627</v>
      </c>
      <c r="F60" s="78" t="s">
        <v>611</v>
      </c>
      <c r="G60" s="89">
        <v>3925</v>
      </c>
      <c r="H60" s="78">
        <v>12142</v>
      </c>
      <c r="I60" s="116">
        <v>165.249</v>
      </c>
      <c r="J60" s="116">
        <v>500.44299999999998</v>
      </c>
      <c r="K60" s="82">
        <f t="shared" si="5"/>
        <v>665.69200000000001</v>
      </c>
      <c r="L60" s="52">
        <v>150</v>
      </c>
      <c r="M60" s="76">
        <f t="shared" si="6"/>
        <v>4.4379466666666669</v>
      </c>
      <c r="N60" s="82">
        <v>47.655999999999999</v>
      </c>
      <c r="O60" s="78"/>
      <c r="P60" s="78"/>
      <c r="Q60" s="18" t="s">
        <v>733</v>
      </c>
      <c r="R60" s="78"/>
      <c r="S60" s="78"/>
      <c r="T60" s="78"/>
      <c r="U60" s="78"/>
      <c r="V60" s="78"/>
    </row>
    <row r="61" spans="1:22" ht="12.5" x14ac:dyDescent="0.25">
      <c r="A61" s="57" t="s">
        <v>734</v>
      </c>
      <c r="B61" s="31" t="s">
        <v>65</v>
      </c>
      <c r="C61" s="31">
        <v>34</v>
      </c>
      <c r="D61" s="31">
        <v>46</v>
      </c>
      <c r="E61" s="31" t="s">
        <v>580</v>
      </c>
      <c r="F61" s="78" t="s">
        <v>584</v>
      </c>
      <c r="G61" s="89">
        <v>2973</v>
      </c>
      <c r="H61" s="78">
        <v>4405</v>
      </c>
      <c r="I61" s="116">
        <v>35.607999999999997</v>
      </c>
      <c r="J61" s="116">
        <v>36.4</v>
      </c>
      <c r="K61" s="82">
        <f t="shared" si="5"/>
        <v>72.007999999999996</v>
      </c>
      <c r="L61" s="52">
        <v>30</v>
      </c>
      <c r="M61" s="76">
        <f t="shared" si="6"/>
        <v>2.4002666666666665</v>
      </c>
      <c r="N61" s="82">
        <v>13.096</v>
      </c>
      <c r="O61" s="78"/>
      <c r="P61" s="78"/>
      <c r="Q61" s="18" t="s">
        <v>735</v>
      </c>
      <c r="R61" s="78"/>
      <c r="S61" s="78"/>
      <c r="T61" s="78"/>
      <c r="U61" s="78"/>
      <c r="V61" s="78"/>
    </row>
    <row r="62" spans="1:22" ht="12" customHeight="1" x14ac:dyDescent="0.25">
      <c r="A62" s="57" t="s">
        <v>736</v>
      </c>
      <c r="B62" s="31" t="s">
        <v>737</v>
      </c>
      <c r="C62" s="31">
        <v>69</v>
      </c>
      <c r="D62" s="31">
        <v>73</v>
      </c>
      <c r="E62" s="31" t="s">
        <v>719</v>
      </c>
      <c r="F62" s="78" t="s">
        <v>647</v>
      </c>
      <c r="G62" s="89">
        <v>2756</v>
      </c>
      <c r="H62" s="78">
        <v>6860</v>
      </c>
      <c r="I62" s="116">
        <v>79.248999999999995</v>
      </c>
      <c r="J62" s="116">
        <v>82.6</v>
      </c>
      <c r="K62" s="82">
        <f t="shared" si="5"/>
        <v>161.84899999999999</v>
      </c>
      <c r="L62" s="52">
        <v>27</v>
      </c>
      <c r="M62" s="76">
        <f t="shared" si="6"/>
        <v>5.9944074074074072</v>
      </c>
      <c r="N62" s="82">
        <v>18.907</v>
      </c>
      <c r="O62" s="78"/>
      <c r="P62" s="78"/>
      <c r="Q62" s="18" t="s">
        <v>738</v>
      </c>
      <c r="R62" s="78"/>
      <c r="S62" s="78"/>
      <c r="T62" s="78"/>
      <c r="U62" s="78"/>
      <c r="V62" s="78"/>
    </row>
    <row r="63" spans="1:22" ht="12" customHeight="1" x14ac:dyDescent="0.25">
      <c r="A63" s="57" t="s">
        <v>739</v>
      </c>
      <c r="B63" s="31" t="s">
        <v>107</v>
      </c>
      <c r="C63" s="31">
        <v>29</v>
      </c>
      <c r="D63" s="31">
        <v>71</v>
      </c>
      <c r="E63" s="31" t="s">
        <v>683</v>
      </c>
      <c r="F63" s="78" t="s">
        <v>591</v>
      </c>
      <c r="G63" s="89"/>
      <c r="H63" s="78"/>
      <c r="I63" s="116">
        <v>0.53800000000000003</v>
      </c>
      <c r="J63" s="116">
        <v>0.56499999999999995</v>
      </c>
      <c r="K63" s="82">
        <f t="shared" si="5"/>
        <v>1.103</v>
      </c>
      <c r="L63" s="52">
        <v>30</v>
      </c>
      <c r="M63" s="76">
        <f t="shared" si="6"/>
        <v>3.6766666666666663E-2</v>
      </c>
      <c r="N63" s="82">
        <v>4.4999999999999998E-2</v>
      </c>
      <c r="O63" s="78"/>
      <c r="P63" s="78"/>
      <c r="Q63" s="18" t="s">
        <v>740</v>
      </c>
      <c r="R63" s="78"/>
      <c r="S63" s="78"/>
      <c r="T63" s="78"/>
      <c r="U63" s="78"/>
      <c r="V63" s="78"/>
    </row>
    <row r="64" spans="1:22" ht="12.5" x14ac:dyDescent="0.25">
      <c r="A64" s="57" t="s">
        <v>741</v>
      </c>
      <c r="B64" s="31" t="s">
        <v>576</v>
      </c>
      <c r="C64" s="31">
        <v>86</v>
      </c>
      <c r="D64" s="31">
        <v>73</v>
      </c>
      <c r="E64" s="31" t="s">
        <v>606</v>
      </c>
      <c r="F64" s="78" t="s">
        <v>647</v>
      </c>
      <c r="G64" s="89"/>
      <c r="H64" s="78"/>
      <c r="I64" s="116">
        <v>5.3540000000000001</v>
      </c>
      <c r="J64" s="116">
        <v>14.15</v>
      </c>
      <c r="K64" s="82">
        <f t="shared" si="5"/>
        <v>19.504000000000001</v>
      </c>
      <c r="L64" s="52">
        <v>3.5</v>
      </c>
      <c r="M64" s="76">
        <f t="shared" si="6"/>
        <v>5.572571428571429</v>
      </c>
      <c r="N64" s="82">
        <v>0.56100000000000005</v>
      </c>
      <c r="O64" s="78"/>
      <c r="P64" s="78"/>
      <c r="Q64" s="18" t="s">
        <v>742</v>
      </c>
      <c r="R64" s="78"/>
      <c r="S64" s="78"/>
      <c r="T64" s="78"/>
      <c r="U64" s="78"/>
      <c r="V64" s="78"/>
    </row>
    <row r="65" spans="1:22" ht="12" customHeight="1" x14ac:dyDescent="0.25">
      <c r="A65" s="57" t="s">
        <v>743</v>
      </c>
      <c r="B65" s="31" t="s">
        <v>630</v>
      </c>
      <c r="C65" s="31">
        <v>36</v>
      </c>
      <c r="D65" s="31">
        <v>43</v>
      </c>
      <c r="E65" s="31" t="s">
        <v>666</v>
      </c>
      <c r="F65" s="78" t="s">
        <v>611</v>
      </c>
      <c r="G65" s="89">
        <v>3117</v>
      </c>
      <c r="H65" s="78">
        <v>2218</v>
      </c>
      <c r="I65" s="116">
        <v>21.391999999999999</v>
      </c>
      <c r="J65" s="116">
        <v>17.600000000000001</v>
      </c>
      <c r="K65" s="82">
        <f t="shared" si="5"/>
        <v>38.992000000000004</v>
      </c>
      <c r="L65" s="52">
        <v>150</v>
      </c>
      <c r="M65" s="76">
        <f t="shared" si="6"/>
        <v>0.25994666666666671</v>
      </c>
      <c r="N65" s="82">
        <v>6.9139999999999997</v>
      </c>
      <c r="O65" s="78"/>
      <c r="P65" s="78"/>
      <c r="Q65" s="18" t="s">
        <v>744</v>
      </c>
      <c r="R65" s="78"/>
      <c r="S65" s="78"/>
      <c r="T65" s="78"/>
      <c r="U65" s="78"/>
      <c r="V65" s="78"/>
    </row>
    <row r="66" spans="1:22" ht="12" customHeight="1" x14ac:dyDescent="0.25">
      <c r="A66" s="57" t="s">
        <v>745</v>
      </c>
      <c r="B66" s="31" t="s">
        <v>78</v>
      </c>
      <c r="C66" s="31">
        <v>93</v>
      </c>
      <c r="D66" s="31">
        <v>84</v>
      </c>
      <c r="E66" s="31" t="s">
        <v>583</v>
      </c>
      <c r="F66" s="78" t="s">
        <v>621</v>
      </c>
      <c r="G66" s="89">
        <v>944</v>
      </c>
      <c r="H66" s="78">
        <v>6177</v>
      </c>
      <c r="I66" s="116">
        <v>56.817</v>
      </c>
      <c r="J66" s="116">
        <v>94.302000000000007</v>
      </c>
      <c r="K66" s="82">
        <f t="shared" si="5"/>
        <v>151.119</v>
      </c>
      <c r="L66" s="52">
        <v>17</v>
      </c>
      <c r="M66" s="76">
        <f t="shared" si="6"/>
        <v>8.8893529411764707</v>
      </c>
      <c r="N66" s="82">
        <v>5.83</v>
      </c>
      <c r="O66" s="78" t="s">
        <v>746</v>
      </c>
      <c r="P66" s="78"/>
      <c r="Q66" s="18" t="s">
        <v>747</v>
      </c>
      <c r="R66" s="78"/>
      <c r="S66" s="78"/>
      <c r="T66" s="78"/>
      <c r="U66" s="78"/>
      <c r="V66" s="78"/>
    </row>
    <row r="67" spans="1:22" ht="12" customHeight="1" x14ac:dyDescent="0.25">
      <c r="A67" s="57" t="s">
        <v>748</v>
      </c>
      <c r="B67" s="31" t="s">
        <v>121</v>
      </c>
      <c r="C67" s="31">
        <v>93</v>
      </c>
      <c r="D67" s="31">
        <v>86</v>
      </c>
      <c r="E67" s="31" t="s">
        <v>749</v>
      </c>
      <c r="F67" s="78" t="s">
        <v>591</v>
      </c>
      <c r="G67" s="89">
        <v>3448</v>
      </c>
      <c r="H67" s="78">
        <v>8672</v>
      </c>
      <c r="I67" s="52">
        <v>209.39</v>
      </c>
      <c r="J67" s="52">
        <v>485.32</v>
      </c>
      <c r="K67" s="31">
        <f t="shared" si="5"/>
        <v>694.71</v>
      </c>
      <c r="L67" s="52">
        <v>145</v>
      </c>
      <c r="M67" s="76">
        <f t="shared" si="6"/>
        <v>4.7911034482758623</v>
      </c>
      <c r="N67" s="31">
        <v>29.55</v>
      </c>
      <c r="O67" s="78"/>
      <c r="P67" s="78"/>
      <c r="Q67" s="18" t="s">
        <v>750</v>
      </c>
      <c r="R67" s="78"/>
      <c r="S67" s="78"/>
      <c r="T67" s="78"/>
      <c r="U67" s="78"/>
      <c r="V67" s="78"/>
    </row>
    <row r="68" spans="1:22" ht="12" customHeight="1" x14ac:dyDescent="0.25">
      <c r="A68" s="57" t="s">
        <v>751</v>
      </c>
      <c r="B68" s="31" t="s">
        <v>752</v>
      </c>
      <c r="C68" s="31">
        <v>95</v>
      </c>
      <c r="D68" s="31">
        <v>89</v>
      </c>
      <c r="E68" s="31" t="s">
        <v>753</v>
      </c>
      <c r="F68" s="78" t="s">
        <v>584</v>
      </c>
      <c r="G68" s="89">
        <v>2993</v>
      </c>
      <c r="H68" s="78">
        <v>6516</v>
      </c>
      <c r="I68" s="116">
        <v>75.599999999999994</v>
      </c>
      <c r="J68" s="116">
        <v>34.6</v>
      </c>
      <c r="K68" s="82">
        <f t="shared" si="5"/>
        <v>110.19999999999999</v>
      </c>
      <c r="L68" s="52">
        <v>50</v>
      </c>
      <c r="M68" s="76">
        <f t="shared" si="6"/>
        <v>2.2039999999999997</v>
      </c>
      <c r="N68" s="82">
        <v>19.501000000000001</v>
      </c>
      <c r="O68" s="78"/>
      <c r="P68" s="78"/>
      <c r="Q68" s="18" t="s">
        <v>754</v>
      </c>
      <c r="R68" s="78"/>
      <c r="S68" s="78"/>
      <c r="T68" s="78"/>
      <c r="U68" s="78"/>
      <c r="V68" s="78"/>
    </row>
    <row r="69" spans="1:22" ht="12.5" x14ac:dyDescent="0.25">
      <c r="A69" s="57" t="s">
        <v>755</v>
      </c>
      <c r="B69" s="31" t="s">
        <v>637</v>
      </c>
      <c r="C69" s="31">
        <v>38</v>
      </c>
      <c r="D69" s="31">
        <v>50</v>
      </c>
      <c r="E69" s="31" t="s">
        <v>583</v>
      </c>
      <c r="F69" s="78" t="s">
        <v>621</v>
      </c>
      <c r="G69" s="89">
        <v>2473</v>
      </c>
      <c r="H69" s="78">
        <v>3014</v>
      </c>
      <c r="I69" s="116">
        <v>23.186</v>
      </c>
      <c r="J69" s="116">
        <v>16.48</v>
      </c>
      <c r="K69" s="82">
        <f t="shared" ref="K69:K100" si="7">SUM(I69:J69)</f>
        <v>39.665999999999997</v>
      </c>
      <c r="L69" s="52">
        <v>20</v>
      </c>
      <c r="M69" s="76">
        <f t="shared" si="6"/>
        <v>1.9832999999999998</v>
      </c>
      <c r="N69" s="82">
        <v>7.4530000000000003</v>
      </c>
      <c r="O69" s="78"/>
      <c r="P69" s="78"/>
      <c r="Q69" s="18" t="s">
        <v>756</v>
      </c>
      <c r="R69" s="78"/>
      <c r="S69" s="78"/>
      <c r="T69" s="78"/>
      <c r="U69" s="78"/>
      <c r="V69" s="78"/>
    </row>
    <row r="70" spans="1:22" ht="12" customHeight="1" x14ac:dyDescent="0.25">
      <c r="A70" s="57" t="s">
        <v>757</v>
      </c>
      <c r="B70" s="31" t="s">
        <v>637</v>
      </c>
      <c r="C70" s="31">
        <v>47</v>
      </c>
      <c r="D70" s="31">
        <v>54</v>
      </c>
      <c r="E70" s="31" t="s">
        <v>580</v>
      </c>
      <c r="F70" s="78" t="s">
        <v>577</v>
      </c>
      <c r="G70" s="89">
        <v>3339</v>
      </c>
      <c r="H70" s="78">
        <v>5524</v>
      </c>
      <c r="I70" s="116">
        <v>68.224000000000004</v>
      </c>
      <c r="J70" s="116">
        <v>119.137</v>
      </c>
      <c r="K70" s="82">
        <f t="shared" si="7"/>
        <v>187.36099999999999</v>
      </c>
      <c r="L70" s="52">
        <v>55</v>
      </c>
      <c r="M70" s="76">
        <f t="shared" si="6"/>
        <v>3.4065636363636362</v>
      </c>
      <c r="N70" s="82">
        <v>18.445</v>
      </c>
      <c r="O70" s="78"/>
      <c r="P70" s="78"/>
      <c r="Q70" s="18" t="s">
        <v>758</v>
      </c>
      <c r="R70" s="78"/>
      <c r="S70" s="78"/>
      <c r="T70" s="78"/>
      <c r="U70" s="78"/>
      <c r="V70" s="78"/>
    </row>
    <row r="71" spans="1:22" ht="12" customHeight="1" x14ac:dyDescent="0.25">
      <c r="A71" s="57" t="s">
        <v>759</v>
      </c>
      <c r="B71" s="31" t="s">
        <v>760</v>
      </c>
      <c r="C71" s="31">
        <v>83</v>
      </c>
      <c r="D71" s="31">
        <v>84</v>
      </c>
      <c r="E71" s="31" t="s">
        <v>583</v>
      </c>
      <c r="F71" s="78" t="s">
        <v>584</v>
      </c>
      <c r="G71" s="89">
        <v>247</v>
      </c>
      <c r="H71" s="78">
        <v>7174</v>
      </c>
      <c r="I71" s="116">
        <v>14.6</v>
      </c>
      <c r="J71" s="116">
        <v>20.457000000000001</v>
      </c>
      <c r="K71" s="82">
        <f t="shared" si="7"/>
        <v>35.057000000000002</v>
      </c>
      <c r="L71" s="52">
        <v>10</v>
      </c>
      <c r="M71" s="76">
        <f t="shared" si="6"/>
        <v>3.5057</v>
      </c>
      <c r="N71" s="82">
        <v>1.75</v>
      </c>
      <c r="O71" s="78"/>
      <c r="P71" s="78"/>
      <c r="Q71" s="18" t="s">
        <v>612</v>
      </c>
      <c r="R71" s="78"/>
      <c r="S71" s="78"/>
      <c r="T71" s="78"/>
      <c r="U71" s="78"/>
      <c r="V71" s="78"/>
    </row>
    <row r="72" spans="1:22" ht="12" customHeight="1" x14ac:dyDescent="0.25">
      <c r="A72" s="57" t="s">
        <v>761</v>
      </c>
      <c r="B72" s="31" t="s">
        <v>674</v>
      </c>
      <c r="C72" s="31">
        <v>8</v>
      </c>
      <c r="D72" s="31">
        <v>48</v>
      </c>
      <c r="E72" s="31" t="s">
        <v>583</v>
      </c>
      <c r="F72" s="78" t="s">
        <v>621</v>
      </c>
      <c r="G72" s="89">
        <v>3505</v>
      </c>
      <c r="H72" s="78">
        <v>3714</v>
      </c>
      <c r="I72" s="52">
        <v>54.54</v>
      </c>
      <c r="J72" s="52">
        <v>87.5</v>
      </c>
      <c r="K72" s="31">
        <f t="shared" si="7"/>
        <v>142.04</v>
      </c>
      <c r="L72" s="52">
        <v>56</v>
      </c>
      <c r="M72" s="76">
        <f t="shared" si="6"/>
        <v>2.5364285714285715</v>
      </c>
      <c r="N72" s="31">
        <v>13.01</v>
      </c>
      <c r="O72" s="78"/>
      <c r="P72" s="78"/>
      <c r="Q72" s="18" t="s">
        <v>762</v>
      </c>
      <c r="R72" s="78"/>
      <c r="S72" s="78"/>
      <c r="T72" s="78"/>
      <c r="U72" s="78"/>
      <c r="V72" s="78"/>
    </row>
    <row r="73" spans="1:22" ht="23" x14ac:dyDescent="0.25">
      <c r="A73" s="57" t="s">
        <v>763</v>
      </c>
      <c r="B73" s="31" t="s">
        <v>682</v>
      </c>
      <c r="C73" s="31">
        <v>49</v>
      </c>
      <c r="D73" s="31">
        <v>57</v>
      </c>
      <c r="E73" s="31" t="s">
        <v>577</v>
      </c>
      <c r="F73" s="78" t="s">
        <v>577</v>
      </c>
      <c r="G73" s="89">
        <v>3018</v>
      </c>
      <c r="H73" s="78">
        <v>6512</v>
      </c>
      <c r="I73" s="116">
        <v>70.662000000000006</v>
      </c>
      <c r="J73" s="116">
        <v>78.564999999999998</v>
      </c>
      <c r="K73" s="82">
        <f t="shared" si="7"/>
        <v>149.227</v>
      </c>
      <c r="L73" s="52">
        <v>25</v>
      </c>
      <c r="M73" s="76">
        <f t="shared" si="6"/>
        <v>5.9690799999999999</v>
      </c>
      <c r="N73" s="82">
        <v>19.7</v>
      </c>
      <c r="O73" s="78"/>
      <c r="P73" s="78"/>
      <c r="Q73" s="18" t="s">
        <v>764</v>
      </c>
      <c r="R73" s="78"/>
      <c r="S73" s="78"/>
      <c r="T73" s="78"/>
      <c r="U73" s="78"/>
      <c r="V73" s="78"/>
    </row>
    <row r="74" spans="1:22" ht="12" customHeight="1" x14ac:dyDescent="0.25">
      <c r="A74" s="57" t="s">
        <v>765</v>
      </c>
      <c r="B74" s="31" t="s">
        <v>576</v>
      </c>
      <c r="C74" s="31">
        <v>37</v>
      </c>
      <c r="D74" s="31">
        <v>54</v>
      </c>
      <c r="E74" s="31" t="s">
        <v>583</v>
      </c>
      <c r="F74" s="78" t="s">
        <v>621</v>
      </c>
      <c r="G74" s="89">
        <v>1719</v>
      </c>
      <c r="H74" s="78">
        <v>2955</v>
      </c>
      <c r="I74" s="116">
        <v>13.843</v>
      </c>
      <c r="J74" s="116">
        <v>45.545000000000002</v>
      </c>
      <c r="K74" s="82">
        <f t="shared" si="7"/>
        <v>59.388000000000005</v>
      </c>
      <c r="L74" s="52">
        <v>15</v>
      </c>
      <c r="M74" s="76">
        <f t="shared" si="6"/>
        <v>3.9592000000000005</v>
      </c>
      <c r="N74" s="82">
        <v>5.0789999999999997</v>
      </c>
      <c r="O74" s="78"/>
      <c r="P74" s="78"/>
      <c r="Q74" s="18" t="s">
        <v>766</v>
      </c>
      <c r="R74" s="78"/>
      <c r="S74" s="78"/>
      <c r="T74" s="78"/>
      <c r="U74" s="78"/>
      <c r="V74" s="78"/>
    </row>
    <row r="75" spans="1:22" ht="12" customHeight="1" x14ac:dyDescent="0.25">
      <c r="A75" s="57" t="s">
        <v>767</v>
      </c>
      <c r="B75" s="31" t="s">
        <v>760</v>
      </c>
      <c r="C75" s="31">
        <v>68</v>
      </c>
      <c r="D75" s="31">
        <v>79</v>
      </c>
      <c r="E75" s="31" t="s">
        <v>577</v>
      </c>
      <c r="F75" s="78" t="s">
        <v>577</v>
      </c>
      <c r="G75" s="89">
        <v>2555</v>
      </c>
      <c r="H75" s="78">
        <v>2744</v>
      </c>
      <c r="I75" s="116">
        <v>24.815999999999999</v>
      </c>
      <c r="J75" s="116"/>
      <c r="K75" s="82">
        <f t="shared" si="7"/>
        <v>24.815999999999999</v>
      </c>
      <c r="L75" s="52">
        <v>5</v>
      </c>
      <c r="M75" s="76">
        <f t="shared" si="6"/>
        <v>4.9631999999999996</v>
      </c>
      <c r="N75" s="82">
        <v>7.01</v>
      </c>
      <c r="O75" s="78"/>
      <c r="P75" s="78"/>
      <c r="Q75" s="18" t="s">
        <v>768</v>
      </c>
      <c r="R75" s="78"/>
      <c r="S75" s="78"/>
      <c r="T75" s="78"/>
      <c r="U75" s="78"/>
      <c r="V75" s="78"/>
    </row>
    <row r="76" spans="1:22" ht="23" x14ac:dyDescent="0.25">
      <c r="A76" s="57" t="s">
        <v>769</v>
      </c>
      <c r="B76" s="31" t="s">
        <v>576</v>
      </c>
      <c r="C76" s="31">
        <v>68</v>
      </c>
      <c r="D76" s="31">
        <v>58</v>
      </c>
      <c r="E76" s="31" t="s">
        <v>602</v>
      </c>
      <c r="F76" s="78" t="s">
        <v>603</v>
      </c>
      <c r="G76" s="89">
        <v>3321</v>
      </c>
      <c r="H76" s="78">
        <v>15829</v>
      </c>
      <c r="I76" s="116">
        <v>104.02800000000001</v>
      </c>
      <c r="J76" s="116">
        <v>103.011</v>
      </c>
      <c r="K76" s="82">
        <f t="shared" si="7"/>
        <v>207.03899999999999</v>
      </c>
      <c r="L76" s="52">
        <v>5</v>
      </c>
      <c r="M76" s="76">
        <f t="shared" si="6"/>
        <v>41.407799999999995</v>
      </c>
      <c r="N76" s="82">
        <v>52.567999999999998</v>
      </c>
      <c r="O76" s="78"/>
      <c r="P76" s="78"/>
      <c r="Q76" s="18" t="s">
        <v>770</v>
      </c>
      <c r="R76" s="78"/>
      <c r="S76" s="78"/>
      <c r="T76" s="78"/>
      <c r="U76" s="78"/>
      <c r="V76" s="78"/>
    </row>
    <row r="77" spans="1:22" ht="12" customHeight="1" x14ac:dyDescent="0.25">
      <c r="A77" s="57" t="s">
        <v>771</v>
      </c>
      <c r="B77" s="31" t="s">
        <v>177</v>
      </c>
      <c r="C77" s="31">
        <v>72</v>
      </c>
      <c r="D77" s="31">
        <v>70</v>
      </c>
      <c r="E77" s="31" t="s">
        <v>577</v>
      </c>
      <c r="F77" s="78" t="s">
        <v>577</v>
      </c>
      <c r="G77" s="89">
        <v>2802</v>
      </c>
      <c r="H77" s="78">
        <v>4655</v>
      </c>
      <c r="I77" s="116">
        <v>37.411999999999999</v>
      </c>
      <c r="J77" s="116">
        <v>60.570999999999998</v>
      </c>
      <c r="K77" s="82">
        <f t="shared" si="7"/>
        <v>97.983000000000004</v>
      </c>
      <c r="L77" s="52">
        <v>40</v>
      </c>
      <c r="M77" s="76">
        <f t="shared" si="6"/>
        <v>2.4495750000000003</v>
      </c>
      <c r="N77" s="82">
        <v>13.042999999999999</v>
      </c>
      <c r="O77" s="78"/>
      <c r="P77" s="78"/>
      <c r="Q77" s="18" t="s">
        <v>772</v>
      </c>
      <c r="R77" s="78"/>
      <c r="S77" s="78"/>
      <c r="T77" s="78"/>
      <c r="U77" s="78"/>
      <c r="V77" s="78"/>
    </row>
    <row r="78" spans="1:22" ht="12" customHeight="1" x14ac:dyDescent="0.25">
      <c r="A78" s="57" t="s">
        <v>773</v>
      </c>
      <c r="B78" s="31" t="s">
        <v>630</v>
      </c>
      <c r="C78" s="31">
        <v>34</v>
      </c>
      <c r="D78" s="31">
        <v>61</v>
      </c>
      <c r="E78" s="31" t="s">
        <v>643</v>
      </c>
      <c r="F78" s="78" t="s">
        <v>591</v>
      </c>
      <c r="G78" s="89">
        <v>4155</v>
      </c>
      <c r="H78" s="78">
        <v>21697</v>
      </c>
      <c r="I78" s="116">
        <v>241.071</v>
      </c>
      <c r="J78" s="116">
        <v>804.64</v>
      </c>
      <c r="K78" s="82">
        <f t="shared" si="7"/>
        <v>1045.711</v>
      </c>
      <c r="L78" s="52">
        <v>250</v>
      </c>
      <c r="M78" s="76">
        <f t="shared" si="6"/>
        <v>4.1828440000000002</v>
      </c>
      <c r="N78" s="82">
        <v>90.150999999999996</v>
      </c>
      <c r="O78" s="78"/>
      <c r="P78" s="78"/>
      <c r="Q78" s="18" t="s">
        <v>774</v>
      </c>
      <c r="R78" s="78"/>
      <c r="S78" s="78"/>
      <c r="T78" s="78"/>
      <c r="U78" s="78"/>
      <c r="V78" s="78"/>
    </row>
    <row r="79" spans="1:22" ht="12" customHeight="1" x14ac:dyDescent="0.25">
      <c r="A79" s="57" t="s">
        <v>775</v>
      </c>
      <c r="B79" s="31" t="s">
        <v>78</v>
      </c>
      <c r="C79" s="31">
        <v>17</v>
      </c>
      <c r="D79" s="31">
        <v>37</v>
      </c>
      <c r="E79" s="31" t="s">
        <v>602</v>
      </c>
      <c r="F79" s="78" t="s">
        <v>591</v>
      </c>
      <c r="G79" s="89">
        <v>2864</v>
      </c>
      <c r="H79" s="78">
        <v>5221</v>
      </c>
      <c r="I79" s="116">
        <v>29.135999999999999</v>
      </c>
      <c r="J79" s="116">
        <v>49.171999999999997</v>
      </c>
      <c r="K79" s="82">
        <f t="shared" si="7"/>
        <v>78.307999999999993</v>
      </c>
      <c r="L79" s="52">
        <v>60</v>
      </c>
      <c r="M79" s="76">
        <f t="shared" si="6"/>
        <v>1.3051333333333333</v>
      </c>
      <c r="N79" s="82">
        <v>14.952999999999999</v>
      </c>
      <c r="O79" s="78"/>
      <c r="P79" s="78"/>
      <c r="Q79" s="18" t="s">
        <v>776</v>
      </c>
      <c r="R79" s="78"/>
      <c r="S79" s="78"/>
      <c r="T79" s="78"/>
      <c r="U79" s="78"/>
      <c r="V79" s="78"/>
    </row>
    <row r="80" spans="1:22" ht="12" customHeight="1" x14ac:dyDescent="0.25">
      <c r="A80" s="57" t="s">
        <v>777</v>
      </c>
      <c r="B80" s="31" t="s">
        <v>688</v>
      </c>
      <c r="C80" s="31">
        <v>83</v>
      </c>
      <c r="D80" s="31">
        <v>76</v>
      </c>
      <c r="E80" s="31" t="s">
        <v>643</v>
      </c>
      <c r="F80" s="78" t="s">
        <v>611</v>
      </c>
      <c r="G80" s="89">
        <v>3952</v>
      </c>
      <c r="H80" s="78">
        <v>8623</v>
      </c>
      <c r="I80" s="116">
        <v>149.26</v>
      </c>
      <c r="J80" s="116">
        <v>405.726</v>
      </c>
      <c r="K80" s="82">
        <f t="shared" si="7"/>
        <v>554.98599999999999</v>
      </c>
      <c r="L80" s="52">
        <v>130</v>
      </c>
      <c r="M80" s="76">
        <f t="shared" si="6"/>
        <v>4.2691230769230772</v>
      </c>
      <c r="N80" s="82">
        <v>34.076999999999998</v>
      </c>
      <c r="O80" s="78"/>
      <c r="P80" s="78"/>
      <c r="Q80" s="62" t="s">
        <v>778</v>
      </c>
      <c r="R80" s="78"/>
      <c r="S80" s="78"/>
      <c r="T80" s="78"/>
      <c r="U80" s="78"/>
      <c r="V80" s="78"/>
    </row>
    <row r="81" spans="1:22" ht="12" customHeight="1" x14ac:dyDescent="0.25">
      <c r="A81" s="57" t="s">
        <v>779</v>
      </c>
      <c r="B81" s="31" t="s">
        <v>121</v>
      </c>
      <c r="C81" s="31">
        <v>88</v>
      </c>
      <c r="D81" s="31">
        <v>69</v>
      </c>
      <c r="E81" s="31" t="s">
        <v>634</v>
      </c>
      <c r="F81" s="78" t="s">
        <v>611</v>
      </c>
      <c r="G81" s="89">
        <v>3917</v>
      </c>
      <c r="H81" s="78">
        <v>9722</v>
      </c>
      <c r="I81" s="116">
        <v>123.477</v>
      </c>
      <c r="J81" s="116">
        <v>122.246</v>
      </c>
      <c r="K81" s="82">
        <f t="shared" si="7"/>
        <v>245.72300000000001</v>
      </c>
      <c r="L81" s="52">
        <v>135</v>
      </c>
      <c r="M81" s="76">
        <f t="shared" si="6"/>
        <v>1.8201703703703704</v>
      </c>
      <c r="N81" s="82">
        <v>38.079000000000001</v>
      </c>
      <c r="O81" s="78"/>
      <c r="P81" s="78"/>
      <c r="Q81" s="18" t="s">
        <v>780</v>
      </c>
      <c r="R81" s="78"/>
      <c r="S81" s="78"/>
      <c r="T81" s="78"/>
      <c r="U81" s="78"/>
      <c r="V81" s="78"/>
    </row>
    <row r="82" spans="1:22" ht="12" customHeight="1" x14ac:dyDescent="0.25">
      <c r="A82" s="57" t="s">
        <v>781</v>
      </c>
      <c r="B82" s="31" t="s">
        <v>782</v>
      </c>
      <c r="C82" s="31">
        <v>58</v>
      </c>
      <c r="D82" s="31">
        <v>81</v>
      </c>
      <c r="E82" s="31" t="s">
        <v>753</v>
      </c>
      <c r="F82" s="78" t="s">
        <v>591</v>
      </c>
      <c r="G82" s="89">
        <v>3440</v>
      </c>
      <c r="H82" s="78">
        <v>7942</v>
      </c>
      <c r="I82" s="116">
        <v>85.468000000000004</v>
      </c>
      <c r="J82" s="116">
        <v>213.8</v>
      </c>
      <c r="K82" s="82">
        <f t="shared" si="7"/>
        <v>299.26800000000003</v>
      </c>
      <c r="L82" s="52">
        <v>110</v>
      </c>
      <c r="M82" s="76">
        <f t="shared" si="6"/>
        <v>2.7206181818181823</v>
      </c>
      <c r="N82" s="82">
        <v>27.318999999999999</v>
      </c>
      <c r="O82" s="78"/>
      <c r="P82" s="78"/>
      <c r="Q82" s="18" t="s">
        <v>783</v>
      </c>
      <c r="R82" s="78"/>
      <c r="S82" s="78"/>
      <c r="T82" s="78"/>
      <c r="U82" s="78"/>
      <c r="V82" s="78"/>
    </row>
    <row r="83" spans="1:22" ht="23" x14ac:dyDescent="0.25">
      <c r="A83" s="57" t="s">
        <v>784</v>
      </c>
      <c r="B83" s="31" t="s">
        <v>90</v>
      </c>
      <c r="C83" s="31">
        <v>11</v>
      </c>
      <c r="D83" s="31">
        <v>41</v>
      </c>
      <c r="E83" s="31" t="s">
        <v>602</v>
      </c>
      <c r="F83" s="78" t="s">
        <v>603</v>
      </c>
      <c r="G83" s="89">
        <v>3030</v>
      </c>
      <c r="H83" s="78">
        <v>4622</v>
      </c>
      <c r="I83" s="116">
        <v>37.661999999999999</v>
      </c>
      <c r="J83" s="116">
        <v>51.5</v>
      </c>
      <c r="K83" s="82">
        <f t="shared" si="7"/>
        <v>89.162000000000006</v>
      </c>
      <c r="L83" s="52">
        <v>42</v>
      </c>
      <c r="M83" s="76">
        <f t="shared" si="6"/>
        <v>2.1229047619047621</v>
      </c>
      <c r="N83" s="82">
        <v>14.005000000000001</v>
      </c>
      <c r="O83" s="78"/>
      <c r="P83" s="78"/>
      <c r="Q83" s="18" t="s">
        <v>785</v>
      </c>
      <c r="R83" s="78"/>
      <c r="S83" s="78"/>
      <c r="T83" s="78"/>
      <c r="U83" s="78"/>
      <c r="V83" s="78"/>
    </row>
    <row r="84" spans="1:22" ht="12" customHeight="1" x14ac:dyDescent="0.25">
      <c r="A84" s="57" t="s">
        <v>786</v>
      </c>
      <c r="B84" s="31" t="s">
        <v>576</v>
      </c>
      <c r="C84" s="31">
        <v>57</v>
      </c>
      <c r="D84" s="31">
        <v>59</v>
      </c>
      <c r="E84" s="31" t="s">
        <v>677</v>
      </c>
      <c r="F84" s="78" t="s">
        <v>603</v>
      </c>
      <c r="G84" s="89"/>
      <c r="H84" s="78"/>
      <c r="I84" s="116">
        <v>1.1040000000000001</v>
      </c>
      <c r="J84" s="116" t="s">
        <v>787</v>
      </c>
      <c r="K84" s="82">
        <f t="shared" si="7"/>
        <v>1.1040000000000001</v>
      </c>
      <c r="L84" s="52">
        <v>4</v>
      </c>
      <c r="M84" s="76">
        <f t="shared" si="6"/>
        <v>0.27600000000000002</v>
      </c>
      <c r="N84" s="82"/>
      <c r="O84" s="78"/>
      <c r="P84" s="78"/>
      <c r="Q84" s="18" t="s">
        <v>788</v>
      </c>
      <c r="R84" s="78"/>
      <c r="S84" s="78"/>
      <c r="T84" s="78"/>
      <c r="U84" s="78"/>
      <c r="V84" s="78"/>
    </row>
    <row r="85" spans="1:22" ht="12.5" x14ac:dyDescent="0.25">
      <c r="A85" s="57" t="s">
        <v>789</v>
      </c>
      <c r="B85" s="31" t="s">
        <v>637</v>
      </c>
      <c r="C85" s="31">
        <v>71</v>
      </c>
      <c r="D85" s="31">
        <v>73</v>
      </c>
      <c r="E85" s="31" t="s">
        <v>643</v>
      </c>
      <c r="F85" s="78" t="s">
        <v>611</v>
      </c>
      <c r="G85" s="89">
        <v>3826</v>
      </c>
      <c r="H85" s="78">
        <v>10252</v>
      </c>
      <c r="I85" s="116">
        <v>143.619</v>
      </c>
      <c r="J85" s="116">
        <v>341.01499999999999</v>
      </c>
      <c r="K85" s="82">
        <f t="shared" si="7"/>
        <v>484.63400000000001</v>
      </c>
      <c r="L85" s="52">
        <v>90</v>
      </c>
      <c r="M85" s="76">
        <f t="shared" si="6"/>
        <v>5.3848222222222226</v>
      </c>
      <c r="N85" s="82">
        <v>39.225000000000001</v>
      </c>
      <c r="O85" s="78"/>
      <c r="P85" s="78"/>
      <c r="Q85" s="18" t="s">
        <v>790</v>
      </c>
      <c r="R85" s="78"/>
      <c r="S85" s="78"/>
      <c r="T85" s="78"/>
      <c r="U85" s="78"/>
      <c r="V85" s="78"/>
    </row>
    <row r="86" spans="1:22" ht="12" customHeight="1" x14ac:dyDescent="0.25">
      <c r="A86" s="57" t="s">
        <v>791</v>
      </c>
      <c r="B86" s="31" t="s">
        <v>637</v>
      </c>
      <c r="C86" s="31">
        <v>83</v>
      </c>
      <c r="D86" s="31">
        <v>87</v>
      </c>
      <c r="E86" s="31" t="s">
        <v>640</v>
      </c>
      <c r="F86" s="78" t="s">
        <v>591</v>
      </c>
      <c r="G86" s="89">
        <v>3648</v>
      </c>
      <c r="H86" s="78">
        <v>15024</v>
      </c>
      <c r="I86" s="116">
        <v>176.70400000000001</v>
      </c>
      <c r="J86" s="116">
        <v>305.04000000000002</v>
      </c>
      <c r="K86" s="82">
        <f t="shared" si="7"/>
        <v>481.74400000000003</v>
      </c>
      <c r="L86" s="52">
        <v>93</v>
      </c>
      <c r="M86" s="76">
        <f t="shared" si="6"/>
        <v>5.1800430107526889</v>
      </c>
      <c r="N86" s="82">
        <v>54.805999999999997</v>
      </c>
      <c r="O86" s="78"/>
      <c r="P86" s="78"/>
      <c r="Q86" s="18" t="s">
        <v>792</v>
      </c>
      <c r="R86" s="78"/>
      <c r="S86" s="78"/>
      <c r="T86" s="78"/>
      <c r="U86" s="78"/>
      <c r="V86" s="78"/>
    </row>
    <row r="87" spans="1:22" ht="12.5" x14ac:dyDescent="0.25">
      <c r="A87" s="57" t="s">
        <v>793</v>
      </c>
      <c r="B87" s="31" t="s">
        <v>594</v>
      </c>
      <c r="C87" s="31">
        <v>30</v>
      </c>
      <c r="D87" s="31">
        <v>39</v>
      </c>
      <c r="E87" s="31" t="s">
        <v>643</v>
      </c>
      <c r="F87" s="78" t="s">
        <v>591</v>
      </c>
      <c r="G87" s="89">
        <v>2787</v>
      </c>
      <c r="H87" s="78">
        <v>3390</v>
      </c>
      <c r="I87" s="116">
        <v>23.209</v>
      </c>
      <c r="J87" s="116">
        <v>85.4</v>
      </c>
      <c r="K87" s="82">
        <f t="shared" si="7"/>
        <v>108.60900000000001</v>
      </c>
      <c r="L87" s="52">
        <v>30</v>
      </c>
      <c r="M87" s="76">
        <f t="shared" si="6"/>
        <v>3.6203000000000003</v>
      </c>
      <c r="N87" s="82">
        <v>9.4</v>
      </c>
      <c r="O87" s="78"/>
      <c r="P87" s="78"/>
      <c r="Q87" s="18" t="s">
        <v>794</v>
      </c>
      <c r="R87" s="78"/>
      <c r="S87" s="78"/>
      <c r="T87" s="78"/>
      <c r="U87" s="78"/>
      <c r="V87" s="78"/>
    </row>
    <row r="88" spans="1:22" ht="12" customHeight="1" x14ac:dyDescent="0.25">
      <c r="A88" s="57" t="s">
        <v>795</v>
      </c>
      <c r="B88" s="31" t="s">
        <v>282</v>
      </c>
      <c r="C88" s="31">
        <v>58</v>
      </c>
      <c r="D88" s="31">
        <v>57</v>
      </c>
      <c r="E88" s="31" t="s">
        <v>602</v>
      </c>
      <c r="F88" s="78" t="s">
        <v>603</v>
      </c>
      <c r="G88" s="89">
        <v>3305</v>
      </c>
      <c r="H88" s="78">
        <v>5656</v>
      </c>
      <c r="I88" s="116">
        <v>38.18</v>
      </c>
      <c r="J88" s="116">
        <v>58.957000000000001</v>
      </c>
      <c r="K88" s="82">
        <f t="shared" si="7"/>
        <v>97.137</v>
      </c>
      <c r="L88" s="52">
        <v>40</v>
      </c>
      <c r="M88" s="76">
        <f t="shared" si="6"/>
        <v>2.4284249999999998</v>
      </c>
      <c r="N88" s="82">
        <v>18.692</v>
      </c>
      <c r="O88" s="78"/>
      <c r="P88" s="78"/>
      <c r="Q88" s="18" t="s">
        <v>796</v>
      </c>
      <c r="R88" s="78"/>
      <c r="S88" s="78"/>
      <c r="T88" s="78"/>
      <c r="U88" s="78"/>
      <c r="V88" s="78"/>
    </row>
    <row r="89" spans="1:22" ht="12" customHeight="1" x14ac:dyDescent="0.25">
      <c r="A89" s="57" t="s">
        <v>797</v>
      </c>
      <c r="B89" s="31" t="s">
        <v>798</v>
      </c>
      <c r="C89" s="109">
        <v>10</v>
      </c>
      <c r="D89" s="31">
        <v>32</v>
      </c>
      <c r="E89" s="31" t="s">
        <v>602</v>
      </c>
      <c r="F89" s="78" t="s">
        <v>591</v>
      </c>
      <c r="G89" s="89">
        <v>2816</v>
      </c>
      <c r="H89" s="78">
        <v>3769</v>
      </c>
      <c r="I89" s="116">
        <v>24.827000000000002</v>
      </c>
      <c r="J89" s="116">
        <v>66.8</v>
      </c>
      <c r="K89" s="82">
        <f t="shared" si="7"/>
        <v>91.626999999999995</v>
      </c>
      <c r="L89" s="87">
        <v>40</v>
      </c>
      <c r="M89" s="76">
        <f t="shared" ref="M89:M120" si="8">SUM((K89/L89))</f>
        <v>2.2906749999999998</v>
      </c>
      <c r="N89" s="82">
        <v>10.6</v>
      </c>
      <c r="O89" s="52"/>
      <c r="P89" s="52"/>
      <c r="Q89" s="62" t="s">
        <v>799</v>
      </c>
      <c r="R89" s="78"/>
      <c r="S89" s="78"/>
      <c r="T89" s="78"/>
      <c r="U89" s="78"/>
      <c r="V89" s="78"/>
    </row>
    <row r="90" spans="1:22" ht="12" customHeight="1" x14ac:dyDescent="0.25">
      <c r="A90" s="57" t="s">
        <v>800</v>
      </c>
      <c r="B90" s="31" t="s">
        <v>576</v>
      </c>
      <c r="C90" s="31">
        <v>80</v>
      </c>
      <c r="D90" s="31">
        <v>80</v>
      </c>
      <c r="E90" s="31"/>
      <c r="F90" s="78" t="s">
        <v>584</v>
      </c>
      <c r="G90" s="89">
        <v>10</v>
      </c>
      <c r="H90" s="78">
        <v>34952</v>
      </c>
      <c r="I90" s="52">
        <v>3.09</v>
      </c>
      <c r="J90" s="52">
        <v>13.784000000000001</v>
      </c>
      <c r="K90" s="31">
        <f t="shared" si="7"/>
        <v>16.874000000000002</v>
      </c>
      <c r="L90" s="52">
        <v>6.5</v>
      </c>
      <c r="M90" s="76">
        <f t="shared" si="8"/>
        <v>2.5960000000000005</v>
      </c>
      <c r="N90" s="31">
        <v>0.34</v>
      </c>
      <c r="O90" s="78"/>
      <c r="P90" s="78"/>
      <c r="Q90" s="18" t="s">
        <v>801</v>
      </c>
      <c r="R90" s="78"/>
      <c r="S90" s="78"/>
      <c r="T90" s="78"/>
      <c r="U90" s="78"/>
      <c r="V90" s="78"/>
    </row>
    <row r="91" spans="1:22" ht="12" customHeight="1" x14ac:dyDescent="0.25">
      <c r="A91" s="57" t="s">
        <v>802</v>
      </c>
      <c r="B91" s="31" t="s">
        <v>177</v>
      </c>
      <c r="C91" s="31">
        <v>16</v>
      </c>
      <c r="D91" s="31">
        <v>25</v>
      </c>
      <c r="E91" s="31" t="s">
        <v>677</v>
      </c>
      <c r="F91" s="78" t="s">
        <v>603</v>
      </c>
      <c r="G91" s="89">
        <v>2806</v>
      </c>
      <c r="H91" s="78">
        <v>2995</v>
      </c>
      <c r="I91" s="116">
        <v>18.876999999999999</v>
      </c>
      <c r="J91" s="116">
        <v>21.259</v>
      </c>
      <c r="K91" s="82">
        <f t="shared" si="7"/>
        <v>40.135999999999996</v>
      </c>
      <c r="L91" s="52">
        <v>25</v>
      </c>
      <c r="M91" s="76">
        <f t="shared" si="8"/>
        <v>1.6054399999999998</v>
      </c>
      <c r="N91" s="82">
        <v>8.4039999999999999</v>
      </c>
      <c r="O91" s="78"/>
      <c r="P91" s="78"/>
      <c r="Q91" s="18" t="s">
        <v>803</v>
      </c>
      <c r="R91" s="78"/>
      <c r="S91" s="78"/>
      <c r="T91" s="78"/>
      <c r="U91" s="78"/>
      <c r="V91" s="78"/>
    </row>
    <row r="92" spans="1:22" ht="12" customHeight="1" x14ac:dyDescent="0.25">
      <c r="A92" s="57" t="s">
        <v>804</v>
      </c>
      <c r="B92" s="31" t="s">
        <v>90</v>
      </c>
      <c r="C92" s="31">
        <v>60</v>
      </c>
      <c r="D92" s="31">
        <v>79</v>
      </c>
      <c r="E92" s="31" t="s">
        <v>749</v>
      </c>
      <c r="F92" s="78" t="s">
        <v>591</v>
      </c>
      <c r="G92" s="89">
        <v>3703</v>
      </c>
      <c r="H92" s="78">
        <v>10704</v>
      </c>
      <c r="I92" s="52">
        <v>186.85</v>
      </c>
      <c r="J92" s="52">
        <v>358.6</v>
      </c>
      <c r="K92" s="31">
        <f t="shared" si="7"/>
        <v>545.45000000000005</v>
      </c>
      <c r="L92" s="52">
        <v>125</v>
      </c>
      <c r="M92" s="76">
        <f t="shared" si="8"/>
        <v>4.3635999999999999</v>
      </c>
      <c r="N92" s="31">
        <v>39.630000000000003</v>
      </c>
      <c r="O92" s="78"/>
      <c r="P92" s="78"/>
      <c r="Q92" s="18"/>
      <c r="R92" s="78"/>
      <c r="S92" s="78"/>
      <c r="T92" s="78"/>
      <c r="U92" s="78"/>
      <c r="V92" s="78"/>
    </row>
    <row r="93" spans="1:22" ht="12" customHeight="1" x14ac:dyDescent="0.25">
      <c r="A93" s="57" t="s">
        <v>805</v>
      </c>
      <c r="B93" s="31" t="s">
        <v>576</v>
      </c>
      <c r="C93" s="31" t="s">
        <v>787</v>
      </c>
      <c r="D93" s="31" t="s">
        <v>787</v>
      </c>
      <c r="E93" s="31" t="s">
        <v>583</v>
      </c>
      <c r="F93" s="78" t="s">
        <v>621</v>
      </c>
      <c r="G93" s="89">
        <v>2904</v>
      </c>
      <c r="H93" s="78">
        <v>4802</v>
      </c>
      <c r="I93" s="116">
        <v>39.045999999999999</v>
      </c>
      <c r="J93" s="116">
        <v>21.137</v>
      </c>
      <c r="K93" s="82">
        <f t="shared" si="7"/>
        <v>60.183</v>
      </c>
      <c r="L93" s="52">
        <v>35</v>
      </c>
      <c r="M93" s="76">
        <f t="shared" si="8"/>
        <v>1.7195142857142858</v>
      </c>
      <c r="N93" s="82">
        <v>13.945</v>
      </c>
      <c r="O93" s="78"/>
      <c r="P93" s="78"/>
      <c r="Q93" s="18" t="s">
        <v>806</v>
      </c>
      <c r="R93" s="78"/>
      <c r="S93" s="78"/>
      <c r="T93" s="78"/>
      <c r="U93" s="78"/>
      <c r="V93" s="78"/>
    </row>
    <row r="94" spans="1:22" ht="12.5" x14ac:dyDescent="0.25">
      <c r="A94" s="57" t="s">
        <v>807</v>
      </c>
      <c r="B94" s="31" t="s">
        <v>78</v>
      </c>
      <c r="C94" s="31">
        <v>46</v>
      </c>
      <c r="D94" s="31">
        <v>79</v>
      </c>
      <c r="E94" s="31" t="s">
        <v>753</v>
      </c>
      <c r="F94" s="78" t="s">
        <v>584</v>
      </c>
      <c r="G94" s="89">
        <v>2214</v>
      </c>
      <c r="H94" s="78">
        <v>4789</v>
      </c>
      <c r="I94" s="116">
        <v>43.853000000000002</v>
      </c>
      <c r="J94" s="116">
        <v>3.2349999999999999</v>
      </c>
      <c r="K94" s="82">
        <f t="shared" si="7"/>
        <v>47.088000000000001</v>
      </c>
      <c r="L94" s="52">
        <v>18</v>
      </c>
      <c r="M94" s="76">
        <f t="shared" si="8"/>
        <v>2.6160000000000001</v>
      </c>
      <c r="N94" s="82">
        <v>10.6</v>
      </c>
      <c r="O94" s="78"/>
      <c r="P94" s="78"/>
      <c r="Q94" s="18" t="s">
        <v>808</v>
      </c>
      <c r="R94" s="78"/>
      <c r="S94" s="78"/>
      <c r="T94" s="78"/>
      <c r="U94" s="78"/>
      <c r="V94" s="78"/>
    </row>
    <row r="95" spans="1:22" ht="12" customHeight="1" x14ac:dyDescent="0.25">
      <c r="A95" s="57" t="s">
        <v>809</v>
      </c>
      <c r="B95" s="31" t="s">
        <v>810</v>
      </c>
      <c r="C95" s="31">
        <v>92</v>
      </c>
      <c r="D95" s="31">
        <v>81</v>
      </c>
      <c r="E95" s="31" t="s">
        <v>646</v>
      </c>
      <c r="F95" s="78" t="s">
        <v>647</v>
      </c>
      <c r="G95" s="89">
        <v>2961</v>
      </c>
      <c r="H95" s="78">
        <v>5002</v>
      </c>
      <c r="I95" s="116">
        <v>54.712000000000003</v>
      </c>
      <c r="J95" s="116">
        <v>92.62</v>
      </c>
      <c r="K95" s="82">
        <f t="shared" si="7"/>
        <v>147.33199999999999</v>
      </c>
      <c r="L95" s="52">
        <v>32</v>
      </c>
      <c r="M95" s="76">
        <f t="shared" si="8"/>
        <v>4.6041249999999998</v>
      </c>
      <c r="N95" s="82">
        <v>14.811999999999999</v>
      </c>
      <c r="O95" s="78"/>
      <c r="P95" s="78"/>
      <c r="Q95" s="18" t="s">
        <v>811</v>
      </c>
      <c r="R95" s="78"/>
      <c r="S95" s="78"/>
      <c r="T95" s="78"/>
      <c r="U95" s="78"/>
      <c r="V95" s="78"/>
    </row>
    <row r="96" spans="1:22" ht="12.5" x14ac:dyDescent="0.25">
      <c r="A96" s="57" t="s">
        <v>812</v>
      </c>
      <c r="B96" s="31" t="s">
        <v>282</v>
      </c>
      <c r="C96" s="31">
        <v>22</v>
      </c>
      <c r="D96" s="31">
        <v>40</v>
      </c>
      <c r="E96" s="31" t="s">
        <v>643</v>
      </c>
      <c r="F96" s="78" t="s">
        <v>591</v>
      </c>
      <c r="G96" s="89">
        <v>3295</v>
      </c>
      <c r="H96" s="78">
        <v>3534</v>
      </c>
      <c r="I96" s="116">
        <v>38.537999999999997</v>
      </c>
      <c r="J96" s="116">
        <v>47.026000000000003</v>
      </c>
      <c r="K96" s="82">
        <f t="shared" si="7"/>
        <v>85.563999999999993</v>
      </c>
      <c r="L96" s="52">
        <v>27</v>
      </c>
      <c r="M96" s="76">
        <f t="shared" si="8"/>
        <v>3.1690370370370369</v>
      </c>
      <c r="N96" s="82">
        <v>11.644</v>
      </c>
      <c r="O96" s="78"/>
      <c r="P96" s="78"/>
      <c r="Q96" s="18" t="s">
        <v>813</v>
      </c>
      <c r="R96" s="78"/>
      <c r="S96" s="78"/>
      <c r="T96" s="78"/>
      <c r="U96" s="78"/>
      <c r="V96" s="78"/>
    </row>
    <row r="97" spans="1:22" ht="12.5" x14ac:dyDescent="0.25">
      <c r="A97" s="57" t="s">
        <v>814</v>
      </c>
      <c r="B97" s="31" t="s">
        <v>815</v>
      </c>
      <c r="C97" s="31">
        <v>23</v>
      </c>
      <c r="D97" s="31">
        <v>48</v>
      </c>
      <c r="E97" s="31" t="s">
        <v>643</v>
      </c>
      <c r="F97" s="78" t="s">
        <v>591</v>
      </c>
      <c r="G97" s="89">
        <v>3033</v>
      </c>
      <c r="H97" s="78">
        <v>6284</v>
      </c>
      <c r="I97" s="116">
        <v>36.392000000000003</v>
      </c>
      <c r="J97" s="116">
        <v>53.4</v>
      </c>
      <c r="K97" s="82">
        <f t="shared" si="7"/>
        <v>89.792000000000002</v>
      </c>
      <c r="L97" s="52">
        <v>82</v>
      </c>
      <c r="M97" s="76">
        <f t="shared" si="8"/>
        <v>1.0950243902439025</v>
      </c>
      <c r="N97" s="82">
        <v>19.058</v>
      </c>
      <c r="O97" s="78"/>
      <c r="P97" s="78"/>
      <c r="Q97" s="18" t="s">
        <v>816</v>
      </c>
      <c r="R97" s="78"/>
      <c r="S97" s="78"/>
      <c r="T97" s="78"/>
      <c r="U97" s="78"/>
      <c r="V97" s="78"/>
    </row>
    <row r="98" spans="1:22" ht="12" customHeight="1" x14ac:dyDescent="0.25">
      <c r="A98" s="57" t="s">
        <v>817</v>
      </c>
      <c r="B98" s="31" t="s">
        <v>121</v>
      </c>
      <c r="C98" s="31">
        <v>82</v>
      </c>
      <c r="D98" s="31">
        <v>78</v>
      </c>
      <c r="E98" s="31" t="s">
        <v>602</v>
      </c>
      <c r="F98" s="78" t="s">
        <v>603</v>
      </c>
      <c r="G98" s="89">
        <v>3379</v>
      </c>
      <c r="H98" s="78">
        <v>10492</v>
      </c>
      <c r="I98" s="116">
        <v>127.004</v>
      </c>
      <c r="J98" s="116">
        <v>133.09100000000001</v>
      </c>
      <c r="K98" s="82">
        <f t="shared" si="7"/>
        <v>260.09500000000003</v>
      </c>
      <c r="L98" s="52">
        <v>50</v>
      </c>
      <c r="M98" s="76">
        <f t="shared" si="8"/>
        <v>5.2019000000000002</v>
      </c>
      <c r="N98" s="82">
        <v>35.451000000000001</v>
      </c>
      <c r="O98" s="78"/>
      <c r="P98" s="78"/>
      <c r="Q98" s="18" t="s">
        <v>818</v>
      </c>
      <c r="R98" s="78"/>
      <c r="S98" s="78"/>
      <c r="T98" s="78"/>
      <c r="U98" s="78"/>
      <c r="V98" s="78"/>
    </row>
    <row r="99" spans="1:22" ht="12.5" x14ac:dyDescent="0.25">
      <c r="A99" s="57" t="s">
        <v>819</v>
      </c>
      <c r="B99" s="31" t="s">
        <v>177</v>
      </c>
      <c r="C99" s="31">
        <v>28</v>
      </c>
      <c r="D99" s="31">
        <v>46</v>
      </c>
      <c r="E99" s="31" t="s">
        <v>580</v>
      </c>
      <c r="F99" s="78" t="s">
        <v>577</v>
      </c>
      <c r="G99" s="89">
        <v>2003</v>
      </c>
      <c r="H99" s="78">
        <v>1730</v>
      </c>
      <c r="I99" s="116">
        <v>6.9279999999999999</v>
      </c>
      <c r="J99" s="116"/>
      <c r="K99" s="82">
        <f t="shared" si="7"/>
        <v>6.9279999999999999</v>
      </c>
      <c r="L99" s="52">
        <v>25</v>
      </c>
      <c r="M99" s="76">
        <f t="shared" si="8"/>
        <v>0.27711999999999998</v>
      </c>
      <c r="N99" s="82">
        <v>3.464</v>
      </c>
      <c r="O99" s="78"/>
      <c r="P99" s="78"/>
      <c r="Q99" s="18" t="s">
        <v>820</v>
      </c>
      <c r="R99" s="78"/>
      <c r="S99" s="78"/>
      <c r="T99" s="78"/>
      <c r="U99" s="78"/>
      <c r="V99" s="78"/>
    </row>
    <row r="100" spans="1:22" ht="12" customHeight="1" x14ac:dyDescent="0.25">
      <c r="A100" s="57" t="s">
        <v>821</v>
      </c>
      <c r="B100" s="31" t="s">
        <v>576</v>
      </c>
      <c r="C100" s="31">
        <v>92</v>
      </c>
      <c r="D100" s="31">
        <v>85</v>
      </c>
      <c r="E100" s="31" t="s">
        <v>606</v>
      </c>
      <c r="F100" s="78" t="s">
        <v>584</v>
      </c>
      <c r="G100" s="89"/>
      <c r="H100" s="78"/>
      <c r="I100" s="116">
        <v>1.73</v>
      </c>
      <c r="J100" s="116">
        <v>1.3959999999999999</v>
      </c>
      <c r="K100" s="82">
        <f t="shared" si="7"/>
        <v>3.1259999999999999</v>
      </c>
      <c r="L100" s="52">
        <v>5</v>
      </c>
      <c r="M100" s="76">
        <f t="shared" si="8"/>
        <v>0.62519999999999998</v>
      </c>
      <c r="N100" s="82">
        <v>5.1999999999999998E-2</v>
      </c>
      <c r="O100" s="78"/>
      <c r="P100" s="78"/>
      <c r="Q100" s="18" t="s">
        <v>822</v>
      </c>
      <c r="R100" s="78"/>
      <c r="S100" s="78"/>
      <c r="T100" s="78"/>
      <c r="U100" s="78"/>
      <c r="V100" s="78"/>
    </row>
    <row r="101" spans="1:22" ht="12.5" x14ac:dyDescent="0.25">
      <c r="A101" s="57" t="s">
        <v>823</v>
      </c>
      <c r="B101" s="31" t="s">
        <v>576</v>
      </c>
      <c r="C101" s="31">
        <v>72</v>
      </c>
      <c r="D101" s="31">
        <v>67</v>
      </c>
      <c r="E101" s="31" t="s">
        <v>606</v>
      </c>
      <c r="F101" s="78" t="s">
        <v>647</v>
      </c>
      <c r="G101" s="89">
        <v>2840</v>
      </c>
      <c r="H101" s="78">
        <v>7450</v>
      </c>
      <c r="I101" s="116">
        <v>62.494999999999997</v>
      </c>
      <c r="J101" s="116">
        <v>65.373000000000005</v>
      </c>
      <c r="K101" s="82">
        <f t="shared" ref="K101:K132" si="9">SUM(I101:J101)</f>
        <v>127.86799999999999</v>
      </c>
      <c r="L101" s="52">
        <v>50.2</v>
      </c>
      <c r="M101" s="76">
        <f t="shared" si="8"/>
        <v>2.5471713147410355</v>
      </c>
      <c r="N101" s="82">
        <v>21.157</v>
      </c>
      <c r="O101" s="78"/>
      <c r="P101" s="78"/>
      <c r="Q101" s="18" t="s">
        <v>824</v>
      </c>
      <c r="R101" s="78"/>
      <c r="S101" s="78"/>
      <c r="T101" s="78"/>
      <c r="U101" s="78"/>
      <c r="V101" s="78"/>
    </row>
    <row r="102" spans="1:22" ht="12" customHeight="1" x14ac:dyDescent="0.25">
      <c r="A102" s="57" t="s">
        <v>825</v>
      </c>
      <c r="B102" s="31" t="s">
        <v>121</v>
      </c>
      <c r="C102" s="31">
        <v>74</v>
      </c>
      <c r="D102" s="31">
        <v>78</v>
      </c>
      <c r="E102" s="31" t="s">
        <v>643</v>
      </c>
      <c r="F102" s="78" t="s">
        <v>708</v>
      </c>
      <c r="G102" s="89">
        <v>3087</v>
      </c>
      <c r="H102" s="78">
        <v>3149</v>
      </c>
      <c r="I102" s="52">
        <v>77.590999999999994</v>
      </c>
      <c r="J102" s="52">
        <v>296.40199999999999</v>
      </c>
      <c r="K102" s="31">
        <f t="shared" si="9"/>
        <v>373.99299999999999</v>
      </c>
      <c r="L102" s="52">
        <v>130</v>
      </c>
      <c r="M102" s="76">
        <f t="shared" si="8"/>
        <v>2.8768692307692305</v>
      </c>
      <c r="N102" s="31">
        <v>9.7200000000000006</v>
      </c>
      <c r="O102" s="78"/>
      <c r="P102" s="78"/>
      <c r="Q102" s="18" t="s">
        <v>826</v>
      </c>
      <c r="R102" s="78"/>
      <c r="S102" s="78"/>
      <c r="T102" s="78"/>
      <c r="U102" s="78"/>
      <c r="V102" s="78"/>
    </row>
    <row r="103" spans="1:22" ht="12" customHeight="1" x14ac:dyDescent="0.25">
      <c r="A103" s="57" t="s">
        <v>827</v>
      </c>
      <c r="B103" s="31" t="s">
        <v>282</v>
      </c>
      <c r="C103" s="31">
        <v>97</v>
      </c>
      <c r="D103" s="31">
        <v>91</v>
      </c>
      <c r="E103" s="31"/>
      <c r="F103" s="78" t="s">
        <v>584</v>
      </c>
      <c r="G103" s="89">
        <v>662</v>
      </c>
      <c r="H103" s="78">
        <v>3583</v>
      </c>
      <c r="I103" s="52">
        <v>44.670999999999999</v>
      </c>
      <c r="J103" s="52">
        <v>88.760999999999996</v>
      </c>
      <c r="K103" s="31">
        <f t="shared" si="9"/>
        <v>133.43199999999999</v>
      </c>
      <c r="L103" s="52">
        <v>16</v>
      </c>
      <c r="M103" s="76">
        <f t="shared" si="8"/>
        <v>8.3394999999999992</v>
      </c>
      <c r="N103" s="31">
        <v>2.37</v>
      </c>
      <c r="O103" s="78" t="s">
        <v>828</v>
      </c>
      <c r="P103" s="78"/>
      <c r="Q103" s="18" t="s">
        <v>829</v>
      </c>
      <c r="R103" s="78"/>
      <c r="S103" s="78"/>
      <c r="T103" s="78"/>
      <c r="U103" s="78"/>
      <c r="V103" s="78"/>
    </row>
    <row r="104" spans="1:22" ht="23" x14ac:dyDescent="0.25">
      <c r="A104" s="57" t="s">
        <v>830</v>
      </c>
      <c r="B104" s="31" t="s">
        <v>810</v>
      </c>
      <c r="C104" s="31">
        <v>62</v>
      </c>
      <c r="D104" s="31">
        <v>57</v>
      </c>
      <c r="E104" s="31" t="s">
        <v>683</v>
      </c>
      <c r="F104" s="78" t="s">
        <v>584</v>
      </c>
      <c r="G104" s="89">
        <v>22</v>
      </c>
      <c r="H104" s="78">
        <v>4890</v>
      </c>
      <c r="I104" s="116">
        <v>0.97</v>
      </c>
      <c r="J104" s="116">
        <v>5.4</v>
      </c>
      <c r="K104" s="82">
        <f t="shared" si="9"/>
        <v>6.37</v>
      </c>
      <c r="L104" s="52">
        <v>21</v>
      </c>
      <c r="M104" s="76">
        <f t="shared" si="8"/>
        <v>0.30333333333333334</v>
      </c>
      <c r="N104" s="82">
        <v>0.107</v>
      </c>
      <c r="O104" s="78"/>
      <c r="P104" s="78"/>
      <c r="Q104" s="18" t="s">
        <v>831</v>
      </c>
      <c r="R104" s="78"/>
      <c r="S104" s="78"/>
      <c r="T104" s="78"/>
      <c r="U104" s="78"/>
      <c r="V104" s="78"/>
    </row>
    <row r="105" spans="1:22" ht="12" customHeight="1" x14ac:dyDescent="0.25">
      <c r="A105" s="57" t="s">
        <v>832</v>
      </c>
      <c r="B105" s="31" t="s">
        <v>576</v>
      </c>
      <c r="C105" s="31">
        <v>38</v>
      </c>
      <c r="D105" s="31">
        <v>62</v>
      </c>
      <c r="E105" s="31" t="s">
        <v>683</v>
      </c>
      <c r="F105" s="78" t="s">
        <v>577</v>
      </c>
      <c r="G105" s="89">
        <v>2150</v>
      </c>
      <c r="H105" s="78">
        <v>1513</v>
      </c>
      <c r="I105" s="116">
        <v>7.2039999999999997</v>
      </c>
      <c r="J105" s="116">
        <v>0.24399999999999999</v>
      </c>
      <c r="K105" s="82">
        <f t="shared" si="9"/>
        <v>7.4479999999999995</v>
      </c>
      <c r="L105" s="52">
        <v>41</v>
      </c>
      <c r="M105" s="76">
        <f t="shared" si="8"/>
        <v>0.18165853658536585</v>
      </c>
      <c r="N105" s="82">
        <v>3.2509999999999999</v>
      </c>
      <c r="O105" s="78"/>
      <c r="P105" s="78"/>
      <c r="Q105" s="18" t="s">
        <v>833</v>
      </c>
      <c r="R105" s="78"/>
      <c r="S105" s="78"/>
      <c r="T105" s="78"/>
      <c r="U105" s="78"/>
      <c r="V105" s="78"/>
    </row>
    <row r="106" spans="1:22" ht="23" x14ac:dyDescent="0.25">
      <c r="A106" s="57" t="s">
        <v>834</v>
      </c>
      <c r="B106" s="31" t="s">
        <v>594</v>
      </c>
      <c r="C106" s="31">
        <v>24</v>
      </c>
      <c r="D106" s="31">
        <v>53</v>
      </c>
      <c r="E106" s="31" t="s">
        <v>620</v>
      </c>
      <c r="F106" s="78" t="s">
        <v>577</v>
      </c>
      <c r="G106" s="89">
        <v>2913</v>
      </c>
      <c r="H106" s="78">
        <v>4645</v>
      </c>
      <c r="I106" s="116">
        <v>37.081000000000003</v>
      </c>
      <c r="J106" s="116">
        <v>38.368000000000002</v>
      </c>
      <c r="K106" s="82">
        <f t="shared" si="9"/>
        <v>75.449000000000012</v>
      </c>
      <c r="L106" s="52">
        <v>52</v>
      </c>
      <c r="M106" s="76">
        <f t="shared" si="8"/>
        <v>1.450942307692308</v>
      </c>
      <c r="N106" s="82">
        <v>13.531000000000001</v>
      </c>
      <c r="O106" s="78"/>
      <c r="P106" s="78"/>
      <c r="Q106" s="18" t="s">
        <v>835</v>
      </c>
      <c r="R106" s="78"/>
      <c r="S106" s="78"/>
      <c r="T106" s="78"/>
      <c r="U106" s="78"/>
      <c r="V106" s="78"/>
    </row>
    <row r="107" spans="1:22" ht="12" customHeight="1" x14ac:dyDescent="0.25">
      <c r="A107" s="57" t="s">
        <v>836</v>
      </c>
      <c r="B107" s="31" t="s">
        <v>282</v>
      </c>
      <c r="C107" s="31">
        <v>66</v>
      </c>
      <c r="D107" s="31">
        <v>55</v>
      </c>
      <c r="E107" s="31" t="s">
        <v>580</v>
      </c>
      <c r="F107" s="78" t="s">
        <v>584</v>
      </c>
      <c r="G107" s="89">
        <v>106</v>
      </c>
      <c r="H107" s="78">
        <v>6111</v>
      </c>
      <c r="I107" s="116">
        <v>4.4409999999999998</v>
      </c>
      <c r="J107" s="116">
        <v>0.441</v>
      </c>
      <c r="K107" s="82">
        <f t="shared" si="9"/>
        <v>4.8819999999999997</v>
      </c>
      <c r="L107" s="52">
        <v>15</v>
      </c>
      <c r="M107" s="76">
        <f t="shared" si="8"/>
        <v>0.32546666666666663</v>
      </c>
      <c r="N107" s="82">
        <v>0.64</v>
      </c>
      <c r="O107" s="78"/>
      <c r="P107" s="78"/>
      <c r="Q107" s="18" t="s">
        <v>837</v>
      </c>
      <c r="R107" s="78"/>
      <c r="S107" s="78"/>
      <c r="T107" s="78"/>
      <c r="U107" s="78"/>
      <c r="V107" s="78"/>
    </row>
    <row r="108" spans="1:22" ht="12" customHeight="1" x14ac:dyDescent="0.25">
      <c r="A108" s="57" t="s">
        <v>838</v>
      </c>
      <c r="B108" s="31" t="s">
        <v>576</v>
      </c>
      <c r="C108" s="31">
        <v>56</v>
      </c>
      <c r="D108" s="31">
        <v>65</v>
      </c>
      <c r="E108" s="31" t="s">
        <v>753</v>
      </c>
      <c r="F108" s="78" t="s">
        <v>584</v>
      </c>
      <c r="G108" s="89">
        <v>707</v>
      </c>
      <c r="H108" s="78">
        <v>4960</v>
      </c>
      <c r="I108" s="116">
        <v>11.538</v>
      </c>
      <c r="J108" s="116">
        <v>3.94</v>
      </c>
      <c r="K108" s="82">
        <f t="shared" si="9"/>
        <v>15.478</v>
      </c>
      <c r="L108" s="52">
        <v>25</v>
      </c>
      <c r="M108" s="76">
        <f t="shared" si="8"/>
        <v>0.61912</v>
      </c>
      <c r="N108" s="82">
        <v>3.5059999999999998</v>
      </c>
      <c r="O108" s="78"/>
      <c r="P108" s="78"/>
      <c r="Q108" s="18" t="s">
        <v>839</v>
      </c>
      <c r="R108" s="78"/>
      <c r="S108" s="78"/>
      <c r="T108" s="78"/>
      <c r="U108" s="78"/>
      <c r="V108" s="78"/>
    </row>
    <row r="109" spans="1:22" ht="12.5" x14ac:dyDescent="0.25">
      <c r="A109" s="57" t="s">
        <v>840</v>
      </c>
      <c r="B109" s="31" t="s">
        <v>65</v>
      </c>
      <c r="C109" s="31">
        <v>76</v>
      </c>
      <c r="D109" s="31">
        <v>70</v>
      </c>
      <c r="E109" s="31" t="s">
        <v>749</v>
      </c>
      <c r="F109" s="78" t="s">
        <v>647</v>
      </c>
      <c r="G109" s="89">
        <v>1826</v>
      </c>
      <c r="H109" s="78">
        <v>5427</v>
      </c>
      <c r="I109" s="116">
        <v>31.177</v>
      </c>
      <c r="J109" s="116">
        <v>14.458</v>
      </c>
      <c r="K109" s="82">
        <f t="shared" si="9"/>
        <v>45.634999999999998</v>
      </c>
      <c r="L109" s="52">
        <v>20</v>
      </c>
      <c r="M109" s="76">
        <f t="shared" si="8"/>
        <v>2.2817499999999997</v>
      </c>
      <c r="N109" s="82">
        <v>9.9090000000000007</v>
      </c>
      <c r="O109" s="78"/>
      <c r="P109" s="78"/>
      <c r="Q109" s="18" t="s">
        <v>841</v>
      </c>
      <c r="R109" s="78"/>
      <c r="S109" s="78"/>
      <c r="T109" s="78"/>
      <c r="U109" s="78"/>
      <c r="V109" s="78"/>
    </row>
    <row r="110" spans="1:22" ht="12.5" x14ac:dyDescent="0.25">
      <c r="A110" s="57" t="s">
        <v>842</v>
      </c>
      <c r="B110" s="31" t="s">
        <v>637</v>
      </c>
      <c r="C110" s="31">
        <v>89</v>
      </c>
      <c r="D110" s="31">
        <v>88</v>
      </c>
      <c r="E110" s="31" t="s">
        <v>580</v>
      </c>
      <c r="F110" s="78" t="s">
        <v>584</v>
      </c>
      <c r="G110" s="89">
        <v>876</v>
      </c>
      <c r="H110" s="78">
        <v>5000</v>
      </c>
      <c r="I110" s="116">
        <v>82.584000000000003</v>
      </c>
      <c r="J110" s="116">
        <v>94.659000000000006</v>
      </c>
      <c r="K110" s="82">
        <f t="shared" si="9"/>
        <v>177.24299999999999</v>
      </c>
      <c r="L110" s="52">
        <v>20</v>
      </c>
      <c r="M110" s="76">
        <f t="shared" si="8"/>
        <v>8.8621499999999997</v>
      </c>
      <c r="N110" s="82">
        <v>4.38</v>
      </c>
      <c r="O110" s="78"/>
      <c r="P110" s="78"/>
      <c r="Q110" s="18" t="s">
        <v>843</v>
      </c>
      <c r="R110" s="78"/>
      <c r="S110" s="78"/>
      <c r="T110" s="78"/>
      <c r="U110" s="78"/>
      <c r="V110" s="78"/>
    </row>
    <row r="111" spans="1:22" ht="23" x14ac:dyDescent="0.25">
      <c r="A111" s="57" t="s">
        <v>844</v>
      </c>
      <c r="B111" s="31" t="s">
        <v>682</v>
      </c>
      <c r="C111" s="31">
        <v>23</v>
      </c>
      <c r="D111" s="31">
        <v>31</v>
      </c>
      <c r="E111" s="31" t="s">
        <v>577</v>
      </c>
      <c r="F111" s="78" t="s">
        <v>577</v>
      </c>
      <c r="G111" s="89">
        <v>2940</v>
      </c>
      <c r="H111" s="78">
        <v>6060</v>
      </c>
      <c r="I111" s="116">
        <v>48.475000000000001</v>
      </c>
      <c r="J111" s="116">
        <v>21.245999999999999</v>
      </c>
      <c r="K111" s="82">
        <f t="shared" si="9"/>
        <v>69.721000000000004</v>
      </c>
      <c r="L111" s="52">
        <v>70</v>
      </c>
      <c r="M111" s="76">
        <f t="shared" si="8"/>
        <v>0.99601428571428574</v>
      </c>
      <c r="N111" s="82">
        <v>17.8</v>
      </c>
      <c r="O111" s="78"/>
      <c r="P111" s="78"/>
      <c r="Q111" s="18" t="s">
        <v>845</v>
      </c>
      <c r="R111" s="78"/>
      <c r="S111" s="78"/>
      <c r="T111" s="78"/>
      <c r="U111" s="78"/>
      <c r="V111" s="78"/>
    </row>
    <row r="112" spans="1:22" ht="12" customHeight="1" x14ac:dyDescent="0.25">
      <c r="A112" s="57" t="s">
        <v>846</v>
      </c>
      <c r="B112" s="31" t="s">
        <v>65</v>
      </c>
      <c r="C112" s="31">
        <v>39</v>
      </c>
      <c r="D112" s="31">
        <v>43</v>
      </c>
      <c r="E112" s="31" t="s">
        <v>643</v>
      </c>
      <c r="F112" s="78" t="s">
        <v>591</v>
      </c>
      <c r="G112" s="89">
        <v>2296</v>
      </c>
      <c r="H112" s="78">
        <v>3782</v>
      </c>
      <c r="I112" s="116">
        <v>19.489999999999998</v>
      </c>
      <c r="J112" s="116">
        <v>7.6310000000000002</v>
      </c>
      <c r="K112" s="82">
        <f t="shared" si="9"/>
        <v>27.120999999999999</v>
      </c>
      <c r="L112" s="52">
        <v>25</v>
      </c>
      <c r="M112" s="76">
        <f t="shared" si="8"/>
        <v>1.08484</v>
      </c>
      <c r="N112" s="82">
        <v>8.6839999999999993</v>
      </c>
      <c r="O112" s="78"/>
      <c r="P112" s="78"/>
      <c r="Q112" s="18" t="s">
        <v>847</v>
      </c>
      <c r="R112" s="78"/>
      <c r="S112" s="78"/>
      <c r="T112" s="78"/>
      <c r="U112" s="78"/>
      <c r="V112" s="78"/>
    </row>
    <row r="113" spans="1:22" ht="12.5" x14ac:dyDescent="0.25">
      <c r="A113" s="57" t="s">
        <v>848</v>
      </c>
      <c r="B113" s="31" t="s">
        <v>78</v>
      </c>
      <c r="C113" s="31">
        <v>87</v>
      </c>
      <c r="D113" s="31">
        <v>89</v>
      </c>
      <c r="E113" s="31"/>
      <c r="F113" s="78" t="s">
        <v>647</v>
      </c>
      <c r="G113" s="89">
        <v>2914</v>
      </c>
      <c r="H113" s="78">
        <v>4382</v>
      </c>
      <c r="I113" s="52">
        <v>102.06</v>
      </c>
      <c r="J113" s="52">
        <v>130.101</v>
      </c>
      <c r="K113" s="31">
        <f t="shared" si="9"/>
        <v>232.161</v>
      </c>
      <c r="L113" s="52">
        <v>90</v>
      </c>
      <c r="M113" s="76">
        <f t="shared" si="8"/>
        <v>2.5795666666666666</v>
      </c>
      <c r="N113" s="31">
        <v>12.76</v>
      </c>
      <c r="O113" s="78"/>
      <c r="P113" s="78"/>
      <c r="Q113" s="18" t="s">
        <v>849</v>
      </c>
      <c r="R113" s="78"/>
      <c r="S113" s="78"/>
      <c r="T113" s="78"/>
      <c r="U113" s="78"/>
      <c r="V113" s="78"/>
    </row>
    <row r="114" spans="1:22" ht="12" customHeight="1" x14ac:dyDescent="0.25">
      <c r="A114" s="57" t="s">
        <v>850</v>
      </c>
      <c r="B114" s="31" t="s">
        <v>752</v>
      </c>
      <c r="C114" s="31">
        <v>44</v>
      </c>
      <c r="D114" s="31">
        <v>47</v>
      </c>
      <c r="E114" s="31" t="s">
        <v>627</v>
      </c>
      <c r="F114" s="78" t="s">
        <v>591</v>
      </c>
      <c r="G114" s="89">
        <v>3584</v>
      </c>
      <c r="H114" s="78">
        <v>9335</v>
      </c>
      <c r="I114" s="116">
        <v>98.78</v>
      </c>
      <c r="J114" s="116">
        <v>129.03700000000001</v>
      </c>
      <c r="K114" s="82">
        <f t="shared" si="9"/>
        <v>227.81700000000001</v>
      </c>
      <c r="L114" s="52">
        <v>120</v>
      </c>
      <c r="M114" s="76">
        <f t="shared" si="8"/>
        <v>1.8984750000000001</v>
      </c>
      <c r="N114" s="82">
        <v>33.5</v>
      </c>
      <c r="O114" s="78"/>
      <c r="P114" s="78"/>
      <c r="Q114" s="18" t="s">
        <v>851</v>
      </c>
      <c r="R114" s="78"/>
      <c r="S114" s="78"/>
      <c r="T114" s="78"/>
      <c r="U114" s="78"/>
      <c r="V114" s="78"/>
    </row>
    <row r="115" spans="1:22" ht="12" customHeight="1" x14ac:dyDescent="0.25">
      <c r="A115" s="57" t="s">
        <v>852</v>
      </c>
      <c r="B115" s="31" t="s">
        <v>815</v>
      </c>
      <c r="C115" s="31">
        <v>35</v>
      </c>
      <c r="D115" s="31">
        <v>58</v>
      </c>
      <c r="E115" s="31" t="s">
        <v>577</v>
      </c>
      <c r="F115" s="78" t="s">
        <v>577</v>
      </c>
      <c r="G115" s="89">
        <v>3615</v>
      </c>
      <c r="H115" s="78">
        <v>23775</v>
      </c>
      <c r="I115" s="116">
        <v>254.464</v>
      </c>
      <c r="J115" s="116">
        <v>332.3</v>
      </c>
      <c r="K115" s="82">
        <f t="shared" si="9"/>
        <v>586.76400000000001</v>
      </c>
      <c r="L115" s="52">
        <v>80</v>
      </c>
      <c r="M115" s="76">
        <f t="shared" si="8"/>
        <v>7.3345500000000001</v>
      </c>
      <c r="N115" s="82">
        <v>85.945999999999998</v>
      </c>
      <c r="O115" s="78"/>
      <c r="P115" s="78"/>
      <c r="Q115" s="18" t="s">
        <v>853</v>
      </c>
      <c r="R115" s="78"/>
      <c r="S115" s="78"/>
      <c r="T115" s="78"/>
      <c r="U115" s="78"/>
      <c r="V115" s="78"/>
    </row>
    <row r="116" spans="1:22" ht="46" x14ac:dyDescent="0.25">
      <c r="A116" s="57" t="s">
        <v>854</v>
      </c>
      <c r="B116" s="31" t="s">
        <v>782</v>
      </c>
      <c r="C116" s="31">
        <v>75</v>
      </c>
      <c r="D116" s="31">
        <v>91</v>
      </c>
      <c r="E116" s="31" t="s">
        <v>590</v>
      </c>
      <c r="F116" s="78" t="s">
        <v>584</v>
      </c>
      <c r="G116" s="89">
        <v>2534</v>
      </c>
      <c r="H116" s="78">
        <v>10278</v>
      </c>
      <c r="I116" s="116">
        <v>169.708</v>
      </c>
      <c r="J116" s="116">
        <v>46.930999999999997</v>
      </c>
      <c r="K116" s="82">
        <f t="shared" si="9"/>
        <v>216.63900000000001</v>
      </c>
      <c r="L116" s="52">
        <v>25</v>
      </c>
      <c r="M116" s="76">
        <f t="shared" si="8"/>
        <v>8.665560000000001</v>
      </c>
      <c r="N116" s="82">
        <v>26.044</v>
      </c>
      <c r="O116" s="78" t="s">
        <v>855</v>
      </c>
      <c r="P116" s="78"/>
      <c r="Q116" s="18" t="s">
        <v>856</v>
      </c>
      <c r="R116" s="78"/>
      <c r="S116" s="78"/>
      <c r="T116" s="78"/>
      <c r="U116" s="78"/>
      <c r="V116" s="78"/>
    </row>
    <row r="117" spans="1:22" ht="23" x14ac:dyDescent="0.25">
      <c r="A117" s="57" t="s">
        <v>857</v>
      </c>
      <c r="B117" s="31" t="s">
        <v>752</v>
      </c>
      <c r="C117" s="31">
        <v>85</v>
      </c>
      <c r="D117" s="31">
        <v>76</v>
      </c>
      <c r="E117" s="31" t="s">
        <v>683</v>
      </c>
      <c r="F117" s="78" t="s">
        <v>647</v>
      </c>
      <c r="G117" s="89">
        <v>2199</v>
      </c>
      <c r="H117" s="78">
        <v>4761</v>
      </c>
      <c r="I117" s="116">
        <v>40.962000000000003</v>
      </c>
      <c r="J117" s="116">
        <v>35.03</v>
      </c>
      <c r="K117" s="82">
        <f t="shared" si="9"/>
        <v>75.992000000000004</v>
      </c>
      <c r="L117" s="52">
        <v>12.5</v>
      </c>
      <c r="M117" s="76">
        <f t="shared" si="8"/>
        <v>6.0793600000000003</v>
      </c>
      <c r="N117" s="82">
        <v>10.47</v>
      </c>
      <c r="O117" s="78"/>
      <c r="P117" s="78"/>
      <c r="Q117" s="18" t="s">
        <v>783</v>
      </c>
      <c r="R117" s="78"/>
      <c r="S117" s="78"/>
      <c r="T117" s="78"/>
      <c r="U117" s="78"/>
      <c r="V117" s="78"/>
    </row>
    <row r="118" spans="1:22" ht="12" customHeight="1" x14ac:dyDescent="0.25">
      <c r="A118" s="57" t="s">
        <v>858</v>
      </c>
      <c r="B118" s="31" t="s">
        <v>282</v>
      </c>
      <c r="C118" s="31">
        <v>53</v>
      </c>
      <c r="D118" s="31">
        <v>54</v>
      </c>
      <c r="E118" s="31"/>
      <c r="F118" s="78" t="s">
        <v>584</v>
      </c>
      <c r="G118" s="89">
        <v>802</v>
      </c>
      <c r="H118" s="78">
        <v>6749</v>
      </c>
      <c r="I118" s="52">
        <v>30.016999999999999</v>
      </c>
      <c r="J118" s="52">
        <v>84.938000000000002</v>
      </c>
      <c r="K118" s="31">
        <f t="shared" si="9"/>
        <v>114.955</v>
      </c>
      <c r="L118" s="52">
        <v>13</v>
      </c>
      <c r="M118" s="76">
        <f t="shared" si="8"/>
        <v>8.8426923076923067</v>
      </c>
      <c r="N118" s="31">
        <v>5.41</v>
      </c>
      <c r="O118" s="78"/>
      <c r="P118" s="78"/>
      <c r="Q118" s="18" t="s">
        <v>859</v>
      </c>
      <c r="R118" s="78"/>
      <c r="S118" s="78"/>
      <c r="T118" s="78"/>
      <c r="U118" s="78"/>
      <c r="V118" s="78"/>
    </row>
    <row r="119" spans="1:22" ht="12" customHeight="1" x14ac:dyDescent="0.25">
      <c r="A119" s="57" t="s">
        <v>860</v>
      </c>
      <c r="B119" s="31" t="s">
        <v>107</v>
      </c>
      <c r="C119" s="31">
        <v>84</v>
      </c>
      <c r="D119" s="31">
        <v>82</v>
      </c>
      <c r="E119" s="31" t="s">
        <v>634</v>
      </c>
      <c r="F119" s="78" t="s">
        <v>584</v>
      </c>
      <c r="G119" s="89">
        <v>2707</v>
      </c>
      <c r="H119" s="78">
        <v>4879</v>
      </c>
      <c r="I119" s="116">
        <v>58.009</v>
      </c>
      <c r="J119" s="116">
        <v>17</v>
      </c>
      <c r="K119" s="82">
        <f t="shared" si="9"/>
        <v>75.009</v>
      </c>
      <c r="L119" s="52">
        <v>40</v>
      </c>
      <c r="M119" s="76">
        <f t="shared" si="8"/>
        <v>1.8752249999999999</v>
      </c>
      <c r="N119" s="82">
        <v>13.206</v>
      </c>
      <c r="O119" s="78"/>
      <c r="P119" s="78"/>
      <c r="Q119" s="18" t="s">
        <v>861</v>
      </c>
      <c r="R119" s="78"/>
      <c r="S119" s="78"/>
      <c r="T119" s="78"/>
      <c r="U119" s="78"/>
      <c r="V119" s="78"/>
    </row>
    <row r="120" spans="1:22" ht="12" customHeight="1" x14ac:dyDescent="0.25">
      <c r="A120" s="57" t="s">
        <v>862</v>
      </c>
      <c r="B120" s="31" t="s">
        <v>576</v>
      </c>
      <c r="C120" s="31">
        <v>53</v>
      </c>
      <c r="D120" s="31">
        <v>52</v>
      </c>
      <c r="E120" s="31" t="s">
        <v>640</v>
      </c>
      <c r="F120" s="78" t="s">
        <v>591</v>
      </c>
      <c r="G120" s="89">
        <v>2703</v>
      </c>
      <c r="H120" s="78">
        <v>4226</v>
      </c>
      <c r="I120" s="116">
        <v>29.120999999999999</v>
      </c>
      <c r="J120" s="116">
        <v>21.949000000000002</v>
      </c>
      <c r="K120" s="82">
        <f t="shared" si="9"/>
        <v>51.07</v>
      </c>
      <c r="L120" s="52">
        <v>40</v>
      </c>
      <c r="M120" s="76">
        <f t="shared" si="8"/>
        <v>1.2767500000000001</v>
      </c>
      <c r="N120" s="82">
        <v>11.4</v>
      </c>
      <c r="O120" s="78"/>
      <c r="P120" s="78"/>
      <c r="Q120" s="18" t="s">
        <v>863</v>
      </c>
      <c r="R120" s="78"/>
      <c r="S120" s="78"/>
      <c r="T120" s="78"/>
      <c r="U120" s="78"/>
      <c r="V120" s="78"/>
    </row>
    <row r="121" spans="1:22" ht="12" customHeight="1" x14ac:dyDescent="0.25">
      <c r="A121" s="57" t="s">
        <v>864</v>
      </c>
      <c r="B121" s="31" t="s">
        <v>630</v>
      </c>
      <c r="C121" s="31">
        <v>97</v>
      </c>
      <c r="D121" s="31">
        <v>87</v>
      </c>
      <c r="E121" s="31" t="s">
        <v>643</v>
      </c>
      <c r="F121" s="78" t="s">
        <v>577</v>
      </c>
      <c r="G121" s="89">
        <v>3440</v>
      </c>
      <c r="H121" s="78">
        <v>8500</v>
      </c>
      <c r="I121" s="116">
        <v>88.631</v>
      </c>
      <c r="J121" s="116">
        <v>76.552999999999997</v>
      </c>
      <c r="K121" s="82">
        <f t="shared" si="9"/>
        <v>165.184</v>
      </c>
      <c r="L121" s="52">
        <v>45</v>
      </c>
      <c r="M121" s="76">
        <f t="shared" ref="M121:M152" si="10">SUM((K121/L121))</f>
        <v>3.6707555555555555</v>
      </c>
      <c r="N121" s="82">
        <v>29.239000000000001</v>
      </c>
      <c r="O121" s="78"/>
      <c r="P121" s="78"/>
      <c r="Q121" s="18" t="s">
        <v>865</v>
      </c>
      <c r="R121" s="78"/>
      <c r="S121" s="78"/>
      <c r="T121" s="78"/>
      <c r="U121" s="78"/>
      <c r="V121" s="78"/>
    </row>
    <row r="122" spans="1:22" ht="23" x14ac:dyDescent="0.25">
      <c r="A122" s="57" t="s">
        <v>866</v>
      </c>
      <c r="B122" s="31" t="s">
        <v>90</v>
      </c>
      <c r="C122" s="31">
        <v>20</v>
      </c>
      <c r="D122" s="31">
        <v>43</v>
      </c>
      <c r="E122" s="31" t="s">
        <v>602</v>
      </c>
      <c r="F122" s="78" t="s">
        <v>603</v>
      </c>
      <c r="G122" s="89">
        <v>2985</v>
      </c>
      <c r="H122" s="78">
        <v>4955</v>
      </c>
      <c r="I122" s="116">
        <v>33.046999999999997</v>
      </c>
      <c r="J122" s="116">
        <v>63</v>
      </c>
      <c r="K122" s="82">
        <f t="shared" si="9"/>
        <v>96.046999999999997</v>
      </c>
      <c r="L122" s="52">
        <v>37</v>
      </c>
      <c r="M122" s="76">
        <f t="shared" si="10"/>
        <v>2.5958648648648648</v>
      </c>
      <c r="N122" s="82">
        <v>14.8</v>
      </c>
      <c r="O122" s="78"/>
      <c r="P122" s="78"/>
      <c r="Q122" s="18" t="s">
        <v>867</v>
      </c>
      <c r="R122" s="78"/>
      <c r="S122" s="78"/>
      <c r="T122" s="78"/>
      <c r="U122" s="78"/>
      <c r="V122" s="78"/>
    </row>
    <row r="123" spans="1:22" ht="23" x14ac:dyDescent="0.25">
      <c r="A123" s="57" t="s">
        <v>868</v>
      </c>
      <c r="B123" s="31" t="s">
        <v>576</v>
      </c>
      <c r="C123" s="31">
        <v>4</v>
      </c>
      <c r="D123" s="31">
        <v>29</v>
      </c>
      <c r="E123" s="31" t="s">
        <v>602</v>
      </c>
      <c r="F123" s="78" t="s">
        <v>603</v>
      </c>
      <c r="G123" s="89">
        <v>2534</v>
      </c>
      <c r="H123" s="78">
        <v>5921</v>
      </c>
      <c r="I123" s="116">
        <v>37.299999999999997</v>
      </c>
      <c r="J123" s="116">
        <v>3.1920000000000002</v>
      </c>
      <c r="K123" s="82">
        <f t="shared" si="9"/>
        <v>40.491999999999997</v>
      </c>
      <c r="L123" s="52">
        <v>16</v>
      </c>
      <c r="M123" s="76">
        <f t="shared" si="10"/>
        <v>2.5307499999999998</v>
      </c>
      <c r="N123" s="82">
        <v>15.002000000000001</v>
      </c>
      <c r="O123" s="78"/>
      <c r="P123" s="78"/>
      <c r="Q123" s="18" t="s">
        <v>869</v>
      </c>
      <c r="R123" s="78"/>
      <c r="S123" s="78"/>
      <c r="T123" s="78"/>
      <c r="U123" s="78"/>
      <c r="V123" s="78"/>
    </row>
    <row r="124" spans="1:22" ht="12" customHeight="1" x14ac:dyDescent="0.25">
      <c r="A124" s="57" t="s">
        <v>870</v>
      </c>
      <c r="B124" s="31" t="s">
        <v>576</v>
      </c>
      <c r="C124" s="31">
        <v>50</v>
      </c>
      <c r="D124" s="31">
        <v>48</v>
      </c>
      <c r="E124" s="31" t="s">
        <v>580</v>
      </c>
      <c r="F124" s="78" t="s">
        <v>584</v>
      </c>
      <c r="G124" s="89">
        <v>2273</v>
      </c>
      <c r="H124" s="78">
        <v>2259</v>
      </c>
      <c r="I124" s="116">
        <v>13.109</v>
      </c>
      <c r="J124" s="116">
        <v>10.837</v>
      </c>
      <c r="K124" s="82">
        <f t="shared" si="9"/>
        <v>23.945999999999998</v>
      </c>
      <c r="L124" s="52">
        <v>45</v>
      </c>
      <c r="M124" s="76">
        <f t="shared" si="10"/>
        <v>0.53213333333333324</v>
      </c>
      <c r="N124" s="82">
        <v>5.1349999999999998</v>
      </c>
      <c r="O124" s="78"/>
      <c r="P124" s="78"/>
      <c r="Q124" s="18" t="s">
        <v>871</v>
      </c>
      <c r="R124" s="78"/>
      <c r="S124" s="78"/>
      <c r="T124" s="78"/>
      <c r="U124" s="78"/>
      <c r="V124" s="78"/>
    </row>
    <row r="125" spans="1:22" ht="12.5" x14ac:dyDescent="0.25">
      <c r="A125" s="57" t="s">
        <v>872</v>
      </c>
      <c r="B125" s="31" t="s">
        <v>96</v>
      </c>
      <c r="C125" s="31">
        <v>22</v>
      </c>
      <c r="D125" s="31">
        <v>43</v>
      </c>
      <c r="E125" s="31"/>
      <c r="F125" s="78" t="s">
        <v>577</v>
      </c>
      <c r="G125" s="89">
        <v>2750</v>
      </c>
      <c r="H125" s="78">
        <v>2582</v>
      </c>
      <c r="I125" s="52">
        <v>30.440999999999999</v>
      </c>
      <c r="J125" s="52">
        <v>4.5</v>
      </c>
      <c r="K125" s="31">
        <f t="shared" si="9"/>
        <v>34.941000000000003</v>
      </c>
      <c r="L125" s="52">
        <v>25</v>
      </c>
      <c r="M125" s="76">
        <f t="shared" si="10"/>
        <v>1.39764</v>
      </c>
      <c r="N125" s="31">
        <v>9.85</v>
      </c>
      <c r="O125" s="78"/>
      <c r="P125" s="78"/>
      <c r="Q125" s="18" t="s">
        <v>873</v>
      </c>
      <c r="R125" s="78"/>
      <c r="S125" s="78"/>
      <c r="T125" s="78"/>
      <c r="U125" s="78"/>
      <c r="V125" s="78"/>
    </row>
    <row r="126" spans="1:22" ht="23" x14ac:dyDescent="0.25">
      <c r="A126" s="57" t="s">
        <v>874</v>
      </c>
      <c r="B126" s="31" t="s">
        <v>875</v>
      </c>
      <c r="C126" s="31">
        <v>23</v>
      </c>
      <c r="D126" s="31">
        <v>50</v>
      </c>
      <c r="E126" s="31" t="s">
        <v>634</v>
      </c>
      <c r="F126" s="78" t="s">
        <v>611</v>
      </c>
      <c r="G126" s="89">
        <v>3395</v>
      </c>
      <c r="H126" s="78">
        <v>10489</v>
      </c>
      <c r="I126" s="116">
        <v>142.614</v>
      </c>
      <c r="J126" s="116">
        <v>421.13499999999999</v>
      </c>
      <c r="K126" s="82">
        <f t="shared" si="9"/>
        <v>563.74900000000002</v>
      </c>
      <c r="L126" s="52">
        <v>110</v>
      </c>
      <c r="M126" s="76">
        <f t="shared" si="10"/>
        <v>5.1249909090909096</v>
      </c>
      <c r="N126" s="82">
        <v>35.610999999999997</v>
      </c>
      <c r="O126" s="78"/>
      <c r="P126" s="78"/>
      <c r="Q126" s="18" t="s">
        <v>876</v>
      </c>
      <c r="R126" s="78"/>
      <c r="S126" s="78"/>
      <c r="T126" s="78"/>
      <c r="U126" s="78"/>
      <c r="V126" s="78"/>
    </row>
    <row r="127" spans="1:22" ht="12" customHeight="1" x14ac:dyDescent="0.25">
      <c r="A127" s="57" t="s">
        <v>877</v>
      </c>
      <c r="B127" s="31" t="s">
        <v>65</v>
      </c>
      <c r="C127" s="31">
        <v>36</v>
      </c>
      <c r="D127" s="31">
        <v>52</v>
      </c>
      <c r="E127" s="31" t="s">
        <v>602</v>
      </c>
      <c r="F127" s="78" t="s">
        <v>603</v>
      </c>
      <c r="G127" s="89">
        <v>2996</v>
      </c>
      <c r="H127" s="78">
        <v>2835</v>
      </c>
      <c r="I127" s="116">
        <v>16.928000000000001</v>
      </c>
      <c r="J127" s="116">
        <v>10.5</v>
      </c>
      <c r="K127" s="82">
        <f t="shared" si="9"/>
        <v>27.428000000000001</v>
      </c>
      <c r="L127" s="52">
        <v>38</v>
      </c>
      <c r="M127" s="76">
        <f t="shared" si="10"/>
        <v>0.72178947368421054</v>
      </c>
      <c r="N127" s="82">
        <v>8.4930000000000003</v>
      </c>
      <c r="O127" s="78"/>
      <c r="P127" s="78"/>
      <c r="Q127" s="18" t="s">
        <v>878</v>
      </c>
      <c r="R127" s="78"/>
      <c r="S127" s="78"/>
      <c r="T127" s="78"/>
      <c r="U127" s="78"/>
      <c r="V127" s="78"/>
    </row>
    <row r="128" spans="1:22" ht="12.5" x14ac:dyDescent="0.25">
      <c r="A128" s="57" t="s">
        <v>879</v>
      </c>
      <c r="B128" s="31" t="s">
        <v>576</v>
      </c>
      <c r="C128" s="31">
        <v>24</v>
      </c>
      <c r="D128" s="31">
        <v>48</v>
      </c>
      <c r="E128" s="31" t="s">
        <v>627</v>
      </c>
      <c r="F128" s="78" t="s">
        <v>591</v>
      </c>
      <c r="G128" s="89">
        <v>3017</v>
      </c>
      <c r="H128" s="78">
        <v>2875</v>
      </c>
      <c r="I128" s="116">
        <v>20.373999999999999</v>
      </c>
      <c r="J128" s="116">
        <v>111.9</v>
      </c>
      <c r="K128" s="82">
        <f t="shared" si="9"/>
        <v>132.274</v>
      </c>
      <c r="L128" s="52">
        <v>75</v>
      </c>
      <c r="M128" s="76">
        <f t="shared" si="10"/>
        <v>1.7636533333333333</v>
      </c>
      <c r="N128" s="82">
        <v>8.6739999999999995</v>
      </c>
      <c r="O128" s="78"/>
      <c r="P128" s="78"/>
      <c r="Q128" s="18" t="s">
        <v>880</v>
      </c>
      <c r="R128" s="78"/>
      <c r="S128" s="78"/>
      <c r="T128" s="78"/>
      <c r="U128" s="78"/>
      <c r="V128" s="78"/>
    </row>
    <row r="129" spans="1:22" ht="12" customHeight="1" x14ac:dyDescent="0.25">
      <c r="A129" s="57" t="s">
        <v>881</v>
      </c>
      <c r="B129" s="31" t="s">
        <v>576</v>
      </c>
      <c r="C129" s="31">
        <v>84</v>
      </c>
      <c r="D129" s="31">
        <v>61</v>
      </c>
      <c r="E129" s="31" t="s">
        <v>580</v>
      </c>
      <c r="F129" s="78" t="s">
        <v>584</v>
      </c>
      <c r="G129" s="89">
        <v>4</v>
      </c>
      <c r="H129" s="78">
        <v>93230</v>
      </c>
      <c r="I129" s="116">
        <v>13.303000000000001</v>
      </c>
      <c r="J129" s="116">
        <v>41</v>
      </c>
      <c r="K129" s="82">
        <f t="shared" si="9"/>
        <v>54.302999999999997</v>
      </c>
      <c r="L129" s="52">
        <v>32</v>
      </c>
      <c r="M129" s="76">
        <f t="shared" si="10"/>
        <v>1.6969687499999999</v>
      </c>
      <c r="N129" s="82">
        <v>0.372</v>
      </c>
      <c r="O129" s="52"/>
      <c r="P129" s="52"/>
      <c r="Q129" s="62" t="s">
        <v>882</v>
      </c>
      <c r="R129" s="78"/>
      <c r="S129" s="78"/>
      <c r="T129" s="78"/>
      <c r="U129" s="78"/>
      <c r="V129" s="78"/>
    </row>
    <row r="130" spans="1:22" ht="12" customHeight="1" x14ac:dyDescent="0.25">
      <c r="A130" s="57" t="s">
        <v>883</v>
      </c>
      <c r="B130" s="31" t="s">
        <v>630</v>
      </c>
      <c r="C130" s="31">
        <v>77</v>
      </c>
      <c r="D130" s="31">
        <v>80</v>
      </c>
      <c r="E130" s="31" t="s">
        <v>602</v>
      </c>
      <c r="F130" s="78" t="s">
        <v>591</v>
      </c>
      <c r="G130" s="89">
        <v>3955</v>
      </c>
      <c r="H130" s="78">
        <v>16618</v>
      </c>
      <c r="I130" s="116">
        <v>181.03</v>
      </c>
      <c r="J130" s="116">
        <v>268.29000000000002</v>
      </c>
      <c r="K130" s="82">
        <f t="shared" si="9"/>
        <v>449.32000000000005</v>
      </c>
      <c r="L130" s="52">
        <v>150</v>
      </c>
      <c r="M130" s="76">
        <f t="shared" si="10"/>
        <v>2.9954666666666672</v>
      </c>
      <c r="N130" s="82">
        <v>65.722999999999999</v>
      </c>
      <c r="O130" s="78"/>
      <c r="P130" s="78"/>
      <c r="Q130" s="18" t="s">
        <v>884</v>
      </c>
      <c r="R130" s="78"/>
      <c r="S130" s="78"/>
      <c r="T130" s="78"/>
      <c r="U130" s="78"/>
      <c r="V130" s="78"/>
    </row>
    <row r="131" spans="1:22" ht="12.5" x14ac:dyDescent="0.25">
      <c r="A131" s="57" t="s">
        <v>885</v>
      </c>
      <c r="B131" s="31" t="s">
        <v>312</v>
      </c>
      <c r="C131" s="31">
        <v>83</v>
      </c>
      <c r="D131" s="31">
        <v>68</v>
      </c>
      <c r="E131" s="31"/>
      <c r="F131" s="78" t="s">
        <v>647</v>
      </c>
      <c r="G131" s="89">
        <v>809</v>
      </c>
      <c r="H131" s="78">
        <v>6772</v>
      </c>
      <c r="I131" s="52">
        <v>24.149000000000001</v>
      </c>
      <c r="J131" s="52">
        <v>56.481000000000002</v>
      </c>
      <c r="K131" s="31">
        <f t="shared" si="9"/>
        <v>80.63</v>
      </c>
      <c r="L131" s="52">
        <v>21</v>
      </c>
      <c r="M131" s="76">
        <f t="shared" si="10"/>
        <v>3.8395238095238091</v>
      </c>
      <c r="N131" s="31">
        <v>5.47</v>
      </c>
      <c r="O131" s="78"/>
      <c r="P131" s="78"/>
      <c r="Q131" s="18" t="s">
        <v>886</v>
      </c>
      <c r="R131" s="78"/>
      <c r="S131" s="78"/>
      <c r="T131" s="78"/>
      <c r="U131" s="78"/>
      <c r="V131" s="78"/>
    </row>
    <row r="132" spans="1:22" ht="12" customHeight="1" x14ac:dyDescent="0.25">
      <c r="A132" s="57" t="s">
        <v>887</v>
      </c>
      <c r="B132" s="31" t="s">
        <v>177</v>
      </c>
      <c r="C132" s="31">
        <v>68</v>
      </c>
      <c r="D132" s="31">
        <v>61</v>
      </c>
      <c r="E132" s="31" t="s">
        <v>640</v>
      </c>
      <c r="F132" s="78" t="s">
        <v>577</v>
      </c>
      <c r="G132" s="89">
        <v>3367</v>
      </c>
      <c r="H132" s="78">
        <v>7135</v>
      </c>
      <c r="I132" s="116">
        <v>78.040000000000006</v>
      </c>
      <c r="J132" s="116">
        <v>74.884</v>
      </c>
      <c r="K132" s="82">
        <f t="shared" si="9"/>
        <v>152.92400000000001</v>
      </c>
      <c r="L132" s="52">
        <v>75</v>
      </c>
      <c r="M132" s="76">
        <f t="shared" si="10"/>
        <v>2.0389866666666667</v>
      </c>
      <c r="N132" s="82">
        <v>24.024999999999999</v>
      </c>
      <c r="O132" s="78"/>
      <c r="P132" s="78"/>
      <c r="Q132" s="18" t="s">
        <v>888</v>
      </c>
      <c r="R132" s="78"/>
      <c r="S132" s="78"/>
      <c r="T132" s="78"/>
      <c r="U132" s="78"/>
      <c r="V132" s="78"/>
    </row>
    <row r="133" spans="1:22" ht="12" customHeight="1" x14ac:dyDescent="0.25">
      <c r="A133" s="57" t="s">
        <v>889</v>
      </c>
      <c r="B133" s="31" t="s">
        <v>782</v>
      </c>
      <c r="C133" s="31">
        <v>35</v>
      </c>
      <c r="D133" s="31">
        <v>67</v>
      </c>
      <c r="E133" s="31" t="s">
        <v>643</v>
      </c>
      <c r="F133" s="78" t="s">
        <v>591</v>
      </c>
      <c r="G133" s="89">
        <v>4088</v>
      </c>
      <c r="H133" s="78">
        <v>23937</v>
      </c>
      <c r="I133" s="116">
        <v>352.39</v>
      </c>
      <c r="J133" s="116">
        <v>771.4</v>
      </c>
      <c r="K133" s="82">
        <f t="shared" ref="K133:K164" si="11">SUM(I133:J133)</f>
        <v>1123.79</v>
      </c>
      <c r="L133" s="52">
        <v>195</v>
      </c>
      <c r="M133" s="76">
        <f t="shared" si="10"/>
        <v>5.7630256410256404</v>
      </c>
      <c r="N133" s="82">
        <v>97.852000000000004</v>
      </c>
      <c r="O133" s="78"/>
      <c r="P133" s="78"/>
      <c r="Q133" s="18" t="s">
        <v>890</v>
      </c>
      <c r="R133" s="78"/>
      <c r="S133" s="78"/>
      <c r="T133" s="78"/>
      <c r="U133" s="78"/>
      <c r="V133" s="78"/>
    </row>
    <row r="134" spans="1:22" ht="12.5" x14ac:dyDescent="0.25">
      <c r="A134" s="57" t="s">
        <v>891</v>
      </c>
      <c r="B134" s="31" t="s">
        <v>576</v>
      </c>
      <c r="C134" s="31">
        <v>26</v>
      </c>
      <c r="D134" s="31">
        <v>68</v>
      </c>
      <c r="E134" s="31" t="s">
        <v>583</v>
      </c>
      <c r="F134" s="78" t="s">
        <v>621</v>
      </c>
      <c r="G134" s="89">
        <v>4061</v>
      </c>
      <c r="H134" s="78">
        <v>34012</v>
      </c>
      <c r="I134" s="116">
        <v>281.29000000000002</v>
      </c>
      <c r="J134" s="116">
        <v>430.88</v>
      </c>
      <c r="K134" s="82">
        <f t="shared" si="11"/>
        <v>712.17000000000007</v>
      </c>
      <c r="L134" s="52">
        <v>110</v>
      </c>
      <c r="M134" s="76">
        <f t="shared" si="10"/>
        <v>6.4742727272727283</v>
      </c>
      <c r="N134" s="82">
        <v>138.12200000000001</v>
      </c>
      <c r="O134" s="78"/>
      <c r="P134" s="78"/>
      <c r="Q134" s="18" t="s">
        <v>892</v>
      </c>
      <c r="R134" s="78"/>
      <c r="S134" s="78"/>
      <c r="T134" s="78"/>
      <c r="U134" s="78"/>
      <c r="V134" s="78"/>
    </row>
    <row r="135" spans="1:22" ht="12" customHeight="1" x14ac:dyDescent="0.25">
      <c r="A135" s="57" t="s">
        <v>893</v>
      </c>
      <c r="B135" s="31" t="s">
        <v>576</v>
      </c>
      <c r="C135" s="31">
        <v>55</v>
      </c>
      <c r="D135" s="31">
        <v>57</v>
      </c>
      <c r="E135" s="31" t="s">
        <v>646</v>
      </c>
      <c r="F135" s="78" t="s">
        <v>647</v>
      </c>
      <c r="G135" s="89">
        <v>3043</v>
      </c>
      <c r="H135" s="78">
        <v>7183</v>
      </c>
      <c r="I135" s="116">
        <v>63.686</v>
      </c>
      <c r="J135" s="116">
        <v>67.099999999999994</v>
      </c>
      <c r="K135" s="82">
        <f t="shared" si="11"/>
        <v>130.786</v>
      </c>
      <c r="L135" s="52">
        <v>30</v>
      </c>
      <c r="M135" s="76">
        <f t="shared" si="10"/>
        <v>4.3595333333333333</v>
      </c>
      <c r="N135" s="82">
        <v>21.856000000000002</v>
      </c>
      <c r="O135" s="78"/>
      <c r="P135" s="78"/>
      <c r="Q135" s="18" t="s">
        <v>894</v>
      </c>
      <c r="R135" s="78"/>
      <c r="S135" s="78"/>
      <c r="T135" s="78"/>
      <c r="U135" s="78"/>
      <c r="V135" s="78"/>
    </row>
    <row r="136" spans="1:22" ht="12" customHeight="1" x14ac:dyDescent="0.25">
      <c r="A136" s="57" t="s">
        <v>895</v>
      </c>
      <c r="B136" s="31" t="s">
        <v>630</v>
      </c>
      <c r="C136" s="31">
        <v>77</v>
      </c>
      <c r="D136" s="31">
        <v>73</v>
      </c>
      <c r="E136" s="31"/>
      <c r="F136" s="78" t="s">
        <v>584</v>
      </c>
      <c r="G136" s="89">
        <v>2376</v>
      </c>
      <c r="H136" s="78">
        <v>6114</v>
      </c>
      <c r="I136" s="52">
        <v>79.884</v>
      </c>
      <c r="J136" s="52">
        <v>97.7</v>
      </c>
      <c r="K136" s="31">
        <f t="shared" si="11"/>
        <v>177.584</v>
      </c>
      <c r="L136" s="52">
        <v>66</v>
      </c>
      <c r="M136" s="76">
        <f t="shared" si="10"/>
        <v>2.6906666666666665</v>
      </c>
      <c r="N136" s="31">
        <v>14.52</v>
      </c>
      <c r="O136" s="78"/>
      <c r="P136" s="78"/>
      <c r="Q136" s="62" t="s">
        <v>896</v>
      </c>
      <c r="R136" s="78"/>
      <c r="S136" s="78"/>
      <c r="T136" s="78"/>
      <c r="U136" s="78"/>
      <c r="V136" s="78"/>
    </row>
    <row r="137" spans="1:22" ht="12" customHeight="1" x14ac:dyDescent="0.25">
      <c r="A137" s="57" t="s">
        <v>897</v>
      </c>
      <c r="B137" s="31" t="s">
        <v>107</v>
      </c>
      <c r="C137" s="31">
        <v>83</v>
      </c>
      <c r="D137" s="31">
        <v>93</v>
      </c>
      <c r="E137" s="31" t="s">
        <v>627</v>
      </c>
      <c r="F137" s="78" t="s">
        <v>591</v>
      </c>
      <c r="G137" s="89">
        <v>1869</v>
      </c>
      <c r="H137" s="78">
        <v>2805</v>
      </c>
      <c r="I137" s="116">
        <v>13.657</v>
      </c>
      <c r="J137" s="116">
        <v>9.4</v>
      </c>
      <c r="K137" s="82">
        <f t="shared" si="11"/>
        <v>23.057000000000002</v>
      </c>
      <c r="L137" s="52">
        <v>25</v>
      </c>
      <c r="M137" s="76">
        <f t="shared" si="10"/>
        <v>0.9222800000000001</v>
      </c>
      <c r="N137" s="82">
        <v>5.242</v>
      </c>
      <c r="O137" s="78"/>
      <c r="P137" s="78"/>
      <c r="Q137" s="18" t="s">
        <v>898</v>
      </c>
      <c r="R137" s="78"/>
      <c r="S137" s="78"/>
      <c r="T137" s="78"/>
      <c r="U137" s="78"/>
      <c r="V137" s="78"/>
    </row>
    <row r="138" spans="1:22" ht="12" customHeight="1" x14ac:dyDescent="0.25">
      <c r="A138" s="57" t="s">
        <v>899</v>
      </c>
      <c r="B138" s="31" t="s">
        <v>637</v>
      </c>
      <c r="C138" s="31">
        <v>60</v>
      </c>
      <c r="D138" s="31">
        <v>72</v>
      </c>
      <c r="E138" s="31" t="s">
        <v>583</v>
      </c>
      <c r="F138" s="78" t="s">
        <v>584</v>
      </c>
      <c r="G138" s="89">
        <v>2817</v>
      </c>
      <c r="H138" s="78">
        <v>5979</v>
      </c>
      <c r="I138" s="116">
        <v>58.709000000000003</v>
      </c>
      <c r="J138" s="116">
        <v>58.384999999999998</v>
      </c>
      <c r="K138" s="82">
        <f t="shared" si="11"/>
        <v>117.09399999999999</v>
      </c>
      <c r="L138" s="52">
        <v>38</v>
      </c>
      <c r="M138" s="76">
        <f t="shared" si="10"/>
        <v>3.0814210526315788</v>
      </c>
      <c r="N138" s="82">
        <v>16.841999999999999</v>
      </c>
      <c r="O138" s="78"/>
      <c r="P138" s="78"/>
      <c r="Q138" s="18" t="s">
        <v>900</v>
      </c>
      <c r="R138" s="78"/>
      <c r="S138" s="78"/>
      <c r="T138" s="78"/>
      <c r="U138" s="78"/>
      <c r="V138" s="78"/>
    </row>
    <row r="139" spans="1:22" ht="12" customHeight="1" x14ac:dyDescent="0.25">
      <c r="A139" s="57" t="s">
        <v>901</v>
      </c>
      <c r="B139" s="31" t="s">
        <v>96</v>
      </c>
      <c r="C139" s="31">
        <v>63</v>
      </c>
      <c r="D139" s="31">
        <v>79</v>
      </c>
      <c r="E139" s="31"/>
      <c r="F139" s="78" t="s">
        <v>577</v>
      </c>
      <c r="G139" s="89">
        <v>3117</v>
      </c>
      <c r="H139" s="78">
        <v>3003</v>
      </c>
      <c r="I139" s="52">
        <v>75.623999999999995</v>
      </c>
      <c r="J139" s="52">
        <v>44.457000000000001</v>
      </c>
      <c r="K139" s="31">
        <f t="shared" si="11"/>
        <v>120.08099999999999</v>
      </c>
      <c r="L139" s="52">
        <v>50</v>
      </c>
      <c r="M139" s="76">
        <f t="shared" si="10"/>
        <v>2.4016199999999999</v>
      </c>
      <c r="N139" s="31">
        <v>9.36</v>
      </c>
      <c r="O139" s="78"/>
      <c r="P139" s="78"/>
      <c r="Q139" s="18" t="s">
        <v>902</v>
      </c>
      <c r="R139" s="78"/>
      <c r="S139" s="78"/>
      <c r="T139" s="78"/>
      <c r="U139" s="78"/>
      <c r="V139" s="78"/>
    </row>
    <row r="140" spans="1:22" ht="12" customHeight="1" x14ac:dyDescent="0.25">
      <c r="A140" s="57" t="s">
        <v>903</v>
      </c>
      <c r="B140" s="31" t="s">
        <v>637</v>
      </c>
      <c r="C140" s="31">
        <v>24</v>
      </c>
      <c r="D140" s="31">
        <v>50</v>
      </c>
      <c r="E140" s="31" t="s">
        <v>683</v>
      </c>
      <c r="F140" s="78" t="s">
        <v>577</v>
      </c>
      <c r="G140" s="89">
        <v>3002</v>
      </c>
      <c r="H140" s="78">
        <v>1806</v>
      </c>
      <c r="I140" s="116">
        <v>14.010999999999999</v>
      </c>
      <c r="J140" s="116">
        <v>16.414999999999999</v>
      </c>
      <c r="K140" s="82">
        <f t="shared" si="11"/>
        <v>30.425999999999998</v>
      </c>
      <c r="L140" s="52">
        <v>20</v>
      </c>
      <c r="M140" s="76">
        <f t="shared" si="10"/>
        <v>1.5212999999999999</v>
      </c>
      <c r="N140" s="82">
        <v>5.4210000000000003</v>
      </c>
      <c r="O140" s="78"/>
      <c r="P140" s="78"/>
      <c r="Q140" s="18" t="s">
        <v>904</v>
      </c>
      <c r="R140" s="78"/>
      <c r="S140" s="78"/>
      <c r="T140" s="78"/>
      <c r="U140" s="78"/>
      <c r="V140" s="78"/>
    </row>
    <row r="141" spans="1:22" ht="12" customHeight="1" x14ac:dyDescent="0.25">
      <c r="A141" s="57" t="s">
        <v>905</v>
      </c>
      <c r="B141" s="31" t="s">
        <v>630</v>
      </c>
      <c r="C141" s="31">
        <v>91</v>
      </c>
      <c r="D141" s="31">
        <v>79</v>
      </c>
      <c r="E141" s="31" t="s">
        <v>643</v>
      </c>
      <c r="F141" s="78" t="s">
        <v>611</v>
      </c>
      <c r="G141" s="89">
        <v>2405</v>
      </c>
      <c r="H141" s="78">
        <v>3267</v>
      </c>
      <c r="I141" s="116">
        <v>26.692</v>
      </c>
      <c r="J141" s="116">
        <v>6.46</v>
      </c>
      <c r="K141" s="82">
        <f t="shared" si="11"/>
        <v>33.152000000000001</v>
      </c>
      <c r="L141" s="52">
        <v>30</v>
      </c>
      <c r="M141" s="76">
        <f t="shared" si="10"/>
        <v>1.1050666666666666</v>
      </c>
      <c r="N141" s="82">
        <v>7.8570000000000002</v>
      </c>
      <c r="O141" s="78"/>
      <c r="P141" s="78"/>
      <c r="Q141" s="18" t="s">
        <v>906</v>
      </c>
      <c r="R141" s="78"/>
      <c r="S141" s="78"/>
      <c r="T141" s="78"/>
      <c r="U141" s="78"/>
      <c r="V141" s="78"/>
    </row>
    <row r="142" spans="1:22" ht="12" customHeight="1" x14ac:dyDescent="0.25">
      <c r="A142" s="57" t="s">
        <v>907</v>
      </c>
      <c r="B142" s="31" t="s">
        <v>630</v>
      </c>
      <c r="C142" s="31">
        <v>87</v>
      </c>
      <c r="D142" s="31">
        <v>88</v>
      </c>
      <c r="E142" s="31" t="s">
        <v>602</v>
      </c>
      <c r="F142" s="78" t="s">
        <v>591</v>
      </c>
      <c r="G142" s="89">
        <v>3641</v>
      </c>
      <c r="H142" s="78">
        <v>15134</v>
      </c>
      <c r="I142" s="116">
        <v>146.40799999999999</v>
      </c>
      <c r="J142" s="116">
        <v>207.215</v>
      </c>
      <c r="K142" s="82">
        <f t="shared" si="11"/>
        <v>353.62299999999999</v>
      </c>
      <c r="L142" s="52">
        <v>160</v>
      </c>
      <c r="M142" s="76">
        <f t="shared" si="10"/>
        <v>2.2101437499999999</v>
      </c>
      <c r="N142" s="82">
        <v>55.100999999999999</v>
      </c>
      <c r="O142" s="78"/>
      <c r="P142" s="78"/>
      <c r="Q142" s="18" t="s">
        <v>908</v>
      </c>
      <c r="R142" s="78"/>
      <c r="S142" s="78"/>
      <c r="T142" s="78"/>
      <c r="U142" s="78"/>
      <c r="V142" s="78"/>
    </row>
    <row r="143" spans="1:22" ht="12" customHeight="1" x14ac:dyDescent="0.25">
      <c r="A143" s="57" t="s">
        <v>909</v>
      </c>
      <c r="B143" s="31" t="s">
        <v>65</v>
      </c>
      <c r="C143" s="31">
        <v>26</v>
      </c>
      <c r="D143" s="31">
        <v>36</v>
      </c>
      <c r="E143" s="31" t="s">
        <v>577</v>
      </c>
      <c r="F143" s="78" t="s">
        <v>577</v>
      </c>
      <c r="G143" s="89">
        <v>2769</v>
      </c>
      <c r="H143" s="78">
        <v>3380</v>
      </c>
      <c r="I143" s="116">
        <v>21.596</v>
      </c>
      <c r="J143" s="116">
        <v>3.26</v>
      </c>
      <c r="K143" s="82">
        <f t="shared" si="11"/>
        <v>24.856000000000002</v>
      </c>
      <c r="L143" s="52">
        <v>49.9</v>
      </c>
      <c r="M143" s="76">
        <f t="shared" si="10"/>
        <v>0.49811623246492992</v>
      </c>
      <c r="N143" s="82">
        <v>9.36</v>
      </c>
      <c r="O143" s="78"/>
      <c r="P143" s="78"/>
      <c r="Q143" s="18" t="s">
        <v>910</v>
      </c>
      <c r="R143" s="78"/>
      <c r="S143" s="78"/>
      <c r="T143" s="78"/>
      <c r="U143" s="78"/>
      <c r="V143" s="78"/>
    </row>
    <row r="144" spans="1:22" ht="12" customHeight="1" x14ac:dyDescent="0.25">
      <c r="A144" s="57" t="s">
        <v>911</v>
      </c>
      <c r="B144" s="31" t="s">
        <v>912</v>
      </c>
      <c r="C144" s="31">
        <v>14</v>
      </c>
      <c r="D144" s="31">
        <v>42</v>
      </c>
      <c r="E144" s="31" t="s">
        <v>577</v>
      </c>
      <c r="F144" s="78" t="s">
        <v>577</v>
      </c>
      <c r="G144" s="89">
        <v>3482</v>
      </c>
      <c r="H144" s="78">
        <v>5763</v>
      </c>
      <c r="I144" s="116">
        <v>80.36</v>
      </c>
      <c r="J144" s="116">
        <v>89.491</v>
      </c>
      <c r="K144" s="82">
        <f t="shared" si="11"/>
        <v>169.851</v>
      </c>
      <c r="L144" s="52">
        <v>80</v>
      </c>
      <c r="M144" s="76">
        <f t="shared" si="10"/>
        <v>2.1231374999999999</v>
      </c>
      <c r="N144" s="82">
        <v>20.065000000000001</v>
      </c>
      <c r="O144" s="78"/>
      <c r="P144" s="78"/>
      <c r="Q144" s="18" t="s">
        <v>913</v>
      </c>
      <c r="R144" s="78"/>
      <c r="S144" s="78"/>
      <c r="T144" s="78"/>
      <c r="U144" s="78"/>
      <c r="V144" s="78"/>
    </row>
    <row r="145" spans="1:22" ht="12" customHeight="1" x14ac:dyDescent="0.25">
      <c r="A145" s="57"/>
      <c r="B145" s="31"/>
      <c r="C145" s="31"/>
      <c r="D145" s="31"/>
      <c r="E145" s="31"/>
      <c r="F145" s="78"/>
      <c r="G145" s="89"/>
      <c r="H145" s="78"/>
      <c r="I145" s="20"/>
      <c r="J145" s="20"/>
      <c r="K145" s="24"/>
      <c r="L145" s="20"/>
      <c r="M145" s="82"/>
      <c r="N145" s="24"/>
      <c r="O145" s="52"/>
      <c r="P145" s="52"/>
      <c r="Q145" s="62"/>
      <c r="R145" s="78"/>
      <c r="S145" s="78"/>
      <c r="T145" s="78"/>
      <c r="U145" s="78"/>
      <c r="V145" s="78"/>
    </row>
    <row r="146" spans="1:22" ht="12" customHeight="1" x14ac:dyDescent="0.25">
      <c r="A146" s="57"/>
      <c r="B146" s="31"/>
      <c r="C146" s="31"/>
      <c r="D146" s="31"/>
      <c r="E146" s="31"/>
      <c r="F146" s="78"/>
      <c r="G146" s="89"/>
      <c r="H146" s="78"/>
      <c r="I146" s="52"/>
      <c r="J146" s="52"/>
      <c r="K146" s="31"/>
      <c r="L146" s="52"/>
      <c r="M146" s="82"/>
      <c r="N146" s="31"/>
      <c r="O146" s="78"/>
      <c r="P146" s="78"/>
      <c r="Q146" s="18"/>
      <c r="R146" s="78"/>
      <c r="S146" s="78"/>
      <c r="T146" s="78"/>
      <c r="U146" s="78"/>
      <c r="V146" s="78"/>
    </row>
    <row r="147" spans="1:22" ht="12" customHeight="1" x14ac:dyDescent="0.25">
      <c r="A147" s="57"/>
      <c r="B147" s="31"/>
      <c r="C147" s="31"/>
      <c r="D147" s="31"/>
      <c r="E147" s="31"/>
      <c r="F147" s="78"/>
      <c r="G147" s="89"/>
      <c r="H147" s="78"/>
      <c r="I147" s="52"/>
      <c r="J147" s="52"/>
      <c r="K147" s="31"/>
      <c r="L147" s="52"/>
      <c r="M147" s="82"/>
      <c r="N147" s="31"/>
      <c r="O147" s="78"/>
      <c r="P147" s="78"/>
      <c r="Q147" s="18"/>
      <c r="R147" s="78"/>
      <c r="S147" s="78"/>
      <c r="T147" s="78"/>
      <c r="U147" s="78"/>
      <c r="V147" s="78"/>
    </row>
    <row r="148" spans="1:22" ht="12" customHeight="1" x14ac:dyDescent="0.25">
      <c r="A148" s="57"/>
      <c r="B148" s="31"/>
      <c r="C148" s="31"/>
      <c r="D148" s="31"/>
      <c r="E148" s="31"/>
      <c r="F148" s="78"/>
      <c r="G148" s="89"/>
      <c r="H148" s="78"/>
      <c r="I148" s="52"/>
      <c r="J148" s="52"/>
      <c r="K148" s="31"/>
      <c r="L148" s="52"/>
      <c r="M148" s="82"/>
      <c r="N148" s="31"/>
      <c r="O148" s="78"/>
      <c r="P148" s="78"/>
      <c r="Q148" s="18"/>
      <c r="R148" s="78"/>
      <c r="S148" s="78"/>
      <c r="T148" s="78"/>
      <c r="U148" s="78"/>
      <c r="V148" s="78"/>
    </row>
    <row r="149" spans="1:22" ht="12" customHeight="1" x14ac:dyDescent="0.25">
      <c r="A149" s="57"/>
      <c r="B149" s="31"/>
      <c r="C149" s="31"/>
      <c r="D149" s="31"/>
      <c r="E149" s="31"/>
      <c r="F149" s="78"/>
      <c r="G149" s="89"/>
      <c r="H149" s="78"/>
      <c r="I149" s="52"/>
      <c r="J149" s="52"/>
      <c r="K149" s="31"/>
      <c r="L149" s="52"/>
      <c r="M149" s="82"/>
      <c r="N149" s="31"/>
      <c r="O149" s="78"/>
      <c r="P149" s="78"/>
      <c r="Q149" s="18"/>
      <c r="R149" s="78"/>
      <c r="S149" s="78"/>
      <c r="T149" s="78"/>
      <c r="U149" s="78"/>
      <c r="V149" s="78"/>
    </row>
    <row r="150" spans="1:22" ht="12" customHeight="1" x14ac:dyDescent="0.25">
      <c r="A150" s="57"/>
      <c r="B150" s="31"/>
      <c r="C150" s="31"/>
      <c r="D150" s="31"/>
      <c r="E150" s="31"/>
      <c r="F150" s="78"/>
      <c r="G150" s="89"/>
      <c r="H150" s="78"/>
      <c r="I150" s="52"/>
      <c r="J150" s="52"/>
      <c r="K150" s="31"/>
      <c r="L150" s="52"/>
      <c r="M150" s="82"/>
      <c r="N150" s="31"/>
      <c r="O150" s="78"/>
      <c r="P150" s="78"/>
      <c r="Q150" s="18"/>
      <c r="R150" s="78"/>
      <c r="S150" s="78"/>
      <c r="T150" s="78"/>
      <c r="U150" s="78"/>
      <c r="V150" s="78"/>
    </row>
    <row r="151" spans="1:22" ht="12" customHeight="1" x14ac:dyDescent="0.25">
      <c r="A151" s="57"/>
      <c r="B151" s="31"/>
      <c r="C151" s="31"/>
      <c r="D151" s="31"/>
      <c r="E151" s="31"/>
      <c r="F151" s="78"/>
      <c r="G151" s="89"/>
      <c r="H151" s="78"/>
      <c r="I151" s="52"/>
      <c r="J151" s="52"/>
      <c r="K151" s="31"/>
      <c r="L151" s="52"/>
      <c r="M151" s="82"/>
      <c r="N151" s="31"/>
      <c r="O151" s="78"/>
      <c r="P151" s="78"/>
      <c r="Q151" s="18"/>
      <c r="R151" s="78"/>
      <c r="S151" s="78"/>
      <c r="T151" s="78"/>
      <c r="U151" s="78"/>
      <c r="V151" s="78"/>
    </row>
    <row r="152" spans="1:22" ht="12" customHeight="1" x14ac:dyDescent="0.25">
      <c r="A152" s="57"/>
      <c r="B152" s="31"/>
      <c r="C152" s="31"/>
      <c r="D152" s="31"/>
      <c r="E152" s="31"/>
      <c r="F152" s="78"/>
      <c r="G152" s="89"/>
      <c r="H152" s="78"/>
      <c r="I152" s="52"/>
      <c r="J152" s="52"/>
      <c r="K152" s="31"/>
      <c r="L152" s="52"/>
      <c r="M152" s="82"/>
      <c r="N152" s="31"/>
      <c r="O152" s="78"/>
      <c r="P152" s="78"/>
      <c r="Q152" s="18"/>
      <c r="R152" s="78"/>
      <c r="S152" s="78"/>
      <c r="T152" s="78"/>
      <c r="U152" s="78"/>
      <c r="V152" s="78"/>
    </row>
    <row r="153" spans="1:22" ht="12" customHeight="1" x14ac:dyDescent="0.25">
      <c r="A153" s="57"/>
      <c r="B153" s="31"/>
      <c r="C153" s="31"/>
      <c r="D153" s="31"/>
      <c r="E153" s="31"/>
      <c r="F153" s="78"/>
      <c r="G153" s="89"/>
      <c r="H153" s="78"/>
      <c r="I153" s="52"/>
      <c r="J153" s="52"/>
      <c r="K153" s="31"/>
      <c r="L153" s="52"/>
      <c r="M153" s="82"/>
      <c r="N153" s="31"/>
      <c r="O153" s="78"/>
      <c r="P153" s="78"/>
      <c r="Q153" s="18"/>
      <c r="R153" s="78"/>
      <c r="S153" s="78"/>
      <c r="T153" s="78"/>
      <c r="U153" s="78"/>
      <c r="V153" s="78"/>
    </row>
    <row r="154" spans="1:22" ht="12" customHeight="1" x14ac:dyDescent="0.25">
      <c r="A154" s="57"/>
      <c r="B154" s="31"/>
      <c r="C154" s="31"/>
      <c r="D154" s="31"/>
      <c r="E154" s="31"/>
      <c r="F154" s="78"/>
      <c r="G154" s="89"/>
      <c r="H154" s="78"/>
      <c r="I154" s="52"/>
      <c r="J154" s="52"/>
      <c r="K154" s="31"/>
      <c r="L154" s="52"/>
      <c r="M154" s="82"/>
      <c r="N154" s="31"/>
      <c r="O154" s="78"/>
      <c r="P154" s="78"/>
      <c r="Q154" s="18"/>
      <c r="R154" s="78"/>
      <c r="S154" s="78"/>
      <c r="T154" s="78"/>
      <c r="U154" s="78"/>
      <c r="V154" s="78"/>
    </row>
    <row r="155" spans="1:22" ht="12" customHeight="1" x14ac:dyDescent="0.25">
      <c r="A155" s="57"/>
      <c r="B155" s="31"/>
      <c r="C155" s="31"/>
      <c r="D155" s="31"/>
      <c r="E155" s="31"/>
      <c r="F155" s="78"/>
      <c r="G155" s="89"/>
      <c r="H155" s="78"/>
      <c r="I155" s="52"/>
      <c r="J155" s="52"/>
      <c r="K155" s="31"/>
      <c r="L155" s="52"/>
      <c r="M155" s="82"/>
      <c r="N155" s="31"/>
      <c r="O155" s="78"/>
      <c r="P155" s="78"/>
      <c r="Q155" s="18"/>
      <c r="R155" s="78"/>
      <c r="S155" s="78"/>
      <c r="T155" s="78"/>
      <c r="U155" s="78"/>
      <c r="V155" s="78"/>
    </row>
    <row r="156" spans="1:22" ht="12" customHeight="1" x14ac:dyDescent="0.25">
      <c r="A156" s="57"/>
      <c r="B156" s="31"/>
      <c r="C156" s="31"/>
      <c r="D156" s="31"/>
      <c r="E156" s="31"/>
      <c r="F156" s="78"/>
      <c r="G156" s="89"/>
      <c r="H156" s="78"/>
      <c r="I156" s="52"/>
      <c r="J156" s="52"/>
      <c r="K156" s="31"/>
      <c r="L156" s="52"/>
      <c r="M156" s="82"/>
      <c r="N156" s="31"/>
      <c r="O156" s="78"/>
      <c r="P156" s="78"/>
      <c r="Q156" s="18"/>
      <c r="R156" s="78"/>
      <c r="S156" s="78"/>
      <c r="T156" s="78"/>
      <c r="U156" s="78"/>
      <c r="V156" s="78"/>
    </row>
  </sheetData>
  <autoFilter ref="A1:V145"/>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2"/>
  <sheetViews>
    <sheetView workbookViewId="0">
      <pane xSplit="1" ySplit="3" topLeftCell="B85" activePane="bottomRight" state="frozen"/>
      <selection pane="topRight" activeCell="B1" sqref="B1"/>
      <selection pane="bottomLeft" activeCell="A4" sqref="A4"/>
      <selection pane="bottomRight" activeCell="C137" sqref="C137"/>
    </sheetView>
  </sheetViews>
  <sheetFormatPr defaultColWidth="17.08984375" defaultRowHeight="12.75" customHeight="1" x14ac:dyDescent="0.25"/>
  <cols>
    <col min="1" max="1" width="25.453125" customWidth="1"/>
    <col min="2" max="2" width="12.453125" customWidth="1"/>
    <col min="3" max="3" width="5.26953125" customWidth="1"/>
    <col min="4" max="4" width="4.54296875" customWidth="1"/>
    <col min="5" max="5" width="14.54296875" customWidth="1"/>
    <col min="6" max="6" width="13.54296875" customWidth="1"/>
    <col min="7" max="7" width="8.81640625" customWidth="1"/>
    <col min="8" max="8" width="10.54296875" customWidth="1"/>
    <col min="9" max="9" width="8.54296875" customWidth="1"/>
    <col min="10" max="10" width="6.81640625" customWidth="1"/>
    <col min="11" max="11" width="9.54296875" customWidth="1"/>
    <col min="12" max="12" width="7.08984375" customWidth="1"/>
    <col min="13" max="13" width="12.81640625" customWidth="1"/>
    <col min="14" max="14" width="8.26953125" customWidth="1"/>
    <col min="15" max="15" width="17.453125" customWidth="1"/>
    <col min="16" max="16" width="4.81640625" customWidth="1"/>
    <col min="17" max="17" width="76.453125" customWidth="1"/>
  </cols>
  <sheetData>
    <row r="1" spans="1:23" ht="80.5" x14ac:dyDescent="0.25">
      <c r="A1" s="57" t="s">
        <v>33</v>
      </c>
      <c r="B1" s="57" t="s">
        <v>370</v>
      </c>
      <c r="C1" s="57" t="s">
        <v>15</v>
      </c>
      <c r="D1" s="57" t="s">
        <v>914</v>
      </c>
      <c r="E1" s="57" t="s">
        <v>41</v>
      </c>
      <c r="F1" s="8" t="s">
        <v>42</v>
      </c>
      <c r="G1" s="8" t="s">
        <v>915</v>
      </c>
      <c r="H1" s="8" t="s">
        <v>45</v>
      </c>
      <c r="I1" s="77" t="s">
        <v>46</v>
      </c>
      <c r="J1" s="77" t="s">
        <v>47</v>
      </c>
      <c r="K1" s="57" t="s">
        <v>48</v>
      </c>
      <c r="L1" s="30" t="s">
        <v>49</v>
      </c>
      <c r="M1" s="102" t="s">
        <v>916</v>
      </c>
      <c r="N1" s="57" t="s">
        <v>43</v>
      </c>
      <c r="O1" s="30" t="s">
        <v>53</v>
      </c>
      <c r="P1" s="30" t="s">
        <v>54</v>
      </c>
      <c r="Q1" s="29" t="s">
        <v>56</v>
      </c>
      <c r="R1" s="8"/>
      <c r="S1" s="2"/>
      <c r="T1" s="2"/>
      <c r="U1" s="2"/>
      <c r="V1" s="2"/>
      <c r="W1" s="2"/>
    </row>
    <row r="2" spans="1:23" ht="23" x14ac:dyDescent="0.25">
      <c r="A2" s="31"/>
      <c r="B2" s="31"/>
      <c r="C2" s="31"/>
      <c r="D2" s="31"/>
      <c r="E2" s="31"/>
      <c r="F2" s="78"/>
      <c r="G2" s="78"/>
      <c r="H2" s="8" t="s">
        <v>296</v>
      </c>
      <c r="I2" s="116" t="s">
        <v>297</v>
      </c>
      <c r="J2" s="116" t="s">
        <v>297</v>
      </c>
      <c r="K2" s="24" t="s">
        <v>297</v>
      </c>
      <c r="L2" s="20" t="s">
        <v>297</v>
      </c>
      <c r="M2" s="82" t="s">
        <v>298</v>
      </c>
      <c r="N2" s="24" t="s">
        <v>297</v>
      </c>
      <c r="O2" s="52"/>
      <c r="P2" s="52"/>
      <c r="Q2" s="62"/>
      <c r="R2" s="78"/>
      <c r="S2" s="78"/>
      <c r="T2" s="78"/>
      <c r="U2" s="78"/>
      <c r="V2" s="78"/>
      <c r="W2" s="78"/>
    </row>
    <row r="3" spans="1:23" ht="12.5" x14ac:dyDescent="0.25">
      <c r="A3" s="27" t="s">
        <v>613</v>
      </c>
      <c r="B3" s="27"/>
      <c r="C3" s="50">
        <f>AVERAGE(C4:C140)</f>
        <v>49.147058823529413</v>
      </c>
      <c r="D3" s="50">
        <f>AVERAGE(D4:D140)</f>
        <v>57.514705882352942</v>
      </c>
      <c r="E3" s="27"/>
      <c r="F3" s="27"/>
      <c r="G3" s="50">
        <f t="shared" ref="G3:L3" si="0">AVERAGE(G4:G140)</f>
        <v>2682.8880597014927</v>
      </c>
      <c r="H3" s="50">
        <f t="shared" si="0"/>
        <v>8295.8244274809167</v>
      </c>
      <c r="I3" s="93">
        <f t="shared" si="0"/>
        <v>71.047189781021913</v>
      </c>
      <c r="J3" s="93">
        <f t="shared" si="0"/>
        <v>94.64864963503652</v>
      </c>
      <c r="K3" s="50">
        <f t="shared" si="0"/>
        <v>165.38353284671535</v>
      </c>
      <c r="L3" s="50">
        <f t="shared" si="0"/>
        <v>56.320105263157892</v>
      </c>
      <c r="M3" s="42">
        <f>AVERAGE((K3/L3))</f>
        <v>2.9364918988335398</v>
      </c>
      <c r="N3" s="50">
        <f>AVERAGE(N4:N140)</f>
        <v>21.689270072992706</v>
      </c>
      <c r="O3" s="27"/>
      <c r="P3" s="27"/>
      <c r="Q3" s="34"/>
      <c r="R3" s="27"/>
      <c r="S3" s="27"/>
      <c r="T3" s="27"/>
      <c r="U3" s="27"/>
      <c r="V3" s="27"/>
      <c r="W3" s="27"/>
    </row>
    <row r="4" spans="1:23" ht="12" customHeight="1" x14ac:dyDescent="0.25">
      <c r="A4" s="37" t="s">
        <v>917</v>
      </c>
      <c r="B4" s="31" t="s">
        <v>576</v>
      </c>
      <c r="C4" s="31">
        <v>93</v>
      </c>
      <c r="D4" s="31">
        <v>84</v>
      </c>
      <c r="E4" s="31" t="s">
        <v>677</v>
      </c>
      <c r="F4" s="78" t="s">
        <v>708</v>
      </c>
      <c r="G4" s="78">
        <v>916</v>
      </c>
      <c r="H4" s="78">
        <v>2333</v>
      </c>
      <c r="I4" s="116">
        <v>18.329999999999998</v>
      </c>
      <c r="J4" s="116">
        <v>42.4</v>
      </c>
      <c r="K4" s="31">
        <f t="shared" ref="K4:K35" si="1">SUM(I4:J4)</f>
        <v>60.73</v>
      </c>
      <c r="L4" s="52">
        <v>18</v>
      </c>
      <c r="M4" s="76">
        <f t="shared" ref="M4:M41" si="2">SUM((K4/L4))</f>
        <v>3.3738888888888887</v>
      </c>
      <c r="N4" s="31">
        <v>2.13</v>
      </c>
      <c r="O4" s="78"/>
      <c r="P4" s="78"/>
      <c r="Q4" s="78" t="s">
        <v>918</v>
      </c>
      <c r="R4" s="78"/>
      <c r="S4" s="78"/>
      <c r="T4" s="78"/>
      <c r="U4" s="78"/>
      <c r="V4" s="78"/>
      <c r="W4" s="78"/>
    </row>
    <row r="5" spans="1:23" ht="12.5" x14ac:dyDescent="0.25">
      <c r="A5" s="31" t="s">
        <v>919</v>
      </c>
      <c r="B5" s="31" t="s">
        <v>674</v>
      </c>
      <c r="C5" s="31">
        <v>13</v>
      </c>
      <c r="D5" s="31">
        <v>40</v>
      </c>
      <c r="E5" s="31" t="s">
        <v>602</v>
      </c>
      <c r="F5" s="78" t="s">
        <v>603</v>
      </c>
      <c r="G5" s="78">
        <v>3332</v>
      </c>
      <c r="H5" s="78">
        <v>9875</v>
      </c>
      <c r="I5" s="116">
        <v>63.08</v>
      </c>
      <c r="J5" s="116">
        <v>52.59</v>
      </c>
      <c r="K5" s="31">
        <f t="shared" si="1"/>
        <v>115.67</v>
      </c>
      <c r="L5" s="52">
        <v>35</v>
      </c>
      <c r="M5" s="76">
        <f t="shared" si="2"/>
        <v>3.3048571428571427</v>
      </c>
      <c r="N5" s="31">
        <v>32.9</v>
      </c>
      <c r="O5" s="78"/>
      <c r="P5" s="78"/>
      <c r="Q5" s="78"/>
      <c r="R5" s="78"/>
      <c r="S5" s="78"/>
      <c r="T5" s="78"/>
      <c r="U5" s="78"/>
      <c r="V5" s="78"/>
      <c r="W5" s="78"/>
    </row>
    <row r="6" spans="1:23" ht="12" customHeight="1" x14ac:dyDescent="0.25">
      <c r="A6" s="31" t="s">
        <v>920</v>
      </c>
      <c r="B6" s="31" t="s">
        <v>630</v>
      </c>
      <c r="C6" s="31">
        <v>52</v>
      </c>
      <c r="D6" s="31">
        <v>72</v>
      </c>
      <c r="E6" s="31" t="s">
        <v>610</v>
      </c>
      <c r="F6" s="78" t="s">
        <v>708</v>
      </c>
      <c r="G6" s="78">
        <v>3728</v>
      </c>
      <c r="H6" s="78">
        <v>31143</v>
      </c>
      <c r="I6" s="116">
        <v>334.19</v>
      </c>
      <c r="J6" s="116">
        <v>691.27599999999995</v>
      </c>
      <c r="K6" s="31">
        <f t="shared" si="1"/>
        <v>1025.4659999999999</v>
      </c>
      <c r="L6" s="52">
        <v>200</v>
      </c>
      <c r="M6" s="76">
        <f t="shared" si="2"/>
        <v>5.1273299999999997</v>
      </c>
      <c r="N6" s="31">
        <v>116.1</v>
      </c>
      <c r="O6" s="78"/>
      <c r="P6" s="78"/>
      <c r="Q6" s="78"/>
      <c r="R6" s="78"/>
      <c r="S6" s="78"/>
      <c r="T6" s="78"/>
      <c r="U6" s="78"/>
      <c r="V6" s="78"/>
      <c r="W6" s="78"/>
    </row>
    <row r="7" spans="1:23" ht="12" customHeight="1" x14ac:dyDescent="0.25">
      <c r="A7" s="31" t="s">
        <v>921</v>
      </c>
      <c r="B7" s="31" t="s">
        <v>576</v>
      </c>
      <c r="C7" s="31">
        <v>6</v>
      </c>
      <c r="D7" s="31">
        <v>35</v>
      </c>
      <c r="E7" s="31" t="s">
        <v>577</v>
      </c>
      <c r="F7" s="78" t="s">
        <v>577</v>
      </c>
      <c r="G7" s="78">
        <v>2251</v>
      </c>
      <c r="H7" s="78">
        <v>4994</v>
      </c>
      <c r="I7" s="116">
        <v>33.86</v>
      </c>
      <c r="J7" s="116">
        <v>6.26</v>
      </c>
      <c r="K7" s="31">
        <f t="shared" si="1"/>
        <v>40.119999999999997</v>
      </c>
      <c r="L7" s="52">
        <v>15</v>
      </c>
      <c r="M7" s="76">
        <f t="shared" si="2"/>
        <v>2.6746666666666665</v>
      </c>
      <c r="N7" s="31">
        <v>11.2</v>
      </c>
      <c r="O7" s="52"/>
      <c r="P7" s="52"/>
      <c r="Q7" s="62" t="s">
        <v>922</v>
      </c>
      <c r="R7" s="78"/>
      <c r="S7" s="78"/>
      <c r="T7" s="78"/>
      <c r="U7" s="78"/>
      <c r="V7" s="78"/>
      <c r="W7" s="78"/>
    </row>
    <row r="8" spans="1:23" ht="12" customHeight="1" x14ac:dyDescent="0.25">
      <c r="A8" s="31" t="s">
        <v>923</v>
      </c>
      <c r="B8" s="31" t="s">
        <v>924</v>
      </c>
      <c r="C8" s="31">
        <v>17</v>
      </c>
      <c r="D8" s="31">
        <v>41</v>
      </c>
      <c r="E8" s="31" t="s">
        <v>610</v>
      </c>
      <c r="F8" s="78" t="s">
        <v>611</v>
      </c>
      <c r="G8" s="78">
        <v>2625</v>
      </c>
      <c r="H8" s="78">
        <v>3469</v>
      </c>
      <c r="I8" s="116">
        <v>25.106999999999999</v>
      </c>
      <c r="J8" s="116">
        <v>25.4</v>
      </c>
      <c r="K8" s="31">
        <f t="shared" si="1"/>
        <v>50.506999999999998</v>
      </c>
      <c r="L8" s="52">
        <v>20</v>
      </c>
      <c r="M8" s="76">
        <f t="shared" si="2"/>
        <v>2.52535</v>
      </c>
      <c r="N8" s="31">
        <v>9.1</v>
      </c>
      <c r="O8" s="78"/>
      <c r="P8" s="78"/>
      <c r="Q8" s="78"/>
      <c r="R8" s="78"/>
      <c r="S8" s="78"/>
      <c r="T8" s="78"/>
      <c r="U8" s="78"/>
      <c r="V8" s="78"/>
      <c r="W8" s="78"/>
    </row>
    <row r="9" spans="1:23" ht="12" customHeight="1" x14ac:dyDescent="0.25">
      <c r="A9" s="31" t="s">
        <v>925</v>
      </c>
      <c r="B9" s="31" t="s">
        <v>96</v>
      </c>
      <c r="C9" s="31">
        <v>88</v>
      </c>
      <c r="D9" s="31">
        <v>86</v>
      </c>
      <c r="E9" s="31" t="s">
        <v>719</v>
      </c>
      <c r="F9" s="78" t="s">
        <v>584</v>
      </c>
      <c r="G9" s="78">
        <v>959</v>
      </c>
      <c r="H9" s="78">
        <v>8742</v>
      </c>
      <c r="I9" s="116">
        <v>106.95399999999999</v>
      </c>
      <c r="J9" s="116">
        <v>222.44300000000001</v>
      </c>
      <c r="K9" s="31">
        <f t="shared" si="1"/>
        <v>329.39699999999999</v>
      </c>
      <c r="L9" s="52">
        <v>13</v>
      </c>
      <c r="M9" s="76">
        <f t="shared" si="2"/>
        <v>25.338230769230769</v>
      </c>
      <c r="N9" s="31">
        <v>8.3800000000000008</v>
      </c>
      <c r="O9" s="78" t="s">
        <v>926</v>
      </c>
      <c r="P9" s="78"/>
      <c r="Q9" s="78"/>
      <c r="R9" s="78"/>
      <c r="S9" s="78"/>
      <c r="T9" s="78"/>
      <c r="U9" s="78"/>
      <c r="V9" s="78"/>
      <c r="W9" s="78"/>
    </row>
    <row r="10" spans="1:23" ht="12" customHeight="1" x14ac:dyDescent="0.25">
      <c r="A10" s="31" t="s">
        <v>927</v>
      </c>
      <c r="B10" s="31" t="s">
        <v>576</v>
      </c>
      <c r="C10" s="31">
        <v>42</v>
      </c>
      <c r="D10" s="31">
        <v>47</v>
      </c>
      <c r="E10" s="31" t="s">
        <v>598</v>
      </c>
      <c r="F10" s="78" t="s">
        <v>591</v>
      </c>
      <c r="G10" s="78">
        <v>1936</v>
      </c>
      <c r="H10" s="78">
        <v>6896</v>
      </c>
      <c r="I10" s="116">
        <v>27.163</v>
      </c>
      <c r="J10" s="116">
        <v>9.2759999999999998</v>
      </c>
      <c r="K10" s="31">
        <f t="shared" si="1"/>
        <v>36.439</v>
      </c>
      <c r="L10" s="52">
        <v>17</v>
      </c>
      <c r="M10" s="76">
        <f t="shared" si="2"/>
        <v>2.143470588235294</v>
      </c>
      <c r="N10" s="31">
        <v>13.4</v>
      </c>
      <c r="O10" s="78"/>
      <c r="P10" s="78"/>
      <c r="Q10" s="78" t="s">
        <v>928</v>
      </c>
      <c r="R10" s="78"/>
      <c r="S10" s="78"/>
      <c r="T10" s="78"/>
      <c r="U10" s="78"/>
      <c r="V10" s="78"/>
      <c r="W10" s="78"/>
    </row>
    <row r="11" spans="1:23" ht="12" customHeight="1" x14ac:dyDescent="0.25">
      <c r="A11" s="31" t="s">
        <v>929</v>
      </c>
      <c r="B11" s="31" t="s">
        <v>576</v>
      </c>
      <c r="C11" s="31">
        <v>86</v>
      </c>
      <c r="D11" s="31">
        <v>63</v>
      </c>
      <c r="E11" s="31" t="s">
        <v>677</v>
      </c>
      <c r="F11" s="78" t="s">
        <v>584</v>
      </c>
      <c r="G11" s="78">
        <v>11</v>
      </c>
      <c r="H11" s="78">
        <v>9115</v>
      </c>
      <c r="I11" s="116">
        <v>1.04</v>
      </c>
      <c r="J11" s="116">
        <v>18.108000000000001</v>
      </c>
      <c r="K11" s="31">
        <f t="shared" si="1"/>
        <v>19.148</v>
      </c>
      <c r="L11" s="52">
        <v>2</v>
      </c>
      <c r="M11" s="76">
        <f t="shared" si="2"/>
        <v>9.5739999999999998</v>
      </c>
      <c r="N11" s="31">
        <v>0.10299999999999999</v>
      </c>
      <c r="O11" s="78"/>
      <c r="P11" s="78"/>
      <c r="Q11" s="78" t="s">
        <v>928</v>
      </c>
      <c r="R11" s="78"/>
      <c r="S11" s="78"/>
      <c r="T11" s="78"/>
      <c r="U11" s="78"/>
      <c r="V11" s="78"/>
      <c r="W11" s="78"/>
    </row>
    <row r="12" spans="1:23" ht="12" customHeight="1" x14ac:dyDescent="0.25">
      <c r="A12" s="31" t="s">
        <v>930</v>
      </c>
      <c r="B12" s="31" t="s">
        <v>121</v>
      </c>
      <c r="C12" s="31">
        <v>36</v>
      </c>
      <c r="D12" s="31">
        <v>66</v>
      </c>
      <c r="E12" s="31" t="s">
        <v>931</v>
      </c>
      <c r="F12" s="78" t="s">
        <v>584</v>
      </c>
      <c r="G12" s="78">
        <v>3037</v>
      </c>
      <c r="H12" s="78">
        <v>3934</v>
      </c>
      <c r="I12" s="116">
        <v>39.44</v>
      </c>
      <c r="J12" s="116">
        <v>50.079000000000001</v>
      </c>
      <c r="K12" s="31">
        <f t="shared" si="1"/>
        <v>89.519000000000005</v>
      </c>
      <c r="L12" s="52">
        <v>55</v>
      </c>
      <c r="M12" s="76">
        <f t="shared" si="2"/>
        <v>1.6276181818181819</v>
      </c>
      <c r="N12" s="31">
        <v>11.95</v>
      </c>
      <c r="O12" s="78"/>
      <c r="P12" s="78"/>
      <c r="Q12" s="78" t="s">
        <v>932</v>
      </c>
      <c r="R12" s="78"/>
      <c r="S12" s="78"/>
      <c r="T12" s="78"/>
      <c r="U12" s="78"/>
      <c r="V12" s="78"/>
      <c r="W12" s="78"/>
    </row>
    <row r="13" spans="1:23" ht="12" customHeight="1" x14ac:dyDescent="0.25">
      <c r="A13" s="31" t="s">
        <v>933</v>
      </c>
      <c r="B13" s="31" t="s">
        <v>576</v>
      </c>
      <c r="C13" s="31">
        <v>23</v>
      </c>
      <c r="D13" s="31">
        <v>42</v>
      </c>
      <c r="E13" s="31" t="s">
        <v>602</v>
      </c>
      <c r="F13" s="78" t="s">
        <v>603</v>
      </c>
      <c r="G13" s="78">
        <v>2211</v>
      </c>
      <c r="H13" s="78">
        <v>2420</v>
      </c>
      <c r="I13" s="116">
        <v>13.26</v>
      </c>
      <c r="J13" s="116">
        <v>14.93</v>
      </c>
      <c r="K13" s="31">
        <f t="shared" si="1"/>
        <v>28.189999999999998</v>
      </c>
      <c r="L13" s="52">
        <v>26</v>
      </c>
      <c r="M13" s="76">
        <f t="shared" si="2"/>
        <v>1.0842307692307691</v>
      </c>
      <c r="N13" s="31">
        <v>5.4</v>
      </c>
      <c r="O13" s="78"/>
      <c r="P13" s="78"/>
      <c r="Q13" s="78" t="s">
        <v>928</v>
      </c>
      <c r="R13" s="78"/>
      <c r="S13" s="78"/>
      <c r="T13" s="78"/>
      <c r="U13" s="78"/>
      <c r="V13" s="78"/>
      <c r="W13" s="78"/>
    </row>
    <row r="14" spans="1:23" ht="12" customHeight="1" x14ac:dyDescent="0.25">
      <c r="A14" s="31" t="s">
        <v>934</v>
      </c>
      <c r="B14" s="31" t="s">
        <v>576</v>
      </c>
      <c r="C14" s="31">
        <v>13</v>
      </c>
      <c r="D14" s="31">
        <v>43</v>
      </c>
      <c r="E14" s="31" t="s">
        <v>749</v>
      </c>
      <c r="F14" s="78" t="s">
        <v>591</v>
      </c>
      <c r="G14" s="78">
        <v>3705</v>
      </c>
      <c r="H14" s="78">
        <v>3314</v>
      </c>
      <c r="I14" s="116">
        <v>43.59</v>
      </c>
      <c r="J14" s="116">
        <v>68.900000000000006</v>
      </c>
      <c r="K14" s="31">
        <f t="shared" si="1"/>
        <v>112.49000000000001</v>
      </c>
      <c r="L14" s="52">
        <v>85</v>
      </c>
      <c r="M14" s="76">
        <f t="shared" si="2"/>
        <v>1.3234117647058825</v>
      </c>
      <c r="N14" s="31">
        <v>12.3</v>
      </c>
      <c r="O14" s="78"/>
      <c r="P14" s="78"/>
      <c r="Q14" s="78" t="s">
        <v>928</v>
      </c>
      <c r="R14" s="78"/>
      <c r="S14" s="78"/>
      <c r="T14" s="78"/>
      <c r="U14" s="78"/>
      <c r="V14" s="78"/>
      <c r="W14" s="78"/>
    </row>
    <row r="15" spans="1:23" ht="12" customHeight="1" x14ac:dyDescent="0.25">
      <c r="A15" s="31" t="s">
        <v>935</v>
      </c>
      <c r="B15" s="31" t="s">
        <v>65</v>
      </c>
      <c r="C15" s="31">
        <v>27</v>
      </c>
      <c r="D15" s="31">
        <v>62</v>
      </c>
      <c r="E15" s="31" t="s">
        <v>580</v>
      </c>
      <c r="F15" s="78" t="s">
        <v>599</v>
      </c>
      <c r="G15" s="78">
        <v>2718</v>
      </c>
      <c r="H15" s="78">
        <v>4555</v>
      </c>
      <c r="I15" s="116">
        <v>31.16</v>
      </c>
      <c r="J15" s="116">
        <v>17.027999999999999</v>
      </c>
      <c r="K15" s="31">
        <f t="shared" si="1"/>
        <v>48.188000000000002</v>
      </c>
      <c r="L15" s="52">
        <v>44</v>
      </c>
      <c r="M15" s="76">
        <f t="shared" si="2"/>
        <v>1.0951818181818183</v>
      </c>
      <c r="N15" s="31">
        <v>12.4</v>
      </c>
      <c r="O15" s="78"/>
      <c r="P15" s="78"/>
      <c r="Q15" s="78" t="s">
        <v>928</v>
      </c>
      <c r="R15" s="78"/>
      <c r="S15" s="78"/>
      <c r="T15" s="78"/>
      <c r="U15" s="78"/>
      <c r="V15" s="78"/>
      <c r="W15" s="78"/>
    </row>
    <row r="16" spans="1:23" ht="12" customHeight="1" x14ac:dyDescent="0.25">
      <c r="A16" s="31" t="s">
        <v>936</v>
      </c>
      <c r="B16" s="31" t="s">
        <v>576</v>
      </c>
      <c r="C16" s="31">
        <v>81</v>
      </c>
      <c r="D16" s="31">
        <v>77</v>
      </c>
      <c r="E16" s="31" t="s">
        <v>683</v>
      </c>
      <c r="F16" s="78" t="s">
        <v>577</v>
      </c>
      <c r="G16" s="78">
        <v>2</v>
      </c>
      <c r="H16" s="78">
        <v>16000</v>
      </c>
      <c r="I16" s="116">
        <v>6.67</v>
      </c>
      <c r="J16" s="116">
        <v>1.204</v>
      </c>
      <c r="K16" s="31">
        <f t="shared" si="1"/>
        <v>7.8739999999999997</v>
      </c>
      <c r="L16" s="52">
        <v>6</v>
      </c>
      <c r="M16" s="76">
        <f t="shared" si="2"/>
        <v>1.3123333333333334</v>
      </c>
      <c r="N16" s="31">
        <v>3.2000000000000001E-2</v>
      </c>
      <c r="O16" s="78"/>
      <c r="P16" s="78"/>
      <c r="Q16" s="78" t="s">
        <v>928</v>
      </c>
      <c r="R16" s="78"/>
      <c r="S16" s="78"/>
      <c r="T16" s="78"/>
      <c r="U16" s="78"/>
      <c r="V16" s="78"/>
      <c r="W16" s="78"/>
    </row>
    <row r="17" spans="1:23" ht="12.5" x14ac:dyDescent="0.25">
      <c r="A17" s="31" t="s">
        <v>937</v>
      </c>
      <c r="B17" s="31" t="s">
        <v>674</v>
      </c>
      <c r="C17" s="31">
        <v>28</v>
      </c>
      <c r="D17" s="31">
        <v>48</v>
      </c>
      <c r="E17" s="31" t="s">
        <v>643</v>
      </c>
      <c r="F17" s="78" t="s">
        <v>591</v>
      </c>
      <c r="G17" s="78">
        <v>3777</v>
      </c>
      <c r="H17" s="78">
        <v>16213</v>
      </c>
      <c r="I17" s="116">
        <v>163.214</v>
      </c>
      <c r="J17" s="116">
        <v>330</v>
      </c>
      <c r="K17" s="31">
        <f t="shared" si="1"/>
        <v>493.214</v>
      </c>
      <c r="L17" s="52">
        <v>125</v>
      </c>
      <c r="M17" s="76">
        <f t="shared" si="2"/>
        <v>3.9457119999999999</v>
      </c>
      <c r="N17" s="31">
        <v>61.2</v>
      </c>
      <c r="O17" s="78"/>
      <c r="P17" s="78"/>
      <c r="Q17" s="78" t="s">
        <v>928</v>
      </c>
      <c r="R17" s="78"/>
      <c r="S17" s="78"/>
      <c r="T17" s="78"/>
      <c r="U17" s="78"/>
      <c r="V17" s="78"/>
      <c r="W17" s="78"/>
    </row>
    <row r="18" spans="1:23" ht="12.5" x14ac:dyDescent="0.25">
      <c r="A18" s="31" t="s">
        <v>938</v>
      </c>
      <c r="B18" s="31" t="s">
        <v>576</v>
      </c>
      <c r="C18" s="31">
        <v>68</v>
      </c>
      <c r="D18" s="31">
        <v>71</v>
      </c>
      <c r="E18" s="31" t="s">
        <v>666</v>
      </c>
      <c r="F18" s="78" t="s">
        <v>939</v>
      </c>
      <c r="G18" s="35">
        <v>672</v>
      </c>
      <c r="H18" s="78">
        <v>2424</v>
      </c>
      <c r="I18" s="116">
        <v>6.79</v>
      </c>
      <c r="J18" s="116">
        <v>2.92</v>
      </c>
      <c r="K18" s="31">
        <f t="shared" si="1"/>
        <v>9.7100000000000009</v>
      </c>
      <c r="L18" s="52">
        <v>12.5</v>
      </c>
      <c r="M18" s="76">
        <f t="shared" si="2"/>
        <v>0.77680000000000005</v>
      </c>
      <c r="N18" s="31">
        <v>1.62</v>
      </c>
      <c r="O18" s="78"/>
      <c r="P18" s="78"/>
      <c r="Q18" s="78" t="s">
        <v>928</v>
      </c>
      <c r="R18" s="78"/>
      <c r="S18" s="78"/>
      <c r="T18" s="78"/>
      <c r="U18" s="78"/>
      <c r="V18" s="78"/>
      <c r="W18" s="78"/>
    </row>
    <row r="19" spans="1:23" ht="12.5" x14ac:dyDescent="0.25">
      <c r="A19" s="31" t="s">
        <v>940</v>
      </c>
      <c r="B19" s="31" t="s">
        <v>674</v>
      </c>
      <c r="C19" s="31">
        <v>19</v>
      </c>
      <c r="D19" s="31">
        <v>45</v>
      </c>
      <c r="E19" s="31" t="s">
        <v>646</v>
      </c>
      <c r="F19" s="78" t="s">
        <v>591</v>
      </c>
      <c r="G19" s="78">
        <v>3150</v>
      </c>
      <c r="H19" s="78">
        <v>5781</v>
      </c>
      <c r="I19" s="116">
        <v>44.88</v>
      </c>
      <c r="J19" s="116">
        <v>10.708</v>
      </c>
      <c r="K19" s="31">
        <f t="shared" si="1"/>
        <v>55.588000000000001</v>
      </c>
      <c r="L19" s="52">
        <v>30</v>
      </c>
      <c r="M19" s="76">
        <f t="shared" si="2"/>
        <v>1.8529333333333333</v>
      </c>
      <c r="N19" s="31">
        <v>18.21</v>
      </c>
      <c r="O19" s="78"/>
      <c r="P19" s="78"/>
      <c r="Q19" s="78" t="s">
        <v>928</v>
      </c>
      <c r="R19" s="78"/>
      <c r="S19" s="78"/>
      <c r="T19" s="78"/>
      <c r="U19" s="78"/>
      <c r="V19" s="78"/>
      <c r="W19" s="78"/>
    </row>
    <row r="20" spans="1:23" ht="12.5" x14ac:dyDescent="0.25">
      <c r="A20" s="31" t="s">
        <v>941</v>
      </c>
      <c r="B20" s="31" t="s">
        <v>78</v>
      </c>
      <c r="C20" s="31">
        <v>20</v>
      </c>
      <c r="D20" s="31">
        <v>56</v>
      </c>
      <c r="E20" s="31" t="s">
        <v>931</v>
      </c>
      <c r="F20" s="78" t="s">
        <v>584</v>
      </c>
      <c r="G20" s="78">
        <v>1424</v>
      </c>
      <c r="H20" s="78">
        <v>5145</v>
      </c>
      <c r="I20" s="116">
        <v>20.218</v>
      </c>
      <c r="J20" s="116">
        <v>0.31</v>
      </c>
      <c r="K20" s="31">
        <f t="shared" si="1"/>
        <v>20.527999999999999</v>
      </c>
      <c r="L20" s="52">
        <v>15</v>
      </c>
      <c r="M20" s="76">
        <f t="shared" si="2"/>
        <v>1.3685333333333332</v>
      </c>
      <c r="N20" s="31">
        <v>7.33</v>
      </c>
      <c r="O20" s="78"/>
      <c r="P20" s="78"/>
      <c r="Q20" s="78"/>
      <c r="R20" s="78"/>
      <c r="S20" s="78"/>
      <c r="T20" s="78"/>
      <c r="U20" s="78"/>
      <c r="V20" s="78"/>
      <c r="W20" s="78"/>
    </row>
    <row r="21" spans="1:23" ht="12" customHeight="1" x14ac:dyDescent="0.25">
      <c r="A21" s="31" t="s">
        <v>942</v>
      </c>
      <c r="B21" s="31" t="s">
        <v>576</v>
      </c>
      <c r="C21" s="31">
        <v>80</v>
      </c>
      <c r="D21" s="31">
        <v>51</v>
      </c>
      <c r="E21" s="31" t="s">
        <v>627</v>
      </c>
      <c r="F21" s="78" t="s">
        <v>577</v>
      </c>
      <c r="G21" s="78">
        <v>4</v>
      </c>
      <c r="H21" s="78">
        <v>45429</v>
      </c>
      <c r="I21" s="116">
        <v>7.47</v>
      </c>
      <c r="J21" s="116">
        <v>2.4500000000000002</v>
      </c>
      <c r="K21" s="31">
        <f t="shared" si="1"/>
        <v>9.92</v>
      </c>
      <c r="L21" s="52">
        <v>7</v>
      </c>
      <c r="M21" s="76">
        <f t="shared" si="2"/>
        <v>1.417142857142857</v>
      </c>
      <c r="N21" s="31">
        <v>0.18</v>
      </c>
      <c r="O21" s="78"/>
      <c r="P21" s="78"/>
      <c r="Q21" s="78" t="s">
        <v>928</v>
      </c>
      <c r="R21" s="78"/>
      <c r="S21" s="78"/>
      <c r="T21" s="78"/>
      <c r="U21" s="78"/>
      <c r="V21" s="78"/>
      <c r="W21" s="78"/>
    </row>
    <row r="22" spans="1:23" ht="12" customHeight="1" x14ac:dyDescent="0.25">
      <c r="A22" s="31" t="s">
        <v>943</v>
      </c>
      <c r="B22" s="31" t="s">
        <v>96</v>
      </c>
      <c r="C22" s="31">
        <v>66</v>
      </c>
      <c r="D22" s="31">
        <v>58</v>
      </c>
      <c r="E22" s="31" t="s">
        <v>749</v>
      </c>
      <c r="F22" s="78" t="s">
        <v>577</v>
      </c>
      <c r="G22" s="78">
        <v>3374</v>
      </c>
      <c r="H22" s="78">
        <v>7471</v>
      </c>
      <c r="I22" s="116">
        <v>98.710999999999999</v>
      </c>
      <c r="J22" s="116">
        <v>53.552</v>
      </c>
      <c r="K22" s="31">
        <f t="shared" si="1"/>
        <v>152.26300000000001</v>
      </c>
      <c r="L22" s="52">
        <v>55</v>
      </c>
      <c r="M22" s="76">
        <f t="shared" si="2"/>
        <v>2.7684181818181819</v>
      </c>
      <c r="N22" s="31">
        <v>25.2</v>
      </c>
      <c r="O22" s="78"/>
      <c r="P22" s="78"/>
      <c r="Q22" s="78" t="s">
        <v>928</v>
      </c>
      <c r="R22" s="78"/>
      <c r="S22" s="78"/>
      <c r="T22" s="78"/>
      <c r="U22" s="78"/>
      <c r="V22" s="78"/>
      <c r="W22" s="78"/>
    </row>
    <row r="23" spans="1:23" ht="12" customHeight="1" x14ac:dyDescent="0.25">
      <c r="A23" s="31" t="s">
        <v>944</v>
      </c>
      <c r="B23" s="31" t="s">
        <v>107</v>
      </c>
      <c r="C23" s="31">
        <v>67</v>
      </c>
      <c r="D23" s="31">
        <v>50</v>
      </c>
      <c r="E23" s="31" t="s">
        <v>580</v>
      </c>
      <c r="F23" s="78" t="s">
        <v>591</v>
      </c>
      <c r="G23" s="78">
        <v>2523</v>
      </c>
      <c r="H23" s="78">
        <v>6003</v>
      </c>
      <c r="I23" s="116">
        <v>30.1</v>
      </c>
      <c r="J23" s="116">
        <v>21.31</v>
      </c>
      <c r="K23" s="31">
        <f t="shared" si="1"/>
        <v>51.41</v>
      </c>
      <c r="L23" s="52">
        <v>20</v>
      </c>
      <c r="M23" s="76">
        <f t="shared" si="2"/>
        <v>2.5705</v>
      </c>
      <c r="N23" s="31">
        <v>15.1</v>
      </c>
      <c r="O23" s="78"/>
      <c r="P23" s="78"/>
      <c r="Q23" s="78"/>
      <c r="R23" s="78"/>
      <c r="S23" s="78"/>
      <c r="T23" s="78"/>
      <c r="U23" s="78"/>
      <c r="V23" s="78"/>
      <c r="W23" s="78"/>
    </row>
    <row r="24" spans="1:23" ht="12" customHeight="1" x14ac:dyDescent="0.25">
      <c r="A24" s="31" t="s">
        <v>945</v>
      </c>
      <c r="B24" s="31" t="s">
        <v>78</v>
      </c>
      <c r="C24" s="31">
        <v>29</v>
      </c>
      <c r="D24" s="31">
        <v>66</v>
      </c>
      <c r="E24" s="31" t="s">
        <v>583</v>
      </c>
      <c r="F24" s="78" t="s">
        <v>584</v>
      </c>
      <c r="G24" s="78">
        <v>2969</v>
      </c>
      <c r="H24" s="78">
        <v>10262</v>
      </c>
      <c r="I24" s="116">
        <v>80.010000000000005</v>
      </c>
      <c r="J24" s="116">
        <v>34.96</v>
      </c>
      <c r="K24" s="31">
        <f t="shared" si="1"/>
        <v>114.97</v>
      </c>
      <c r="L24" s="52">
        <v>25</v>
      </c>
      <c r="M24" s="76">
        <f t="shared" si="2"/>
        <v>4.5987999999999998</v>
      </c>
      <c r="N24" s="31">
        <v>30.4</v>
      </c>
      <c r="O24" s="78"/>
      <c r="P24" s="78"/>
      <c r="Q24" s="78"/>
      <c r="R24" s="78"/>
      <c r="S24" s="78"/>
      <c r="T24" s="78"/>
      <c r="U24" s="78"/>
      <c r="V24" s="78"/>
      <c r="W24" s="78"/>
    </row>
    <row r="25" spans="1:23" ht="12" customHeight="1" x14ac:dyDescent="0.25">
      <c r="A25" s="31" t="s">
        <v>946</v>
      </c>
      <c r="B25" s="31" t="s">
        <v>576</v>
      </c>
      <c r="C25" s="31">
        <v>40</v>
      </c>
      <c r="D25" s="31">
        <v>48</v>
      </c>
      <c r="E25" s="31" t="s">
        <v>577</v>
      </c>
      <c r="F25" s="78" t="s">
        <v>577</v>
      </c>
      <c r="G25" s="78">
        <v>2459</v>
      </c>
      <c r="H25" s="78">
        <v>6595</v>
      </c>
      <c r="I25" s="116">
        <v>42.74</v>
      </c>
      <c r="J25" s="116">
        <v>6.31</v>
      </c>
      <c r="K25" s="31">
        <f t="shared" si="1"/>
        <v>49.050000000000004</v>
      </c>
      <c r="L25" s="52">
        <v>21</v>
      </c>
      <c r="M25" s="76">
        <f t="shared" si="2"/>
        <v>2.3357142857142859</v>
      </c>
      <c r="N25" s="31">
        <v>16.2</v>
      </c>
      <c r="O25" s="78"/>
      <c r="P25" s="78"/>
      <c r="Q25" s="78"/>
      <c r="R25" s="78"/>
      <c r="S25" s="78"/>
      <c r="T25" s="78"/>
      <c r="U25" s="78"/>
      <c r="V25" s="78"/>
      <c r="W25" s="78"/>
    </row>
    <row r="26" spans="1:23" ht="12" customHeight="1" x14ac:dyDescent="0.25">
      <c r="A26" s="31" t="s">
        <v>947</v>
      </c>
      <c r="B26" s="31" t="s">
        <v>65</v>
      </c>
      <c r="C26" s="31">
        <v>81</v>
      </c>
      <c r="D26" s="31">
        <v>81</v>
      </c>
      <c r="E26" s="31" t="s">
        <v>590</v>
      </c>
      <c r="F26" s="78" t="s">
        <v>611</v>
      </c>
      <c r="G26" s="78">
        <v>3476</v>
      </c>
      <c r="H26" s="78">
        <v>16225</v>
      </c>
      <c r="I26" s="116">
        <v>251.51300000000001</v>
      </c>
      <c r="J26" s="116">
        <v>291.60000000000002</v>
      </c>
      <c r="K26" s="31">
        <f t="shared" si="1"/>
        <v>543.11300000000006</v>
      </c>
      <c r="L26" s="52">
        <v>69</v>
      </c>
      <c r="M26" s="76">
        <f t="shared" si="2"/>
        <v>7.8712028985507256</v>
      </c>
      <c r="N26" s="31">
        <v>56.4</v>
      </c>
      <c r="O26" s="78"/>
      <c r="P26" s="78"/>
      <c r="Q26" s="78"/>
      <c r="R26" s="78"/>
      <c r="S26" s="78"/>
      <c r="T26" s="78"/>
      <c r="U26" s="78"/>
      <c r="V26" s="78"/>
      <c r="W26" s="78"/>
    </row>
    <row r="27" spans="1:23" ht="12" customHeight="1" x14ac:dyDescent="0.25">
      <c r="A27" s="31" t="s">
        <v>948</v>
      </c>
      <c r="B27" s="31" t="s">
        <v>576</v>
      </c>
      <c r="C27" s="31">
        <v>52</v>
      </c>
      <c r="D27" s="31">
        <v>45</v>
      </c>
      <c r="E27" s="31" t="s">
        <v>602</v>
      </c>
      <c r="F27" s="78" t="s">
        <v>603</v>
      </c>
      <c r="G27" s="78">
        <v>2809</v>
      </c>
      <c r="H27" s="78">
        <v>4375</v>
      </c>
      <c r="I27" s="116">
        <v>33.6</v>
      </c>
      <c r="J27" s="116">
        <v>29.094000000000001</v>
      </c>
      <c r="K27" s="31">
        <f t="shared" si="1"/>
        <v>62.694000000000003</v>
      </c>
      <c r="L27" s="52">
        <v>10</v>
      </c>
      <c r="M27" s="76">
        <f t="shared" si="2"/>
        <v>6.2694000000000001</v>
      </c>
      <c r="N27" s="31">
        <v>12.3</v>
      </c>
      <c r="O27" s="78"/>
      <c r="P27" s="78"/>
      <c r="Q27" s="78"/>
      <c r="R27" s="78"/>
      <c r="S27" s="78"/>
      <c r="T27" s="78"/>
      <c r="U27" s="78"/>
      <c r="V27" s="78"/>
      <c r="W27" s="78"/>
    </row>
    <row r="28" spans="1:23" ht="12" customHeight="1" x14ac:dyDescent="0.25">
      <c r="A28" s="31" t="s">
        <v>949</v>
      </c>
      <c r="B28" s="31" t="s">
        <v>576</v>
      </c>
      <c r="C28" s="31">
        <v>53</v>
      </c>
      <c r="D28" s="31">
        <v>49</v>
      </c>
      <c r="E28" s="31" t="s">
        <v>753</v>
      </c>
      <c r="F28" s="78" t="s">
        <v>577</v>
      </c>
      <c r="G28" s="78">
        <v>3077</v>
      </c>
      <c r="H28" s="78">
        <v>7191</v>
      </c>
      <c r="I28" s="116">
        <v>64</v>
      </c>
      <c r="J28" s="116">
        <v>11.7</v>
      </c>
      <c r="K28" s="31">
        <f t="shared" si="1"/>
        <v>75.7</v>
      </c>
      <c r="L28" s="52">
        <v>15</v>
      </c>
      <c r="M28" s="76">
        <f t="shared" si="2"/>
        <v>5.0466666666666669</v>
      </c>
      <c r="N28" s="31">
        <v>22.1</v>
      </c>
      <c r="O28" s="78"/>
      <c r="P28" s="78"/>
      <c r="Q28" s="78"/>
      <c r="R28" s="78"/>
      <c r="S28" s="78"/>
      <c r="T28" s="78"/>
      <c r="U28" s="78"/>
      <c r="V28" s="78"/>
      <c r="W28" s="78"/>
    </row>
    <row r="29" spans="1:23" ht="12" customHeight="1" x14ac:dyDescent="0.25">
      <c r="A29" s="31" t="s">
        <v>950</v>
      </c>
      <c r="B29" s="31" t="s">
        <v>121</v>
      </c>
      <c r="C29" s="31">
        <v>43</v>
      </c>
      <c r="D29" s="31">
        <v>47</v>
      </c>
      <c r="E29" s="31" t="s">
        <v>577</v>
      </c>
      <c r="F29" s="78" t="s">
        <v>577</v>
      </c>
      <c r="G29" s="78">
        <v>2911</v>
      </c>
      <c r="H29" s="78">
        <v>8082</v>
      </c>
      <c r="I29" s="116">
        <v>73.025999999999996</v>
      </c>
      <c r="J29" s="116">
        <v>13.829000000000001</v>
      </c>
      <c r="K29" s="31">
        <f t="shared" si="1"/>
        <v>86.85499999999999</v>
      </c>
      <c r="L29" s="52">
        <v>69</v>
      </c>
      <c r="M29" s="76">
        <f t="shared" si="2"/>
        <v>1.2587681159420288</v>
      </c>
      <c r="N29" s="31">
        <v>23.5</v>
      </c>
      <c r="O29" s="78"/>
      <c r="P29" s="78"/>
      <c r="Q29" s="78"/>
      <c r="R29" s="78"/>
      <c r="S29" s="78"/>
      <c r="T29" s="78"/>
      <c r="U29" s="78"/>
      <c r="V29" s="78"/>
      <c r="W29" s="78"/>
    </row>
    <row r="30" spans="1:23" ht="12.5" x14ac:dyDescent="0.25">
      <c r="A30" s="31" t="s">
        <v>951</v>
      </c>
      <c r="B30" s="31" t="s">
        <v>674</v>
      </c>
      <c r="C30" s="31">
        <v>40</v>
      </c>
      <c r="D30" s="31">
        <v>56</v>
      </c>
      <c r="E30" s="31" t="s">
        <v>577</v>
      </c>
      <c r="F30" s="78" t="s">
        <v>577</v>
      </c>
      <c r="G30" s="78">
        <v>3355</v>
      </c>
      <c r="H30" s="78">
        <v>9743</v>
      </c>
      <c r="I30" s="116">
        <v>100.539</v>
      </c>
      <c r="J30" s="116">
        <v>111.241</v>
      </c>
      <c r="K30" s="31">
        <f t="shared" si="1"/>
        <v>211.78</v>
      </c>
      <c r="L30" s="52">
        <v>50</v>
      </c>
      <c r="M30" s="76">
        <f t="shared" si="2"/>
        <v>4.2355999999999998</v>
      </c>
      <c r="N30" s="31">
        <v>32.69</v>
      </c>
      <c r="O30" s="78"/>
      <c r="P30" s="78"/>
      <c r="Q30" s="78" t="s">
        <v>952</v>
      </c>
      <c r="R30" s="78"/>
      <c r="S30" s="78"/>
      <c r="T30" s="78"/>
      <c r="U30" s="78"/>
      <c r="V30" s="78"/>
      <c r="W30" s="78"/>
    </row>
    <row r="31" spans="1:23" ht="12" customHeight="1" x14ac:dyDescent="0.25">
      <c r="A31" s="31" t="s">
        <v>953</v>
      </c>
      <c r="B31" s="31" t="s">
        <v>78</v>
      </c>
      <c r="C31" s="31">
        <v>85</v>
      </c>
      <c r="D31" s="31">
        <v>75</v>
      </c>
      <c r="E31" s="31" t="s">
        <v>590</v>
      </c>
      <c r="F31" s="78" t="s">
        <v>577</v>
      </c>
      <c r="G31" s="78">
        <v>2856</v>
      </c>
      <c r="H31" s="78">
        <v>6209</v>
      </c>
      <c r="I31" s="116">
        <v>58.4</v>
      </c>
      <c r="J31" s="116">
        <v>16.55</v>
      </c>
      <c r="K31" s="31">
        <f t="shared" si="1"/>
        <v>74.95</v>
      </c>
      <c r="L31" s="52">
        <v>8</v>
      </c>
      <c r="M31" s="76">
        <f t="shared" si="2"/>
        <v>9.3687500000000004</v>
      </c>
      <c r="N31" s="31">
        <v>17.7</v>
      </c>
      <c r="O31" s="78"/>
      <c r="P31" s="78"/>
      <c r="Q31" s="78"/>
      <c r="R31" s="78"/>
      <c r="S31" s="78"/>
      <c r="T31" s="78"/>
      <c r="U31" s="78"/>
      <c r="V31" s="78"/>
      <c r="W31" s="78"/>
    </row>
    <row r="32" spans="1:23" ht="12" customHeight="1" x14ac:dyDescent="0.25">
      <c r="A32" s="31" t="s">
        <v>954</v>
      </c>
      <c r="B32" s="31" t="s">
        <v>78</v>
      </c>
      <c r="C32" s="31">
        <v>36</v>
      </c>
      <c r="D32" s="31">
        <v>46</v>
      </c>
      <c r="E32" s="31" t="s">
        <v>610</v>
      </c>
      <c r="F32" s="78" t="s">
        <v>584</v>
      </c>
      <c r="G32" s="78">
        <v>3082</v>
      </c>
      <c r="H32" s="78">
        <v>7497</v>
      </c>
      <c r="I32" s="116">
        <v>80.569999999999993</v>
      </c>
      <c r="J32" s="116">
        <v>124.02</v>
      </c>
      <c r="K32" s="31">
        <f t="shared" si="1"/>
        <v>204.58999999999997</v>
      </c>
      <c r="L32" s="52">
        <v>60</v>
      </c>
      <c r="M32" s="76">
        <f t="shared" si="2"/>
        <v>3.4098333333333328</v>
      </c>
      <c r="N32" s="31">
        <v>23.1</v>
      </c>
      <c r="O32" s="78"/>
      <c r="P32" s="78"/>
      <c r="Q32" s="78"/>
      <c r="R32" s="78"/>
      <c r="S32" s="78"/>
      <c r="T32" s="78"/>
      <c r="U32" s="78"/>
      <c r="V32" s="78"/>
      <c r="W32" s="78"/>
    </row>
    <row r="33" spans="1:23" ht="12.5" x14ac:dyDescent="0.25">
      <c r="A33" s="31" t="s">
        <v>955</v>
      </c>
      <c r="B33" s="31" t="s">
        <v>674</v>
      </c>
      <c r="C33" s="31">
        <v>55</v>
      </c>
      <c r="D33" s="31">
        <v>56</v>
      </c>
      <c r="E33" s="31" t="s">
        <v>640</v>
      </c>
      <c r="F33" s="78" t="s">
        <v>956</v>
      </c>
      <c r="G33" s="78">
        <v>3066</v>
      </c>
      <c r="H33" s="78">
        <v>5615</v>
      </c>
      <c r="I33" s="116">
        <v>43.31</v>
      </c>
      <c r="J33" s="116">
        <v>37.81</v>
      </c>
      <c r="K33" s="31">
        <f t="shared" si="1"/>
        <v>81.12</v>
      </c>
      <c r="L33" s="52">
        <v>80</v>
      </c>
      <c r="M33" s="76">
        <f t="shared" si="2"/>
        <v>1.014</v>
      </c>
      <c r="N33" s="31">
        <v>17.2</v>
      </c>
      <c r="O33" s="78"/>
      <c r="P33" s="78"/>
      <c r="Q33" s="78"/>
      <c r="R33" s="78"/>
      <c r="S33" s="78"/>
      <c r="T33" s="78"/>
      <c r="U33" s="78"/>
      <c r="V33" s="78"/>
      <c r="W33" s="78"/>
    </row>
    <row r="34" spans="1:23" ht="12" customHeight="1" x14ac:dyDescent="0.25">
      <c r="A34" s="31" t="s">
        <v>957</v>
      </c>
      <c r="B34" s="31" t="s">
        <v>75</v>
      </c>
      <c r="C34" s="31">
        <v>27</v>
      </c>
      <c r="D34" s="31">
        <v>55</v>
      </c>
      <c r="E34" s="31" t="s">
        <v>753</v>
      </c>
      <c r="F34" s="78" t="s">
        <v>584</v>
      </c>
      <c r="G34" s="78">
        <v>2549</v>
      </c>
      <c r="H34" s="78">
        <v>2359</v>
      </c>
      <c r="I34" s="116">
        <v>12.07</v>
      </c>
      <c r="J34" s="116">
        <v>3.07</v>
      </c>
      <c r="K34" s="31">
        <f t="shared" si="1"/>
        <v>15.14</v>
      </c>
      <c r="L34" s="52">
        <v>31</v>
      </c>
      <c r="M34" s="76">
        <f t="shared" si="2"/>
        <v>0.48838709677419356</v>
      </c>
      <c r="N34" s="31">
        <v>6</v>
      </c>
      <c r="O34" s="78"/>
      <c r="P34" s="78"/>
      <c r="Q34" s="78"/>
      <c r="R34" s="78"/>
      <c r="S34" s="78"/>
      <c r="T34" s="78"/>
      <c r="U34" s="78"/>
      <c r="V34" s="78"/>
      <c r="W34" s="78"/>
    </row>
    <row r="35" spans="1:23" ht="12" customHeight="1" x14ac:dyDescent="0.25">
      <c r="A35" s="31" t="s">
        <v>958</v>
      </c>
      <c r="B35" s="31" t="s">
        <v>75</v>
      </c>
      <c r="C35" s="31">
        <v>41</v>
      </c>
      <c r="D35" s="31">
        <v>50</v>
      </c>
      <c r="E35" s="31" t="s">
        <v>640</v>
      </c>
      <c r="F35" s="78" t="s">
        <v>591</v>
      </c>
      <c r="G35" s="78">
        <v>2454</v>
      </c>
      <c r="H35" s="78">
        <v>3873</v>
      </c>
      <c r="I35" s="116">
        <v>23.24</v>
      </c>
      <c r="J35" s="116">
        <v>12.385999999999999</v>
      </c>
      <c r="K35" s="31">
        <f t="shared" si="1"/>
        <v>35.625999999999998</v>
      </c>
      <c r="L35" s="52">
        <v>24</v>
      </c>
      <c r="M35" s="76">
        <f t="shared" si="2"/>
        <v>1.4844166666666665</v>
      </c>
      <c r="N35" s="31">
        <v>8.52</v>
      </c>
      <c r="O35" s="78"/>
      <c r="P35" s="78"/>
      <c r="Q35" s="78"/>
      <c r="R35" s="78"/>
      <c r="S35" s="78"/>
      <c r="T35" s="78"/>
      <c r="U35" s="78"/>
      <c r="V35" s="78"/>
      <c r="W35" s="78"/>
    </row>
    <row r="36" spans="1:23" ht="12.5" x14ac:dyDescent="0.25">
      <c r="A36" s="31" t="s">
        <v>959</v>
      </c>
      <c r="B36" s="31" t="s">
        <v>576</v>
      </c>
      <c r="C36" s="31">
        <v>33</v>
      </c>
      <c r="D36" s="31">
        <v>73</v>
      </c>
      <c r="E36" s="31" t="s">
        <v>580</v>
      </c>
      <c r="F36" s="78" t="s">
        <v>584</v>
      </c>
      <c r="G36" s="78">
        <v>2127</v>
      </c>
      <c r="H36" s="78">
        <v>9167</v>
      </c>
      <c r="I36" s="116">
        <v>37.728999999999999</v>
      </c>
      <c r="J36" s="116">
        <v>17.32</v>
      </c>
      <c r="K36" s="31">
        <f t="shared" ref="K36:K67" si="3">SUM(I36:J36)</f>
        <v>55.048999999999999</v>
      </c>
      <c r="L36" s="52">
        <v>21</v>
      </c>
      <c r="M36" s="76">
        <f t="shared" si="2"/>
        <v>2.6213809523809521</v>
      </c>
      <c r="N36" s="31">
        <v>19.5</v>
      </c>
      <c r="O36" s="78"/>
      <c r="P36" s="78"/>
      <c r="Q36" s="78"/>
      <c r="R36" s="78"/>
      <c r="S36" s="78"/>
      <c r="T36" s="78"/>
      <c r="U36" s="78"/>
      <c r="V36" s="78"/>
      <c r="W36" s="78"/>
    </row>
    <row r="37" spans="1:23" ht="12" customHeight="1" x14ac:dyDescent="0.25">
      <c r="A37" s="31" t="s">
        <v>960</v>
      </c>
      <c r="B37" s="31" t="s">
        <v>576</v>
      </c>
      <c r="C37" s="31">
        <v>38</v>
      </c>
      <c r="D37" s="31">
        <v>57</v>
      </c>
      <c r="E37" s="31" t="s">
        <v>749</v>
      </c>
      <c r="F37" s="78" t="s">
        <v>591</v>
      </c>
      <c r="G37" s="78">
        <v>2722</v>
      </c>
      <c r="H37" s="78">
        <v>2997</v>
      </c>
      <c r="I37" s="116">
        <v>24.08</v>
      </c>
      <c r="J37" s="116">
        <v>28.748999999999999</v>
      </c>
      <c r="K37" s="31">
        <f t="shared" si="3"/>
        <v>52.828999999999994</v>
      </c>
      <c r="L37" s="52">
        <v>52</v>
      </c>
      <c r="M37" s="76">
        <f t="shared" si="2"/>
        <v>1.0159423076923075</v>
      </c>
      <c r="N37" s="31">
        <v>8.1999999999999993</v>
      </c>
      <c r="O37" s="78"/>
      <c r="P37" s="78"/>
      <c r="Q37" s="78"/>
      <c r="R37" s="78"/>
      <c r="S37" s="78"/>
      <c r="T37" s="78"/>
      <c r="U37" s="78"/>
      <c r="V37" s="78"/>
      <c r="W37" s="78"/>
    </row>
    <row r="38" spans="1:23" ht="12" customHeight="1" x14ac:dyDescent="0.25">
      <c r="A38" s="31" t="s">
        <v>961</v>
      </c>
      <c r="B38" s="31" t="s">
        <v>962</v>
      </c>
      <c r="C38" s="31">
        <v>8</v>
      </c>
      <c r="D38" s="31">
        <v>36</v>
      </c>
      <c r="E38" s="31" t="s">
        <v>577</v>
      </c>
      <c r="F38" s="78" t="s">
        <v>577</v>
      </c>
      <c r="G38" s="78">
        <v>2997</v>
      </c>
      <c r="H38" s="78">
        <v>2211</v>
      </c>
      <c r="I38" s="116">
        <v>17.63</v>
      </c>
      <c r="J38" s="116">
        <v>18.606000000000002</v>
      </c>
      <c r="K38" s="31">
        <f t="shared" si="3"/>
        <v>36.236000000000004</v>
      </c>
      <c r="L38" s="52">
        <v>35</v>
      </c>
      <c r="M38" s="76">
        <f t="shared" si="2"/>
        <v>1.0353142857142859</v>
      </c>
      <c r="N38" s="31">
        <v>6.6</v>
      </c>
      <c r="O38" s="78"/>
      <c r="P38" s="78"/>
      <c r="Q38" s="78"/>
      <c r="R38" s="78"/>
      <c r="S38" s="78"/>
      <c r="T38" s="78"/>
      <c r="U38" s="78"/>
      <c r="V38" s="78"/>
      <c r="W38" s="78"/>
    </row>
    <row r="39" spans="1:23" ht="12.5" x14ac:dyDescent="0.25">
      <c r="A39" s="31" t="s">
        <v>963</v>
      </c>
      <c r="B39" s="31" t="s">
        <v>65</v>
      </c>
      <c r="C39" s="31">
        <v>73</v>
      </c>
      <c r="D39" s="31">
        <v>63</v>
      </c>
      <c r="E39" s="31" t="s">
        <v>577</v>
      </c>
      <c r="F39" s="78" t="s">
        <v>577</v>
      </c>
      <c r="G39" s="78">
        <v>2697</v>
      </c>
      <c r="H39" s="78">
        <v>6515</v>
      </c>
      <c r="I39" s="116">
        <v>60.97</v>
      </c>
      <c r="J39" s="116">
        <v>30.286999999999999</v>
      </c>
      <c r="K39" s="31">
        <f t="shared" si="3"/>
        <v>91.257000000000005</v>
      </c>
      <c r="L39" s="52">
        <v>40</v>
      </c>
      <c r="M39" s="76">
        <f t="shared" si="2"/>
        <v>2.281425</v>
      </c>
      <c r="N39" s="31">
        <v>17.600000000000001</v>
      </c>
      <c r="O39" s="78"/>
      <c r="P39" s="78"/>
      <c r="Q39" s="78"/>
      <c r="R39" s="78"/>
      <c r="S39" s="78"/>
      <c r="T39" s="78"/>
      <c r="U39" s="78"/>
      <c r="V39" s="78"/>
      <c r="W39" s="78"/>
    </row>
    <row r="40" spans="1:23" ht="12.5" x14ac:dyDescent="0.25">
      <c r="A40" s="31" t="s">
        <v>964</v>
      </c>
      <c r="B40" s="31" t="s">
        <v>674</v>
      </c>
      <c r="C40" s="31">
        <v>53</v>
      </c>
      <c r="D40" s="31">
        <v>56</v>
      </c>
      <c r="E40" s="31" t="s">
        <v>583</v>
      </c>
      <c r="F40" s="78" t="s">
        <v>577</v>
      </c>
      <c r="G40" s="78">
        <v>3030</v>
      </c>
      <c r="H40" s="78">
        <v>2272</v>
      </c>
      <c r="I40" s="116">
        <v>17.8</v>
      </c>
      <c r="J40" s="116">
        <v>24.25</v>
      </c>
      <c r="K40" s="31">
        <f t="shared" si="3"/>
        <v>42.05</v>
      </c>
      <c r="L40" s="52">
        <v>32</v>
      </c>
      <c r="M40" s="76">
        <f t="shared" si="2"/>
        <v>1.3140624999999999</v>
      </c>
      <c r="N40" s="31">
        <v>6.9</v>
      </c>
      <c r="O40" s="78"/>
      <c r="P40" s="78"/>
      <c r="Q40" s="78"/>
      <c r="R40" s="78"/>
      <c r="S40" s="78"/>
      <c r="T40" s="78"/>
      <c r="U40" s="78"/>
      <c r="V40" s="78"/>
      <c r="W40" s="78"/>
    </row>
    <row r="41" spans="1:23" ht="12.5" x14ac:dyDescent="0.25">
      <c r="A41" s="31" t="s">
        <v>965</v>
      </c>
      <c r="B41" s="31" t="s">
        <v>65</v>
      </c>
      <c r="C41" s="31">
        <v>53</v>
      </c>
      <c r="D41" s="31">
        <v>60</v>
      </c>
      <c r="E41" s="31" t="s">
        <v>643</v>
      </c>
      <c r="F41" s="78" t="s">
        <v>591</v>
      </c>
      <c r="G41" s="78">
        <v>3003</v>
      </c>
      <c r="H41" s="78">
        <v>4765</v>
      </c>
      <c r="I41" s="116">
        <v>35.049999999999997</v>
      </c>
      <c r="J41" s="116">
        <v>59.828000000000003</v>
      </c>
      <c r="K41" s="31">
        <f t="shared" si="3"/>
        <v>94.878</v>
      </c>
      <c r="L41" s="52">
        <v>100</v>
      </c>
      <c r="M41" s="76">
        <f t="shared" si="2"/>
        <v>0.94877999999999996</v>
      </c>
      <c r="N41" s="31">
        <v>14.3</v>
      </c>
      <c r="O41" s="78"/>
      <c r="P41" s="78"/>
      <c r="Q41" s="78"/>
      <c r="R41" s="78"/>
      <c r="S41" s="78"/>
      <c r="T41" s="78"/>
      <c r="U41" s="78"/>
      <c r="V41" s="78"/>
      <c r="W41" s="78"/>
    </row>
    <row r="42" spans="1:23" ht="12.5" x14ac:dyDescent="0.25">
      <c r="A42" s="31" t="s">
        <v>966</v>
      </c>
      <c r="B42" s="31" t="s">
        <v>576</v>
      </c>
      <c r="C42" s="31">
        <v>75</v>
      </c>
      <c r="D42" s="31">
        <v>40</v>
      </c>
      <c r="E42" s="31" t="s">
        <v>683</v>
      </c>
      <c r="F42" s="78" t="s">
        <v>577</v>
      </c>
      <c r="G42" s="78">
        <v>3</v>
      </c>
      <c r="H42" s="78">
        <v>39384</v>
      </c>
      <c r="I42" s="116">
        <v>4.2300000000000004</v>
      </c>
      <c r="J42" s="116">
        <v>1.92</v>
      </c>
      <c r="K42" s="31">
        <f t="shared" si="3"/>
        <v>6.15</v>
      </c>
      <c r="L42" s="52"/>
      <c r="M42" s="76"/>
      <c r="N42" s="31">
        <v>0.11</v>
      </c>
      <c r="O42" s="78"/>
      <c r="P42" s="78"/>
      <c r="Q42" s="78"/>
      <c r="R42" s="78"/>
      <c r="S42" s="78"/>
      <c r="T42" s="78"/>
      <c r="U42" s="78"/>
      <c r="V42" s="78"/>
      <c r="W42" s="78"/>
    </row>
    <row r="43" spans="1:23" ht="12" customHeight="1" x14ac:dyDescent="0.25">
      <c r="A43" s="31" t="s">
        <v>967</v>
      </c>
      <c r="B43" s="31" t="s">
        <v>576</v>
      </c>
      <c r="C43" s="31">
        <v>10</v>
      </c>
      <c r="D43" s="31">
        <v>59</v>
      </c>
      <c r="E43" s="31" t="s">
        <v>577</v>
      </c>
      <c r="F43" s="78" t="s">
        <v>577</v>
      </c>
      <c r="G43" s="78">
        <v>3534</v>
      </c>
      <c r="H43" s="78">
        <v>11462</v>
      </c>
      <c r="I43" s="116">
        <v>162.001</v>
      </c>
      <c r="J43" s="116">
        <v>109.429</v>
      </c>
      <c r="K43" s="31">
        <f t="shared" si="3"/>
        <v>271.43</v>
      </c>
      <c r="L43" s="52">
        <v>80</v>
      </c>
      <c r="M43" s="76">
        <f t="shared" ref="M43:M71" si="4">SUM((K43/L43))</f>
        <v>3.3928750000000001</v>
      </c>
      <c r="N43" s="31">
        <v>40.5</v>
      </c>
      <c r="O43" s="78"/>
      <c r="P43" s="78"/>
      <c r="Q43" s="78"/>
      <c r="R43" s="78"/>
      <c r="S43" s="78"/>
      <c r="T43" s="78"/>
      <c r="U43" s="78"/>
      <c r="V43" s="78"/>
      <c r="W43" s="78"/>
    </row>
    <row r="44" spans="1:23" ht="12" customHeight="1" x14ac:dyDescent="0.25">
      <c r="A44" s="31" t="s">
        <v>968</v>
      </c>
      <c r="B44" s="31" t="s">
        <v>96</v>
      </c>
      <c r="C44" s="31">
        <v>21</v>
      </c>
      <c r="D44" s="31">
        <v>31</v>
      </c>
      <c r="E44" s="31" t="s">
        <v>610</v>
      </c>
      <c r="F44" s="78" t="s">
        <v>577</v>
      </c>
      <c r="G44" s="78">
        <v>2546</v>
      </c>
      <c r="H44" s="78">
        <v>2477</v>
      </c>
      <c r="I44" s="116">
        <v>42.779000000000003</v>
      </c>
      <c r="J44" s="116">
        <v>194.60300000000001</v>
      </c>
      <c r="K44" s="31">
        <f t="shared" si="3"/>
        <v>237.38200000000001</v>
      </c>
      <c r="L44" s="52">
        <v>112</v>
      </c>
      <c r="M44" s="76">
        <f t="shared" si="4"/>
        <v>2.1194821428571431</v>
      </c>
      <c r="N44" s="31">
        <v>6.3</v>
      </c>
      <c r="O44" s="78"/>
      <c r="P44" s="78"/>
      <c r="Q44" s="78"/>
      <c r="R44" s="78"/>
      <c r="S44" s="78"/>
      <c r="T44" s="78"/>
      <c r="U44" s="78"/>
      <c r="V44" s="78"/>
      <c r="W44" s="78"/>
    </row>
    <row r="45" spans="1:23" ht="12" customHeight="1" x14ac:dyDescent="0.25">
      <c r="A45" s="37" t="s">
        <v>969</v>
      </c>
      <c r="B45" s="37" t="s">
        <v>674</v>
      </c>
      <c r="C45" s="37">
        <v>79</v>
      </c>
      <c r="D45" s="37">
        <v>87</v>
      </c>
      <c r="E45" s="37" t="s">
        <v>643</v>
      </c>
      <c r="F45" s="35" t="s">
        <v>708</v>
      </c>
      <c r="G45" s="35">
        <v>4125</v>
      </c>
      <c r="H45" s="35">
        <v>30307</v>
      </c>
      <c r="I45" s="53">
        <v>295</v>
      </c>
      <c r="J45" s="53">
        <v>664.3</v>
      </c>
      <c r="K45" s="31">
        <f t="shared" si="3"/>
        <v>959.3</v>
      </c>
      <c r="L45" s="44">
        <v>125</v>
      </c>
      <c r="M45" s="7">
        <f t="shared" si="4"/>
        <v>7.6743999999999994</v>
      </c>
      <c r="N45" s="37">
        <v>125</v>
      </c>
      <c r="O45" s="35"/>
      <c r="P45" s="35"/>
      <c r="Q45" s="35" t="s">
        <v>928</v>
      </c>
      <c r="R45" s="35"/>
      <c r="S45" s="35"/>
      <c r="T45" s="35"/>
      <c r="U45" s="35"/>
      <c r="V45" s="35"/>
      <c r="W45" s="35"/>
    </row>
    <row r="46" spans="1:23" ht="12" customHeight="1" x14ac:dyDescent="0.25">
      <c r="A46" s="31" t="s">
        <v>970</v>
      </c>
      <c r="B46" s="31" t="s">
        <v>971</v>
      </c>
      <c r="C46" s="31">
        <v>64</v>
      </c>
      <c r="D46" s="31">
        <v>57</v>
      </c>
      <c r="E46" s="31" t="s">
        <v>610</v>
      </c>
      <c r="F46" s="78" t="s">
        <v>708</v>
      </c>
      <c r="G46" s="78">
        <v>2754</v>
      </c>
      <c r="H46" s="78">
        <v>5091</v>
      </c>
      <c r="I46" s="116">
        <v>50.286999999999999</v>
      </c>
      <c r="J46" s="116">
        <v>14.284000000000001</v>
      </c>
      <c r="K46" s="31">
        <f t="shared" si="3"/>
        <v>64.570999999999998</v>
      </c>
      <c r="L46" s="52">
        <v>36</v>
      </c>
      <c r="M46" s="76">
        <f t="shared" si="4"/>
        <v>1.7936388888888888</v>
      </c>
      <c r="N46" s="31">
        <v>14</v>
      </c>
      <c r="O46" s="78"/>
      <c r="P46" s="78"/>
      <c r="Q46" s="78"/>
      <c r="R46" s="78"/>
      <c r="S46" s="78"/>
      <c r="T46" s="78"/>
      <c r="U46" s="78"/>
      <c r="V46" s="78"/>
      <c r="W46" s="78"/>
    </row>
    <row r="47" spans="1:23" ht="12" customHeight="1" x14ac:dyDescent="0.25">
      <c r="A47" s="31" t="s">
        <v>972</v>
      </c>
      <c r="B47" s="31" t="s">
        <v>121</v>
      </c>
      <c r="C47" s="31">
        <v>98</v>
      </c>
      <c r="D47" s="31">
        <v>90</v>
      </c>
      <c r="E47" s="31" t="s">
        <v>753</v>
      </c>
      <c r="F47" s="78" t="s">
        <v>611</v>
      </c>
      <c r="G47" s="78">
        <v>4055</v>
      </c>
      <c r="H47" s="78">
        <v>10785</v>
      </c>
      <c r="I47" s="116">
        <v>217.58</v>
      </c>
      <c r="J47" s="116">
        <v>277.3</v>
      </c>
      <c r="K47" s="31">
        <f t="shared" si="3"/>
        <v>494.88</v>
      </c>
      <c r="L47" s="52">
        <v>165</v>
      </c>
      <c r="M47" s="76">
        <f t="shared" si="4"/>
        <v>2.9992727272727273</v>
      </c>
      <c r="N47" s="31">
        <v>43.7</v>
      </c>
      <c r="O47" s="78"/>
      <c r="P47" s="78"/>
      <c r="Q47" s="78"/>
      <c r="R47" s="78"/>
      <c r="S47" s="78"/>
      <c r="T47" s="78"/>
      <c r="U47" s="78"/>
      <c r="V47" s="78"/>
      <c r="W47" s="78"/>
    </row>
    <row r="48" spans="1:23" ht="12" customHeight="1" x14ac:dyDescent="0.25">
      <c r="A48" s="31" t="s">
        <v>973</v>
      </c>
      <c r="B48" s="31" t="s">
        <v>576</v>
      </c>
      <c r="C48" s="31">
        <v>71</v>
      </c>
      <c r="D48" s="31">
        <v>57</v>
      </c>
      <c r="E48" s="31" t="s">
        <v>583</v>
      </c>
      <c r="F48" s="78" t="s">
        <v>577</v>
      </c>
      <c r="G48" s="78">
        <v>100</v>
      </c>
      <c r="H48" s="78"/>
      <c r="I48" s="116">
        <v>2.0369999999999999</v>
      </c>
      <c r="J48" s="116">
        <v>18.684999999999999</v>
      </c>
      <c r="K48" s="31">
        <f t="shared" si="3"/>
        <v>20.721999999999998</v>
      </c>
      <c r="L48" s="52">
        <v>15</v>
      </c>
      <c r="M48" s="76">
        <f t="shared" si="4"/>
        <v>1.3814666666666666</v>
      </c>
      <c r="N48" s="31">
        <v>0.11</v>
      </c>
      <c r="O48" s="78"/>
      <c r="P48" s="78"/>
      <c r="Q48" s="78"/>
      <c r="R48" s="78"/>
      <c r="S48" s="78"/>
      <c r="T48" s="78"/>
      <c r="U48" s="78"/>
      <c r="V48" s="78"/>
      <c r="W48" s="78"/>
    </row>
    <row r="49" spans="1:23" ht="23" x14ac:dyDescent="0.25">
      <c r="A49" s="31" t="s">
        <v>974</v>
      </c>
      <c r="B49" s="31" t="s">
        <v>674</v>
      </c>
      <c r="C49" s="31">
        <v>86</v>
      </c>
      <c r="D49" s="31">
        <v>93</v>
      </c>
      <c r="E49" s="31" t="s">
        <v>610</v>
      </c>
      <c r="F49" s="78" t="s">
        <v>591</v>
      </c>
      <c r="G49" s="78">
        <v>3792</v>
      </c>
      <c r="H49" s="78">
        <v>16557</v>
      </c>
      <c r="I49" s="116">
        <v>292.58</v>
      </c>
      <c r="J49" s="116">
        <v>532.95600000000002</v>
      </c>
      <c r="K49" s="31">
        <f t="shared" si="3"/>
        <v>825.53600000000006</v>
      </c>
      <c r="L49" s="52">
        <v>160</v>
      </c>
      <c r="M49" s="76">
        <f t="shared" si="4"/>
        <v>5.1596000000000002</v>
      </c>
      <c r="N49" s="31">
        <v>62.8</v>
      </c>
      <c r="O49" s="78"/>
      <c r="P49" s="78"/>
      <c r="Q49" s="78"/>
      <c r="R49" s="78"/>
      <c r="S49" s="78"/>
      <c r="T49" s="78"/>
      <c r="U49" s="78"/>
      <c r="V49" s="78"/>
      <c r="W49" s="78"/>
    </row>
    <row r="50" spans="1:23" ht="12" customHeight="1" x14ac:dyDescent="0.25">
      <c r="A50" s="31" t="s">
        <v>975</v>
      </c>
      <c r="B50" s="31" t="s">
        <v>121</v>
      </c>
      <c r="C50" s="31">
        <v>74</v>
      </c>
      <c r="D50" s="31">
        <v>80</v>
      </c>
      <c r="E50" s="31" t="s">
        <v>627</v>
      </c>
      <c r="F50" s="78" t="s">
        <v>591</v>
      </c>
      <c r="G50" s="78">
        <v>4380</v>
      </c>
      <c r="H50" s="78">
        <v>29252</v>
      </c>
      <c r="I50" s="116">
        <v>312.43</v>
      </c>
      <c r="J50" s="116">
        <v>311.5</v>
      </c>
      <c r="K50" s="31">
        <f t="shared" si="3"/>
        <v>623.93000000000006</v>
      </c>
      <c r="L50" s="52">
        <v>200</v>
      </c>
      <c r="M50" s="76">
        <f t="shared" si="4"/>
        <v>3.1196500000000005</v>
      </c>
      <c r="N50" s="31">
        <v>128.1</v>
      </c>
      <c r="O50" s="78"/>
      <c r="P50" s="78"/>
      <c r="Q50" s="78"/>
      <c r="R50" s="78"/>
      <c r="S50" s="78"/>
      <c r="T50" s="78"/>
      <c r="U50" s="78"/>
      <c r="V50" s="78"/>
      <c r="W50" s="78"/>
    </row>
    <row r="51" spans="1:23" ht="12" customHeight="1" x14ac:dyDescent="0.25">
      <c r="A51" s="31" t="s">
        <v>976</v>
      </c>
      <c r="B51" s="31" t="s">
        <v>121</v>
      </c>
      <c r="C51" s="31">
        <v>63</v>
      </c>
      <c r="D51" s="31">
        <v>72</v>
      </c>
      <c r="E51" s="31" t="s">
        <v>577</v>
      </c>
      <c r="F51" s="78" t="s">
        <v>977</v>
      </c>
      <c r="G51" s="78">
        <v>3081</v>
      </c>
      <c r="H51" s="78">
        <v>16343</v>
      </c>
      <c r="I51" s="116">
        <v>117.229</v>
      </c>
      <c r="J51" s="116">
        <v>54.456000000000003</v>
      </c>
      <c r="K51" s="31">
        <f t="shared" si="3"/>
        <v>171.685</v>
      </c>
      <c r="L51" s="52">
        <v>20</v>
      </c>
      <c r="M51" s="76">
        <f t="shared" si="4"/>
        <v>8.5842500000000008</v>
      </c>
      <c r="N51" s="31">
        <v>50.4</v>
      </c>
      <c r="O51" s="78"/>
      <c r="P51" s="78"/>
      <c r="Q51" s="78"/>
      <c r="R51" s="78"/>
      <c r="S51" s="78"/>
      <c r="T51" s="78"/>
      <c r="U51" s="78"/>
      <c r="V51" s="78"/>
      <c r="W51" s="78"/>
    </row>
    <row r="52" spans="1:23" ht="12.5" x14ac:dyDescent="0.25">
      <c r="A52" s="31" t="s">
        <v>978</v>
      </c>
      <c r="B52" s="31" t="s">
        <v>674</v>
      </c>
      <c r="C52" s="31">
        <v>13</v>
      </c>
      <c r="D52" s="31">
        <v>24</v>
      </c>
      <c r="E52" s="31" t="s">
        <v>640</v>
      </c>
      <c r="F52" s="78" t="s">
        <v>591</v>
      </c>
      <c r="G52" s="78">
        <v>2825</v>
      </c>
      <c r="H52" s="78">
        <v>1904</v>
      </c>
      <c r="I52" s="116">
        <v>10.55</v>
      </c>
      <c r="J52" s="116">
        <v>0.36</v>
      </c>
      <c r="K52" s="31">
        <f t="shared" si="3"/>
        <v>10.91</v>
      </c>
      <c r="L52" s="52">
        <v>47</v>
      </c>
      <c r="M52" s="76">
        <f t="shared" si="4"/>
        <v>0.2321276595744681</v>
      </c>
      <c r="N52" s="31">
        <v>5.4</v>
      </c>
      <c r="O52" s="78"/>
      <c r="P52" s="78"/>
      <c r="Q52" s="78"/>
      <c r="R52" s="78"/>
      <c r="S52" s="78"/>
      <c r="T52" s="78"/>
      <c r="U52" s="78"/>
      <c r="V52" s="78"/>
      <c r="W52" s="78"/>
    </row>
    <row r="53" spans="1:23" ht="23" x14ac:dyDescent="0.25">
      <c r="A53" s="31" t="s">
        <v>979</v>
      </c>
      <c r="B53" s="31" t="s">
        <v>96</v>
      </c>
      <c r="C53" s="31">
        <v>45</v>
      </c>
      <c r="D53" s="31">
        <v>58</v>
      </c>
      <c r="E53" s="31" t="s">
        <v>583</v>
      </c>
      <c r="F53" s="78" t="s">
        <v>577</v>
      </c>
      <c r="G53" s="78">
        <v>1831</v>
      </c>
      <c r="H53" s="78">
        <v>4525</v>
      </c>
      <c r="I53" s="116">
        <v>21.54</v>
      </c>
      <c r="J53" s="116">
        <v>2.9000000000000001E-2</v>
      </c>
      <c r="K53" s="31">
        <f t="shared" si="3"/>
        <v>21.568999999999999</v>
      </c>
      <c r="L53" s="52">
        <v>12</v>
      </c>
      <c r="M53" s="76">
        <f t="shared" si="4"/>
        <v>1.7974166666666667</v>
      </c>
      <c r="N53" s="31">
        <v>8.3000000000000007</v>
      </c>
      <c r="O53" s="78"/>
      <c r="P53" s="78"/>
      <c r="Q53" s="78" t="s">
        <v>980</v>
      </c>
      <c r="R53" s="78" t="s">
        <v>981</v>
      </c>
      <c r="S53" s="78"/>
      <c r="T53" s="78"/>
      <c r="U53" s="78"/>
      <c r="V53" s="78"/>
      <c r="W53" s="78"/>
    </row>
    <row r="54" spans="1:23" ht="12" customHeight="1" x14ac:dyDescent="0.25">
      <c r="A54" s="31" t="s">
        <v>982</v>
      </c>
      <c r="B54" s="31" t="s">
        <v>576</v>
      </c>
      <c r="C54" s="31">
        <v>76</v>
      </c>
      <c r="D54" s="31">
        <v>83</v>
      </c>
      <c r="E54" s="31" t="s">
        <v>627</v>
      </c>
      <c r="F54" s="78" t="s">
        <v>591</v>
      </c>
      <c r="G54" s="78">
        <v>3065</v>
      </c>
      <c r="H54" s="78">
        <v>6469</v>
      </c>
      <c r="I54" s="116">
        <v>48.070999999999998</v>
      </c>
      <c r="J54" s="116">
        <v>48.116999999999997</v>
      </c>
      <c r="K54" s="31">
        <f t="shared" si="3"/>
        <v>96.187999999999988</v>
      </c>
      <c r="L54" s="52">
        <v>30</v>
      </c>
      <c r="M54" s="76">
        <f t="shared" si="4"/>
        <v>3.2062666666666662</v>
      </c>
      <c r="N54" s="31">
        <v>19.8</v>
      </c>
      <c r="O54" s="78"/>
      <c r="P54" s="78"/>
      <c r="Q54" s="78"/>
      <c r="R54" s="78"/>
      <c r="S54" s="78"/>
      <c r="T54" s="78"/>
      <c r="U54" s="78"/>
      <c r="V54" s="78"/>
      <c r="W54" s="78"/>
    </row>
    <row r="55" spans="1:23" ht="12" customHeight="1" x14ac:dyDescent="0.25">
      <c r="A55" s="31" t="s">
        <v>983</v>
      </c>
      <c r="B55" s="31" t="s">
        <v>107</v>
      </c>
      <c r="C55" s="31">
        <v>11</v>
      </c>
      <c r="D55" s="31">
        <v>45</v>
      </c>
      <c r="E55" s="31" t="s">
        <v>583</v>
      </c>
      <c r="F55" s="78" t="s">
        <v>591</v>
      </c>
      <c r="G55" s="78">
        <v>2859</v>
      </c>
      <c r="H55" s="78">
        <v>5539</v>
      </c>
      <c r="I55" s="116">
        <v>47.06</v>
      </c>
      <c r="J55" s="116">
        <v>51.1</v>
      </c>
      <c r="K55" s="31">
        <f t="shared" si="3"/>
        <v>98.16</v>
      </c>
      <c r="L55" s="52">
        <v>75</v>
      </c>
      <c r="M55" s="76">
        <f t="shared" si="4"/>
        <v>1.3088</v>
      </c>
      <c r="N55" s="31">
        <v>15.8</v>
      </c>
      <c r="O55" s="78"/>
      <c r="P55" s="78"/>
      <c r="Q55" s="78"/>
      <c r="R55" s="78"/>
      <c r="S55" s="78"/>
      <c r="T55" s="78"/>
      <c r="U55" s="78"/>
      <c r="V55" s="78"/>
      <c r="W55" s="78"/>
    </row>
    <row r="56" spans="1:23" ht="12" customHeight="1" x14ac:dyDescent="0.25">
      <c r="A56" s="31" t="s">
        <v>984</v>
      </c>
      <c r="B56" s="31" t="s">
        <v>96</v>
      </c>
      <c r="C56" s="31">
        <v>53</v>
      </c>
      <c r="D56" s="31">
        <v>52</v>
      </c>
      <c r="E56" s="31" t="s">
        <v>749</v>
      </c>
      <c r="F56" s="78" t="s">
        <v>591</v>
      </c>
      <c r="G56" s="78">
        <v>3098</v>
      </c>
      <c r="H56" s="78">
        <v>6501</v>
      </c>
      <c r="I56" s="116">
        <v>76.42</v>
      </c>
      <c r="J56" s="116">
        <v>185.50700000000001</v>
      </c>
      <c r="K56" s="31">
        <f t="shared" si="3"/>
        <v>261.92700000000002</v>
      </c>
      <c r="L56" s="52">
        <v>117</v>
      </c>
      <c r="M56" s="76">
        <f t="shared" si="4"/>
        <v>2.238692307692308</v>
      </c>
      <c r="N56" s="31">
        <v>20.2</v>
      </c>
      <c r="O56" s="78"/>
      <c r="P56" s="78"/>
      <c r="Q56" s="78"/>
      <c r="R56" s="78"/>
      <c r="S56" s="78"/>
      <c r="T56" s="78"/>
      <c r="U56" s="78"/>
      <c r="V56" s="78"/>
      <c r="W56" s="78"/>
    </row>
    <row r="57" spans="1:23" ht="12.5" x14ac:dyDescent="0.25">
      <c r="A57" s="31" t="s">
        <v>985</v>
      </c>
      <c r="B57" s="31" t="s">
        <v>65</v>
      </c>
      <c r="C57" s="31">
        <v>21</v>
      </c>
      <c r="D57" s="31">
        <v>49</v>
      </c>
      <c r="E57" s="31" t="s">
        <v>583</v>
      </c>
      <c r="F57" s="78" t="s">
        <v>577</v>
      </c>
      <c r="G57" s="78">
        <v>2511</v>
      </c>
      <c r="H57" s="78">
        <v>3665</v>
      </c>
      <c r="I57" s="116">
        <v>25.917999999999999</v>
      </c>
      <c r="J57" s="116">
        <v>6.69</v>
      </c>
      <c r="K57" s="31">
        <f t="shared" si="3"/>
        <v>32.607999999999997</v>
      </c>
      <c r="L57" s="52">
        <v>19</v>
      </c>
      <c r="M57" s="76">
        <f t="shared" si="4"/>
        <v>1.7162105263157894</v>
      </c>
      <c r="N57" s="31">
        <v>9.1999999999999993</v>
      </c>
      <c r="O57" s="78"/>
      <c r="P57" s="78"/>
      <c r="Q57" s="78"/>
      <c r="R57" s="78"/>
      <c r="S57" s="78"/>
      <c r="T57" s="78"/>
      <c r="U57" s="78"/>
      <c r="V57" s="78"/>
      <c r="W57" s="78"/>
    </row>
    <row r="58" spans="1:23" ht="23" x14ac:dyDescent="0.25">
      <c r="A58" s="31" t="s">
        <v>986</v>
      </c>
      <c r="B58" s="31" t="s">
        <v>674</v>
      </c>
      <c r="C58" s="31">
        <v>51</v>
      </c>
      <c r="D58" s="31">
        <v>65</v>
      </c>
      <c r="E58" s="31" t="s">
        <v>627</v>
      </c>
      <c r="F58" s="78" t="s">
        <v>611</v>
      </c>
      <c r="G58" s="78">
        <v>3575</v>
      </c>
      <c r="H58" s="78">
        <v>4507</v>
      </c>
      <c r="I58" s="116">
        <v>55.674999999999997</v>
      </c>
      <c r="J58" s="116">
        <v>84.397999999999996</v>
      </c>
      <c r="K58" s="31">
        <f t="shared" si="3"/>
        <v>140.07299999999998</v>
      </c>
      <c r="L58" s="52">
        <v>80</v>
      </c>
      <c r="M58" s="76">
        <f t="shared" si="4"/>
        <v>1.7509124999999996</v>
      </c>
      <c r="N58" s="31">
        <v>16.100000000000001</v>
      </c>
      <c r="O58" s="78"/>
      <c r="P58" s="78"/>
      <c r="Q58" s="78"/>
      <c r="R58" s="78"/>
      <c r="S58" s="78"/>
      <c r="T58" s="78"/>
      <c r="U58" s="78"/>
      <c r="V58" s="78"/>
      <c r="W58" s="78"/>
    </row>
    <row r="59" spans="1:23" ht="12" customHeight="1" x14ac:dyDescent="0.25">
      <c r="A59" s="31" t="s">
        <v>987</v>
      </c>
      <c r="B59" s="31" t="s">
        <v>576</v>
      </c>
      <c r="C59" s="31">
        <v>19</v>
      </c>
      <c r="D59" s="31">
        <v>36</v>
      </c>
      <c r="E59" s="31" t="s">
        <v>602</v>
      </c>
      <c r="F59" s="78" t="s">
        <v>591</v>
      </c>
      <c r="G59" s="78">
        <v>2476</v>
      </c>
      <c r="H59" s="78">
        <v>7069</v>
      </c>
      <c r="I59" s="116">
        <v>40.17</v>
      </c>
      <c r="J59" s="116">
        <v>27.75</v>
      </c>
      <c r="K59" s="31">
        <f t="shared" si="3"/>
        <v>67.92</v>
      </c>
      <c r="L59" s="52">
        <v>26</v>
      </c>
      <c r="M59" s="76">
        <f t="shared" si="4"/>
        <v>2.6123076923076924</v>
      </c>
      <c r="N59" s="31">
        <v>17.5</v>
      </c>
      <c r="O59" s="78"/>
      <c r="P59" s="78"/>
      <c r="Q59" s="78"/>
      <c r="R59" s="78"/>
      <c r="S59" s="78"/>
      <c r="T59" s="78"/>
      <c r="U59" s="78"/>
      <c r="V59" s="78"/>
      <c r="W59" s="78"/>
    </row>
    <row r="60" spans="1:23" ht="12" customHeight="1" x14ac:dyDescent="0.25">
      <c r="A60" s="31" t="s">
        <v>988</v>
      </c>
      <c r="B60" s="31" t="s">
        <v>962</v>
      </c>
      <c r="C60" s="31">
        <v>40</v>
      </c>
      <c r="D60" s="31">
        <v>62</v>
      </c>
      <c r="E60" s="31" t="s">
        <v>583</v>
      </c>
      <c r="F60" s="78" t="s">
        <v>577</v>
      </c>
      <c r="G60" s="78">
        <v>2968</v>
      </c>
      <c r="H60" s="78">
        <v>4562</v>
      </c>
      <c r="I60" s="116">
        <v>53.03</v>
      </c>
      <c r="J60" s="116">
        <v>26.149000000000001</v>
      </c>
      <c r="K60" s="31">
        <f t="shared" si="3"/>
        <v>79.179000000000002</v>
      </c>
      <c r="L60" s="52">
        <v>30</v>
      </c>
      <c r="M60" s="76">
        <f t="shared" si="4"/>
        <v>2.6393</v>
      </c>
      <c r="N60" s="31">
        <v>13.5</v>
      </c>
      <c r="O60" s="78"/>
      <c r="P60" s="78"/>
      <c r="Q60" s="78"/>
      <c r="R60" s="78"/>
      <c r="S60" s="78"/>
      <c r="T60" s="78"/>
      <c r="U60" s="78"/>
      <c r="V60" s="78"/>
      <c r="W60" s="78"/>
    </row>
    <row r="61" spans="1:23" ht="12" customHeight="1" x14ac:dyDescent="0.25">
      <c r="A61" s="31" t="s">
        <v>989</v>
      </c>
      <c r="B61" s="31" t="s">
        <v>576</v>
      </c>
      <c r="C61" s="31">
        <v>28</v>
      </c>
      <c r="D61" s="31">
        <v>62</v>
      </c>
      <c r="E61" s="31" t="s">
        <v>583</v>
      </c>
      <c r="F61" s="78" t="s">
        <v>577</v>
      </c>
      <c r="G61" s="78">
        <v>3150</v>
      </c>
      <c r="H61" s="78">
        <v>4605</v>
      </c>
      <c r="I61" s="116">
        <v>53.13</v>
      </c>
      <c r="J61" s="116">
        <v>43.03</v>
      </c>
      <c r="K61" s="31">
        <v>53.374000000000002</v>
      </c>
      <c r="L61" s="52">
        <v>52.274000000000001</v>
      </c>
      <c r="M61" s="76">
        <f t="shared" si="4"/>
        <v>1.0210429659103952</v>
      </c>
      <c r="N61" s="31">
        <v>14.5</v>
      </c>
      <c r="O61" s="78"/>
      <c r="P61" s="78"/>
      <c r="Q61" s="78"/>
      <c r="R61" s="78"/>
      <c r="S61" s="78"/>
      <c r="T61" s="78"/>
      <c r="U61" s="78"/>
      <c r="V61" s="78"/>
      <c r="W61" s="78"/>
    </row>
    <row r="62" spans="1:23" ht="12" customHeight="1" x14ac:dyDescent="0.25">
      <c r="A62" s="31" t="s">
        <v>990</v>
      </c>
      <c r="B62" s="31" t="s">
        <v>576</v>
      </c>
      <c r="C62" s="31">
        <v>9</v>
      </c>
      <c r="D62" s="31">
        <v>40</v>
      </c>
      <c r="E62" s="31" t="s">
        <v>577</v>
      </c>
      <c r="F62" s="78" t="s">
        <v>577</v>
      </c>
      <c r="G62" s="78">
        <v>3536</v>
      </c>
      <c r="H62" s="78">
        <v>8720</v>
      </c>
      <c r="I62" s="116">
        <v>148.43799999999999</v>
      </c>
      <c r="J62" s="116">
        <v>162.21100000000001</v>
      </c>
      <c r="K62" s="31">
        <f t="shared" ref="K62:K93" si="5">SUM(I62:J62)</f>
        <v>310.649</v>
      </c>
      <c r="L62" s="52">
        <v>100</v>
      </c>
      <c r="M62" s="76">
        <f t="shared" si="4"/>
        <v>3.10649</v>
      </c>
      <c r="N62" s="31">
        <v>30.83</v>
      </c>
      <c r="O62" s="78"/>
      <c r="P62" s="78"/>
      <c r="Q62" s="78"/>
      <c r="R62" s="78"/>
      <c r="S62" s="78"/>
      <c r="T62" s="78"/>
      <c r="U62" s="78"/>
      <c r="V62" s="78"/>
      <c r="W62" s="78"/>
    </row>
    <row r="63" spans="1:23" ht="12" customHeight="1" x14ac:dyDescent="0.25">
      <c r="A63" s="31" t="s">
        <v>991</v>
      </c>
      <c r="B63" s="31" t="s">
        <v>96</v>
      </c>
      <c r="C63" s="31">
        <v>48</v>
      </c>
      <c r="D63" s="31">
        <v>55</v>
      </c>
      <c r="E63" s="31" t="s">
        <v>583</v>
      </c>
      <c r="F63" s="78" t="s">
        <v>577</v>
      </c>
      <c r="G63" s="78">
        <v>2455</v>
      </c>
      <c r="H63" s="78">
        <v>3967</v>
      </c>
      <c r="I63" s="116">
        <v>32.366999999999997</v>
      </c>
      <c r="J63" s="116">
        <v>70.435000000000002</v>
      </c>
      <c r="K63" s="31">
        <f t="shared" si="5"/>
        <v>102.80199999999999</v>
      </c>
      <c r="L63" s="52">
        <v>30</v>
      </c>
      <c r="M63" s="76">
        <f t="shared" si="4"/>
        <v>3.426733333333333</v>
      </c>
      <c r="N63" s="31">
        <v>9.74</v>
      </c>
      <c r="O63" s="78"/>
      <c r="P63" s="78"/>
      <c r="Q63" s="78"/>
      <c r="R63" s="78"/>
      <c r="S63" s="78"/>
      <c r="T63" s="78"/>
      <c r="U63" s="78"/>
      <c r="V63" s="78"/>
      <c r="W63" s="78"/>
    </row>
    <row r="64" spans="1:23" ht="12" customHeight="1" x14ac:dyDescent="0.25">
      <c r="A64" s="31" t="s">
        <v>992</v>
      </c>
      <c r="B64" s="31" t="s">
        <v>576</v>
      </c>
      <c r="C64" s="31">
        <v>47</v>
      </c>
      <c r="D64" s="31">
        <v>33</v>
      </c>
      <c r="E64" s="31" t="s">
        <v>577</v>
      </c>
      <c r="F64" s="78" t="s">
        <v>591</v>
      </c>
      <c r="G64" s="78">
        <v>2551</v>
      </c>
      <c r="H64" s="78">
        <v>1585</v>
      </c>
      <c r="I64" s="116">
        <v>8.5299999999999994</v>
      </c>
      <c r="J64" s="116">
        <v>0.79700000000000004</v>
      </c>
      <c r="K64" s="31">
        <f t="shared" si="5"/>
        <v>9.327</v>
      </c>
      <c r="L64" s="52">
        <v>10</v>
      </c>
      <c r="M64" s="76">
        <f t="shared" si="4"/>
        <v>0.93269999999999997</v>
      </c>
      <c r="N64" s="31">
        <v>4</v>
      </c>
      <c r="O64" s="78"/>
      <c r="P64" s="78"/>
      <c r="Q64" s="78"/>
      <c r="R64" s="78"/>
      <c r="S64" s="78"/>
      <c r="T64" s="78"/>
      <c r="U64" s="78"/>
      <c r="V64" s="78"/>
      <c r="W64" s="78"/>
    </row>
    <row r="65" spans="1:23" ht="12" customHeight="1" x14ac:dyDescent="0.25">
      <c r="A65" s="31" t="s">
        <v>993</v>
      </c>
      <c r="B65" s="31" t="s">
        <v>576</v>
      </c>
      <c r="C65" s="31">
        <v>73</v>
      </c>
      <c r="D65" s="31">
        <v>66</v>
      </c>
      <c r="E65" s="31" t="s">
        <v>640</v>
      </c>
      <c r="F65" s="78" t="s">
        <v>591</v>
      </c>
      <c r="G65" s="78">
        <v>2670</v>
      </c>
      <c r="H65" s="78">
        <v>4276</v>
      </c>
      <c r="I65" s="116">
        <v>26.59</v>
      </c>
      <c r="J65" s="116">
        <v>17.498999999999999</v>
      </c>
      <c r="K65" s="31">
        <f t="shared" si="5"/>
        <v>44.088999999999999</v>
      </c>
      <c r="L65" s="52">
        <v>20</v>
      </c>
      <c r="M65" s="76">
        <f t="shared" si="4"/>
        <v>2.20445</v>
      </c>
      <c r="N65" s="31">
        <v>11</v>
      </c>
      <c r="O65" s="78"/>
      <c r="P65" s="78"/>
      <c r="Q65" s="78"/>
      <c r="R65" s="78"/>
      <c r="S65" s="78"/>
      <c r="T65" s="78"/>
      <c r="U65" s="78"/>
      <c r="V65" s="78"/>
      <c r="W65" s="78"/>
    </row>
    <row r="66" spans="1:23" ht="12" customHeight="1" x14ac:dyDescent="0.25">
      <c r="A66" s="31" t="s">
        <v>994</v>
      </c>
      <c r="B66" s="31" t="s">
        <v>96</v>
      </c>
      <c r="C66" s="31">
        <v>9</v>
      </c>
      <c r="D66" s="31">
        <v>46</v>
      </c>
      <c r="E66" s="31" t="s">
        <v>627</v>
      </c>
      <c r="F66" s="78" t="s">
        <v>577</v>
      </c>
      <c r="G66" s="78">
        <v>3213</v>
      </c>
      <c r="H66" s="78">
        <v>3610</v>
      </c>
      <c r="I66" s="116">
        <v>33.64</v>
      </c>
      <c r="J66" s="116">
        <v>50.116999999999997</v>
      </c>
      <c r="K66" s="31">
        <f t="shared" si="5"/>
        <v>83.757000000000005</v>
      </c>
      <c r="L66" s="52">
        <v>50</v>
      </c>
      <c r="M66" s="76">
        <f t="shared" si="4"/>
        <v>1.6751400000000001</v>
      </c>
      <c r="N66" s="31">
        <v>11.6</v>
      </c>
      <c r="O66" s="78"/>
      <c r="P66" s="78"/>
      <c r="Q66" s="78"/>
      <c r="R66" s="78"/>
      <c r="S66" s="78"/>
      <c r="T66" s="78"/>
      <c r="U66" s="78"/>
      <c r="V66" s="78"/>
      <c r="W66" s="78"/>
    </row>
    <row r="67" spans="1:23" ht="12" customHeight="1" x14ac:dyDescent="0.25">
      <c r="A67" s="31" t="s">
        <v>995</v>
      </c>
      <c r="B67" s="31" t="s">
        <v>121</v>
      </c>
      <c r="C67" s="31">
        <v>72</v>
      </c>
      <c r="D67" s="31">
        <v>73</v>
      </c>
      <c r="E67" s="31" t="s">
        <v>683</v>
      </c>
      <c r="F67" s="78" t="s">
        <v>611</v>
      </c>
      <c r="G67" s="78">
        <v>3944</v>
      </c>
      <c r="H67" s="78">
        <v>11668</v>
      </c>
      <c r="I67" s="116">
        <v>148.41499999999999</v>
      </c>
      <c r="J67" s="116">
        <v>173.46899999999999</v>
      </c>
      <c r="K67" s="31">
        <f t="shared" si="5"/>
        <v>321.88400000000001</v>
      </c>
      <c r="L67" s="52">
        <v>130</v>
      </c>
      <c r="M67" s="76">
        <f t="shared" si="4"/>
        <v>2.4760307692307695</v>
      </c>
      <c r="N67" s="31">
        <v>46.02</v>
      </c>
      <c r="O67" s="78"/>
      <c r="P67" s="78"/>
      <c r="Q67" s="78"/>
      <c r="R67" s="78"/>
      <c r="S67" s="78"/>
      <c r="T67" s="78"/>
      <c r="U67" s="78"/>
      <c r="V67" s="78"/>
      <c r="W67" s="78"/>
    </row>
    <row r="68" spans="1:23" ht="12.5" x14ac:dyDescent="0.25">
      <c r="A68" s="31" t="s">
        <v>996</v>
      </c>
      <c r="B68" s="31" t="s">
        <v>576</v>
      </c>
      <c r="C68" s="31">
        <v>54</v>
      </c>
      <c r="D68" s="31">
        <v>54</v>
      </c>
      <c r="E68" s="31" t="s">
        <v>577</v>
      </c>
      <c r="F68" s="78" t="s">
        <v>577</v>
      </c>
      <c r="G68" s="78">
        <v>2518</v>
      </c>
      <c r="H68" s="78">
        <v>3655</v>
      </c>
      <c r="I68" s="116">
        <v>31.01</v>
      </c>
      <c r="J68" s="116">
        <v>29.029</v>
      </c>
      <c r="K68" s="31">
        <f t="shared" si="5"/>
        <v>60.039000000000001</v>
      </c>
      <c r="L68" s="52">
        <v>40</v>
      </c>
      <c r="M68" s="76">
        <f t="shared" si="4"/>
        <v>1.5009749999999999</v>
      </c>
      <c r="N68" s="31">
        <v>9.1999999999999993</v>
      </c>
      <c r="O68" s="78"/>
      <c r="P68" s="78"/>
      <c r="Q68" s="78"/>
      <c r="R68" s="78"/>
      <c r="S68" s="78"/>
      <c r="T68" s="78"/>
      <c r="U68" s="78"/>
      <c r="V68" s="78"/>
      <c r="W68" s="78"/>
    </row>
    <row r="69" spans="1:23" ht="12.5" x14ac:dyDescent="0.25">
      <c r="A69" s="31" t="s">
        <v>997</v>
      </c>
      <c r="B69" s="31" t="s">
        <v>594</v>
      </c>
      <c r="C69" s="31">
        <v>9</v>
      </c>
      <c r="D69" s="31">
        <v>29</v>
      </c>
      <c r="E69" s="31" t="s">
        <v>602</v>
      </c>
      <c r="F69" s="78" t="s">
        <v>603</v>
      </c>
      <c r="G69" s="78">
        <v>2572</v>
      </c>
      <c r="H69" s="78">
        <v>2660</v>
      </c>
      <c r="I69" s="116">
        <v>14.74</v>
      </c>
      <c r="J69" s="116">
        <v>6.2309999999999999</v>
      </c>
      <c r="K69" s="31">
        <f t="shared" si="5"/>
        <v>20.971</v>
      </c>
      <c r="L69" s="52">
        <v>25</v>
      </c>
      <c r="M69" s="76">
        <f t="shared" si="4"/>
        <v>0.83884000000000003</v>
      </c>
      <c r="N69" s="31">
        <v>6.84</v>
      </c>
      <c r="O69" s="78"/>
      <c r="P69" s="78"/>
      <c r="Q69" s="78"/>
      <c r="R69" s="78"/>
      <c r="S69" s="78"/>
      <c r="T69" s="78"/>
      <c r="U69" s="78"/>
      <c r="V69" s="78"/>
      <c r="W69" s="78"/>
    </row>
    <row r="70" spans="1:23" ht="12.5" x14ac:dyDescent="0.25">
      <c r="A70" s="31" t="s">
        <v>998</v>
      </c>
      <c r="B70" s="31" t="s">
        <v>65</v>
      </c>
      <c r="C70" s="31">
        <v>77</v>
      </c>
      <c r="D70" s="31">
        <v>54</v>
      </c>
      <c r="E70" s="31" t="s">
        <v>577</v>
      </c>
      <c r="F70" s="78" t="s">
        <v>577</v>
      </c>
      <c r="G70" s="78">
        <v>2784</v>
      </c>
      <c r="H70" s="78">
        <v>3020</v>
      </c>
      <c r="I70" s="116">
        <v>29.01</v>
      </c>
      <c r="J70" s="116">
        <v>64.23</v>
      </c>
      <c r="K70" s="31">
        <f t="shared" si="5"/>
        <v>93.240000000000009</v>
      </c>
      <c r="L70" s="52">
        <v>35</v>
      </c>
      <c r="M70" s="76">
        <f t="shared" si="4"/>
        <v>2.6640000000000001</v>
      </c>
      <c r="N70" s="31">
        <v>8.4</v>
      </c>
      <c r="O70" s="78"/>
      <c r="P70" s="78"/>
      <c r="Q70" s="78"/>
      <c r="R70" s="78"/>
      <c r="S70" s="78"/>
      <c r="T70" s="78"/>
      <c r="U70" s="78"/>
      <c r="V70" s="78"/>
      <c r="W70" s="78"/>
    </row>
    <row r="71" spans="1:23" ht="12.5" x14ac:dyDescent="0.25">
      <c r="A71" s="31" t="s">
        <v>999</v>
      </c>
      <c r="B71" s="31" t="s">
        <v>576</v>
      </c>
      <c r="C71" s="31">
        <v>70</v>
      </c>
      <c r="D71" s="31">
        <v>70</v>
      </c>
      <c r="E71" s="31" t="s">
        <v>595</v>
      </c>
      <c r="F71" s="78" t="s">
        <v>584</v>
      </c>
      <c r="G71" s="78">
        <v>4</v>
      </c>
      <c r="H71" s="78"/>
      <c r="I71" s="116">
        <v>2.4300000000000002</v>
      </c>
      <c r="J71" s="116">
        <v>7.02</v>
      </c>
      <c r="K71" s="31">
        <f t="shared" si="5"/>
        <v>9.4499999999999993</v>
      </c>
      <c r="L71" s="52">
        <v>15</v>
      </c>
      <c r="M71" s="76">
        <f t="shared" si="4"/>
        <v>0.63</v>
      </c>
      <c r="N71" s="31">
        <v>0.11</v>
      </c>
      <c r="O71" s="78"/>
      <c r="P71" s="78"/>
      <c r="Q71" s="78"/>
      <c r="R71" s="78"/>
      <c r="S71" s="78"/>
      <c r="T71" s="78"/>
      <c r="U71" s="78"/>
      <c r="V71" s="78"/>
      <c r="W71" s="78"/>
    </row>
    <row r="72" spans="1:23" ht="12.5" x14ac:dyDescent="0.25">
      <c r="A72" s="31" t="s">
        <v>1000</v>
      </c>
      <c r="B72" s="31" t="s">
        <v>576</v>
      </c>
      <c r="C72" s="31">
        <v>14</v>
      </c>
      <c r="D72" s="31">
        <v>49</v>
      </c>
      <c r="E72" s="31" t="s">
        <v>583</v>
      </c>
      <c r="F72" s="78" t="s">
        <v>577</v>
      </c>
      <c r="G72" s="78">
        <v>1605</v>
      </c>
      <c r="H72" s="78">
        <v>4754</v>
      </c>
      <c r="I72" s="116">
        <v>20.260000000000002</v>
      </c>
      <c r="J72" s="116">
        <v>1.153</v>
      </c>
      <c r="K72" s="31">
        <f t="shared" si="5"/>
        <v>21.413</v>
      </c>
      <c r="L72" s="52"/>
      <c r="M72" s="76"/>
      <c r="N72" s="31">
        <v>7.6</v>
      </c>
      <c r="O72" s="78"/>
      <c r="P72" s="78"/>
      <c r="Q72" s="78"/>
      <c r="R72" s="78"/>
      <c r="S72" s="78"/>
      <c r="T72" s="78"/>
      <c r="U72" s="78"/>
      <c r="V72" s="78"/>
      <c r="W72" s="78"/>
    </row>
    <row r="73" spans="1:23" ht="12" customHeight="1" x14ac:dyDescent="0.25">
      <c r="A73" s="31" t="s">
        <v>1001</v>
      </c>
      <c r="B73" s="31" t="s">
        <v>121</v>
      </c>
      <c r="C73" s="31"/>
      <c r="D73" s="31"/>
      <c r="E73" s="31" t="s">
        <v>602</v>
      </c>
      <c r="F73" s="78" t="s">
        <v>603</v>
      </c>
      <c r="G73" s="78">
        <v>3216</v>
      </c>
      <c r="H73" s="78">
        <v>12649</v>
      </c>
      <c r="I73" s="116">
        <v>84.751999999999995</v>
      </c>
      <c r="J73" s="116">
        <v>92.759</v>
      </c>
      <c r="K73" s="31">
        <f t="shared" si="5"/>
        <v>177.511</v>
      </c>
      <c r="L73" s="52">
        <v>3</v>
      </c>
      <c r="M73" s="76">
        <f t="shared" ref="M73:M119" si="6">SUM((K73/L73))</f>
        <v>59.170333333333332</v>
      </c>
      <c r="N73" s="31">
        <v>40.67</v>
      </c>
      <c r="O73" s="78"/>
      <c r="P73" s="78"/>
      <c r="Q73" s="78" t="s">
        <v>1002</v>
      </c>
      <c r="R73" s="78"/>
      <c r="S73" s="78"/>
      <c r="T73" s="78"/>
      <c r="U73" s="78"/>
      <c r="V73" s="78"/>
      <c r="W73" s="78"/>
    </row>
    <row r="74" spans="1:23" ht="23" x14ac:dyDescent="0.25">
      <c r="A74" s="31" t="s">
        <v>1003</v>
      </c>
      <c r="B74" s="31" t="s">
        <v>96</v>
      </c>
      <c r="C74" s="31">
        <v>50</v>
      </c>
      <c r="D74" s="31">
        <v>57</v>
      </c>
      <c r="E74" s="31" t="s">
        <v>627</v>
      </c>
      <c r="F74" s="78" t="s">
        <v>591</v>
      </c>
      <c r="G74" s="78">
        <v>3356</v>
      </c>
      <c r="H74" s="78">
        <v>9308</v>
      </c>
      <c r="I74" s="116">
        <v>88.77</v>
      </c>
      <c r="J74" s="116">
        <v>137.72999999999999</v>
      </c>
      <c r="K74" s="31">
        <f t="shared" si="5"/>
        <v>226.5</v>
      </c>
      <c r="L74" s="52">
        <v>95</v>
      </c>
      <c r="M74" s="76">
        <f t="shared" si="6"/>
        <v>2.3842105263157896</v>
      </c>
      <c r="N74" s="31">
        <v>31.2</v>
      </c>
      <c r="O74" s="78"/>
      <c r="P74" s="78"/>
      <c r="Q74" s="78"/>
      <c r="R74" s="78"/>
      <c r="S74" s="78"/>
      <c r="T74" s="78"/>
      <c r="U74" s="78"/>
      <c r="V74" s="78"/>
      <c r="W74" s="78"/>
    </row>
    <row r="75" spans="1:23" ht="12" customHeight="1" x14ac:dyDescent="0.25">
      <c r="A75" s="31" t="s">
        <v>1004</v>
      </c>
      <c r="B75" s="31" t="s">
        <v>760</v>
      </c>
      <c r="C75" s="31">
        <v>74</v>
      </c>
      <c r="D75" s="31">
        <v>45</v>
      </c>
      <c r="E75" s="31" t="s">
        <v>602</v>
      </c>
      <c r="F75" s="78" t="s">
        <v>577</v>
      </c>
      <c r="G75" s="78">
        <v>2470</v>
      </c>
      <c r="H75" s="78">
        <v>4092</v>
      </c>
      <c r="I75" s="116">
        <v>25.003</v>
      </c>
      <c r="J75" s="116">
        <v>58.185000000000002</v>
      </c>
      <c r="K75" s="31">
        <f t="shared" si="5"/>
        <v>83.188000000000002</v>
      </c>
      <c r="L75" s="52">
        <v>24</v>
      </c>
      <c r="M75" s="76">
        <f t="shared" si="6"/>
        <v>3.4661666666666666</v>
      </c>
      <c r="N75" s="31">
        <v>10.1</v>
      </c>
      <c r="O75" s="78"/>
      <c r="P75" s="78"/>
      <c r="Q75" s="62" t="s">
        <v>922</v>
      </c>
      <c r="R75" s="78"/>
      <c r="S75" s="78"/>
      <c r="T75" s="78"/>
      <c r="U75" s="78"/>
      <c r="V75" s="78"/>
      <c r="W75" s="78"/>
    </row>
    <row r="76" spans="1:23" ht="12.5" x14ac:dyDescent="0.25">
      <c r="A76" s="31" t="s">
        <v>1005</v>
      </c>
      <c r="B76" s="31" t="s">
        <v>78</v>
      </c>
      <c r="C76" s="31">
        <v>88</v>
      </c>
      <c r="D76" s="31">
        <v>62</v>
      </c>
      <c r="E76" s="31" t="s">
        <v>577</v>
      </c>
      <c r="F76" s="78" t="s">
        <v>577</v>
      </c>
      <c r="G76" s="78"/>
      <c r="H76" s="78"/>
      <c r="I76" s="116">
        <v>4.03</v>
      </c>
      <c r="J76" s="116">
        <v>0.27900000000000003</v>
      </c>
      <c r="K76" s="31">
        <f t="shared" si="5"/>
        <v>4.3090000000000002</v>
      </c>
      <c r="L76" s="52">
        <v>3</v>
      </c>
      <c r="M76" s="76">
        <f t="shared" si="6"/>
        <v>1.4363333333333335</v>
      </c>
      <c r="N76" s="31">
        <v>0.1</v>
      </c>
      <c r="O76" s="78"/>
      <c r="P76" s="78"/>
      <c r="Q76" s="78"/>
      <c r="R76" s="78"/>
      <c r="S76" s="78"/>
      <c r="T76" s="78"/>
      <c r="U76" s="78"/>
      <c r="V76" s="78"/>
      <c r="W76" s="78"/>
    </row>
    <row r="77" spans="1:23" ht="12" customHeight="1" x14ac:dyDescent="0.25">
      <c r="A77" s="31" t="s">
        <v>1006</v>
      </c>
      <c r="B77" s="31" t="s">
        <v>96</v>
      </c>
      <c r="C77" s="31">
        <v>64</v>
      </c>
      <c r="D77" s="31">
        <v>52</v>
      </c>
      <c r="E77" s="31" t="s">
        <v>602</v>
      </c>
      <c r="F77" s="78" t="s">
        <v>591</v>
      </c>
      <c r="G77" s="78">
        <v>2669</v>
      </c>
      <c r="H77" s="78">
        <v>9277</v>
      </c>
      <c r="I77" s="116">
        <v>52</v>
      </c>
      <c r="J77" s="116">
        <v>75.231999999999999</v>
      </c>
      <c r="K77" s="31">
        <f t="shared" si="5"/>
        <v>127.232</v>
      </c>
      <c r="L77" s="52">
        <v>40</v>
      </c>
      <c r="M77" s="76">
        <f t="shared" si="6"/>
        <v>3.1808000000000001</v>
      </c>
      <c r="N77" s="31">
        <v>24.8</v>
      </c>
      <c r="O77" s="78"/>
      <c r="P77" s="78"/>
      <c r="Q77" s="78"/>
      <c r="R77" s="78"/>
      <c r="S77" s="78"/>
      <c r="T77" s="78"/>
      <c r="U77" s="78"/>
      <c r="V77" s="78"/>
      <c r="W77" s="78"/>
    </row>
    <row r="78" spans="1:23" ht="12" customHeight="1" x14ac:dyDescent="0.25">
      <c r="A78" s="31" t="s">
        <v>1007</v>
      </c>
      <c r="B78" s="31" t="s">
        <v>630</v>
      </c>
      <c r="C78" s="31">
        <v>36</v>
      </c>
      <c r="D78" s="31">
        <v>71</v>
      </c>
      <c r="E78" s="31" t="s">
        <v>627</v>
      </c>
      <c r="F78" s="78" t="s">
        <v>591</v>
      </c>
      <c r="G78" s="78">
        <v>3646</v>
      </c>
      <c r="H78" s="78">
        <v>8254</v>
      </c>
      <c r="I78" s="116">
        <v>90.759</v>
      </c>
      <c r="J78" s="116">
        <v>245.60599999999999</v>
      </c>
      <c r="K78" s="31">
        <f t="shared" si="5"/>
        <v>336.36500000000001</v>
      </c>
      <c r="L78" s="52">
        <v>200</v>
      </c>
      <c r="M78" s="76">
        <f t="shared" si="6"/>
        <v>1.6818250000000001</v>
      </c>
      <c r="N78" s="31">
        <v>30</v>
      </c>
      <c r="O78" s="78"/>
      <c r="P78" s="78"/>
      <c r="Q78" s="78"/>
      <c r="R78" s="78"/>
      <c r="S78" s="78"/>
      <c r="T78" s="78"/>
      <c r="U78" s="78"/>
      <c r="V78" s="78"/>
      <c r="W78" s="78"/>
    </row>
    <row r="79" spans="1:23" ht="12" customHeight="1" x14ac:dyDescent="0.25">
      <c r="A79" s="31" t="s">
        <v>1008</v>
      </c>
      <c r="B79" s="31" t="s">
        <v>962</v>
      </c>
      <c r="C79" s="31">
        <v>71</v>
      </c>
      <c r="D79" s="31">
        <v>72</v>
      </c>
      <c r="E79" s="31" t="s">
        <v>627</v>
      </c>
      <c r="F79" s="78" t="s">
        <v>591</v>
      </c>
      <c r="G79" s="78">
        <v>3255</v>
      </c>
      <c r="H79" s="78">
        <v>6686</v>
      </c>
      <c r="I79" s="116">
        <v>90.38</v>
      </c>
      <c r="J79" s="116">
        <v>108.626</v>
      </c>
      <c r="K79" s="31">
        <f t="shared" si="5"/>
        <v>199.006</v>
      </c>
      <c r="L79" s="52">
        <v>58</v>
      </c>
      <c r="M79" s="76">
        <f t="shared" si="6"/>
        <v>3.4311379310344829</v>
      </c>
      <c r="N79" s="31">
        <v>21.8</v>
      </c>
      <c r="O79" s="78"/>
      <c r="P79" s="78"/>
      <c r="Q79" s="78"/>
      <c r="R79" s="78"/>
      <c r="S79" s="78"/>
      <c r="T79" s="78"/>
      <c r="U79" s="78"/>
      <c r="V79" s="78"/>
      <c r="W79" s="78"/>
    </row>
    <row r="80" spans="1:23" ht="12" customHeight="1" x14ac:dyDescent="0.25">
      <c r="A80" s="31" t="s">
        <v>1009</v>
      </c>
      <c r="B80" s="31" t="s">
        <v>962</v>
      </c>
      <c r="C80" s="31">
        <v>28</v>
      </c>
      <c r="D80" s="31">
        <v>70</v>
      </c>
      <c r="E80" s="31" t="s">
        <v>583</v>
      </c>
      <c r="F80" s="78" t="s">
        <v>584</v>
      </c>
      <c r="G80" s="78">
        <v>2212</v>
      </c>
      <c r="H80" s="78">
        <v>3657</v>
      </c>
      <c r="I80" s="116">
        <v>19.07</v>
      </c>
      <c r="J80" s="116">
        <v>36.963999999999999</v>
      </c>
      <c r="K80" s="31">
        <f t="shared" si="5"/>
        <v>56.033999999999999</v>
      </c>
      <c r="L80" s="52">
        <v>16</v>
      </c>
      <c r="M80" s="76">
        <f t="shared" si="6"/>
        <v>3.5021249999999999</v>
      </c>
      <c r="N80" s="31">
        <v>8</v>
      </c>
      <c r="O80" s="78"/>
      <c r="P80" s="78"/>
      <c r="Q80" s="78"/>
      <c r="R80" s="78"/>
      <c r="S80" s="78"/>
      <c r="T80" s="78"/>
      <c r="U80" s="78"/>
      <c r="V80" s="78"/>
      <c r="W80" s="78"/>
    </row>
    <row r="81" spans="1:23" ht="12.5" x14ac:dyDescent="0.25">
      <c r="A81" s="31" t="s">
        <v>1010</v>
      </c>
      <c r="B81" s="31" t="s">
        <v>65</v>
      </c>
      <c r="C81" s="31">
        <v>22</v>
      </c>
      <c r="D81" s="31">
        <v>43</v>
      </c>
      <c r="E81" s="31" t="s">
        <v>666</v>
      </c>
      <c r="F81" s="78" t="s">
        <v>591</v>
      </c>
      <c r="G81" s="78">
        <v>2521</v>
      </c>
      <c r="H81" s="78">
        <v>2430</v>
      </c>
      <c r="I81" s="116">
        <v>13.79</v>
      </c>
      <c r="J81" s="116">
        <v>4.62</v>
      </c>
      <c r="K81" s="31">
        <f t="shared" si="5"/>
        <v>18.41</v>
      </c>
      <c r="L81" s="52">
        <v>32</v>
      </c>
      <c r="M81" s="76">
        <f t="shared" si="6"/>
        <v>0.5753125</v>
      </c>
      <c r="N81" s="31">
        <v>6.1</v>
      </c>
      <c r="O81" s="78"/>
      <c r="P81" s="78"/>
      <c r="Q81" s="78"/>
      <c r="R81" s="78"/>
      <c r="S81" s="78"/>
      <c r="T81" s="78"/>
      <c r="U81" s="78"/>
      <c r="V81" s="78"/>
      <c r="W81" s="78"/>
    </row>
    <row r="82" spans="1:23" ht="12" customHeight="1" x14ac:dyDescent="0.25">
      <c r="A82" s="31" t="s">
        <v>1011</v>
      </c>
      <c r="B82" s="31" t="s">
        <v>1012</v>
      </c>
      <c r="C82" s="31">
        <v>24</v>
      </c>
      <c r="D82" s="31">
        <v>53</v>
      </c>
      <c r="E82" s="31" t="s">
        <v>602</v>
      </c>
      <c r="F82" s="78" t="s">
        <v>591</v>
      </c>
      <c r="G82" s="78">
        <v>3203</v>
      </c>
      <c r="H82" s="78">
        <v>8320</v>
      </c>
      <c r="I82" s="116">
        <v>60.13</v>
      </c>
      <c r="J82" s="116">
        <v>236.09</v>
      </c>
      <c r="K82" s="31">
        <f t="shared" si="5"/>
        <v>296.22000000000003</v>
      </c>
      <c r="L82" s="52">
        <v>60</v>
      </c>
      <c r="M82" s="76">
        <f t="shared" si="6"/>
        <v>4.9370000000000003</v>
      </c>
      <c r="N82" s="31">
        <v>26.7</v>
      </c>
      <c r="O82" s="78"/>
      <c r="P82" s="78"/>
      <c r="Q82" s="78"/>
      <c r="R82" s="78"/>
      <c r="S82" s="78"/>
      <c r="T82" s="78"/>
      <c r="U82" s="78"/>
      <c r="V82" s="78"/>
      <c r="W82" s="78"/>
    </row>
    <row r="83" spans="1:23" ht="12.5" x14ac:dyDescent="0.25">
      <c r="A83" s="31" t="s">
        <v>1013</v>
      </c>
      <c r="B83" s="31" t="s">
        <v>65</v>
      </c>
      <c r="C83" s="31">
        <v>42</v>
      </c>
      <c r="D83" s="31">
        <v>59</v>
      </c>
      <c r="E83" s="31" t="s">
        <v>627</v>
      </c>
      <c r="F83" s="78" t="s">
        <v>591</v>
      </c>
      <c r="G83" s="78">
        <v>3503</v>
      </c>
      <c r="H83" s="78">
        <v>10295</v>
      </c>
      <c r="I83" s="116">
        <v>105.26900000000001</v>
      </c>
      <c r="J83" s="116">
        <v>216.4</v>
      </c>
      <c r="K83" s="31">
        <f t="shared" si="5"/>
        <v>321.66899999999998</v>
      </c>
      <c r="L83" s="52">
        <v>200</v>
      </c>
      <c r="M83" s="76">
        <f t="shared" si="6"/>
        <v>1.6083449999999999</v>
      </c>
      <c r="N83" s="31">
        <v>36</v>
      </c>
      <c r="O83" s="78"/>
      <c r="P83" s="78"/>
      <c r="Q83" s="78"/>
      <c r="R83" s="78"/>
      <c r="S83" s="78"/>
      <c r="T83" s="78"/>
      <c r="U83" s="78"/>
      <c r="V83" s="78"/>
      <c r="W83" s="78"/>
    </row>
    <row r="84" spans="1:23" ht="12" customHeight="1" x14ac:dyDescent="0.25">
      <c r="A84" s="31" t="s">
        <v>1014</v>
      </c>
      <c r="B84" s="31" t="s">
        <v>78</v>
      </c>
      <c r="C84" s="31">
        <v>62</v>
      </c>
      <c r="D84" s="31">
        <v>62</v>
      </c>
      <c r="E84" s="31" t="s">
        <v>640</v>
      </c>
      <c r="F84" s="78" t="s">
        <v>591</v>
      </c>
      <c r="G84" s="78">
        <v>3612</v>
      </c>
      <c r="H84" s="78">
        <v>9970</v>
      </c>
      <c r="I84" s="116">
        <v>118.31100000000001</v>
      </c>
      <c r="J84" s="116">
        <v>175.191</v>
      </c>
      <c r="K84" s="31">
        <f t="shared" si="5"/>
        <v>293.50200000000001</v>
      </c>
      <c r="L84" s="52">
        <v>110</v>
      </c>
      <c r="M84" s="76">
        <f t="shared" si="6"/>
        <v>2.6682000000000001</v>
      </c>
      <c r="N84" s="31">
        <v>36</v>
      </c>
      <c r="O84" s="78"/>
      <c r="P84" s="78"/>
      <c r="Q84" s="78"/>
      <c r="R84" s="78"/>
      <c r="S84" s="78"/>
      <c r="T84" s="78"/>
      <c r="U84" s="78"/>
      <c r="V84" s="78"/>
      <c r="W84" s="78"/>
    </row>
    <row r="85" spans="1:23" ht="12" customHeight="1" x14ac:dyDescent="0.25">
      <c r="A85" s="31" t="s">
        <v>1015</v>
      </c>
      <c r="B85" s="31" t="s">
        <v>576</v>
      </c>
      <c r="C85" s="31">
        <v>10</v>
      </c>
      <c r="D85" s="31">
        <v>47</v>
      </c>
      <c r="E85" s="31" t="s">
        <v>677</v>
      </c>
      <c r="F85" s="78" t="s">
        <v>956</v>
      </c>
      <c r="G85" s="78">
        <v>2808</v>
      </c>
      <c r="H85" s="78">
        <v>8024</v>
      </c>
      <c r="I85" s="116">
        <v>45.71</v>
      </c>
      <c r="J85" s="116">
        <v>90.44</v>
      </c>
      <c r="K85" s="31">
        <f t="shared" si="5"/>
        <v>136.15</v>
      </c>
      <c r="L85" s="52">
        <v>20</v>
      </c>
      <c r="M85" s="76">
        <f t="shared" si="6"/>
        <v>6.8075000000000001</v>
      </c>
      <c r="N85" s="31">
        <v>22.53</v>
      </c>
      <c r="O85" s="78"/>
      <c r="P85" s="78"/>
      <c r="Q85" s="78"/>
      <c r="R85" s="78"/>
      <c r="S85" s="78"/>
      <c r="T85" s="78"/>
      <c r="U85" s="78"/>
      <c r="V85" s="78"/>
      <c r="W85" s="78"/>
    </row>
    <row r="86" spans="1:23" ht="12.5" x14ac:dyDescent="0.25">
      <c r="A86" s="31" t="s">
        <v>1016</v>
      </c>
      <c r="B86" s="31" t="s">
        <v>65</v>
      </c>
      <c r="C86" s="31">
        <v>81</v>
      </c>
      <c r="D86" s="31">
        <v>83</v>
      </c>
      <c r="E86" s="31" t="s">
        <v>753</v>
      </c>
      <c r="F86" s="78" t="s">
        <v>591</v>
      </c>
      <c r="G86" s="78">
        <v>2818</v>
      </c>
      <c r="H86" s="78">
        <v>3765</v>
      </c>
      <c r="I86" s="116">
        <v>31.52</v>
      </c>
      <c r="J86" s="116">
        <v>16.14</v>
      </c>
      <c r="K86" s="31">
        <f t="shared" si="5"/>
        <v>47.66</v>
      </c>
      <c r="L86" s="52">
        <v>60</v>
      </c>
      <c r="M86" s="76">
        <f t="shared" si="6"/>
        <v>0.79433333333333322</v>
      </c>
      <c r="N86" s="31">
        <v>10.6</v>
      </c>
      <c r="O86" s="78"/>
      <c r="P86" s="78"/>
      <c r="Q86" s="78"/>
      <c r="R86" s="78"/>
      <c r="S86" s="78"/>
      <c r="T86" s="78"/>
      <c r="U86" s="78"/>
      <c r="V86" s="78"/>
      <c r="W86" s="78"/>
    </row>
    <row r="87" spans="1:23" ht="12.5" x14ac:dyDescent="0.25">
      <c r="A87" s="31" t="s">
        <v>1017</v>
      </c>
      <c r="B87" s="31" t="s">
        <v>674</v>
      </c>
      <c r="C87" s="31">
        <v>15</v>
      </c>
      <c r="D87" s="31">
        <v>49</v>
      </c>
      <c r="E87" s="31" t="s">
        <v>583</v>
      </c>
      <c r="F87" s="78" t="s">
        <v>577</v>
      </c>
      <c r="G87" s="78">
        <v>3445</v>
      </c>
      <c r="H87" s="78">
        <v>8999</v>
      </c>
      <c r="I87" s="116">
        <v>95.346999999999994</v>
      </c>
      <c r="J87" s="116">
        <v>193</v>
      </c>
      <c r="K87" s="31">
        <f t="shared" si="5"/>
        <v>288.34699999999998</v>
      </c>
      <c r="L87" s="52">
        <v>100</v>
      </c>
      <c r="M87" s="76">
        <f t="shared" si="6"/>
        <v>2.88347</v>
      </c>
      <c r="N87" s="31">
        <v>31</v>
      </c>
      <c r="O87" s="78"/>
      <c r="P87" s="78"/>
      <c r="Q87" s="78"/>
      <c r="R87" s="78"/>
      <c r="S87" s="78"/>
      <c r="T87" s="78"/>
      <c r="U87" s="78"/>
      <c r="V87" s="78"/>
      <c r="W87" s="78"/>
    </row>
    <row r="88" spans="1:23" ht="12" customHeight="1" x14ac:dyDescent="0.25">
      <c r="A88" s="31" t="s">
        <v>1018</v>
      </c>
      <c r="B88" s="31" t="s">
        <v>121</v>
      </c>
      <c r="C88" s="31">
        <v>57</v>
      </c>
      <c r="D88" s="31">
        <v>60</v>
      </c>
      <c r="E88" s="31" t="s">
        <v>583</v>
      </c>
      <c r="F88" s="78" t="s">
        <v>577</v>
      </c>
      <c r="G88" s="78">
        <v>2956</v>
      </c>
      <c r="H88" s="78">
        <v>3307</v>
      </c>
      <c r="I88" s="116">
        <v>32.01</v>
      </c>
      <c r="J88" s="116">
        <v>17.768000000000001</v>
      </c>
      <c r="K88" s="31">
        <f t="shared" si="5"/>
        <v>49.777999999999999</v>
      </c>
      <c r="L88" s="52">
        <v>20</v>
      </c>
      <c r="M88" s="76">
        <f t="shared" si="6"/>
        <v>2.4889000000000001</v>
      </c>
      <c r="N88" s="31">
        <v>9.8000000000000007</v>
      </c>
      <c r="O88" s="78"/>
      <c r="P88" s="78"/>
      <c r="Q88" s="78"/>
      <c r="R88" s="78"/>
      <c r="S88" s="78"/>
      <c r="T88" s="78"/>
      <c r="U88" s="78"/>
      <c r="V88" s="78"/>
      <c r="W88" s="78"/>
    </row>
    <row r="89" spans="1:23" ht="12" customHeight="1" x14ac:dyDescent="0.25">
      <c r="A89" s="31" t="s">
        <v>1019</v>
      </c>
      <c r="B89" s="31" t="s">
        <v>121</v>
      </c>
      <c r="C89" s="31">
        <v>57</v>
      </c>
      <c r="D89" s="31">
        <v>64</v>
      </c>
      <c r="E89" s="31" t="s">
        <v>610</v>
      </c>
      <c r="F89" s="78" t="s">
        <v>611</v>
      </c>
      <c r="G89" s="78">
        <v>4359</v>
      </c>
      <c r="H89" s="78">
        <v>16251</v>
      </c>
      <c r="I89" s="116">
        <v>238.74</v>
      </c>
      <c r="J89" s="116">
        <v>513.86400000000003</v>
      </c>
      <c r="K89" s="31">
        <f t="shared" si="5"/>
        <v>752.60400000000004</v>
      </c>
      <c r="L89" s="52">
        <v>165</v>
      </c>
      <c r="M89" s="76">
        <f t="shared" si="6"/>
        <v>4.5612363636363638</v>
      </c>
      <c r="N89" s="31">
        <v>70.8</v>
      </c>
      <c r="O89" s="78"/>
      <c r="P89" s="78"/>
      <c r="Q89" s="78"/>
      <c r="R89" s="78"/>
      <c r="S89" s="78"/>
      <c r="T89" s="78"/>
      <c r="U89" s="78"/>
      <c r="V89" s="78"/>
      <c r="W89" s="78"/>
    </row>
    <row r="90" spans="1:23" ht="12" customHeight="1" x14ac:dyDescent="0.25">
      <c r="A90" s="31" t="s">
        <v>1020</v>
      </c>
      <c r="B90" s="31" t="s">
        <v>121</v>
      </c>
      <c r="C90" s="31">
        <v>68</v>
      </c>
      <c r="D90" s="31">
        <v>73</v>
      </c>
      <c r="E90" s="31" t="s">
        <v>646</v>
      </c>
      <c r="F90" s="78" t="s">
        <v>584</v>
      </c>
      <c r="G90" s="78">
        <v>2991</v>
      </c>
      <c r="H90" s="78">
        <v>13729</v>
      </c>
      <c r="I90" s="116">
        <v>128.012</v>
      </c>
      <c r="J90" s="116">
        <v>166.79</v>
      </c>
      <c r="K90" s="31">
        <f t="shared" si="5"/>
        <v>294.80200000000002</v>
      </c>
      <c r="L90" s="52">
        <v>80</v>
      </c>
      <c r="M90" s="76">
        <f t="shared" si="6"/>
        <v>3.6850250000000004</v>
      </c>
      <c r="N90" s="31">
        <v>41</v>
      </c>
      <c r="O90" s="78"/>
      <c r="P90" s="78"/>
      <c r="Q90" s="78"/>
      <c r="R90" s="78"/>
      <c r="S90" s="78"/>
      <c r="T90" s="78"/>
      <c r="U90" s="78"/>
      <c r="V90" s="78"/>
      <c r="W90" s="78"/>
    </row>
    <row r="91" spans="1:23" ht="12" customHeight="1" x14ac:dyDescent="0.25">
      <c r="A91" s="31" t="s">
        <v>1021</v>
      </c>
      <c r="B91" s="31" t="s">
        <v>576</v>
      </c>
      <c r="C91" s="31">
        <v>16</v>
      </c>
      <c r="D91" s="31">
        <v>19</v>
      </c>
      <c r="E91" s="31" t="s">
        <v>602</v>
      </c>
      <c r="F91" s="78" t="s">
        <v>591</v>
      </c>
      <c r="G91" s="78">
        <v>2880</v>
      </c>
      <c r="H91" s="78">
        <v>4060</v>
      </c>
      <c r="I91" s="116">
        <v>21.39</v>
      </c>
      <c r="J91" s="116">
        <v>45.427</v>
      </c>
      <c r="K91" s="31">
        <f t="shared" si="5"/>
        <v>66.817000000000007</v>
      </c>
      <c r="L91" s="52">
        <v>10</v>
      </c>
      <c r="M91" s="76">
        <f t="shared" si="6"/>
        <v>6.6817000000000011</v>
      </c>
      <c r="N91" s="31">
        <v>11.69</v>
      </c>
      <c r="O91" s="78"/>
      <c r="P91" s="78"/>
      <c r="Q91" s="78"/>
      <c r="R91" s="78"/>
      <c r="S91" s="78"/>
      <c r="T91" s="78"/>
      <c r="U91" s="78"/>
      <c r="V91" s="78"/>
      <c r="W91" s="78"/>
    </row>
    <row r="92" spans="1:23" ht="12" customHeight="1" x14ac:dyDescent="0.25">
      <c r="A92" s="31" t="s">
        <v>1022</v>
      </c>
      <c r="B92" s="31" t="s">
        <v>576</v>
      </c>
      <c r="C92" s="31">
        <v>81</v>
      </c>
      <c r="D92" s="31">
        <v>47</v>
      </c>
      <c r="E92" s="31" t="s">
        <v>719</v>
      </c>
      <c r="F92" s="78" t="s">
        <v>577</v>
      </c>
      <c r="G92" s="78">
        <v>4</v>
      </c>
      <c r="H92" s="78">
        <v>23734</v>
      </c>
      <c r="I92" s="116">
        <v>4.3600000000000003</v>
      </c>
      <c r="J92" s="116">
        <v>0.81799999999999995</v>
      </c>
      <c r="K92" s="31">
        <f t="shared" si="5"/>
        <v>5.1779999999999999</v>
      </c>
      <c r="L92" s="52">
        <v>15</v>
      </c>
      <c r="M92" s="76">
        <f t="shared" si="6"/>
        <v>0.34520000000000001</v>
      </c>
      <c r="N92" s="31">
        <v>0.09</v>
      </c>
      <c r="O92" s="78"/>
      <c r="P92" s="78"/>
      <c r="Q92" s="78"/>
      <c r="R92" s="78"/>
      <c r="S92" s="78"/>
      <c r="T92" s="78"/>
      <c r="U92" s="78"/>
      <c r="V92" s="78"/>
      <c r="W92" s="78"/>
    </row>
    <row r="93" spans="1:23" ht="12" customHeight="1" x14ac:dyDescent="0.25">
      <c r="A93" s="31" t="s">
        <v>1023</v>
      </c>
      <c r="B93" s="31" t="s">
        <v>962</v>
      </c>
      <c r="C93" s="31">
        <v>46</v>
      </c>
      <c r="D93" s="31">
        <v>67</v>
      </c>
      <c r="E93" s="31" t="s">
        <v>683</v>
      </c>
      <c r="F93" s="78" t="s">
        <v>584</v>
      </c>
      <c r="G93" s="78">
        <v>2435</v>
      </c>
      <c r="H93" s="78">
        <v>6494</v>
      </c>
      <c r="I93" s="116">
        <v>42.4</v>
      </c>
      <c r="J93" s="116">
        <v>116.89100000000001</v>
      </c>
      <c r="K93" s="31">
        <f t="shared" si="5"/>
        <v>159.291</v>
      </c>
      <c r="L93" s="52">
        <v>30</v>
      </c>
      <c r="M93" s="76">
        <f t="shared" si="6"/>
        <v>5.3097000000000003</v>
      </c>
      <c r="N93" s="31">
        <v>15.8</v>
      </c>
      <c r="O93" s="78"/>
      <c r="P93" s="78"/>
      <c r="Q93" s="62" t="s">
        <v>922</v>
      </c>
      <c r="R93" s="78"/>
      <c r="S93" s="78"/>
      <c r="T93" s="78"/>
      <c r="U93" s="78"/>
      <c r="V93" s="78"/>
      <c r="W93" s="78"/>
    </row>
    <row r="94" spans="1:23" ht="12" customHeight="1" x14ac:dyDescent="0.25">
      <c r="A94" s="31" t="s">
        <v>1024</v>
      </c>
      <c r="B94" s="31" t="s">
        <v>576</v>
      </c>
      <c r="C94" s="31">
        <v>49</v>
      </c>
      <c r="D94" s="31">
        <v>20</v>
      </c>
      <c r="E94" s="31" t="s">
        <v>627</v>
      </c>
      <c r="F94" s="78" t="s">
        <v>584</v>
      </c>
      <c r="G94" s="78">
        <v>6</v>
      </c>
      <c r="H94" s="78">
        <v>12628</v>
      </c>
      <c r="I94" s="116">
        <v>1.81</v>
      </c>
      <c r="J94" s="116">
        <v>7.6689999999999996</v>
      </c>
      <c r="K94" s="31">
        <f t="shared" ref="K94:K125" si="7">SUM(I94:J94)</f>
        <v>9.4789999999999992</v>
      </c>
      <c r="L94" s="52">
        <v>22</v>
      </c>
      <c r="M94" s="76">
        <f t="shared" si="6"/>
        <v>0.43086363636363634</v>
      </c>
      <c r="N94" s="31">
        <v>7.4999999999999997E-2</v>
      </c>
      <c r="O94" s="78"/>
      <c r="P94" s="78"/>
      <c r="Q94" s="78"/>
      <c r="R94" s="78"/>
      <c r="S94" s="78"/>
      <c r="T94" s="78"/>
      <c r="U94" s="78"/>
      <c r="V94" s="78"/>
      <c r="W94" s="78"/>
    </row>
    <row r="95" spans="1:23" ht="12" customHeight="1" x14ac:dyDescent="0.25">
      <c r="A95" s="31" t="s">
        <v>1025</v>
      </c>
      <c r="B95" s="31" t="s">
        <v>78</v>
      </c>
      <c r="C95" s="31">
        <v>27</v>
      </c>
      <c r="D95" s="31">
        <v>57</v>
      </c>
      <c r="E95" s="31" t="s">
        <v>627</v>
      </c>
      <c r="F95" s="78" t="s">
        <v>591</v>
      </c>
      <c r="G95" s="78">
        <v>2206</v>
      </c>
      <c r="H95" s="78">
        <v>9298</v>
      </c>
      <c r="I95" s="116">
        <v>57.74</v>
      </c>
      <c r="J95" s="116">
        <v>11.31</v>
      </c>
      <c r="K95" s="31">
        <f t="shared" si="7"/>
        <v>69.05</v>
      </c>
      <c r="L95" s="52">
        <v>32</v>
      </c>
      <c r="M95" s="76">
        <f t="shared" si="6"/>
        <v>2.1578124999999999</v>
      </c>
      <c r="N95" s="31">
        <v>20.5</v>
      </c>
      <c r="O95" s="78"/>
      <c r="P95" s="78"/>
      <c r="Q95" s="78"/>
      <c r="R95" s="78"/>
      <c r="S95" s="78"/>
      <c r="T95" s="78"/>
      <c r="U95" s="78"/>
      <c r="V95" s="78"/>
      <c r="W95" s="78"/>
    </row>
    <row r="96" spans="1:23" ht="12" customHeight="1" x14ac:dyDescent="0.25">
      <c r="A96" s="31" t="s">
        <v>1026</v>
      </c>
      <c r="B96" s="31" t="s">
        <v>630</v>
      </c>
      <c r="C96" s="31">
        <v>89</v>
      </c>
      <c r="D96" s="31">
        <v>88</v>
      </c>
      <c r="E96" s="31" t="s">
        <v>583</v>
      </c>
      <c r="F96" s="78" t="s">
        <v>611</v>
      </c>
      <c r="G96" s="78">
        <v>3603</v>
      </c>
      <c r="H96" s="78">
        <v>13535</v>
      </c>
      <c r="I96" s="116">
        <v>200.821</v>
      </c>
      <c r="J96" s="116">
        <v>390.97300000000001</v>
      </c>
      <c r="K96" s="31">
        <f t="shared" si="7"/>
        <v>591.79399999999998</v>
      </c>
      <c r="L96" s="52">
        <v>260</v>
      </c>
      <c r="M96" s="76">
        <f t="shared" si="6"/>
        <v>2.2761307692307691</v>
      </c>
      <c r="N96" s="31">
        <v>48.77</v>
      </c>
      <c r="O96" s="78"/>
      <c r="P96" s="78"/>
      <c r="Q96" s="78"/>
      <c r="R96" s="78"/>
      <c r="S96" s="78"/>
      <c r="T96" s="78"/>
      <c r="U96" s="78"/>
      <c r="V96" s="78"/>
      <c r="W96" s="78"/>
    </row>
    <row r="97" spans="1:23" ht="12" customHeight="1" x14ac:dyDescent="0.25">
      <c r="A97" s="31" t="s">
        <v>1027</v>
      </c>
      <c r="B97" s="31" t="s">
        <v>96</v>
      </c>
      <c r="C97" s="31">
        <v>47</v>
      </c>
      <c r="D97" s="31">
        <v>71</v>
      </c>
      <c r="E97" s="31" t="s">
        <v>749</v>
      </c>
      <c r="F97" s="78" t="s">
        <v>591</v>
      </c>
      <c r="G97" s="78">
        <v>3535</v>
      </c>
      <c r="H97" s="78">
        <v>7262</v>
      </c>
      <c r="I97" s="116">
        <v>77.22</v>
      </c>
      <c r="J97" s="116">
        <v>100.01600000000001</v>
      </c>
      <c r="K97" s="31">
        <f t="shared" si="7"/>
        <v>177.23599999999999</v>
      </c>
      <c r="L97" s="52">
        <v>100</v>
      </c>
      <c r="M97" s="76">
        <f t="shared" si="6"/>
        <v>1.7723599999999999</v>
      </c>
      <c r="N97" s="31">
        <v>25.7</v>
      </c>
      <c r="O97" s="78"/>
      <c r="P97" s="78"/>
      <c r="Q97" s="78"/>
      <c r="R97" s="78"/>
      <c r="S97" s="78"/>
      <c r="T97" s="78"/>
      <c r="U97" s="78"/>
      <c r="V97" s="78"/>
      <c r="W97" s="78"/>
    </row>
    <row r="98" spans="1:23" ht="12.5" x14ac:dyDescent="0.25">
      <c r="A98" s="31" t="s">
        <v>1028</v>
      </c>
      <c r="B98" s="31" t="s">
        <v>65</v>
      </c>
      <c r="C98" s="31">
        <v>66</v>
      </c>
      <c r="D98" s="31">
        <v>37</v>
      </c>
      <c r="E98" s="31" t="s">
        <v>627</v>
      </c>
      <c r="F98" s="78" t="s">
        <v>956</v>
      </c>
      <c r="G98" s="78">
        <v>2823</v>
      </c>
      <c r="H98" s="78">
        <v>4668</v>
      </c>
      <c r="I98" s="116">
        <v>35.606000000000002</v>
      </c>
      <c r="J98" s="116">
        <v>32.268999999999998</v>
      </c>
      <c r="K98" s="31">
        <f t="shared" si="7"/>
        <v>67.875</v>
      </c>
      <c r="L98" s="52">
        <v>20</v>
      </c>
      <c r="M98" s="76">
        <f t="shared" si="6"/>
        <v>3.3937499999999998</v>
      </c>
      <c r="N98" s="31">
        <v>13.1</v>
      </c>
      <c r="O98" s="78"/>
      <c r="P98" s="78"/>
      <c r="Q98" s="78"/>
      <c r="R98" s="78"/>
      <c r="S98" s="78"/>
      <c r="T98" s="78"/>
      <c r="U98" s="78"/>
      <c r="V98" s="78"/>
      <c r="W98" s="78"/>
    </row>
    <row r="99" spans="1:23" ht="12" customHeight="1" x14ac:dyDescent="0.25">
      <c r="A99" s="31" t="s">
        <v>1029</v>
      </c>
      <c r="B99" s="31" t="s">
        <v>75</v>
      </c>
      <c r="C99" s="31">
        <v>20</v>
      </c>
      <c r="D99" s="31">
        <v>47</v>
      </c>
      <c r="E99" s="31" t="s">
        <v>583</v>
      </c>
      <c r="F99" s="78" t="s">
        <v>577</v>
      </c>
      <c r="G99" s="78">
        <v>3280</v>
      </c>
      <c r="H99" s="78">
        <v>3720</v>
      </c>
      <c r="I99" s="116">
        <v>37.49</v>
      </c>
      <c r="J99" s="116">
        <v>39.987000000000002</v>
      </c>
      <c r="K99" s="31">
        <f t="shared" si="7"/>
        <v>77.477000000000004</v>
      </c>
      <c r="L99" s="52">
        <v>35</v>
      </c>
      <c r="M99" s="76">
        <f t="shared" si="6"/>
        <v>2.2136285714285715</v>
      </c>
      <c r="N99" s="31">
        <v>12.2</v>
      </c>
      <c r="O99" s="78"/>
      <c r="P99" s="78"/>
      <c r="Q99" s="78"/>
      <c r="R99" s="78"/>
      <c r="S99" s="78"/>
      <c r="T99" s="78"/>
      <c r="U99" s="78"/>
      <c r="V99" s="78"/>
      <c r="W99" s="78"/>
    </row>
    <row r="100" spans="1:23" ht="12" customHeight="1" x14ac:dyDescent="0.25">
      <c r="A100" s="31" t="s">
        <v>1030</v>
      </c>
      <c r="B100" s="31" t="s">
        <v>576</v>
      </c>
      <c r="C100" s="31">
        <v>48</v>
      </c>
      <c r="D100" s="31">
        <v>68</v>
      </c>
      <c r="E100" s="31" t="s">
        <v>643</v>
      </c>
      <c r="F100" s="78" t="s">
        <v>591</v>
      </c>
      <c r="G100" s="78">
        <v>3111</v>
      </c>
      <c r="H100" s="78">
        <v>10540</v>
      </c>
      <c r="I100" s="116">
        <v>94.834999999999994</v>
      </c>
      <c r="J100" s="116">
        <v>62.271999999999998</v>
      </c>
      <c r="K100" s="31">
        <f t="shared" si="7"/>
        <v>157.107</v>
      </c>
      <c r="L100" s="52">
        <v>80</v>
      </c>
      <c r="M100" s="76">
        <f t="shared" si="6"/>
        <v>1.9638374999999999</v>
      </c>
      <c r="N100" s="31">
        <v>32.700000000000003</v>
      </c>
      <c r="O100" s="78"/>
      <c r="P100" s="78"/>
      <c r="Q100" s="78"/>
      <c r="R100" s="78"/>
      <c r="S100" s="78"/>
      <c r="T100" s="78"/>
      <c r="U100" s="78"/>
      <c r="V100" s="78"/>
      <c r="W100" s="78"/>
    </row>
    <row r="101" spans="1:23" ht="12" customHeight="1" x14ac:dyDescent="0.25">
      <c r="A101" s="31" t="s">
        <v>1031</v>
      </c>
      <c r="B101" s="31" t="s">
        <v>78</v>
      </c>
      <c r="C101" s="31">
        <v>7</v>
      </c>
      <c r="D101" s="31">
        <v>41</v>
      </c>
      <c r="E101" s="31" t="s">
        <v>627</v>
      </c>
      <c r="F101" s="78" t="s">
        <v>591</v>
      </c>
      <c r="G101" s="78">
        <v>3074</v>
      </c>
      <c r="H101" s="78">
        <v>6729</v>
      </c>
      <c r="I101" s="116">
        <v>67.061000000000007</v>
      </c>
      <c r="J101" s="116">
        <v>69.272000000000006</v>
      </c>
      <c r="K101" s="31">
        <f t="shared" si="7"/>
        <v>136.33300000000003</v>
      </c>
      <c r="L101" s="52">
        <v>40</v>
      </c>
      <c r="M101" s="76">
        <f t="shared" si="6"/>
        <v>3.4083250000000005</v>
      </c>
      <c r="N101" s="31">
        <v>20.7</v>
      </c>
      <c r="O101" s="78"/>
      <c r="P101" s="78"/>
      <c r="Q101" s="78" t="s">
        <v>928</v>
      </c>
      <c r="R101" s="78"/>
      <c r="S101" s="78"/>
      <c r="T101" s="78"/>
      <c r="U101" s="78"/>
      <c r="V101" s="78"/>
      <c r="W101" s="78"/>
    </row>
    <row r="102" spans="1:23" ht="12" customHeight="1" x14ac:dyDescent="0.25">
      <c r="A102" s="31" t="s">
        <v>1032</v>
      </c>
      <c r="B102" s="31" t="s">
        <v>96</v>
      </c>
      <c r="C102" s="31">
        <v>49</v>
      </c>
      <c r="D102" s="31">
        <v>63</v>
      </c>
      <c r="E102" s="31" t="s">
        <v>643</v>
      </c>
      <c r="F102" s="78" t="s">
        <v>708</v>
      </c>
      <c r="G102" s="78">
        <v>3555</v>
      </c>
      <c r="H102" s="78">
        <v>6752</v>
      </c>
      <c r="I102" s="116">
        <v>104.386</v>
      </c>
      <c r="J102" s="116">
        <v>311.29899999999998</v>
      </c>
      <c r="K102" s="31">
        <f t="shared" si="7"/>
        <v>415.68499999999995</v>
      </c>
      <c r="L102" s="52">
        <v>155</v>
      </c>
      <c r="M102" s="76">
        <f t="shared" si="6"/>
        <v>2.681838709677419</v>
      </c>
      <c r="N102" s="31">
        <v>24</v>
      </c>
      <c r="O102" s="78"/>
      <c r="P102" s="78"/>
      <c r="Q102" s="78"/>
      <c r="R102" s="78"/>
      <c r="S102" s="78"/>
      <c r="T102" s="78"/>
      <c r="U102" s="78"/>
      <c r="V102" s="78"/>
      <c r="W102" s="78"/>
    </row>
    <row r="103" spans="1:23" ht="12" customHeight="1" x14ac:dyDescent="0.25">
      <c r="A103" s="31" t="s">
        <v>1033</v>
      </c>
      <c r="B103" s="31" t="s">
        <v>1034</v>
      </c>
      <c r="C103" s="31">
        <v>72</v>
      </c>
      <c r="D103" s="31">
        <v>54</v>
      </c>
      <c r="E103" s="31" t="s">
        <v>602</v>
      </c>
      <c r="F103" s="78" t="s">
        <v>603</v>
      </c>
      <c r="G103" s="78">
        <v>2476</v>
      </c>
      <c r="H103" s="78">
        <v>6489</v>
      </c>
      <c r="I103" s="116">
        <v>39.119999999999997</v>
      </c>
      <c r="J103" s="116">
        <v>15.683</v>
      </c>
      <c r="K103" s="31">
        <f t="shared" si="7"/>
        <v>54.802999999999997</v>
      </c>
      <c r="L103" s="52">
        <v>20</v>
      </c>
      <c r="M103" s="76">
        <f t="shared" si="6"/>
        <v>2.7401499999999999</v>
      </c>
      <c r="N103" s="31">
        <v>16.07</v>
      </c>
      <c r="O103" s="78"/>
      <c r="P103" s="78"/>
      <c r="Q103" s="62" t="s">
        <v>1035</v>
      </c>
      <c r="R103" s="78"/>
      <c r="S103" s="78"/>
      <c r="T103" s="78"/>
      <c r="U103" s="78"/>
      <c r="V103" s="78"/>
      <c r="W103" s="78"/>
    </row>
    <row r="104" spans="1:23" ht="12" customHeight="1" x14ac:dyDescent="0.25">
      <c r="A104" s="31" t="s">
        <v>1036</v>
      </c>
      <c r="B104" s="31" t="s">
        <v>576</v>
      </c>
      <c r="C104" s="31">
        <v>40</v>
      </c>
      <c r="D104" s="31">
        <v>58</v>
      </c>
      <c r="E104" s="31" t="s">
        <v>749</v>
      </c>
      <c r="F104" s="78" t="s">
        <v>591</v>
      </c>
      <c r="G104" s="78">
        <v>3270</v>
      </c>
      <c r="H104" s="78">
        <v>10650</v>
      </c>
      <c r="I104" s="116">
        <v>103.068</v>
      </c>
      <c r="J104" s="116">
        <v>171.40100000000001</v>
      </c>
      <c r="K104" s="31">
        <f t="shared" si="7"/>
        <v>274.46899999999999</v>
      </c>
      <c r="L104" s="52">
        <v>82</v>
      </c>
      <c r="M104" s="76">
        <f t="shared" si="6"/>
        <v>3.3471829268292681</v>
      </c>
      <c r="N104" s="31">
        <v>34.799999999999997</v>
      </c>
      <c r="O104" s="78"/>
      <c r="P104" s="78"/>
      <c r="Q104" s="78"/>
      <c r="R104" s="78"/>
      <c r="S104" s="78"/>
      <c r="T104" s="78"/>
      <c r="U104" s="78"/>
      <c r="V104" s="78"/>
      <c r="W104" s="78"/>
    </row>
    <row r="105" spans="1:23" ht="12" customHeight="1" x14ac:dyDescent="0.25">
      <c r="A105" s="31" t="s">
        <v>1037</v>
      </c>
      <c r="B105" s="31" t="s">
        <v>121</v>
      </c>
      <c r="C105" s="31">
        <v>91</v>
      </c>
      <c r="D105" s="31">
        <v>88</v>
      </c>
      <c r="E105" s="31" t="s">
        <v>753</v>
      </c>
      <c r="F105" s="78" t="s">
        <v>584</v>
      </c>
      <c r="G105" s="78">
        <v>2503</v>
      </c>
      <c r="H105" s="78">
        <v>4848</v>
      </c>
      <c r="I105" s="116">
        <v>93.617000000000004</v>
      </c>
      <c r="J105" s="116">
        <v>35.536999999999999</v>
      </c>
      <c r="K105" s="31">
        <f t="shared" si="7"/>
        <v>129.154</v>
      </c>
      <c r="L105" s="52">
        <v>25</v>
      </c>
      <c r="M105" s="76">
        <f t="shared" si="6"/>
        <v>5.1661599999999996</v>
      </c>
      <c r="N105" s="31">
        <v>12</v>
      </c>
      <c r="O105" s="78" t="s">
        <v>1038</v>
      </c>
      <c r="P105" s="78"/>
      <c r="Q105" s="78"/>
      <c r="R105" s="78"/>
      <c r="S105" s="78"/>
      <c r="T105" s="78"/>
      <c r="U105" s="78"/>
      <c r="V105" s="78"/>
      <c r="W105" s="78"/>
    </row>
    <row r="106" spans="1:23" ht="12" customHeight="1" x14ac:dyDescent="0.25">
      <c r="A106" s="31" t="s">
        <v>1039</v>
      </c>
      <c r="B106" s="31" t="s">
        <v>962</v>
      </c>
      <c r="C106" s="31">
        <v>83</v>
      </c>
      <c r="D106" s="31">
        <v>68</v>
      </c>
      <c r="E106" s="31" t="s">
        <v>646</v>
      </c>
      <c r="F106" s="78" t="s">
        <v>1040</v>
      </c>
      <c r="G106" s="35">
        <v>819</v>
      </c>
      <c r="H106" s="78">
        <v>2520</v>
      </c>
      <c r="I106" s="116">
        <v>15.54</v>
      </c>
      <c r="J106" s="116">
        <v>44.68</v>
      </c>
      <c r="K106" s="31">
        <f t="shared" si="7"/>
        <v>60.22</v>
      </c>
      <c r="L106" s="52">
        <v>45</v>
      </c>
      <c r="M106" s="76">
        <f t="shared" si="6"/>
        <v>1.3382222222222222</v>
      </c>
      <c r="N106" s="31">
        <v>2</v>
      </c>
      <c r="O106" s="78"/>
      <c r="P106" s="78"/>
      <c r="Q106" s="78"/>
      <c r="R106" s="78"/>
      <c r="S106" s="78"/>
      <c r="T106" s="78"/>
      <c r="U106" s="78"/>
      <c r="V106" s="78"/>
      <c r="W106" s="78"/>
    </row>
    <row r="107" spans="1:23" ht="12" customHeight="1" x14ac:dyDescent="0.25">
      <c r="A107" s="31" t="s">
        <v>1041</v>
      </c>
      <c r="B107" s="31" t="s">
        <v>576</v>
      </c>
      <c r="C107" s="31">
        <v>61</v>
      </c>
      <c r="D107" s="31">
        <v>47</v>
      </c>
      <c r="E107" s="31" t="s">
        <v>598</v>
      </c>
      <c r="F107" s="78" t="s">
        <v>577</v>
      </c>
      <c r="G107" s="78"/>
      <c r="H107" s="78"/>
      <c r="I107" s="116">
        <v>1.48</v>
      </c>
      <c r="J107" s="116">
        <v>0.49</v>
      </c>
      <c r="K107" s="31">
        <f t="shared" si="7"/>
        <v>1.97</v>
      </c>
      <c r="L107" s="52">
        <v>10</v>
      </c>
      <c r="M107" s="76">
        <f t="shared" si="6"/>
        <v>0.19700000000000001</v>
      </c>
      <c r="N107" s="31">
        <v>0.51</v>
      </c>
      <c r="O107" s="78"/>
      <c r="P107" s="78"/>
      <c r="Q107" s="78" t="s">
        <v>1042</v>
      </c>
      <c r="R107" s="78"/>
      <c r="S107" s="78"/>
      <c r="T107" s="78"/>
      <c r="U107" s="78"/>
      <c r="V107" s="78"/>
      <c r="W107" s="78"/>
    </row>
    <row r="108" spans="1:23" ht="12" customHeight="1" x14ac:dyDescent="0.25">
      <c r="A108" s="31" t="s">
        <v>1043</v>
      </c>
      <c r="B108" s="31" t="s">
        <v>78</v>
      </c>
      <c r="C108" s="31">
        <v>66</v>
      </c>
      <c r="D108" s="31">
        <v>75</v>
      </c>
      <c r="E108" s="31" t="s">
        <v>753</v>
      </c>
      <c r="F108" s="78" t="s">
        <v>591</v>
      </c>
      <c r="G108" s="78">
        <v>3663</v>
      </c>
      <c r="H108" s="78">
        <v>15197</v>
      </c>
      <c r="I108" s="116">
        <v>176.59</v>
      </c>
      <c r="J108" s="116">
        <v>182.53</v>
      </c>
      <c r="K108" s="31">
        <f t="shared" si="7"/>
        <v>359.12</v>
      </c>
      <c r="L108" s="52">
        <v>40</v>
      </c>
      <c r="M108" s="76">
        <f t="shared" si="6"/>
        <v>8.9779999999999998</v>
      </c>
      <c r="N108" s="31">
        <v>55.7</v>
      </c>
      <c r="O108" s="78"/>
      <c r="P108" s="78"/>
      <c r="Q108" s="78"/>
      <c r="R108" s="78"/>
      <c r="S108" s="78"/>
      <c r="T108" s="78"/>
      <c r="U108" s="78"/>
      <c r="V108" s="78"/>
      <c r="W108" s="78"/>
    </row>
    <row r="109" spans="1:23" ht="12" customHeight="1" x14ac:dyDescent="0.25">
      <c r="A109" s="31" t="s">
        <v>1044</v>
      </c>
      <c r="B109" s="31" t="s">
        <v>576</v>
      </c>
      <c r="C109" s="31">
        <v>94</v>
      </c>
      <c r="D109" s="31">
        <v>72</v>
      </c>
      <c r="E109" s="31" t="s">
        <v>577</v>
      </c>
      <c r="F109" s="78" t="s">
        <v>577</v>
      </c>
      <c r="G109" s="78">
        <v>847</v>
      </c>
      <c r="H109" s="78">
        <v>4162</v>
      </c>
      <c r="I109" s="116">
        <v>20.81</v>
      </c>
      <c r="J109" s="116">
        <v>13.894</v>
      </c>
      <c r="K109" s="31">
        <f t="shared" si="7"/>
        <v>34.704000000000001</v>
      </c>
      <c r="L109" s="52">
        <v>4</v>
      </c>
      <c r="M109" s="76">
        <f t="shared" si="6"/>
        <v>8.6760000000000002</v>
      </c>
      <c r="N109" s="31">
        <v>3.5</v>
      </c>
      <c r="O109" s="78"/>
      <c r="P109" s="78"/>
      <c r="Q109" s="78"/>
      <c r="R109" s="78"/>
      <c r="S109" s="78"/>
      <c r="T109" s="78"/>
      <c r="U109" s="78"/>
      <c r="V109" s="78"/>
      <c r="W109" s="78"/>
    </row>
    <row r="110" spans="1:23" ht="12" customHeight="1" x14ac:dyDescent="0.25">
      <c r="A110" s="31" t="s">
        <v>1045</v>
      </c>
      <c r="B110" s="31" t="s">
        <v>576</v>
      </c>
      <c r="C110" s="31">
        <v>95</v>
      </c>
      <c r="D110" s="31">
        <v>93</v>
      </c>
      <c r="E110" s="31" t="s">
        <v>590</v>
      </c>
      <c r="F110" s="78" t="s">
        <v>939</v>
      </c>
      <c r="G110" s="78">
        <v>700</v>
      </c>
      <c r="H110" s="84">
        <v>6406</v>
      </c>
      <c r="I110" s="116">
        <v>138.79</v>
      </c>
      <c r="J110" s="116">
        <v>275.41399999999999</v>
      </c>
      <c r="K110" s="31">
        <f t="shared" si="7"/>
        <v>414.20399999999995</v>
      </c>
      <c r="L110" s="52">
        <v>15</v>
      </c>
      <c r="M110" s="76">
        <f t="shared" si="6"/>
        <v>27.613599999999998</v>
      </c>
      <c r="N110" s="37">
        <v>4.4000000000000004</v>
      </c>
      <c r="O110" s="12" t="s">
        <v>1046</v>
      </c>
      <c r="P110" s="78"/>
      <c r="Q110" s="78" t="s">
        <v>1047</v>
      </c>
      <c r="R110" s="78"/>
      <c r="S110" s="84"/>
      <c r="T110" s="84"/>
      <c r="U110" s="84"/>
      <c r="V110" s="84"/>
      <c r="W110" s="84"/>
    </row>
    <row r="111" spans="1:23" ht="12" customHeight="1" x14ac:dyDescent="0.25">
      <c r="A111" s="31" t="s">
        <v>1048</v>
      </c>
      <c r="B111" s="31" t="s">
        <v>121</v>
      </c>
      <c r="C111" s="31">
        <v>6</v>
      </c>
      <c r="D111" s="31">
        <v>42</v>
      </c>
      <c r="E111" s="31" t="s">
        <v>643</v>
      </c>
      <c r="F111" s="78" t="s">
        <v>591</v>
      </c>
      <c r="G111" s="78">
        <v>3169</v>
      </c>
      <c r="H111" s="78">
        <v>12725</v>
      </c>
      <c r="I111" s="116">
        <v>131.77199999999999</v>
      </c>
      <c r="J111" s="116">
        <v>187.941</v>
      </c>
      <c r="K111" s="31">
        <f t="shared" si="7"/>
        <v>319.71299999999997</v>
      </c>
      <c r="L111" s="52">
        <v>150</v>
      </c>
      <c r="M111" s="76">
        <f t="shared" si="6"/>
        <v>2.1314199999999999</v>
      </c>
      <c r="N111" s="31">
        <v>40.299999999999997</v>
      </c>
      <c r="O111" s="78"/>
      <c r="P111" s="78"/>
      <c r="Q111" s="78"/>
      <c r="R111" s="78"/>
      <c r="S111" s="78"/>
      <c r="T111" s="78"/>
      <c r="U111" s="78"/>
      <c r="V111" s="78"/>
      <c r="W111" s="78"/>
    </row>
    <row r="112" spans="1:23" ht="12" customHeight="1" x14ac:dyDescent="0.25">
      <c r="A112" s="31" t="s">
        <v>1049</v>
      </c>
      <c r="B112" s="31" t="s">
        <v>576</v>
      </c>
      <c r="C112" s="31">
        <v>73</v>
      </c>
      <c r="D112" s="31">
        <v>32</v>
      </c>
      <c r="E112" s="31" t="s">
        <v>602</v>
      </c>
      <c r="F112" s="78" t="s">
        <v>584</v>
      </c>
      <c r="G112" s="78">
        <v>2874</v>
      </c>
      <c r="H112" s="78">
        <v>7087</v>
      </c>
      <c r="I112" s="116">
        <v>41.03</v>
      </c>
      <c r="J112" s="116">
        <v>26.702999999999999</v>
      </c>
      <c r="K112" s="31">
        <f t="shared" si="7"/>
        <v>67.733000000000004</v>
      </c>
      <c r="L112" s="52">
        <v>1.8</v>
      </c>
      <c r="M112" s="76">
        <f t="shared" si="6"/>
        <v>37.629444444444445</v>
      </c>
      <c r="N112" s="31">
        <v>20.399999999999999</v>
      </c>
      <c r="O112" s="78"/>
      <c r="P112" s="78"/>
      <c r="Q112" s="78"/>
      <c r="R112" s="78"/>
      <c r="S112" s="78"/>
      <c r="T112" s="78"/>
      <c r="U112" s="78"/>
      <c r="V112" s="78"/>
      <c r="W112" s="78"/>
    </row>
    <row r="113" spans="1:23" ht="12" customHeight="1" x14ac:dyDescent="0.25">
      <c r="A113" s="31" t="s">
        <v>1050</v>
      </c>
      <c r="B113" s="31" t="s">
        <v>630</v>
      </c>
      <c r="C113" s="31">
        <v>19</v>
      </c>
      <c r="D113" s="31">
        <v>66</v>
      </c>
      <c r="E113" s="31" t="s">
        <v>580</v>
      </c>
      <c r="F113" s="78" t="s">
        <v>584</v>
      </c>
      <c r="G113" s="78">
        <v>2673</v>
      </c>
      <c r="H113" s="78">
        <v>5989</v>
      </c>
      <c r="I113" s="116">
        <v>62.95</v>
      </c>
      <c r="J113" s="116">
        <v>26.09</v>
      </c>
      <c r="K113" s="31">
        <f t="shared" si="7"/>
        <v>89.04</v>
      </c>
      <c r="L113" s="52">
        <v>20</v>
      </c>
      <c r="M113" s="76">
        <f t="shared" si="6"/>
        <v>4.452</v>
      </c>
      <c r="N113" s="31">
        <v>16</v>
      </c>
      <c r="O113" s="78"/>
      <c r="P113" s="78"/>
      <c r="Q113" s="78"/>
      <c r="R113" s="78"/>
      <c r="S113" s="78"/>
      <c r="T113" s="78"/>
      <c r="U113" s="78"/>
      <c r="V113" s="78"/>
      <c r="W113" s="78"/>
    </row>
    <row r="114" spans="1:23" ht="12.5" x14ac:dyDescent="0.25">
      <c r="A114" s="31" t="s">
        <v>1051</v>
      </c>
      <c r="B114" s="31" t="s">
        <v>674</v>
      </c>
      <c r="C114" s="31">
        <v>47</v>
      </c>
      <c r="D114" s="31">
        <v>55</v>
      </c>
      <c r="E114" s="31" t="s">
        <v>640</v>
      </c>
      <c r="F114" s="78" t="s">
        <v>591</v>
      </c>
      <c r="G114" s="78">
        <v>2936</v>
      </c>
      <c r="H114" s="78">
        <v>3204</v>
      </c>
      <c r="I114" s="116">
        <v>23.59</v>
      </c>
      <c r="J114" s="116">
        <v>5.79</v>
      </c>
      <c r="K114" s="31">
        <f t="shared" si="7"/>
        <v>29.38</v>
      </c>
      <c r="L114" s="52">
        <v>25</v>
      </c>
      <c r="M114" s="76">
        <f t="shared" si="6"/>
        <v>1.1752</v>
      </c>
      <c r="N114" s="31">
        <v>9.4</v>
      </c>
      <c r="O114" s="78"/>
      <c r="P114" s="78"/>
      <c r="Q114" s="78"/>
      <c r="R114" s="78"/>
      <c r="S114" s="78"/>
      <c r="T114" s="78"/>
      <c r="U114" s="78"/>
      <c r="V114" s="78"/>
      <c r="W114" s="78"/>
    </row>
    <row r="115" spans="1:23" ht="12" customHeight="1" x14ac:dyDescent="0.25">
      <c r="A115" s="31" t="s">
        <v>1052</v>
      </c>
      <c r="B115" s="31" t="s">
        <v>107</v>
      </c>
      <c r="C115" s="31">
        <v>51</v>
      </c>
      <c r="D115" s="31">
        <v>66</v>
      </c>
      <c r="E115" s="31" t="s">
        <v>666</v>
      </c>
      <c r="F115" s="78" t="s">
        <v>956</v>
      </c>
      <c r="G115" s="78">
        <v>2564</v>
      </c>
      <c r="H115" s="78">
        <v>2552</v>
      </c>
      <c r="I115" s="116">
        <v>21.15</v>
      </c>
      <c r="J115" s="116">
        <v>46.3</v>
      </c>
      <c r="K115" s="31">
        <f t="shared" si="7"/>
        <v>67.449999999999989</v>
      </c>
      <c r="L115" s="52">
        <v>30</v>
      </c>
      <c r="M115" s="76">
        <f t="shared" si="6"/>
        <v>2.2483333333333331</v>
      </c>
      <c r="N115" s="31">
        <v>6.54</v>
      </c>
      <c r="O115" s="78"/>
      <c r="P115" s="78"/>
      <c r="Q115" s="78"/>
      <c r="R115" s="78"/>
      <c r="S115" s="78"/>
      <c r="T115" s="78"/>
      <c r="U115" s="78"/>
      <c r="V115" s="78"/>
      <c r="W115" s="78"/>
    </row>
    <row r="116" spans="1:23" ht="12" customHeight="1" x14ac:dyDescent="0.25">
      <c r="A116" s="31" t="s">
        <v>1053</v>
      </c>
      <c r="B116" s="31" t="s">
        <v>78</v>
      </c>
      <c r="C116" s="31">
        <v>78</v>
      </c>
      <c r="D116" s="31">
        <v>57</v>
      </c>
      <c r="E116" s="31" t="s">
        <v>577</v>
      </c>
      <c r="F116" s="78" t="s">
        <v>591</v>
      </c>
      <c r="G116" s="78">
        <v>3651</v>
      </c>
      <c r="H116" s="78">
        <v>9735</v>
      </c>
      <c r="I116" s="116">
        <v>119.21899999999999</v>
      </c>
      <c r="J116" s="116">
        <v>51.212000000000003</v>
      </c>
      <c r="K116" s="31">
        <f t="shared" si="7"/>
        <v>170.43099999999998</v>
      </c>
      <c r="L116" s="52">
        <v>100</v>
      </c>
      <c r="M116" s="76">
        <f t="shared" si="6"/>
        <v>1.7043099999999998</v>
      </c>
      <c r="N116" s="31">
        <v>35.5</v>
      </c>
      <c r="O116" s="78"/>
      <c r="P116" s="78"/>
      <c r="Q116" s="78"/>
      <c r="R116" s="78"/>
      <c r="S116" s="78"/>
      <c r="T116" s="78"/>
      <c r="U116" s="78"/>
      <c r="V116" s="78"/>
      <c r="W116" s="78"/>
    </row>
    <row r="117" spans="1:23" ht="12" customHeight="1" x14ac:dyDescent="0.25">
      <c r="A117" s="31" t="s">
        <v>1054</v>
      </c>
      <c r="B117" s="31" t="s">
        <v>576</v>
      </c>
      <c r="C117" s="31">
        <v>68</v>
      </c>
      <c r="D117" s="31">
        <v>56</v>
      </c>
      <c r="E117" s="31" t="s">
        <v>590</v>
      </c>
      <c r="F117" s="78" t="s">
        <v>939</v>
      </c>
      <c r="G117" s="78">
        <v>244</v>
      </c>
      <c r="H117" s="78">
        <v>3300</v>
      </c>
      <c r="I117" s="116">
        <v>3.57</v>
      </c>
      <c r="J117" s="116">
        <v>1.107</v>
      </c>
      <c r="K117" s="31">
        <f t="shared" si="7"/>
        <v>4.6769999999999996</v>
      </c>
      <c r="L117" s="52">
        <v>10</v>
      </c>
      <c r="M117" s="76">
        <f t="shared" si="6"/>
        <v>0.46769999999999995</v>
      </c>
      <c r="N117" s="31">
        <v>0.8</v>
      </c>
      <c r="O117" s="78"/>
      <c r="P117" s="78"/>
      <c r="Q117" s="78"/>
      <c r="R117" s="78"/>
      <c r="S117" s="78"/>
      <c r="T117" s="78"/>
      <c r="U117" s="78"/>
      <c r="V117" s="78"/>
      <c r="W117" s="78"/>
    </row>
    <row r="118" spans="1:23" ht="12" customHeight="1" x14ac:dyDescent="0.25">
      <c r="A118" s="31" t="s">
        <v>1055</v>
      </c>
      <c r="B118" s="31" t="s">
        <v>78</v>
      </c>
      <c r="C118" s="31">
        <v>96</v>
      </c>
      <c r="D118" s="31">
        <v>89</v>
      </c>
      <c r="E118" s="31" t="s">
        <v>931</v>
      </c>
      <c r="F118" s="78" t="s">
        <v>939</v>
      </c>
      <c r="G118" s="78">
        <v>2771</v>
      </c>
      <c r="H118" s="78">
        <v>8100</v>
      </c>
      <c r="I118" s="116">
        <v>96.962000000000003</v>
      </c>
      <c r="J118" s="116">
        <v>127.95699999999999</v>
      </c>
      <c r="K118" s="31">
        <f t="shared" si="7"/>
        <v>224.91899999999998</v>
      </c>
      <c r="L118" s="52">
        <v>50</v>
      </c>
      <c r="M118" s="76">
        <f t="shared" si="6"/>
        <v>4.49838</v>
      </c>
      <c r="N118" s="31">
        <v>22.4</v>
      </c>
      <c r="O118" s="78"/>
      <c r="P118" s="78"/>
      <c r="Q118" s="78"/>
      <c r="R118" s="78"/>
      <c r="S118" s="78"/>
      <c r="T118" s="78"/>
      <c r="U118" s="78"/>
      <c r="V118" s="78"/>
      <c r="W118" s="78"/>
    </row>
    <row r="119" spans="1:23" ht="12" customHeight="1" x14ac:dyDescent="0.25">
      <c r="A119" s="31" t="s">
        <v>1056</v>
      </c>
      <c r="B119" s="31" t="s">
        <v>630</v>
      </c>
      <c r="C119" s="31">
        <v>42</v>
      </c>
      <c r="D119" s="31">
        <v>57</v>
      </c>
      <c r="E119" s="31" t="s">
        <v>749</v>
      </c>
      <c r="F119" s="78" t="s">
        <v>591</v>
      </c>
      <c r="G119" s="78">
        <v>3504</v>
      </c>
      <c r="H119" s="78">
        <v>5028</v>
      </c>
      <c r="I119" s="116">
        <v>63.15</v>
      </c>
      <c r="J119" s="116">
        <v>152.13</v>
      </c>
      <c r="K119" s="31">
        <f t="shared" si="7"/>
        <v>215.28</v>
      </c>
      <c r="L119" s="52">
        <v>150</v>
      </c>
      <c r="M119" s="76">
        <f t="shared" si="6"/>
        <v>1.4352</v>
      </c>
      <c r="N119" s="31">
        <v>17.600000000000001</v>
      </c>
      <c r="O119" s="78"/>
      <c r="P119" s="78"/>
      <c r="Q119" s="78"/>
      <c r="R119" s="78"/>
      <c r="S119" s="78"/>
      <c r="T119" s="78"/>
      <c r="U119" s="78"/>
      <c r="V119" s="78"/>
      <c r="W119" s="78"/>
    </row>
    <row r="120" spans="1:23" ht="12.5" x14ac:dyDescent="0.25">
      <c r="A120" s="31" t="s">
        <v>1057</v>
      </c>
      <c r="B120" s="31" t="s">
        <v>594</v>
      </c>
      <c r="C120" s="31">
        <v>13</v>
      </c>
      <c r="D120" s="31">
        <v>46</v>
      </c>
      <c r="E120" s="31" t="s">
        <v>627</v>
      </c>
      <c r="F120" s="78" t="s">
        <v>591</v>
      </c>
      <c r="G120" s="78">
        <v>2924</v>
      </c>
      <c r="H120" s="78">
        <v>3326</v>
      </c>
      <c r="I120" s="116">
        <v>24.31</v>
      </c>
      <c r="J120" s="116">
        <v>20.928999999999998</v>
      </c>
      <c r="K120" s="31">
        <f t="shared" si="7"/>
        <v>45.238999999999997</v>
      </c>
      <c r="L120" s="52"/>
      <c r="M120" s="76"/>
      <c r="N120" s="31">
        <v>9.6999999999999993</v>
      </c>
      <c r="O120" s="78"/>
      <c r="P120" s="78"/>
      <c r="Q120" s="78"/>
      <c r="R120" s="78"/>
      <c r="S120" s="78"/>
      <c r="T120" s="78"/>
      <c r="U120" s="78"/>
      <c r="V120" s="78"/>
      <c r="W120" s="78"/>
    </row>
    <row r="121" spans="1:23" ht="12" customHeight="1" x14ac:dyDescent="0.25">
      <c r="A121" s="31" t="s">
        <v>1058</v>
      </c>
      <c r="B121" s="31" t="s">
        <v>576</v>
      </c>
      <c r="C121" s="31">
        <v>52</v>
      </c>
      <c r="D121" s="31">
        <v>44</v>
      </c>
      <c r="E121" s="31" t="s">
        <v>577</v>
      </c>
      <c r="F121" s="78" t="s">
        <v>577</v>
      </c>
      <c r="G121" s="78">
        <v>2012</v>
      </c>
      <c r="H121" s="78">
        <v>4193</v>
      </c>
      <c r="I121" s="116">
        <v>27.78</v>
      </c>
      <c r="J121" s="116">
        <v>22.050999999999998</v>
      </c>
      <c r="K121" s="31">
        <f t="shared" si="7"/>
        <v>49.831000000000003</v>
      </c>
      <c r="L121" s="52">
        <v>19</v>
      </c>
      <c r="M121" s="76">
        <f t="shared" ref="M121:M133" si="8">SUM((K121/L121))</f>
        <v>2.622684210526316</v>
      </c>
      <c r="N121" s="31">
        <v>8.4</v>
      </c>
      <c r="O121" s="78"/>
      <c r="P121" s="78"/>
      <c r="Q121" s="78"/>
      <c r="R121" s="78"/>
      <c r="S121" s="78"/>
      <c r="T121" s="78"/>
      <c r="U121" s="78"/>
      <c r="V121" s="78"/>
      <c r="W121" s="78"/>
    </row>
    <row r="122" spans="1:23" ht="12" customHeight="1" x14ac:dyDescent="0.25">
      <c r="A122" s="51" t="s">
        <v>1059</v>
      </c>
      <c r="B122" s="51" t="s">
        <v>78</v>
      </c>
      <c r="C122" s="51">
        <v>20</v>
      </c>
      <c r="D122" s="51">
        <v>44</v>
      </c>
      <c r="E122" s="51"/>
      <c r="F122" s="95" t="s">
        <v>647</v>
      </c>
      <c r="G122" s="95">
        <v>2756</v>
      </c>
      <c r="H122" s="95">
        <v>5977</v>
      </c>
      <c r="I122" s="66">
        <v>67.631</v>
      </c>
      <c r="J122" s="66">
        <v>210.715</v>
      </c>
      <c r="K122" s="31">
        <f t="shared" si="7"/>
        <v>278.346</v>
      </c>
      <c r="L122" s="68">
        <v>100</v>
      </c>
      <c r="M122" s="22">
        <f t="shared" si="8"/>
        <v>2.7834599999999998</v>
      </c>
      <c r="N122" s="51">
        <v>16</v>
      </c>
      <c r="O122" s="95"/>
      <c r="P122" s="95"/>
      <c r="Q122" s="95"/>
      <c r="R122" s="95"/>
      <c r="S122" s="95"/>
      <c r="T122" s="95"/>
      <c r="U122" s="95"/>
      <c r="V122" s="95"/>
      <c r="W122" s="95"/>
    </row>
    <row r="123" spans="1:23" ht="12.5" x14ac:dyDescent="0.25">
      <c r="A123" s="31" t="s">
        <v>1060</v>
      </c>
      <c r="B123" s="31" t="s">
        <v>674</v>
      </c>
      <c r="C123" s="31">
        <v>94</v>
      </c>
      <c r="D123" s="31">
        <v>83</v>
      </c>
      <c r="E123" s="31" t="s">
        <v>627</v>
      </c>
      <c r="F123" s="78" t="s">
        <v>956</v>
      </c>
      <c r="G123" s="78">
        <v>2856</v>
      </c>
      <c r="H123" s="78">
        <v>8322</v>
      </c>
      <c r="I123" s="116">
        <v>92.186000000000007</v>
      </c>
      <c r="J123" s="116">
        <v>61.838999999999999</v>
      </c>
      <c r="K123" s="31">
        <f t="shared" si="7"/>
        <v>154.02500000000001</v>
      </c>
      <c r="L123" s="52">
        <v>37</v>
      </c>
      <c r="M123" s="76">
        <f t="shared" si="8"/>
        <v>4.1628378378378379</v>
      </c>
      <c r="N123" s="31">
        <v>23.8</v>
      </c>
      <c r="O123" s="78"/>
      <c r="P123" s="78"/>
      <c r="Q123" s="78"/>
      <c r="R123" s="78"/>
      <c r="S123" s="78"/>
      <c r="T123" s="78"/>
      <c r="U123" s="78"/>
      <c r="V123" s="78"/>
      <c r="W123" s="78"/>
    </row>
    <row r="124" spans="1:23" ht="12" customHeight="1" x14ac:dyDescent="0.25">
      <c r="A124" s="31" t="s">
        <v>1061</v>
      </c>
      <c r="B124" s="31" t="s">
        <v>962</v>
      </c>
      <c r="C124" s="31">
        <v>50</v>
      </c>
      <c r="D124" s="31">
        <v>74</v>
      </c>
      <c r="E124" s="31" t="s">
        <v>602</v>
      </c>
      <c r="F124" s="78" t="s">
        <v>584</v>
      </c>
      <c r="G124" s="78">
        <v>4468</v>
      </c>
      <c r="H124" s="78">
        <v>14510</v>
      </c>
      <c r="I124" s="116">
        <v>300.52999999999997</v>
      </c>
      <c r="J124" s="116">
        <v>397.959</v>
      </c>
      <c r="K124" s="31">
        <f t="shared" si="7"/>
        <v>698.48900000000003</v>
      </c>
      <c r="L124" s="52">
        <v>68</v>
      </c>
      <c r="M124" s="76">
        <f t="shared" si="8"/>
        <v>10.27189705882353</v>
      </c>
      <c r="N124" s="31">
        <v>64.8</v>
      </c>
      <c r="O124" s="78"/>
      <c r="P124" s="78"/>
      <c r="Q124" s="78"/>
      <c r="R124" s="78"/>
      <c r="S124" s="78"/>
      <c r="T124" s="78"/>
      <c r="U124" s="78"/>
      <c r="V124" s="78"/>
      <c r="W124" s="78"/>
    </row>
    <row r="125" spans="1:23" ht="12.5" x14ac:dyDescent="0.25">
      <c r="A125" s="31" t="s">
        <v>1062</v>
      </c>
      <c r="B125" s="31" t="s">
        <v>65</v>
      </c>
      <c r="C125" s="31">
        <v>33</v>
      </c>
      <c r="D125" s="31">
        <v>38</v>
      </c>
      <c r="E125" s="31" t="s">
        <v>602</v>
      </c>
      <c r="F125" s="78" t="s">
        <v>584</v>
      </c>
      <c r="G125" s="78">
        <v>3222</v>
      </c>
      <c r="H125" s="78">
        <v>9770</v>
      </c>
      <c r="I125" s="116">
        <v>61.98</v>
      </c>
      <c r="J125" s="116">
        <v>77.81</v>
      </c>
      <c r="K125" s="31">
        <f t="shared" si="7"/>
        <v>139.79</v>
      </c>
      <c r="L125" s="52">
        <v>150</v>
      </c>
      <c r="M125" s="76">
        <f t="shared" si="8"/>
        <v>0.93193333333333328</v>
      </c>
      <c r="N125" s="31">
        <v>31.5</v>
      </c>
      <c r="O125" s="78"/>
      <c r="P125" s="78"/>
      <c r="Q125" s="78"/>
      <c r="R125" s="78"/>
      <c r="S125" s="78"/>
      <c r="T125" s="78"/>
      <c r="U125" s="78"/>
      <c r="V125" s="78"/>
      <c r="W125" s="78"/>
    </row>
    <row r="126" spans="1:23" ht="12.5" x14ac:dyDescent="0.25">
      <c r="A126" s="31" t="s">
        <v>1063</v>
      </c>
      <c r="B126" s="31" t="s">
        <v>96</v>
      </c>
      <c r="C126" s="31">
        <v>16</v>
      </c>
      <c r="D126" s="31">
        <v>46</v>
      </c>
      <c r="E126" s="31" t="s">
        <v>577</v>
      </c>
      <c r="F126" s="78" t="s">
        <v>577</v>
      </c>
      <c r="G126" s="78">
        <v>3344</v>
      </c>
      <c r="H126" s="78">
        <v>4190</v>
      </c>
      <c r="I126" s="116">
        <v>60.02</v>
      </c>
      <c r="J126" s="116">
        <v>52.44</v>
      </c>
      <c r="K126" s="31">
        <f t="shared" ref="K126:K157" si="9">SUM(I126:J126)</f>
        <v>112.46000000000001</v>
      </c>
      <c r="L126" s="52">
        <v>48</v>
      </c>
      <c r="M126" s="76">
        <f t="shared" si="8"/>
        <v>2.342916666666667</v>
      </c>
      <c r="N126" s="31">
        <v>14</v>
      </c>
      <c r="O126" s="78"/>
      <c r="P126" s="78"/>
      <c r="Q126" s="78"/>
      <c r="R126" s="78"/>
      <c r="S126" s="78"/>
      <c r="T126" s="78"/>
      <c r="U126" s="78"/>
      <c r="V126" s="78"/>
      <c r="W126" s="78"/>
    </row>
    <row r="127" spans="1:23" ht="12" customHeight="1" x14ac:dyDescent="0.25">
      <c r="A127" s="31" t="s">
        <v>1064</v>
      </c>
      <c r="B127" s="31" t="s">
        <v>630</v>
      </c>
      <c r="C127" s="31">
        <v>99</v>
      </c>
      <c r="D127" s="31">
        <v>91</v>
      </c>
      <c r="E127" s="31" t="s">
        <v>666</v>
      </c>
      <c r="F127" s="78" t="s">
        <v>611</v>
      </c>
      <c r="G127" s="78">
        <v>4028</v>
      </c>
      <c r="H127" s="78">
        <v>27385</v>
      </c>
      <c r="I127" s="116">
        <v>415</v>
      </c>
      <c r="J127" s="116">
        <v>648.16</v>
      </c>
      <c r="K127" s="31">
        <f t="shared" si="9"/>
        <v>1063.1599999999999</v>
      </c>
      <c r="L127" s="52">
        <v>200</v>
      </c>
      <c r="M127" s="76">
        <f t="shared" si="8"/>
        <v>5.3157999999999994</v>
      </c>
      <c r="N127" s="31">
        <v>110.3</v>
      </c>
      <c r="O127" s="78"/>
      <c r="P127" s="78"/>
      <c r="Q127" s="78"/>
      <c r="R127" s="78"/>
      <c r="S127" s="78"/>
      <c r="T127" s="78"/>
      <c r="U127" s="78"/>
      <c r="V127" s="78"/>
      <c r="W127" s="78"/>
    </row>
    <row r="128" spans="1:23" ht="12" customHeight="1" x14ac:dyDescent="0.25">
      <c r="A128" s="31" t="s">
        <v>1065</v>
      </c>
      <c r="B128" s="31" t="s">
        <v>576</v>
      </c>
      <c r="C128" s="31">
        <v>50</v>
      </c>
      <c r="D128" s="31">
        <v>67</v>
      </c>
      <c r="E128" s="31" t="s">
        <v>634</v>
      </c>
      <c r="F128" s="78" t="s">
        <v>591</v>
      </c>
      <c r="G128" s="78">
        <v>3451</v>
      </c>
      <c r="H128" s="78">
        <v>12578</v>
      </c>
      <c r="I128" s="116">
        <v>172.06200000000001</v>
      </c>
      <c r="J128" s="116">
        <v>228</v>
      </c>
      <c r="K128" s="31">
        <f t="shared" si="9"/>
        <v>400.06200000000001</v>
      </c>
      <c r="L128" s="52">
        <v>170</v>
      </c>
      <c r="M128" s="76">
        <f t="shared" si="8"/>
        <v>2.3533058823529411</v>
      </c>
      <c r="N128" s="31">
        <v>44.03</v>
      </c>
      <c r="O128" s="78"/>
      <c r="P128" s="78"/>
      <c r="Q128" s="78"/>
      <c r="R128" s="78"/>
      <c r="S128" s="78"/>
      <c r="T128" s="78"/>
      <c r="U128" s="78"/>
      <c r="V128" s="78"/>
      <c r="W128" s="78"/>
    </row>
    <row r="129" spans="1:23" ht="12" customHeight="1" x14ac:dyDescent="0.25">
      <c r="A129" s="37" t="s">
        <v>1066</v>
      </c>
      <c r="B129" s="37" t="s">
        <v>121</v>
      </c>
      <c r="C129" s="37">
        <v>96</v>
      </c>
      <c r="D129" s="37">
        <v>86</v>
      </c>
      <c r="E129" s="37" t="s">
        <v>640</v>
      </c>
      <c r="F129" s="35" t="s">
        <v>708</v>
      </c>
      <c r="G129" s="35">
        <v>3047</v>
      </c>
      <c r="H129" s="35">
        <v>8149</v>
      </c>
      <c r="I129" s="53">
        <v>171.24299999999999</v>
      </c>
      <c r="J129" s="53">
        <v>81.03</v>
      </c>
      <c r="K129" s="31">
        <f t="shared" si="9"/>
        <v>252.273</v>
      </c>
      <c r="L129" s="44">
        <v>38</v>
      </c>
      <c r="M129" s="7">
        <f t="shared" si="8"/>
        <v>6.6387631578947364</v>
      </c>
      <c r="N129" s="37">
        <v>24</v>
      </c>
      <c r="O129" s="35"/>
      <c r="P129" s="35"/>
      <c r="Q129" s="35"/>
      <c r="R129" s="35"/>
      <c r="S129" s="35"/>
      <c r="T129" s="35"/>
      <c r="U129" s="35"/>
      <c r="V129" s="35"/>
      <c r="W129" s="35"/>
    </row>
    <row r="130" spans="1:23" ht="12" customHeight="1" x14ac:dyDescent="0.25">
      <c r="A130" s="31" t="s">
        <v>1067</v>
      </c>
      <c r="B130" s="31" t="s">
        <v>96</v>
      </c>
      <c r="C130" s="31">
        <v>86</v>
      </c>
      <c r="D130" s="31">
        <v>73</v>
      </c>
      <c r="E130" s="31" t="s">
        <v>666</v>
      </c>
      <c r="F130" s="78" t="s">
        <v>591</v>
      </c>
      <c r="G130" s="78">
        <v>3207</v>
      </c>
      <c r="H130" s="78">
        <v>7075</v>
      </c>
      <c r="I130" s="116">
        <v>81.56</v>
      </c>
      <c r="J130" s="116">
        <v>86.242000000000004</v>
      </c>
      <c r="K130" s="31">
        <f t="shared" si="9"/>
        <v>167.80200000000002</v>
      </c>
      <c r="L130" s="52">
        <v>95</v>
      </c>
      <c r="M130" s="76">
        <f t="shared" si="8"/>
        <v>1.7663368421052634</v>
      </c>
      <c r="N130" s="31">
        <v>22.69</v>
      </c>
      <c r="O130" s="78"/>
      <c r="P130" s="78"/>
      <c r="Q130" s="78"/>
      <c r="R130" s="78"/>
      <c r="S130" s="78"/>
      <c r="T130" s="78"/>
      <c r="U130" s="78"/>
      <c r="V130" s="78"/>
      <c r="W130" s="78"/>
    </row>
    <row r="131" spans="1:23" ht="12.5" x14ac:dyDescent="0.25">
      <c r="A131" s="31" t="s">
        <v>1068</v>
      </c>
      <c r="B131" s="31" t="s">
        <v>674</v>
      </c>
      <c r="C131" s="31">
        <v>17</v>
      </c>
      <c r="D131" s="31">
        <v>54</v>
      </c>
      <c r="E131" s="31" t="s">
        <v>583</v>
      </c>
      <c r="F131" s="78" t="s">
        <v>577</v>
      </c>
      <c r="G131" s="78">
        <v>3655</v>
      </c>
      <c r="H131" s="78">
        <v>15351</v>
      </c>
      <c r="I131" s="116">
        <v>110.485</v>
      </c>
      <c r="J131" s="116">
        <v>106</v>
      </c>
      <c r="K131" s="31">
        <f t="shared" si="9"/>
        <v>216.48500000000001</v>
      </c>
      <c r="L131" s="52">
        <v>52</v>
      </c>
      <c r="M131" s="76">
        <f t="shared" si="8"/>
        <v>4.1631730769230773</v>
      </c>
      <c r="N131" s="31">
        <v>56.2</v>
      </c>
      <c r="O131" s="78"/>
      <c r="P131" s="78"/>
      <c r="Q131" s="78"/>
      <c r="R131" s="78"/>
      <c r="S131" s="78"/>
      <c r="T131" s="78"/>
      <c r="U131" s="78"/>
      <c r="V131" s="78"/>
      <c r="W131" s="78"/>
    </row>
    <row r="132" spans="1:23" ht="12" customHeight="1" x14ac:dyDescent="0.25">
      <c r="A132" s="31" t="s">
        <v>1069</v>
      </c>
      <c r="B132" s="31" t="s">
        <v>576</v>
      </c>
      <c r="C132" s="31">
        <v>4</v>
      </c>
      <c r="D132" s="31">
        <v>32</v>
      </c>
      <c r="E132" s="31" t="s">
        <v>577</v>
      </c>
      <c r="F132" s="78" t="s">
        <v>577</v>
      </c>
      <c r="G132" s="78">
        <v>3233</v>
      </c>
      <c r="H132" s="78">
        <v>3774</v>
      </c>
      <c r="I132" s="116">
        <v>36.659999999999997</v>
      </c>
      <c r="J132" s="116">
        <v>43.886000000000003</v>
      </c>
      <c r="K132" s="31">
        <f t="shared" si="9"/>
        <v>80.545999999999992</v>
      </c>
      <c r="L132" s="52">
        <v>20</v>
      </c>
      <c r="M132" s="76">
        <f t="shared" si="8"/>
        <v>4.0272999999999994</v>
      </c>
      <c r="N132" s="31">
        <v>12.2</v>
      </c>
      <c r="O132" s="78"/>
      <c r="P132" s="78"/>
      <c r="Q132" s="78"/>
      <c r="R132" s="78"/>
      <c r="S132" s="78"/>
      <c r="T132" s="78"/>
      <c r="U132" s="78"/>
      <c r="V132" s="78"/>
      <c r="W132" s="78"/>
    </row>
    <row r="133" spans="1:23" ht="12" customHeight="1" x14ac:dyDescent="0.25">
      <c r="A133" s="31" t="s">
        <v>1070</v>
      </c>
      <c r="B133" s="31" t="s">
        <v>576</v>
      </c>
      <c r="C133" s="31">
        <v>54</v>
      </c>
      <c r="D133" s="31">
        <v>43</v>
      </c>
      <c r="E133" s="31" t="s">
        <v>627</v>
      </c>
      <c r="F133" s="78" t="s">
        <v>584</v>
      </c>
      <c r="G133" s="78">
        <v>3565</v>
      </c>
      <c r="H133" s="78">
        <v>5333</v>
      </c>
      <c r="I133" s="116">
        <v>52.47</v>
      </c>
      <c r="J133" s="116">
        <v>82.272999999999996</v>
      </c>
      <c r="K133" s="31">
        <f t="shared" si="9"/>
        <v>134.74299999999999</v>
      </c>
      <c r="L133" s="52">
        <v>70</v>
      </c>
      <c r="M133" s="76">
        <f t="shared" si="8"/>
        <v>1.9248999999999998</v>
      </c>
      <c r="N133" s="31">
        <v>19</v>
      </c>
      <c r="O133" s="78"/>
      <c r="P133" s="78"/>
      <c r="Q133" s="78"/>
      <c r="R133" s="78"/>
      <c r="S133" s="78"/>
      <c r="T133" s="78"/>
      <c r="U133" s="78"/>
      <c r="V133" s="78"/>
      <c r="W133" s="78"/>
    </row>
    <row r="134" spans="1:23" ht="12.5" x14ac:dyDescent="0.25">
      <c r="A134" s="31" t="s">
        <v>1071</v>
      </c>
      <c r="B134" s="31" t="s">
        <v>630</v>
      </c>
      <c r="C134" s="31">
        <v>15</v>
      </c>
      <c r="D134" s="31">
        <v>44</v>
      </c>
      <c r="E134" s="31" t="s">
        <v>583</v>
      </c>
      <c r="F134" s="78" t="s">
        <v>577</v>
      </c>
      <c r="G134" s="78">
        <v>2456</v>
      </c>
      <c r="H134" s="78">
        <v>5029</v>
      </c>
      <c r="I134" s="116">
        <v>32.68</v>
      </c>
      <c r="J134" s="116">
        <v>10.36</v>
      </c>
      <c r="K134" s="31">
        <f t="shared" si="9"/>
        <v>43.04</v>
      </c>
      <c r="L134" s="52"/>
      <c r="M134" s="76"/>
      <c r="N134" s="31">
        <v>12.3</v>
      </c>
      <c r="O134" s="78"/>
      <c r="P134" s="78"/>
      <c r="Q134" s="78"/>
      <c r="R134" s="78"/>
      <c r="S134" s="78"/>
      <c r="T134" s="78"/>
      <c r="U134" s="78"/>
      <c r="V134" s="78"/>
      <c r="W134" s="78"/>
    </row>
    <row r="135" spans="1:23" ht="12" customHeight="1" x14ac:dyDescent="0.25">
      <c r="A135" s="31" t="s">
        <v>1072</v>
      </c>
      <c r="B135" s="31" t="s">
        <v>107</v>
      </c>
      <c r="C135" s="31">
        <v>27</v>
      </c>
      <c r="D135" s="31">
        <v>67</v>
      </c>
      <c r="E135" s="31" t="s">
        <v>577</v>
      </c>
      <c r="F135" s="78" t="s">
        <v>577</v>
      </c>
      <c r="G135" s="78">
        <v>2155</v>
      </c>
      <c r="H135" s="78">
        <v>13591</v>
      </c>
      <c r="I135" s="116">
        <v>60.09</v>
      </c>
      <c r="J135" s="116">
        <v>0.57999999999999996</v>
      </c>
      <c r="K135" s="31">
        <f t="shared" si="9"/>
        <v>60.67</v>
      </c>
      <c r="L135" s="52">
        <v>20</v>
      </c>
      <c r="M135" s="76">
        <f t="shared" ref="M135:M140" si="10">SUM((K135/L135))</f>
        <v>3.0335000000000001</v>
      </c>
      <c r="N135" s="31">
        <v>29.3</v>
      </c>
      <c r="O135" s="78"/>
      <c r="P135" s="78"/>
      <c r="Q135" s="78"/>
      <c r="R135" s="78"/>
      <c r="S135" s="78"/>
      <c r="T135" s="78"/>
      <c r="U135" s="78"/>
      <c r="V135" s="78"/>
      <c r="W135" s="78"/>
    </row>
    <row r="136" spans="1:23" ht="12" customHeight="1" x14ac:dyDescent="0.25">
      <c r="A136" s="31" t="s">
        <v>1073</v>
      </c>
      <c r="B136" s="31" t="s">
        <v>576</v>
      </c>
      <c r="C136" s="31">
        <v>94</v>
      </c>
      <c r="D136" s="31">
        <v>73</v>
      </c>
      <c r="E136" s="31" t="s">
        <v>643</v>
      </c>
      <c r="F136" s="78" t="s">
        <v>584</v>
      </c>
      <c r="G136" s="73"/>
      <c r="H136" s="78"/>
      <c r="I136" s="116">
        <v>6.5309999999999997</v>
      </c>
      <c r="J136" s="116">
        <v>7.3</v>
      </c>
      <c r="K136" s="31">
        <f t="shared" si="9"/>
        <v>13.831</v>
      </c>
      <c r="L136" s="52">
        <v>2</v>
      </c>
      <c r="M136" s="76">
        <f t="shared" si="10"/>
        <v>6.9154999999999998</v>
      </c>
      <c r="N136" s="31">
        <v>0.8</v>
      </c>
      <c r="O136" s="78"/>
      <c r="P136" s="78"/>
      <c r="Q136" s="78"/>
      <c r="R136" s="78"/>
      <c r="S136" s="78"/>
      <c r="T136" s="78"/>
      <c r="U136" s="78"/>
      <c r="V136" s="78"/>
      <c r="W136" s="78"/>
    </row>
    <row r="137" spans="1:23" ht="12" customHeight="1" x14ac:dyDescent="0.25">
      <c r="A137" s="31" t="s">
        <v>1074</v>
      </c>
      <c r="B137" s="121" t="s">
        <v>674</v>
      </c>
      <c r="C137" s="31">
        <v>14</v>
      </c>
      <c r="D137" s="31">
        <v>36</v>
      </c>
      <c r="E137" s="31"/>
      <c r="F137" s="78" t="s">
        <v>577</v>
      </c>
      <c r="G137" s="78">
        <v>3515</v>
      </c>
      <c r="H137" s="78">
        <v>4669</v>
      </c>
      <c r="I137" s="116">
        <v>100.246</v>
      </c>
      <c r="J137" s="116">
        <v>101.33799999999999</v>
      </c>
      <c r="K137" s="31">
        <f t="shared" si="9"/>
        <v>201.584</v>
      </c>
      <c r="L137" s="52">
        <v>80</v>
      </c>
      <c r="M137" s="76">
        <f t="shared" si="10"/>
        <v>2.5198</v>
      </c>
      <c r="N137" s="31">
        <v>16.399999999999999</v>
      </c>
      <c r="O137" s="78"/>
      <c r="P137" s="78"/>
      <c r="Q137" s="78" t="s">
        <v>1075</v>
      </c>
      <c r="R137" s="78"/>
      <c r="S137" s="78"/>
      <c r="T137" s="78"/>
      <c r="U137" s="78"/>
      <c r="V137" s="78"/>
      <c r="W137" s="78"/>
    </row>
    <row r="138" spans="1:23" ht="12" customHeight="1" x14ac:dyDescent="0.25">
      <c r="A138" s="31" t="s">
        <v>1076</v>
      </c>
      <c r="B138" s="31" t="s">
        <v>576</v>
      </c>
      <c r="C138" s="31">
        <v>18</v>
      </c>
      <c r="D138" s="31">
        <v>45</v>
      </c>
      <c r="E138" s="31" t="s">
        <v>577</v>
      </c>
      <c r="F138" s="78" t="s">
        <v>577</v>
      </c>
      <c r="G138" s="78">
        <v>2548</v>
      </c>
      <c r="H138" s="78">
        <v>3300</v>
      </c>
      <c r="I138" s="116">
        <v>25.7</v>
      </c>
      <c r="J138" s="116">
        <v>6.3029999999999999</v>
      </c>
      <c r="K138" s="31">
        <f t="shared" si="9"/>
        <v>32.003</v>
      </c>
      <c r="L138" s="52">
        <v>20</v>
      </c>
      <c r="M138" s="76">
        <f t="shared" si="10"/>
        <v>1.60015</v>
      </c>
      <c r="N138" s="31">
        <v>8.4</v>
      </c>
      <c r="O138" s="78"/>
      <c r="P138" s="78"/>
      <c r="Q138" s="78"/>
      <c r="R138" s="78"/>
      <c r="S138" s="78"/>
      <c r="T138" s="78"/>
      <c r="U138" s="78"/>
      <c r="V138" s="78"/>
      <c r="W138" s="78"/>
    </row>
    <row r="139" spans="1:23" ht="12" customHeight="1" x14ac:dyDescent="0.25">
      <c r="A139" s="31" t="s">
        <v>1077</v>
      </c>
      <c r="B139" s="31" t="s">
        <v>576</v>
      </c>
      <c r="C139" s="31">
        <v>43</v>
      </c>
      <c r="D139" s="31">
        <v>35</v>
      </c>
      <c r="E139" s="31" t="s">
        <v>583</v>
      </c>
      <c r="F139" s="78" t="s">
        <v>577</v>
      </c>
      <c r="G139" s="78">
        <v>402</v>
      </c>
      <c r="H139" s="78"/>
      <c r="I139" s="116">
        <v>3.24</v>
      </c>
      <c r="J139" s="116">
        <v>31.027000000000001</v>
      </c>
      <c r="K139" s="31">
        <f t="shared" si="9"/>
        <v>34.267000000000003</v>
      </c>
      <c r="L139" s="52">
        <v>22</v>
      </c>
      <c r="M139" s="76">
        <f t="shared" si="10"/>
        <v>1.5575909090909092</v>
      </c>
      <c r="N139" s="31">
        <v>0.16</v>
      </c>
      <c r="O139" s="78"/>
      <c r="P139" s="78"/>
      <c r="Q139" s="78"/>
      <c r="R139" s="78"/>
      <c r="S139" s="78"/>
      <c r="T139" s="78"/>
      <c r="U139" s="78"/>
      <c r="V139" s="78"/>
      <c r="W139" s="78"/>
    </row>
    <row r="140" spans="1:23" ht="12" customHeight="1" x14ac:dyDescent="0.25">
      <c r="A140" s="31" t="s">
        <v>1078</v>
      </c>
      <c r="B140" s="31" t="s">
        <v>760</v>
      </c>
      <c r="C140" s="31">
        <v>68</v>
      </c>
      <c r="D140" s="31">
        <v>52</v>
      </c>
      <c r="E140" s="31" t="s">
        <v>583</v>
      </c>
      <c r="F140" s="78" t="s">
        <v>577</v>
      </c>
      <c r="G140" s="78">
        <v>1873</v>
      </c>
      <c r="H140" s="78">
        <v>3678</v>
      </c>
      <c r="I140" s="116">
        <v>15.28</v>
      </c>
      <c r="J140" s="116">
        <v>4.3689999999999998</v>
      </c>
      <c r="K140" s="31">
        <f t="shared" si="9"/>
        <v>19.649000000000001</v>
      </c>
      <c r="L140" s="52">
        <v>18</v>
      </c>
      <c r="M140" s="76">
        <f t="shared" si="10"/>
        <v>1.0916111111111111</v>
      </c>
      <c r="N140" s="31">
        <v>6.9</v>
      </c>
      <c r="O140" s="78"/>
      <c r="P140" s="78"/>
      <c r="Q140" s="78"/>
      <c r="R140" s="78"/>
      <c r="S140" s="78"/>
      <c r="T140" s="78"/>
      <c r="U140" s="78"/>
      <c r="V140" s="78"/>
      <c r="W140" s="78"/>
    </row>
    <row r="141" spans="1:23" ht="12" customHeight="1" x14ac:dyDescent="0.25">
      <c r="A141" s="31"/>
      <c r="B141" s="31"/>
      <c r="C141" s="31"/>
      <c r="D141" s="31"/>
      <c r="E141" s="31"/>
      <c r="F141" s="78"/>
      <c r="G141" s="78"/>
      <c r="H141" s="78"/>
      <c r="I141" s="116"/>
      <c r="J141" s="116"/>
      <c r="K141" s="31"/>
      <c r="L141" s="52"/>
      <c r="M141" s="76"/>
      <c r="N141" s="31"/>
      <c r="O141" s="78"/>
      <c r="P141" s="78"/>
      <c r="Q141" s="78"/>
      <c r="R141" s="78"/>
      <c r="S141" s="78"/>
      <c r="T141" s="78"/>
      <c r="U141" s="78"/>
      <c r="V141" s="78"/>
      <c r="W141" s="78"/>
    </row>
    <row r="142" spans="1:23" ht="12" customHeight="1" x14ac:dyDescent="0.25">
      <c r="A142" s="31"/>
      <c r="B142" s="31"/>
      <c r="C142" s="31"/>
      <c r="D142" s="31"/>
      <c r="E142" s="31"/>
      <c r="F142" s="78"/>
      <c r="G142" s="78"/>
      <c r="H142" s="78"/>
      <c r="I142" s="116"/>
      <c r="J142" s="116"/>
      <c r="K142" s="31"/>
      <c r="L142" s="52"/>
      <c r="M142" s="76"/>
      <c r="N142" s="31"/>
      <c r="O142" s="78"/>
      <c r="P142" s="78"/>
      <c r="Q142" s="78"/>
      <c r="R142" s="78"/>
      <c r="S142" s="78"/>
      <c r="T142" s="78"/>
      <c r="U142" s="78"/>
      <c r="V142" s="78"/>
      <c r="W142" s="78"/>
    </row>
    <row r="143" spans="1:23" ht="12" customHeight="1" x14ac:dyDescent="0.25">
      <c r="A143" s="31"/>
      <c r="B143" s="31"/>
      <c r="C143" s="31"/>
      <c r="D143" s="31"/>
      <c r="E143" s="31"/>
      <c r="F143" s="78"/>
      <c r="G143" s="78"/>
      <c r="H143" s="78"/>
      <c r="I143" s="116"/>
      <c r="J143" s="116"/>
      <c r="K143" s="31"/>
      <c r="L143" s="52"/>
      <c r="M143" s="76"/>
      <c r="N143" s="31"/>
      <c r="O143" s="78"/>
      <c r="P143" s="78"/>
      <c r="Q143" s="78"/>
      <c r="R143" s="78"/>
      <c r="S143" s="78"/>
      <c r="T143" s="78"/>
      <c r="U143" s="78"/>
      <c r="V143" s="78"/>
      <c r="W143" s="78"/>
    </row>
    <row r="144" spans="1:23" ht="12" customHeight="1" x14ac:dyDescent="0.25">
      <c r="A144" s="31"/>
      <c r="B144" s="31"/>
      <c r="C144" s="31"/>
      <c r="D144" s="31"/>
      <c r="E144" s="31"/>
      <c r="F144" s="78"/>
      <c r="G144" s="78"/>
      <c r="H144" s="78"/>
      <c r="I144" s="116"/>
      <c r="J144" s="116"/>
      <c r="K144" s="31"/>
      <c r="L144" s="52"/>
      <c r="M144" s="76"/>
      <c r="N144" s="31"/>
      <c r="O144" s="78"/>
      <c r="P144" s="78"/>
      <c r="Q144" s="78"/>
      <c r="R144" s="78"/>
      <c r="S144" s="78"/>
      <c r="T144" s="78"/>
      <c r="U144" s="78"/>
      <c r="V144" s="78"/>
      <c r="W144" s="78"/>
    </row>
    <row r="145" spans="1:23" ht="12" customHeight="1" x14ac:dyDescent="0.25">
      <c r="A145" s="31"/>
      <c r="B145" s="31"/>
      <c r="C145" s="31"/>
      <c r="D145" s="31"/>
      <c r="E145" s="31"/>
      <c r="F145" s="78"/>
      <c r="G145" s="78"/>
      <c r="H145" s="78"/>
      <c r="I145" s="116"/>
      <c r="J145" s="116"/>
      <c r="K145" s="31"/>
      <c r="L145" s="52"/>
      <c r="M145" s="76"/>
      <c r="N145" s="31"/>
      <c r="O145" s="78"/>
      <c r="P145" s="78"/>
      <c r="Q145" s="78"/>
      <c r="R145" s="78"/>
      <c r="S145" s="78"/>
      <c r="T145" s="78"/>
      <c r="U145" s="78"/>
      <c r="V145" s="78"/>
      <c r="W145" s="78"/>
    </row>
    <row r="146" spans="1:23" ht="12" customHeight="1" x14ac:dyDescent="0.25">
      <c r="A146" s="31"/>
      <c r="B146" s="31"/>
      <c r="C146" s="31"/>
      <c r="D146" s="31"/>
      <c r="E146" s="31"/>
      <c r="F146" s="78"/>
      <c r="G146" s="78"/>
      <c r="H146" s="78"/>
      <c r="I146" s="116"/>
      <c r="J146" s="116"/>
      <c r="K146" s="31"/>
      <c r="L146" s="52"/>
      <c r="M146" s="76"/>
      <c r="N146" s="31"/>
      <c r="O146" s="78"/>
      <c r="P146" s="78"/>
      <c r="Q146" s="78"/>
      <c r="R146" s="78"/>
      <c r="S146" s="78"/>
      <c r="T146" s="78"/>
      <c r="U146" s="78"/>
      <c r="V146" s="78"/>
      <c r="W146" s="78"/>
    </row>
    <row r="147" spans="1:23" ht="12" customHeight="1" x14ac:dyDescent="0.25">
      <c r="A147" s="31"/>
      <c r="B147" s="31"/>
      <c r="C147" s="31"/>
      <c r="D147" s="31"/>
      <c r="E147" s="31"/>
      <c r="F147" s="78"/>
      <c r="G147" s="78"/>
      <c r="H147" s="78"/>
      <c r="I147" s="116"/>
      <c r="J147" s="116"/>
      <c r="K147" s="31"/>
      <c r="L147" s="52"/>
      <c r="M147" s="76"/>
      <c r="N147" s="31"/>
      <c r="O147" s="78"/>
      <c r="P147" s="78"/>
      <c r="Q147" s="78"/>
      <c r="R147" s="78"/>
      <c r="S147" s="78"/>
      <c r="T147" s="78"/>
      <c r="U147" s="78"/>
      <c r="V147" s="78"/>
      <c r="W147" s="78"/>
    </row>
    <row r="148" spans="1:23" ht="12" customHeight="1" x14ac:dyDescent="0.25">
      <c r="A148" s="31"/>
      <c r="B148" s="31"/>
      <c r="C148" s="31"/>
      <c r="D148" s="31"/>
      <c r="E148" s="31"/>
      <c r="F148" s="78"/>
      <c r="G148" s="78"/>
      <c r="H148" s="78"/>
      <c r="I148" s="116"/>
      <c r="J148" s="116"/>
      <c r="K148" s="31"/>
      <c r="L148" s="52"/>
      <c r="M148" s="76"/>
      <c r="N148" s="31"/>
      <c r="O148" s="78"/>
      <c r="P148" s="78"/>
      <c r="Q148" s="78"/>
      <c r="R148" s="78"/>
      <c r="S148" s="78"/>
      <c r="T148" s="78"/>
      <c r="U148" s="78"/>
      <c r="V148" s="78"/>
      <c r="W148" s="78"/>
    </row>
    <row r="149" spans="1:23" ht="12" customHeight="1" x14ac:dyDescent="0.25">
      <c r="A149" s="31"/>
      <c r="B149" s="31"/>
      <c r="C149" s="31"/>
      <c r="D149" s="31"/>
      <c r="E149" s="31"/>
      <c r="F149" s="78"/>
      <c r="G149" s="78"/>
      <c r="H149" s="78"/>
      <c r="I149" s="116"/>
      <c r="J149" s="116"/>
      <c r="K149" s="31"/>
      <c r="L149" s="52"/>
      <c r="M149" s="76"/>
      <c r="N149" s="31"/>
      <c r="O149" s="78"/>
      <c r="P149" s="78"/>
      <c r="Q149" s="78"/>
      <c r="R149" s="78"/>
      <c r="S149" s="78"/>
      <c r="T149" s="78"/>
      <c r="U149" s="78"/>
      <c r="V149" s="78"/>
      <c r="W149" s="78"/>
    </row>
    <row r="150" spans="1:23" ht="12" customHeight="1" x14ac:dyDescent="0.25">
      <c r="A150" s="31"/>
      <c r="B150" s="31"/>
      <c r="C150" s="31"/>
      <c r="D150" s="31"/>
      <c r="E150" s="31"/>
      <c r="F150" s="78"/>
      <c r="G150" s="78"/>
      <c r="H150" s="78"/>
      <c r="I150" s="116"/>
      <c r="J150" s="116"/>
      <c r="K150" s="31"/>
      <c r="L150" s="52"/>
      <c r="M150" s="76"/>
      <c r="N150" s="31"/>
      <c r="O150" s="78"/>
      <c r="P150" s="78"/>
      <c r="Q150" s="78"/>
      <c r="R150" s="78"/>
      <c r="S150" s="78"/>
      <c r="T150" s="78"/>
      <c r="U150" s="78"/>
      <c r="V150" s="78"/>
      <c r="W150" s="78"/>
    </row>
    <row r="151" spans="1:23" ht="12" customHeight="1" x14ac:dyDescent="0.25">
      <c r="A151" s="31"/>
      <c r="B151" s="31"/>
      <c r="C151" s="31"/>
      <c r="D151" s="31"/>
      <c r="E151" s="31"/>
      <c r="F151" s="78"/>
      <c r="G151" s="78"/>
      <c r="H151" s="78"/>
      <c r="I151" s="116"/>
      <c r="J151" s="116"/>
      <c r="K151" s="31"/>
      <c r="L151" s="52"/>
      <c r="M151" s="76"/>
      <c r="N151" s="31"/>
      <c r="O151" s="78"/>
      <c r="P151" s="78"/>
      <c r="Q151" s="78"/>
      <c r="R151" s="78"/>
      <c r="S151" s="78"/>
      <c r="T151" s="78"/>
      <c r="U151" s="78"/>
      <c r="V151" s="78"/>
      <c r="W151" s="78"/>
    </row>
    <row r="152" spans="1:23" ht="12" customHeight="1" x14ac:dyDescent="0.25">
      <c r="A152" s="31"/>
      <c r="B152" s="31"/>
      <c r="C152" s="31"/>
      <c r="D152" s="31"/>
      <c r="E152" s="31"/>
      <c r="F152" s="78"/>
      <c r="G152" s="78"/>
      <c r="H152" s="78"/>
      <c r="I152" s="116"/>
      <c r="J152" s="116"/>
      <c r="K152" s="31"/>
      <c r="L152" s="52"/>
      <c r="M152" s="76"/>
      <c r="N152" s="31"/>
      <c r="O152" s="78"/>
      <c r="P152" s="78"/>
      <c r="Q152" s="78"/>
      <c r="R152" s="78"/>
      <c r="S152" s="78"/>
      <c r="T152" s="78"/>
      <c r="U152" s="78"/>
      <c r="V152" s="78"/>
      <c r="W152"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workbookViewId="0">
      <pane xSplit="1" ySplit="3" topLeftCell="B130" activePane="bottomRight" state="frozen"/>
      <selection pane="topRight" activeCell="B1" sqref="B1"/>
      <selection pane="bottomLeft" activeCell="A4" sqref="A4"/>
      <selection pane="bottomRight" activeCell="B4" sqref="B4"/>
    </sheetView>
  </sheetViews>
  <sheetFormatPr defaultColWidth="17.08984375" defaultRowHeight="12.75" customHeight="1" x14ac:dyDescent="0.25"/>
  <cols>
    <col min="1" max="1" width="23.08984375" customWidth="1"/>
    <col min="2" max="2" width="13.7265625" customWidth="1"/>
    <col min="3" max="3" width="5.81640625" customWidth="1"/>
    <col min="4" max="4" width="4.81640625" customWidth="1"/>
    <col min="5" max="5" width="11.54296875" customWidth="1"/>
    <col min="6" max="6" width="13" customWidth="1"/>
    <col min="7" max="7" width="9.54296875" customWidth="1"/>
    <col min="8" max="8" width="12" customWidth="1"/>
    <col min="9" max="9" width="8.453125" customWidth="1"/>
    <col min="10" max="11" width="8.7265625" customWidth="1"/>
    <col min="12" max="12" width="5.7265625" customWidth="1"/>
    <col min="13" max="13" width="8" customWidth="1"/>
    <col min="14" max="14" width="9.08984375" customWidth="1"/>
    <col min="15" max="15" width="5.7265625" customWidth="1"/>
    <col min="16" max="16" width="4.453125" customWidth="1"/>
    <col min="17" max="17" width="42.26953125" customWidth="1"/>
  </cols>
  <sheetData>
    <row r="1" spans="1:17" ht="12.75" customHeight="1" x14ac:dyDescent="0.25">
      <c r="A1" s="8" t="s">
        <v>33</v>
      </c>
      <c r="B1" s="57" t="s">
        <v>370</v>
      </c>
      <c r="C1" s="8" t="s">
        <v>15</v>
      </c>
      <c r="D1" s="97" t="s">
        <v>1079</v>
      </c>
      <c r="E1" s="8" t="s">
        <v>41</v>
      </c>
      <c r="F1" s="8" t="s">
        <v>42</v>
      </c>
      <c r="G1" s="57" t="s">
        <v>1080</v>
      </c>
      <c r="H1" s="8" t="s">
        <v>45</v>
      </c>
      <c r="I1" s="77" t="s">
        <v>46</v>
      </c>
      <c r="J1" s="30" t="s">
        <v>47</v>
      </c>
      <c r="K1" s="8" t="s">
        <v>48</v>
      </c>
      <c r="L1" s="30" t="s">
        <v>49</v>
      </c>
      <c r="M1" s="83" t="s">
        <v>1081</v>
      </c>
      <c r="N1" s="8" t="s">
        <v>43</v>
      </c>
      <c r="O1" s="30" t="s">
        <v>53</v>
      </c>
      <c r="P1" s="30" t="s">
        <v>54</v>
      </c>
      <c r="Q1" s="29" t="s">
        <v>56</v>
      </c>
    </row>
    <row r="2" spans="1:17" ht="12.75" customHeight="1" x14ac:dyDescent="0.25">
      <c r="A2" s="40"/>
      <c r="B2" s="80"/>
      <c r="C2" s="40"/>
      <c r="D2" s="28"/>
      <c r="E2" s="40"/>
      <c r="F2" s="40"/>
      <c r="G2" s="80"/>
      <c r="H2" s="8" t="s">
        <v>296</v>
      </c>
      <c r="I2" s="59" t="s">
        <v>297</v>
      </c>
      <c r="J2" s="88" t="s">
        <v>297</v>
      </c>
      <c r="K2" s="40" t="s">
        <v>297</v>
      </c>
      <c r="L2" s="88" t="s">
        <v>297</v>
      </c>
      <c r="M2" s="76" t="s">
        <v>298</v>
      </c>
      <c r="N2" s="40" t="s">
        <v>297</v>
      </c>
      <c r="O2" s="88"/>
      <c r="P2" s="88"/>
      <c r="Q2" s="52"/>
    </row>
    <row r="3" spans="1:17" ht="12.75" customHeight="1" x14ac:dyDescent="0.25">
      <c r="A3" s="110" t="s">
        <v>613</v>
      </c>
      <c r="B3" s="110"/>
      <c r="C3" s="54">
        <f>AVERAGE(C4:C151)</f>
        <v>47.313868613138688</v>
      </c>
      <c r="D3" s="54">
        <f>AVERAGE(D4:D151)</f>
        <v>57.678832116788321</v>
      </c>
      <c r="E3" s="110"/>
      <c r="F3" s="110"/>
      <c r="G3" s="36">
        <f t="shared" ref="G3:L3" si="0">AVERAGE(G4:G151)</f>
        <v>2597.3795620437954</v>
      </c>
      <c r="H3" s="36">
        <f t="shared" si="0"/>
        <v>8352.5255474452551</v>
      </c>
      <c r="I3" s="36">
        <f t="shared" si="0"/>
        <v>74.047708029197082</v>
      </c>
      <c r="J3" s="36">
        <f t="shared" si="0"/>
        <v>92.93375912408753</v>
      </c>
      <c r="K3" s="36">
        <f t="shared" si="0"/>
        <v>166.70908029197079</v>
      </c>
      <c r="L3" s="36">
        <f t="shared" si="0"/>
        <v>54.09422794117647</v>
      </c>
      <c r="M3" s="86">
        <f t="shared" ref="M3:M34" si="1">SUM((K3/L3))</f>
        <v>3.0818275190701447</v>
      </c>
      <c r="N3" s="36">
        <f>AVERAGE(N4:N151)</f>
        <v>21.742043795620436</v>
      </c>
      <c r="O3" s="110"/>
      <c r="P3" s="110"/>
      <c r="Q3" s="110"/>
    </row>
    <row r="4" spans="1:17" ht="12.75" customHeight="1" x14ac:dyDescent="0.25">
      <c r="A4" s="78" t="s">
        <v>1082</v>
      </c>
      <c r="B4" s="31" t="s">
        <v>96</v>
      </c>
      <c r="C4" s="78">
        <v>83</v>
      </c>
      <c r="D4" s="10">
        <v>92</v>
      </c>
      <c r="E4" s="78" t="s">
        <v>620</v>
      </c>
      <c r="F4" s="78" t="s">
        <v>591</v>
      </c>
      <c r="G4" s="31">
        <v>3452</v>
      </c>
      <c r="H4" s="31">
        <v>22313</v>
      </c>
      <c r="I4" s="116">
        <v>760.5</v>
      </c>
      <c r="J4" s="116">
        <v>2021</v>
      </c>
      <c r="K4" s="26">
        <f>SUM(I4:J4)</f>
        <v>2781.5</v>
      </c>
      <c r="L4" s="52">
        <v>237</v>
      </c>
      <c r="M4" s="1">
        <f t="shared" si="1"/>
        <v>11.736286919831224</v>
      </c>
      <c r="N4" s="78">
        <v>77</v>
      </c>
      <c r="O4" s="52"/>
      <c r="P4" s="52"/>
      <c r="Q4" s="62" t="s">
        <v>1083</v>
      </c>
    </row>
    <row r="5" spans="1:17" ht="12.75" customHeight="1" x14ac:dyDescent="0.25">
      <c r="A5" s="78" t="s">
        <v>1084</v>
      </c>
      <c r="B5" s="31" t="s">
        <v>121</v>
      </c>
      <c r="C5" s="78">
        <v>20</v>
      </c>
      <c r="D5" s="10">
        <v>76</v>
      </c>
      <c r="E5" s="78" t="s">
        <v>640</v>
      </c>
      <c r="F5" s="78" t="s">
        <v>591</v>
      </c>
      <c r="G5" s="31">
        <v>4234</v>
      </c>
      <c r="H5" s="31">
        <v>25736</v>
      </c>
      <c r="I5" s="116">
        <v>402.1</v>
      </c>
      <c r="J5" s="116">
        <v>434.2</v>
      </c>
      <c r="K5" s="26">
        <v>836.3</v>
      </c>
      <c r="L5" s="52">
        <v>210</v>
      </c>
      <c r="M5" s="1">
        <f t="shared" si="1"/>
        <v>3.9823809523809524</v>
      </c>
      <c r="N5" s="78">
        <v>109</v>
      </c>
      <c r="O5" s="52"/>
      <c r="P5" s="52"/>
      <c r="Q5" s="62" t="s">
        <v>1085</v>
      </c>
    </row>
    <row r="6" spans="1:17" ht="12.75" customHeight="1" x14ac:dyDescent="0.25">
      <c r="A6" s="78" t="s">
        <v>1086</v>
      </c>
      <c r="B6" s="31" t="s">
        <v>674</v>
      </c>
      <c r="C6" s="78">
        <v>83</v>
      </c>
      <c r="D6" s="10">
        <v>75</v>
      </c>
      <c r="E6" s="78" t="s">
        <v>643</v>
      </c>
      <c r="F6" s="78" t="s">
        <v>708</v>
      </c>
      <c r="G6" s="31">
        <v>4325</v>
      </c>
      <c r="H6" s="31">
        <v>17997</v>
      </c>
      <c r="I6" s="116">
        <v>302</v>
      </c>
      <c r="J6" s="116">
        <v>632</v>
      </c>
      <c r="K6" s="26">
        <v>934</v>
      </c>
      <c r="L6" s="52">
        <v>250</v>
      </c>
      <c r="M6" s="1">
        <f t="shared" si="1"/>
        <v>3.7360000000000002</v>
      </c>
      <c r="N6" s="78">
        <v>77.8</v>
      </c>
      <c r="O6" s="52"/>
      <c r="P6" s="52"/>
      <c r="Q6" s="62" t="s">
        <v>1087</v>
      </c>
    </row>
    <row r="7" spans="1:17" ht="12.75" customHeight="1" x14ac:dyDescent="0.25">
      <c r="A7" s="78" t="s">
        <v>1088</v>
      </c>
      <c r="B7" s="31" t="s">
        <v>962</v>
      </c>
      <c r="C7" s="78">
        <v>27</v>
      </c>
      <c r="D7" s="10">
        <v>78</v>
      </c>
      <c r="E7" s="78" t="s">
        <v>583</v>
      </c>
      <c r="F7" s="78" t="s">
        <v>584</v>
      </c>
      <c r="G7" s="31">
        <v>4024</v>
      </c>
      <c r="H7" s="31">
        <v>35497</v>
      </c>
      <c r="I7" s="116">
        <v>296.62</v>
      </c>
      <c r="J7" s="116">
        <v>413.2</v>
      </c>
      <c r="K7" s="26">
        <f>SUM(I7:J7)</f>
        <v>709.81999999999994</v>
      </c>
      <c r="L7" s="52">
        <v>50</v>
      </c>
      <c r="M7" s="1">
        <f t="shared" si="1"/>
        <v>14.196399999999999</v>
      </c>
      <c r="N7" s="78">
        <v>142.80000000000001</v>
      </c>
      <c r="O7" s="52"/>
      <c r="P7" s="52"/>
      <c r="Q7" s="62" t="s">
        <v>1089</v>
      </c>
    </row>
    <row r="8" spans="1:17" ht="12.75" customHeight="1" x14ac:dyDescent="0.25">
      <c r="A8" s="78" t="s">
        <v>1090</v>
      </c>
      <c r="B8" s="31" t="s">
        <v>630</v>
      </c>
      <c r="C8" s="78">
        <v>98</v>
      </c>
      <c r="D8" s="10">
        <v>86</v>
      </c>
      <c r="E8" s="78" t="s">
        <v>610</v>
      </c>
      <c r="F8" s="78" t="s">
        <v>611</v>
      </c>
      <c r="G8" s="31">
        <v>3766</v>
      </c>
      <c r="H8" s="31">
        <v>18085</v>
      </c>
      <c r="I8" s="116">
        <v>293</v>
      </c>
      <c r="J8" s="116">
        <v>438.3</v>
      </c>
      <c r="K8" s="26">
        <f>SUM(I8:J8)</f>
        <v>731.3</v>
      </c>
      <c r="L8" s="52">
        <v>175</v>
      </c>
      <c r="M8" s="1">
        <f t="shared" si="1"/>
        <v>4.1788571428571428</v>
      </c>
      <c r="N8" s="78">
        <v>68.099999999999994</v>
      </c>
      <c r="O8" s="52" t="s">
        <v>1091</v>
      </c>
      <c r="P8" s="52" t="s">
        <v>1091</v>
      </c>
      <c r="Q8" s="62" t="s">
        <v>1092</v>
      </c>
    </row>
    <row r="9" spans="1:17" ht="12.75" customHeight="1" x14ac:dyDescent="0.25">
      <c r="A9" s="78" t="s">
        <v>1093</v>
      </c>
      <c r="B9" s="31" t="s">
        <v>674</v>
      </c>
      <c r="C9" s="78">
        <v>79</v>
      </c>
      <c r="D9" s="10">
        <v>87</v>
      </c>
      <c r="E9" s="78" t="s">
        <v>577</v>
      </c>
      <c r="F9" s="78" t="s">
        <v>577</v>
      </c>
      <c r="G9" s="31">
        <v>3269</v>
      </c>
      <c r="H9" s="31">
        <v>13759</v>
      </c>
      <c r="I9" s="116">
        <v>277.3</v>
      </c>
      <c r="J9" s="116">
        <v>190.16</v>
      </c>
      <c r="K9" s="26">
        <f>SUM(I9:J9)</f>
        <v>467.46000000000004</v>
      </c>
      <c r="L9" s="52">
        <v>35</v>
      </c>
      <c r="M9" s="1">
        <f t="shared" si="1"/>
        <v>13.356000000000002</v>
      </c>
      <c r="N9" s="78">
        <v>45</v>
      </c>
      <c r="O9" s="52"/>
      <c r="P9" s="52"/>
      <c r="Q9" s="62" t="s">
        <v>1094</v>
      </c>
    </row>
    <row r="10" spans="1:17" ht="12.75" customHeight="1" x14ac:dyDescent="0.25">
      <c r="A10" s="78" t="s">
        <v>1095</v>
      </c>
      <c r="B10" s="31" t="s">
        <v>121</v>
      </c>
      <c r="C10" s="78">
        <v>94</v>
      </c>
      <c r="D10" s="10">
        <v>91</v>
      </c>
      <c r="E10" s="78" t="s">
        <v>640</v>
      </c>
      <c r="F10" s="78" t="s">
        <v>591</v>
      </c>
      <c r="G10" s="31">
        <v>3849</v>
      </c>
      <c r="H10" s="31">
        <v>19539</v>
      </c>
      <c r="I10" s="116">
        <v>257.7</v>
      </c>
      <c r="J10" s="116">
        <v>127.95</v>
      </c>
      <c r="K10" s="26">
        <f>SUM(I10:J10)</f>
        <v>385.65</v>
      </c>
      <c r="L10" s="52">
        <v>140</v>
      </c>
      <c r="M10" s="1">
        <f t="shared" si="1"/>
        <v>2.7546428571428572</v>
      </c>
      <c r="N10" s="78">
        <v>75.2</v>
      </c>
      <c r="O10" s="52"/>
      <c r="P10" s="52"/>
      <c r="Q10" s="62" t="s">
        <v>1085</v>
      </c>
    </row>
    <row r="11" spans="1:17" ht="12.75" customHeight="1" x14ac:dyDescent="0.25">
      <c r="A11" s="78" t="s">
        <v>1096</v>
      </c>
      <c r="B11" s="31" t="s">
        <v>674</v>
      </c>
      <c r="C11" s="78">
        <v>65</v>
      </c>
      <c r="D11" s="10">
        <v>90</v>
      </c>
      <c r="E11" s="78" t="s">
        <v>1097</v>
      </c>
      <c r="F11" s="78" t="s">
        <v>939</v>
      </c>
      <c r="G11" s="31">
        <v>3110</v>
      </c>
      <c r="H11" s="31">
        <v>10971</v>
      </c>
      <c r="I11" s="116">
        <v>255.959</v>
      </c>
      <c r="J11" s="116">
        <v>53.24</v>
      </c>
      <c r="K11" s="26">
        <f>SUM(I11:J11)</f>
        <v>309.19900000000001</v>
      </c>
      <c r="L11" s="52">
        <v>29</v>
      </c>
      <c r="M11" s="1">
        <f t="shared" si="1"/>
        <v>10.662034482758621</v>
      </c>
      <c r="N11" s="78">
        <v>34.1</v>
      </c>
      <c r="O11" s="52" t="s">
        <v>926</v>
      </c>
      <c r="P11" s="52"/>
      <c r="Q11" s="62" t="s">
        <v>1098</v>
      </c>
    </row>
    <row r="12" spans="1:17" ht="12.75" customHeight="1" x14ac:dyDescent="0.25">
      <c r="A12" s="78" t="s">
        <v>1099</v>
      </c>
      <c r="B12" s="31" t="s">
        <v>576</v>
      </c>
      <c r="C12" s="78">
        <v>21</v>
      </c>
      <c r="D12" s="10">
        <v>59</v>
      </c>
      <c r="E12" s="78" t="s">
        <v>577</v>
      </c>
      <c r="F12" s="78" t="s">
        <v>611</v>
      </c>
      <c r="G12" s="31">
        <v>3700</v>
      </c>
      <c r="H12" s="31">
        <v>13210</v>
      </c>
      <c r="I12" s="116">
        <v>219.5</v>
      </c>
      <c r="J12" s="116">
        <v>223</v>
      </c>
      <c r="K12" s="26">
        <v>440.7</v>
      </c>
      <c r="L12" s="52">
        <v>75</v>
      </c>
      <c r="M12" s="1">
        <f t="shared" si="1"/>
        <v>5.8759999999999994</v>
      </c>
      <c r="N12" s="78">
        <v>48.8</v>
      </c>
      <c r="O12" s="52"/>
      <c r="P12" s="52"/>
      <c r="Q12" s="62" t="s">
        <v>1100</v>
      </c>
    </row>
    <row r="13" spans="1:17" ht="12.75" customHeight="1" x14ac:dyDescent="0.25">
      <c r="A13" s="78" t="s">
        <v>1101</v>
      </c>
      <c r="B13" s="31" t="s">
        <v>674</v>
      </c>
      <c r="C13" s="78">
        <v>70</v>
      </c>
      <c r="D13" s="10">
        <v>81</v>
      </c>
      <c r="E13" s="78" t="s">
        <v>646</v>
      </c>
      <c r="F13" s="78" t="s">
        <v>591</v>
      </c>
      <c r="G13" s="31">
        <v>3626</v>
      </c>
      <c r="H13" s="31">
        <v>17183</v>
      </c>
      <c r="I13" s="116">
        <v>209.02</v>
      </c>
      <c r="J13" s="116">
        <v>315</v>
      </c>
      <c r="K13" s="26">
        <f>SUM(I13:J13)</f>
        <v>524.02</v>
      </c>
      <c r="L13" s="52">
        <v>90</v>
      </c>
      <c r="M13" s="1">
        <f t="shared" si="1"/>
        <v>5.8224444444444439</v>
      </c>
      <c r="N13" s="78">
        <v>62.3</v>
      </c>
      <c r="O13" s="52"/>
      <c r="P13" s="52"/>
      <c r="Q13" s="62" t="s">
        <v>1102</v>
      </c>
    </row>
    <row r="14" spans="1:17" ht="12.75" customHeight="1" x14ac:dyDescent="0.25">
      <c r="A14" s="78" t="s">
        <v>1103</v>
      </c>
      <c r="B14" s="31" t="s">
        <v>121</v>
      </c>
      <c r="C14" s="78">
        <v>72</v>
      </c>
      <c r="D14" s="10">
        <v>65</v>
      </c>
      <c r="E14" s="78" t="s">
        <v>602</v>
      </c>
      <c r="F14" s="78" t="s">
        <v>611</v>
      </c>
      <c r="G14" s="31">
        <v>4104</v>
      </c>
      <c r="H14" s="31">
        <v>14454</v>
      </c>
      <c r="I14" s="116">
        <v>198.4</v>
      </c>
      <c r="J14" s="116">
        <v>183.2</v>
      </c>
      <c r="K14" s="26">
        <v>381.5</v>
      </c>
      <c r="L14" s="52">
        <v>175</v>
      </c>
      <c r="M14" s="1">
        <f t="shared" si="1"/>
        <v>2.1800000000000002</v>
      </c>
      <c r="N14" s="78">
        <v>59.3</v>
      </c>
      <c r="O14" s="52"/>
      <c r="P14" s="52"/>
      <c r="Q14" s="62" t="s">
        <v>1104</v>
      </c>
    </row>
    <row r="15" spans="1:17" ht="12.75" customHeight="1" x14ac:dyDescent="0.25">
      <c r="A15" s="78" t="s">
        <v>1105</v>
      </c>
      <c r="B15" s="31" t="s">
        <v>96</v>
      </c>
      <c r="C15" s="78">
        <v>45</v>
      </c>
      <c r="D15" s="10">
        <v>72</v>
      </c>
      <c r="E15" s="78" t="s">
        <v>643</v>
      </c>
      <c r="F15" s="78" t="s">
        <v>611</v>
      </c>
      <c r="G15" s="31">
        <v>4099</v>
      </c>
      <c r="H15" s="31">
        <v>10171</v>
      </c>
      <c r="I15" s="116">
        <v>196.57</v>
      </c>
      <c r="J15" s="116">
        <v>690.11</v>
      </c>
      <c r="K15" s="26">
        <f>SUM(I15:J15)</f>
        <v>886.68000000000006</v>
      </c>
      <c r="L15" s="52">
        <v>90</v>
      </c>
      <c r="M15" s="1">
        <f t="shared" si="1"/>
        <v>9.8520000000000003</v>
      </c>
      <c r="N15" s="78">
        <v>41.7</v>
      </c>
      <c r="O15" s="52"/>
      <c r="P15" s="52"/>
      <c r="Q15" s="62" t="s">
        <v>1106</v>
      </c>
    </row>
    <row r="16" spans="1:17" ht="12.75" customHeight="1" x14ac:dyDescent="0.25">
      <c r="A16" s="78" t="s">
        <v>1107</v>
      </c>
      <c r="B16" s="31" t="s">
        <v>96</v>
      </c>
      <c r="C16" s="78">
        <v>37</v>
      </c>
      <c r="D16" s="10">
        <v>72</v>
      </c>
      <c r="E16" s="78" t="s">
        <v>640</v>
      </c>
      <c r="F16" s="78" t="s">
        <v>591</v>
      </c>
      <c r="G16" s="31">
        <v>4099</v>
      </c>
      <c r="H16" s="31">
        <v>20751</v>
      </c>
      <c r="I16" s="116">
        <v>179.9</v>
      </c>
      <c r="J16" s="116">
        <v>193.2</v>
      </c>
      <c r="K16" s="26">
        <f>SUM(I16:J16)</f>
        <v>373.1</v>
      </c>
      <c r="L16" s="52">
        <v>150</v>
      </c>
      <c r="M16" s="1">
        <f t="shared" si="1"/>
        <v>2.4873333333333334</v>
      </c>
      <c r="N16" s="78">
        <v>85.1</v>
      </c>
      <c r="O16" s="52"/>
      <c r="P16" s="52"/>
      <c r="Q16" s="62" t="s">
        <v>1108</v>
      </c>
    </row>
    <row r="17" spans="1:17" ht="12.75" customHeight="1" x14ac:dyDescent="0.25">
      <c r="A17" s="78" t="s">
        <v>1109</v>
      </c>
      <c r="B17" s="31" t="s">
        <v>96</v>
      </c>
      <c r="C17" s="78">
        <v>43</v>
      </c>
      <c r="D17" s="10">
        <v>60</v>
      </c>
      <c r="E17" s="78" t="s">
        <v>643</v>
      </c>
      <c r="F17" s="78" t="s">
        <v>591</v>
      </c>
      <c r="G17" s="31">
        <v>4096</v>
      </c>
      <c r="H17" s="31">
        <v>13226</v>
      </c>
      <c r="I17" s="116">
        <v>177.2</v>
      </c>
      <c r="J17" s="116">
        <v>235.8</v>
      </c>
      <c r="K17" s="26">
        <f>SUM(I17:J17)</f>
        <v>413</v>
      </c>
      <c r="L17" s="52">
        <v>150</v>
      </c>
      <c r="M17" s="1">
        <f t="shared" si="1"/>
        <v>2.7533333333333334</v>
      </c>
      <c r="N17" s="78">
        <v>54.2</v>
      </c>
      <c r="O17" s="52"/>
      <c r="P17" s="52"/>
      <c r="Q17" s="62" t="s">
        <v>1085</v>
      </c>
    </row>
    <row r="18" spans="1:17" ht="12.75" customHeight="1" x14ac:dyDescent="0.25">
      <c r="A18" s="78">
        <v>2012</v>
      </c>
      <c r="B18" s="31" t="s">
        <v>78</v>
      </c>
      <c r="C18" s="78">
        <v>39</v>
      </c>
      <c r="D18" s="10">
        <v>63</v>
      </c>
      <c r="E18" s="78" t="s">
        <v>677</v>
      </c>
      <c r="F18" s="78" t="s">
        <v>591</v>
      </c>
      <c r="G18" s="31">
        <v>3404</v>
      </c>
      <c r="H18" s="31">
        <v>19165</v>
      </c>
      <c r="I18" s="116">
        <v>166.12</v>
      </c>
      <c r="J18" s="116">
        <v>603.56700000000001</v>
      </c>
      <c r="K18" s="26">
        <f>SUM(I18:J18)</f>
        <v>769.68700000000001</v>
      </c>
      <c r="L18" s="52">
        <v>200</v>
      </c>
      <c r="M18" s="1">
        <f t="shared" si="1"/>
        <v>3.8484350000000003</v>
      </c>
      <c r="N18" s="78">
        <v>65.3</v>
      </c>
      <c r="O18" s="52"/>
      <c r="P18" s="52"/>
      <c r="Q18" s="62" t="s">
        <v>1110</v>
      </c>
    </row>
    <row r="19" spans="1:17" ht="12.75" customHeight="1" x14ac:dyDescent="0.25">
      <c r="A19" s="78" t="s">
        <v>1111</v>
      </c>
      <c r="B19" s="31" t="s">
        <v>630</v>
      </c>
      <c r="C19" s="78">
        <v>43</v>
      </c>
      <c r="D19" s="10">
        <v>74</v>
      </c>
      <c r="E19" s="78" t="s">
        <v>583</v>
      </c>
      <c r="F19" s="78" t="s">
        <v>577</v>
      </c>
      <c r="G19" s="31">
        <v>3056</v>
      </c>
      <c r="H19" s="31">
        <v>11004</v>
      </c>
      <c r="I19" s="116">
        <v>163.958</v>
      </c>
      <c r="J19" s="116">
        <v>153.417</v>
      </c>
      <c r="K19" s="26">
        <v>314.7</v>
      </c>
      <c r="L19" s="52">
        <v>40</v>
      </c>
      <c r="M19" s="1">
        <f t="shared" si="1"/>
        <v>7.8674999999999997</v>
      </c>
      <c r="N19" s="78">
        <v>33.6</v>
      </c>
      <c r="O19" s="52"/>
      <c r="P19" s="52"/>
      <c r="Q19" s="62" t="s">
        <v>1085</v>
      </c>
    </row>
    <row r="20" spans="1:17" ht="12.75" customHeight="1" x14ac:dyDescent="0.25">
      <c r="A20" s="78" t="s">
        <v>1112</v>
      </c>
      <c r="B20" s="31" t="s">
        <v>65</v>
      </c>
      <c r="C20" s="78">
        <v>28</v>
      </c>
      <c r="D20" s="10">
        <v>76</v>
      </c>
      <c r="E20" s="78" t="s">
        <v>640</v>
      </c>
      <c r="F20" s="78" t="s">
        <v>591</v>
      </c>
      <c r="G20" s="31">
        <v>3461</v>
      </c>
      <c r="H20" s="31">
        <v>20500</v>
      </c>
      <c r="I20" s="116">
        <v>155.1</v>
      </c>
      <c r="J20" s="116">
        <v>208</v>
      </c>
      <c r="K20" s="26">
        <f>SUM(I20:J20)</f>
        <v>363.1</v>
      </c>
      <c r="L20" s="52">
        <v>85</v>
      </c>
      <c r="M20" s="1">
        <f t="shared" si="1"/>
        <v>4.2717647058823536</v>
      </c>
      <c r="N20" s="78">
        <v>70.900000000000006</v>
      </c>
      <c r="O20" s="52"/>
      <c r="P20" s="52"/>
      <c r="Q20" s="62" t="s">
        <v>1113</v>
      </c>
    </row>
    <row r="21" spans="1:17" ht="12.75" customHeight="1" x14ac:dyDescent="0.25">
      <c r="A21" s="78" t="s">
        <v>1114</v>
      </c>
      <c r="B21" s="31" t="s">
        <v>121</v>
      </c>
      <c r="C21" s="78">
        <v>33</v>
      </c>
      <c r="D21" s="10">
        <v>62</v>
      </c>
      <c r="E21" s="78" t="s">
        <v>749</v>
      </c>
      <c r="F21" s="78" t="s">
        <v>591</v>
      </c>
      <c r="G21" s="31">
        <v>4007</v>
      </c>
      <c r="H21" s="31">
        <v>13654</v>
      </c>
      <c r="I21" s="116">
        <v>150.19999999999999</v>
      </c>
      <c r="J21" s="116">
        <v>152.26</v>
      </c>
      <c r="K21" s="26">
        <v>302.10000000000002</v>
      </c>
      <c r="L21" s="52">
        <v>175</v>
      </c>
      <c r="M21" s="1">
        <f t="shared" si="1"/>
        <v>1.7262857142857144</v>
      </c>
      <c r="N21" s="78">
        <v>54.7</v>
      </c>
      <c r="O21" s="52"/>
      <c r="P21" s="52"/>
      <c r="Q21" s="62" t="s">
        <v>1085</v>
      </c>
    </row>
    <row r="22" spans="1:17" ht="12.75" customHeight="1" x14ac:dyDescent="0.25">
      <c r="A22" s="78" t="s">
        <v>1115</v>
      </c>
      <c r="B22" s="31" t="s">
        <v>78</v>
      </c>
      <c r="C22" s="78">
        <v>33</v>
      </c>
      <c r="D22" s="10">
        <v>50</v>
      </c>
      <c r="E22" s="78" t="s">
        <v>577</v>
      </c>
      <c r="F22" s="78" t="s">
        <v>591</v>
      </c>
      <c r="G22" s="31">
        <v>3144</v>
      </c>
      <c r="H22" s="31">
        <v>10125</v>
      </c>
      <c r="I22" s="116">
        <v>146.33000000000001</v>
      </c>
      <c r="J22" s="116">
        <v>36.950000000000003</v>
      </c>
      <c r="K22" s="26">
        <f>SUM(I22:J22)</f>
        <v>183.28000000000003</v>
      </c>
      <c r="L22" s="52">
        <v>26</v>
      </c>
      <c r="M22" s="1">
        <f t="shared" si="1"/>
        <v>7.0492307692307703</v>
      </c>
      <c r="N22" s="78">
        <v>31.8</v>
      </c>
      <c r="O22" s="52"/>
      <c r="P22" s="52"/>
      <c r="Q22" s="62" t="s">
        <v>1116</v>
      </c>
    </row>
    <row r="23" spans="1:17" ht="12.75" customHeight="1" x14ac:dyDescent="0.25">
      <c r="A23" s="78" t="s">
        <v>1117</v>
      </c>
      <c r="B23" s="31" t="s">
        <v>96</v>
      </c>
      <c r="C23" s="78">
        <v>58</v>
      </c>
      <c r="D23" s="10">
        <v>83</v>
      </c>
      <c r="E23" s="78" t="s">
        <v>749</v>
      </c>
      <c r="F23" s="78" t="s">
        <v>591</v>
      </c>
      <c r="G23" s="31">
        <v>3183</v>
      </c>
      <c r="H23" s="31">
        <v>7765</v>
      </c>
      <c r="I23" s="116">
        <v>145</v>
      </c>
      <c r="J23" s="116">
        <v>81.8</v>
      </c>
      <c r="K23" s="26">
        <f>SUM(I23:J23)</f>
        <v>226.8</v>
      </c>
      <c r="L23" s="52">
        <v>25</v>
      </c>
      <c r="M23" s="1">
        <f t="shared" si="1"/>
        <v>9.072000000000001</v>
      </c>
      <c r="N23" s="78">
        <v>24.7</v>
      </c>
      <c r="O23" s="52"/>
      <c r="P23" s="52"/>
      <c r="Q23" s="62" t="s">
        <v>1118</v>
      </c>
    </row>
    <row r="24" spans="1:17" ht="12.75" customHeight="1" x14ac:dyDescent="0.25">
      <c r="A24" s="78" t="s">
        <v>1119</v>
      </c>
      <c r="B24" s="31" t="s">
        <v>630</v>
      </c>
      <c r="C24" s="78">
        <v>52</v>
      </c>
      <c r="D24" s="10">
        <v>72</v>
      </c>
      <c r="E24" s="78" t="s">
        <v>683</v>
      </c>
      <c r="F24" s="78" t="s">
        <v>611</v>
      </c>
      <c r="G24" s="31">
        <v>3683</v>
      </c>
      <c r="H24" s="31">
        <v>8159</v>
      </c>
      <c r="I24" s="116">
        <v>137.9</v>
      </c>
      <c r="J24" s="116">
        <v>187.43</v>
      </c>
      <c r="K24" s="26">
        <f>SUM(I24:J24)</f>
        <v>325.33000000000004</v>
      </c>
      <c r="L24" s="52">
        <v>200</v>
      </c>
      <c r="M24" s="1">
        <f t="shared" si="1"/>
        <v>1.6266500000000002</v>
      </c>
      <c r="N24" s="78">
        <v>30.1</v>
      </c>
      <c r="O24" s="52"/>
      <c r="P24" s="52"/>
      <c r="Q24" s="62" t="s">
        <v>1120</v>
      </c>
    </row>
    <row r="25" spans="1:17" ht="12.75" customHeight="1" x14ac:dyDescent="0.25">
      <c r="A25" s="78" t="s">
        <v>1121</v>
      </c>
      <c r="B25" s="31" t="s">
        <v>78</v>
      </c>
      <c r="C25" s="78">
        <v>36</v>
      </c>
      <c r="D25" s="10">
        <v>65</v>
      </c>
      <c r="E25" s="78" t="s">
        <v>646</v>
      </c>
      <c r="F25" s="78" t="s">
        <v>1040</v>
      </c>
      <c r="G25" s="31">
        <v>3527</v>
      </c>
      <c r="H25" s="31">
        <v>13100</v>
      </c>
      <c r="I25" s="116">
        <v>133.4</v>
      </c>
      <c r="J25" s="116">
        <v>352.6</v>
      </c>
      <c r="K25" s="26">
        <v>485.9</v>
      </c>
      <c r="L25" s="52">
        <v>150</v>
      </c>
      <c r="M25" s="1">
        <f t="shared" si="1"/>
        <v>3.2393333333333332</v>
      </c>
      <c r="N25" s="78">
        <v>46.2</v>
      </c>
      <c r="O25" s="52"/>
      <c r="P25" s="52"/>
      <c r="Q25" s="62" t="s">
        <v>1122</v>
      </c>
    </row>
    <row r="26" spans="1:17" ht="12.75" customHeight="1" x14ac:dyDescent="0.25">
      <c r="A26" s="78" t="s">
        <v>1123</v>
      </c>
      <c r="B26" s="31" t="s">
        <v>674</v>
      </c>
      <c r="C26" s="78">
        <v>33</v>
      </c>
      <c r="D26" s="10">
        <v>64</v>
      </c>
      <c r="E26" s="78" t="s">
        <v>602</v>
      </c>
      <c r="F26" s="78" t="s">
        <v>591</v>
      </c>
      <c r="G26" s="31">
        <v>3530</v>
      </c>
      <c r="H26" s="31">
        <v>12056</v>
      </c>
      <c r="I26" s="116">
        <v>125.3</v>
      </c>
      <c r="J26" s="116">
        <v>246.7</v>
      </c>
      <c r="K26" s="26">
        <v>372</v>
      </c>
      <c r="L26" s="52">
        <v>200</v>
      </c>
      <c r="M26" s="1">
        <f t="shared" si="1"/>
        <v>1.86</v>
      </c>
      <c r="N26" s="78">
        <v>42.6</v>
      </c>
      <c r="O26" s="52"/>
      <c r="P26" s="52"/>
      <c r="Q26" s="62" t="s">
        <v>1124</v>
      </c>
    </row>
    <row r="27" spans="1:17" ht="12.75" customHeight="1" x14ac:dyDescent="0.25">
      <c r="A27" s="78" t="s">
        <v>1125</v>
      </c>
      <c r="B27" s="31" t="s">
        <v>78</v>
      </c>
      <c r="C27" s="78">
        <v>86</v>
      </c>
      <c r="D27" s="10">
        <v>70</v>
      </c>
      <c r="E27" s="78" t="s">
        <v>577</v>
      </c>
      <c r="F27" s="78" t="s">
        <v>611</v>
      </c>
      <c r="G27" s="31">
        <v>3119</v>
      </c>
      <c r="H27" s="31">
        <v>9716</v>
      </c>
      <c r="I27" s="116">
        <v>124.9</v>
      </c>
      <c r="J27" s="116">
        <v>118.13</v>
      </c>
      <c r="K27" s="26">
        <f>SUM(I27:J27)</f>
        <v>243.03</v>
      </c>
      <c r="L27" s="52">
        <v>100</v>
      </c>
      <c r="M27" s="1">
        <f t="shared" si="1"/>
        <v>2.4302999999999999</v>
      </c>
      <c r="N27" s="78">
        <v>30.3</v>
      </c>
      <c r="O27" s="52"/>
      <c r="P27" s="52"/>
      <c r="Q27" s="62" t="s">
        <v>1126</v>
      </c>
    </row>
    <row r="28" spans="1:17" ht="12.75" customHeight="1" x14ac:dyDescent="0.25">
      <c r="A28" s="78" t="s">
        <v>1127</v>
      </c>
      <c r="B28" s="31" t="s">
        <v>65</v>
      </c>
      <c r="C28" s="78">
        <v>88</v>
      </c>
      <c r="D28" s="10">
        <v>87</v>
      </c>
      <c r="E28" s="78" t="s">
        <v>753</v>
      </c>
      <c r="F28" s="78" t="s">
        <v>708</v>
      </c>
      <c r="G28" s="31">
        <v>3135</v>
      </c>
      <c r="H28" s="31">
        <v>12024</v>
      </c>
      <c r="I28" s="116">
        <v>120.5</v>
      </c>
      <c r="J28" s="116">
        <v>200.91</v>
      </c>
      <c r="K28" s="26">
        <f>SUM(I28:J28)</f>
        <v>321.40999999999997</v>
      </c>
      <c r="L28" s="52">
        <v>70</v>
      </c>
      <c r="M28" s="1">
        <f t="shared" si="1"/>
        <v>4.5915714285714282</v>
      </c>
      <c r="N28" s="78">
        <v>38</v>
      </c>
      <c r="O28" s="52" t="s">
        <v>1128</v>
      </c>
      <c r="P28" s="52" t="s">
        <v>1128</v>
      </c>
      <c r="Q28" s="62" t="s">
        <v>1085</v>
      </c>
    </row>
    <row r="29" spans="1:17" ht="12.75" customHeight="1" x14ac:dyDescent="0.25">
      <c r="A29" s="78" t="s">
        <v>1129</v>
      </c>
      <c r="B29" s="31" t="s">
        <v>630</v>
      </c>
      <c r="C29" s="78">
        <v>22</v>
      </c>
      <c r="D29" s="10">
        <v>50</v>
      </c>
      <c r="E29" s="78" t="s">
        <v>577</v>
      </c>
      <c r="F29" s="78" t="s">
        <v>591</v>
      </c>
      <c r="G29" s="31">
        <v>3697</v>
      </c>
      <c r="H29" s="31">
        <v>8576</v>
      </c>
      <c r="I29" s="116">
        <v>119.4</v>
      </c>
      <c r="J29" s="116">
        <v>173.38</v>
      </c>
      <c r="K29" s="26">
        <v>285.10000000000002</v>
      </c>
      <c r="L29" s="52">
        <v>150</v>
      </c>
      <c r="M29" s="1">
        <f t="shared" si="1"/>
        <v>1.9006666666666667</v>
      </c>
      <c r="N29" s="78">
        <v>31.7</v>
      </c>
      <c r="O29" s="52"/>
      <c r="P29" s="52"/>
      <c r="Q29" s="62" t="s">
        <v>1130</v>
      </c>
    </row>
    <row r="30" spans="1:17" ht="12.75" customHeight="1" x14ac:dyDescent="0.25">
      <c r="A30" s="78" t="s">
        <v>1131</v>
      </c>
      <c r="B30" s="31" t="s">
        <v>576</v>
      </c>
      <c r="C30" s="78">
        <v>91</v>
      </c>
      <c r="D30" s="10">
        <v>81</v>
      </c>
      <c r="E30" s="78" t="s">
        <v>620</v>
      </c>
      <c r="F30" s="78" t="s">
        <v>591</v>
      </c>
      <c r="G30" s="31">
        <v>3049</v>
      </c>
      <c r="H30" s="31">
        <v>12251</v>
      </c>
      <c r="I30" s="116">
        <v>115.6</v>
      </c>
      <c r="J30" s="116">
        <v>95.17</v>
      </c>
      <c r="K30" s="26">
        <f>SUM(I30:J30)</f>
        <v>210.76999999999998</v>
      </c>
      <c r="L30" s="52">
        <v>30</v>
      </c>
      <c r="M30" s="1">
        <f t="shared" si="1"/>
        <v>7.0256666666666661</v>
      </c>
      <c r="N30" s="78">
        <v>37.4</v>
      </c>
      <c r="O30" s="52"/>
      <c r="P30" s="52"/>
      <c r="Q30" s="62" t="s">
        <v>1085</v>
      </c>
    </row>
    <row r="31" spans="1:17" ht="12.75" customHeight="1" x14ac:dyDescent="0.25">
      <c r="A31" s="78" t="s">
        <v>1132</v>
      </c>
      <c r="B31" s="31" t="s">
        <v>65</v>
      </c>
      <c r="C31" s="78">
        <v>56</v>
      </c>
      <c r="D31" s="10">
        <v>63</v>
      </c>
      <c r="E31" s="78" t="s">
        <v>583</v>
      </c>
      <c r="F31" s="78" t="s">
        <v>577</v>
      </c>
      <c r="G31" s="31">
        <v>2887</v>
      </c>
      <c r="H31" s="31">
        <v>7655</v>
      </c>
      <c r="I31" s="116">
        <v>112.73</v>
      </c>
      <c r="J31" s="116">
        <v>106.36799999999999</v>
      </c>
      <c r="K31" s="26">
        <f>SUM(I31:J31)</f>
        <v>219.09800000000001</v>
      </c>
      <c r="L31" s="52">
        <v>85</v>
      </c>
      <c r="M31" s="1">
        <f t="shared" si="1"/>
        <v>2.5776235294117646</v>
      </c>
      <c r="N31" s="78">
        <v>22.1</v>
      </c>
      <c r="O31" s="52"/>
      <c r="P31" s="52"/>
      <c r="Q31" s="62" t="s">
        <v>1133</v>
      </c>
    </row>
    <row r="32" spans="1:17" ht="12.75" customHeight="1" x14ac:dyDescent="0.25">
      <c r="A32" s="78" t="s">
        <v>1134</v>
      </c>
      <c r="B32" s="31" t="s">
        <v>65</v>
      </c>
      <c r="C32" s="78">
        <v>12</v>
      </c>
      <c r="D32" s="10">
        <v>47</v>
      </c>
      <c r="E32" s="78" t="s">
        <v>577</v>
      </c>
      <c r="F32" s="78" t="s">
        <v>577</v>
      </c>
      <c r="G32" s="31">
        <v>3000</v>
      </c>
      <c r="H32" s="31">
        <v>11429</v>
      </c>
      <c r="I32" s="116">
        <v>109.2</v>
      </c>
      <c r="J32" s="116">
        <v>62.63</v>
      </c>
      <c r="K32" s="26">
        <f>SUM(I32:J32)</f>
        <v>171.83</v>
      </c>
      <c r="L32" s="52">
        <v>60</v>
      </c>
      <c r="M32" s="1">
        <f t="shared" si="1"/>
        <v>2.8638333333333335</v>
      </c>
      <c r="N32" s="78">
        <v>34.299999999999997</v>
      </c>
      <c r="O32" s="52"/>
      <c r="P32" s="52"/>
      <c r="Q32" s="62" t="s">
        <v>1135</v>
      </c>
    </row>
    <row r="33" spans="1:17" ht="12.75" customHeight="1" x14ac:dyDescent="0.25">
      <c r="A33" s="78" t="s">
        <v>1136</v>
      </c>
      <c r="B33" s="31" t="s">
        <v>576</v>
      </c>
      <c r="C33" s="78">
        <v>82</v>
      </c>
      <c r="D33" s="10">
        <v>56</v>
      </c>
      <c r="E33" s="78" t="s">
        <v>602</v>
      </c>
      <c r="F33" s="78" t="s">
        <v>603</v>
      </c>
      <c r="G33" s="31">
        <v>760</v>
      </c>
      <c r="H33" s="31">
        <v>25813</v>
      </c>
      <c r="I33" s="116">
        <v>107.92</v>
      </c>
      <c r="J33" s="116">
        <v>85.436000000000007</v>
      </c>
      <c r="K33" s="26">
        <f>SUM(I33:J33)</f>
        <v>193.35599999999999</v>
      </c>
      <c r="L33" s="52">
        <v>1.4999999999999999E-2</v>
      </c>
      <c r="M33" s="1">
        <f t="shared" si="1"/>
        <v>12890.4</v>
      </c>
      <c r="N33" s="78">
        <v>19.600000000000001</v>
      </c>
      <c r="O33" s="1"/>
      <c r="P33" s="52"/>
      <c r="Q33" s="62" t="s">
        <v>1085</v>
      </c>
    </row>
    <row r="34" spans="1:17" ht="12.75" customHeight="1" x14ac:dyDescent="0.25">
      <c r="A34" s="78" t="s">
        <v>1137</v>
      </c>
      <c r="B34" s="31" t="s">
        <v>674</v>
      </c>
      <c r="C34" s="78">
        <v>64</v>
      </c>
      <c r="D34" s="10">
        <v>68</v>
      </c>
      <c r="E34" s="78" t="s">
        <v>606</v>
      </c>
      <c r="F34" s="78" t="s">
        <v>591</v>
      </c>
      <c r="G34" s="31">
        <v>3611</v>
      </c>
      <c r="H34" s="31">
        <v>15291</v>
      </c>
      <c r="I34" s="116">
        <v>107.5</v>
      </c>
      <c r="J34" s="116">
        <v>77.7</v>
      </c>
      <c r="K34" s="26">
        <v>185.3</v>
      </c>
      <c r="L34" s="52">
        <v>130</v>
      </c>
      <c r="M34" s="1">
        <f t="shared" si="1"/>
        <v>1.4253846153846155</v>
      </c>
      <c r="N34" s="78">
        <v>55.2</v>
      </c>
      <c r="O34" s="52"/>
      <c r="P34" s="52"/>
      <c r="Q34" s="62" t="s">
        <v>1138</v>
      </c>
    </row>
    <row r="35" spans="1:17" ht="12.75" customHeight="1" x14ac:dyDescent="0.25">
      <c r="A35" s="78" t="s">
        <v>1139</v>
      </c>
      <c r="B35" s="31" t="s">
        <v>630</v>
      </c>
      <c r="C35" s="78">
        <v>84</v>
      </c>
      <c r="D35" s="10">
        <v>72</v>
      </c>
      <c r="E35" s="78" t="s">
        <v>620</v>
      </c>
      <c r="F35" s="78" t="s">
        <v>611</v>
      </c>
      <c r="G35" s="31">
        <v>3434</v>
      </c>
      <c r="H35" s="31">
        <v>7050</v>
      </c>
      <c r="I35" s="116">
        <v>104.4</v>
      </c>
      <c r="J35" s="116">
        <v>162.63999999999999</v>
      </c>
      <c r="K35" s="26">
        <f>SUM(I35:J35)</f>
        <v>267.03999999999996</v>
      </c>
      <c r="L35" s="52">
        <v>105</v>
      </c>
      <c r="M35" s="1">
        <f t="shared" ref="M35:M66" si="2">SUM((K35/L35))</f>
        <v>2.5432380952380949</v>
      </c>
      <c r="N35" s="78">
        <v>24.2</v>
      </c>
      <c r="O35" s="52"/>
      <c r="P35" s="52"/>
      <c r="Q35" s="62" t="s">
        <v>1140</v>
      </c>
    </row>
    <row r="36" spans="1:17" ht="12.75" customHeight="1" x14ac:dyDescent="0.25">
      <c r="A36" s="78" t="s">
        <v>1141</v>
      </c>
      <c r="B36" s="31" t="s">
        <v>65</v>
      </c>
      <c r="C36" s="78">
        <v>67</v>
      </c>
      <c r="D36" s="10">
        <v>65</v>
      </c>
      <c r="E36" s="78" t="s">
        <v>753</v>
      </c>
      <c r="F36" s="78" t="s">
        <v>939</v>
      </c>
      <c r="G36" s="31">
        <v>3334</v>
      </c>
      <c r="H36" s="31">
        <v>7580</v>
      </c>
      <c r="I36" s="116">
        <v>97.1</v>
      </c>
      <c r="J36" s="116">
        <v>117</v>
      </c>
      <c r="K36" s="26">
        <v>214.1</v>
      </c>
      <c r="L36" s="52">
        <v>100</v>
      </c>
      <c r="M36" s="1">
        <f t="shared" si="2"/>
        <v>2.141</v>
      </c>
      <c r="N36" s="78">
        <v>25.2</v>
      </c>
      <c r="O36" s="52"/>
      <c r="P36" s="52"/>
      <c r="Q36" s="62" t="s">
        <v>1142</v>
      </c>
    </row>
    <row r="37" spans="1:17" ht="12.75" customHeight="1" x14ac:dyDescent="0.25">
      <c r="A37" s="78" t="s">
        <v>1143</v>
      </c>
      <c r="B37" s="31" t="s">
        <v>78</v>
      </c>
      <c r="C37" s="78">
        <v>74</v>
      </c>
      <c r="D37" s="10">
        <v>69</v>
      </c>
      <c r="E37" s="78" t="s">
        <v>753</v>
      </c>
      <c r="F37" s="78" t="s">
        <v>939</v>
      </c>
      <c r="G37" s="31">
        <v>2354</v>
      </c>
      <c r="H37" s="31">
        <v>8508</v>
      </c>
      <c r="I37" s="116">
        <v>94.12</v>
      </c>
      <c r="J37" s="116">
        <v>32.451000000000001</v>
      </c>
      <c r="K37" s="26">
        <f t="shared" ref="K37:K46" si="3">SUM(I37:J37)</f>
        <v>126.571</v>
      </c>
      <c r="L37" s="52">
        <v>40</v>
      </c>
      <c r="M37" s="1">
        <f t="shared" si="2"/>
        <v>3.1642749999999999</v>
      </c>
      <c r="N37" s="78">
        <v>20</v>
      </c>
      <c r="O37" s="52"/>
      <c r="P37" s="52"/>
      <c r="Q37" s="62" t="s">
        <v>1144</v>
      </c>
    </row>
    <row r="38" spans="1:17" ht="12.75" customHeight="1" x14ac:dyDescent="0.25">
      <c r="A38" s="78" t="s">
        <v>1145</v>
      </c>
      <c r="B38" s="31" t="s">
        <v>674</v>
      </c>
      <c r="C38" s="78">
        <v>42</v>
      </c>
      <c r="D38" s="10">
        <v>60</v>
      </c>
      <c r="E38" s="78" t="s">
        <v>583</v>
      </c>
      <c r="F38" s="78" t="s">
        <v>577</v>
      </c>
      <c r="G38" s="31">
        <v>3175</v>
      </c>
      <c r="H38" s="31">
        <v>8751</v>
      </c>
      <c r="I38" s="116">
        <v>93.95</v>
      </c>
      <c r="J38" s="116">
        <v>84.89</v>
      </c>
      <c r="K38" s="26">
        <f t="shared" si="3"/>
        <v>178.84</v>
      </c>
      <c r="L38" s="52">
        <v>25</v>
      </c>
      <c r="M38" s="1">
        <f t="shared" si="2"/>
        <v>7.1536</v>
      </c>
      <c r="N38" s="78">
        <v>27.8</v>
      </c>
      <c r="O38" s="52"/>
      <c r="P38" s="52"/>
      <c r="Q38" s="62" t="s">
        <v>1146</v>
      </c>
    </row>
    <row r="39" spans="1:17" ht="12.75" customHeight="1" x14ac:dyDescent="0.25">
      <c r="A39" s="78" t="s">
        <v>1147</v>
      </c>
      <c r="B39" s="31" t="s">
        <v>576</v>
      </c>
      <c r="C39" s="78">
        <v>14</v>
      </c>
      <c r="D39" s="10">
        <v>68</v>
      </c>
      <c r="E39" s="78" t="s">
        <v>583</v>
      </c>
      <c r="F39" s="78" t="s">
        <v>577</v>
      </c>
      <c r="G39" s="31">
        <v>2882</v>
      </c>
      <c r="H39" s="31">
        <v>9579</v>
      </c>
      <c r="I39" s="116">
        <v>88.9</v>
      </c>
      <c r="J39" s="116">
        <v>116.383</v>
      </c>
      <c r="K39" s="26">
        <f t="shared" si="3"/>
        <v>205.28300000000002</v>
      </c>
      <c r="L39" s="52">
        <v>38</v>
      </c>
      <c r="M39" s="1">
        <f t="shared" si="2"/>
        <v>5.4021842105263165</v>
      </c>
      <c r="N39" s="78">
        <v>27.6</v>
      </c>
      <c r="O39" s="52"/>
      <c r="P39" s="52"/>
      <c r="Q39" s="62" t="s">
        <v>1085</v>
      </c>
    </row>
    <row r="40" spans="1:17" ht="12.75" customHeight="1" x14ac:dyDescent="0.25">
      <c r="A40" s="78" t="s">
        <v>1148</v>
      </c>
      <c r="B40" s="31" t="s">
        <v>121</v>
      </c>
      <c r="C40" s="78">
        <v>90</v>
      </c>
      <c r="D40" s="10">
        <v>76</v>
      </c>
      <c r="E40" s="78" t="s">
        <v>590</v>
      </c>
      <c r="F40" s="78" t="s">
        <v>584</v>
      </c>
      <c r="G40" s="31">
        <v>1895</v>
      </c>
      <c r="H40" s="31">
        <v>5947</v>
      </c>
      <c r="I40" s="116">
        <v>83.82</v>
      </c>
      <c r="J40" s="116">
        <v>116.383</v>
      </c>
      <c r="K40" s="26">
        <f t="shared" si="3"/>
        <v>200.20299999999997</v>
      </c>
      <c r="L40" s="52">
        <v>25</v>
      </c>
      <c r="M40" s="1">
        <f t="shared" si="2"/>
        <v>8.0081199999999981</v>
      </c>
      <c r="N40" s="78">
        <v>11.2</v>
      </c>
      <c r="O40" s="52"/>
      <c r="P40" s="52" t="s">
        <v>1149</v>
      </c>
      <c r="Q40" s="62" t="s">
        <v>1150</v>
      </c>
    </row>
    <row r="41" spans="1:17" ht="12.75" customHeight="1" x14ac:dyDescent="0.25">
      <c r="A41" s="78" t="s">
        <v>1151</v>
      </c>
      <c r="B41" s="31" t="s">
        <v>962</v>
      </c>
      <c r="C41" s="78">
        <v>33</v>
      </c>
      <c r="D41" s="10">
        <v>50</v>
      </c>
      <c r="E41" s="78" t="s">
        <v>677</v>
      </c>
      <c r="F41" s="78" t="s">
        <v>584</v>
      </c>
      <c r="G41" s="31">
        <v>3332</v>
      </c>
      <c r="H41" s="31">
        <v>7384</v>
      </c>
      <c r="I41" s="116">
        <v>79.95</v>
      </c>
      <c r="J41" s="116">
        <v>103.63</v>
      </c>
      <c r="K41" s="26">
        <f t="shared" si="3"/>
        <v>183.57999999999998</v>
      </c>
      <c r="L41" s="52">
        <v>50</v>
      </c>
      <c r="M41" s="1">
        <f t="shared" si="2"/>
        <v>3.6715999999999998</v>
      </c>
      <c r="N41" s="78">
        <v>24.6</v>
      </c>
      <c r="O41" s="52"/>
      <c r="P41" s="52"/>
      <c r="Q41" s="62" t="s">
        <v>1085</v>
      </c>
    </row>
    <row r="42" spans="1:17" ht="12.5" x14ac:dyDescent="0.25">
      <c r="A42" s="78" t="s">
        <v>1152</v>
      </c>
      <c r="B42" s="31" t="s">
        <v>630</v>
      </c>
      <c r="C42" s="78">
        <v>44</v>
      </c>
      <c r="D42" s="10">
        <v>66</v>
      </c>
      <c r="E42" s="78" t="s">
        <v>590</v>
      </c>
      <c r="F42" s="78" t="s">
        <v>577</v>
      </c>
      <c r="G42" s="31">
        <v>3118</v>
      </c>
      <c r="H42" s="31">
        <v>10367</v>
      </c>
      <c r="I42" s="116">
        <v>79.58</v>
      </c>
      <c r="J42" s="116">
        <v>75.968999999999994</v>
      </c>
      <c r="K42" s="26">
        <f t="shared" si="3"/>
        <v>155.54899999999998</v>
      </c>
      <c r="L42" s="52">
        <v>35</v>
      </c>
      <c r="M42" s="1">
        <f t="shared" si="2"/>
        <v>4.4442571428571425</v>
      </c>
      <c r="N42" s="78">
        <v>32.299999999999997</v>
      </c>
      <c r="O42" s="52"/>
      <c r="P42" s="52"/>
      <c r="Q42" s="62" t="s">
        <v>1153</v>
      </c>
    </row>
    <row r="43" spans="1:17" ht="23" x14ac:dyDescent="0.25">
      <c r="A43" s="78" t="s">
        <v>1154</v>
      </c>
      <c r="B43" s="31" t="s">
        <v>674</v>
      </c>
      <c r="C43" s="78">
        <v>73</v>
      </c>
      <c r="D43" s="10">
        <v>59</v>
      </c>
      <c r="E43" s="78" t="s">
        <v>610</v>
      </c>
      <c r="F43" s="78" t="s">
        <v>708</v>
      </c>
      <c r="G43" s="31">
        <v>3735</v>
      </c>
      <c r="H43" s="31">
        <v>8754</v>
      </c>
      <c r="I43" s="116">
        <v>77.23</v>
      </c>
      <c r="J43" s="116">
        <v>22.853000000000002</v>
      </c>
      <c r="K43" s="26">
        <f t="shared" si="3"/>
        <v>100.083</v>
      </c>
      <c r="L43" s="52">
        <v>100</v>
      </c>
      <c r="M43" s="1">
        <f t="shared" si="2"/>
        <v>1.0008299999999999</v>
      </c>
      <c r="N43" s="78">
        <v>32.700000000000003</v>
      </c>
      <c r="O43" s="52"/>
      <c r="P43" s="52"/>
      <c r="Q43" s="62" t="s">
        <v>1155</v>
      </c>
    </row>
    <row r="44" spans="1:17" ht="12.5" x14ac:dyDescent="0.25">
      <c r="A44" s="78" t="s">
        <v>1156</v>
      </c>
      <c r="B44" s="31" t="s">
        <v>78</v>
      </c>
      <c r="C44" s="78">
        <v>90</v>
      </c>
      <c r="D44" s="10">
        <v>87</v>
      </c>
      <c r="E44" s="78" t="s">
        <v>602</v>
      </c>
      <c r="F44" s="78" t="s">
        <v>591</v>
      </c>
      <c r="G44" s="31">
        <v>3036</v>
      </c>
      <c r="H44" s="31">
        <v>8147</v>
      </c>
      <c r="I44" s="116">
        <v>75.59</v>
      </c>
      <c r="J44" s="116">
        <v>26.800999999999998</v>
      </c>
      <c r="K44" s="26">
        <f t="shared" si="3"/>
        <v>102.39100000000001</v>
      </c>
      <c r="L44" s="52">
        <v>23.6</v>
      </c>
      <c r="M44" s="1">
        <f t="shared" si="2"/>
        <v>4.3386016949152539</v>
      </c>
      <c r="N44" s="78">
        <v>24.7</v>
      </c>
      <c r="O44" s="52"/>
      <c r="P44" s="52"/>
      <c r="Q44" s="62" t="s">
        <v>1157</v>
      </c>
    </row>
    <row r="45" spans="1:17" ht="23" x14ac:dyDescent="0.25">
      <c r="A45" s="78" t="s">
        <v>1158</v>
      </c>
      <c r="B45" s="31" t="s">
        <v>65</v>
      </c>
      <c r="C45" s="78">
        <v>89</v>
      </c>
      <c r="D45" s="10">
        <v>77</v>
      </c>
      <c r="E45" s="78" t="s">
        <v>610</v>
      </c>
      <c r="F45" s="78" t="s">
        <v>611</v>
      </c>
      <c r="G45" s="31">
        <v>2299</v>
      </c>
      <c r="H45" s="31">
        <v>7329</v>
      </c>
      <c r="I45" s="116">
        <v>75.28</v>
      </c>
      <c r="J45" s="116">
        <v>49.3</v>
      </c>
      <c r="K45" s="26">
        <f t="shared" si="3"/>
        <v>124.58</v>
      </c>
      <c r="L45" s="52">
        <v>60</v>
      </c>
      <c r="M45" s="1">
        <f t="shared" si="2"/>
        <v>2.0763333333333334</v>
      </c>
      <c r="N45" s="78">
        <v>16.8</v>
      </c>
      <c r="O45" s="52"/>
      <c r="P45" s="52"/>
      <c r="Q45" s="62" t="s">
        <v>1159</v>
      </c>
    </row>
    <row r="46" spans="1:17" ht="12.5" x14ac:dyDescent="0.25">
      <c r="A46" s="78" t="s">
        <v>1160</v>
      </c>
      <c r="B46" s="31" t="s">
        <v>576</v>
      </c>
      <c r="C46" s="78">
        <v>25</v>
      </c>
      <c r="D46" s="10">
        <v>77</v>
      </c>
      <c r="E46" s="78" t="s">
        <v>640</v>
      </c>
      <c r="F46" s="78" t="s">
        <v>956</v>
      </c>
      <c r="G46" s="31">
        <v>2890</v>
      </c>
      <c r="H46" s="31">
        <v>7280</v>
      </c>
      <c r="I46" s="116">
        <v>73.400000000000006</v>
      </c>
      <c r="J46" s="116">
        <v>53.08</v>
      </c>
      <c r="K46" s="26">
        <f t="shared" si="3"/>
        <v>126.48</v>
      </c>
      <c r="L46" s="52">
        <v>53</v>
      </c>
      <c r="M46" s="1">
        <f t="shared" si="2"/>
        <v>2.3864150943396227</v>
      </c>
      <c r="N46" s="78">
        <v>21</v>
      </c>
      <c r="O46" s="52"/>
      <c r="P46" s="52"/>
      <c r="Q46" s="62" t="s">
        <v>1161</v>
      </c>
    </row>
    <row r="47" spans="1:17" ht="12.5" x14ac:dyDescent="0.25">
      <c r="A47" s="78" t="s">
        <v>1162</v>
      </c>
      <c r="B47" s="31" t="s">
        <v>121</v>
      </c>
      <c r="C47" s="78">
        <v>46</v>
      </c>
      <c r="D47" s="10">
        <v>57</v>
      </c>
      <c r="E47" s="78" t="s">
        <v>577</v>
      </c>
      <c r="F47" s="78" t="s">
        <v>577</v>
      </c>
      <c r="G47" s="31">
        <v>3271</v>
      </c>
      <c r="H47" s="31">
        <v>5201</v>
      </c>
      <c r="I47" s="116">
        <v>73</v>
      </c>
      <c r="J47" s="116">
        <v>43.965000000000003</v>
      </c>
      <c r="K47" s="26">
        <v>118.2</v>
      </c>
      <c r="L47" s="52">
        <v>35</v>
      </c>
      <c r="M47" s="1">
        <f t="shared" si="2"/>
        <v>3.3771428571428572</v>
      </c>
      <c r="N47" s="78">
        <v>17</v>
      </c>
      <c r="O47" s="52"/>
      <c r="P47" s="52"/>
      <c r="Q47" s="62" t="s">
        <v>1163</v>
      </c>
    </row>
    <row r="48" spans="1:17" ht="12.5" x14ac:dyDescent="0.25">
      <c r="A48" s="78" t="s">
        <v>1164</v>
      </c>
      <c r="B48" s="31" t="s">
        <v>78</v>
      </c>
      <c r="C48" s="78">
        <v>81</v>
      </c>
      <c r="D48" s="10">
        <v>82</v>
      </c>
      <c r="E48" s="78" t="s">
        <v>595</v>
      </c>
      <c r="F48" s="78" t="s">
        <v>977</v>
      </c>
      <c r="G48" s="31">
        <v>3481</v>
      </c>
      <c r="H48" s="31">
        <v>6675</v>
      </c>
      <c r="I48" s="116">
        <v>72.099999999999994</v>
      </c>
      <c r="J48" s="116">
        <v>189.09200000000001</v>
      </c>
      <c r="K48" s="26">
        <f>SUM(I48:J48)</f>
        <v>261.19200000000001</v>
      </c>
      <c r="L48" s="52">
        <v>60</v>
      </c>
      <c r="M48" s="1">
        <f t="shared" si="2"/>
        <v>4.3532000000000002</v>
      </c>
      <c r="N48" s="78">
        <v>23.3</v>
      </c>
      <c r="O48" s="52"/>
      <c r="P48" s="52"/>
      <c r="Q48" s="62" t="s">
        <v>1165</v>
      </c>
    </row>
    <row r="49" spans="1:17" ht="12.5" x14ac:dyDescent="0.25">
      <c r="A49" s="78" t="s">
        <v>1166</v>
      </c>
      <c r="B49" s="31" t="s">
        <v>121</v>
      </c>
      <c r="C49" s="78">
        <v>83</v>
      </c>
      <c r="D49" s="10">
        <v>72</v>
      </c>
      <c r="E49" s="78" t="s">
        <v>577</v>
      </c>
      <c r="F49" s="78" t="s">
        <v>577</v>
      </c>
      <c r="G49" s="31">
        <v>2711</v>
      </c>
      <c r="H49" s="31">
        <v>6570</v>
      </c>
      <c r="I49" s="116">
        <v>71.400000000000006</v>
      </c>
      <c r="J49" s="116">
        <v>20.196000000000002</v>
      </c>
      <c r="K49" s="26">
        <v>91.4</v>
      </c>
      <c r="L49" s="52">
        <v>40</v>
      </c>
      <c r="M49" s="1">
        <f t="shared" si="2"/>
        <v>2.2850000000000001</v>
      </c>
      <c r="N49" s="78">
        <v>17.8</v>
      </c>
      <c r="O49" s="52"/>
      <c r="P49" s="52"/>
      <c r="Q49" s="62" t="s">
        <v>1167</v>
      </c>
    </row>
    <row r="50" spans="1:17" ht="12.5" x14ac:dyDescent="0.25">
      <c r="A50" s="78" t="s">
        <v>1168</v>
      </c>
      <c r="B50" s="31" t="s">
        <v>78</v>
      </c>
      <c r="C50" s="78">
        <v>20</v>
      </c>
      <c r="D50" s="10">
        <v>50</v>
      </c>
      <c r="E50" s="78" t="s">
        <v>627</v>
      </c>
      <c r="F50" s="78" t="s">
        <v>584</v>
      </c>
      <c r="G50" s="31">
        <v>2514</v>
      </c>
      <c r="H50" s="31">
        <v>11318</v>
      </c>
      <c r="I50" s="116">
        <v>68.260000000000005</v>
      </c>
      <c r="J50" s="116">
        <v>5.56</v>
      </c>
      <c r="K50" s="26">
        <f>SUM(I50:J50)</f>
        <v>73.820000000000007</v>
      </c>
      <c r="L50" s="52">
        <v>20</v>
      </c>
      <c r="M50" s="1">
        <f t="shared" si="2"/>
        <v>3.6910000000000003</v>
      </c>
      <c r="N50" s="78">
        <v>28.6</v>
      </c>
      <c r="O50" s="52"/>
      <c r="P50" s="52"/>
      <c r="Q50" s="62" t="s">
        <v>1169</v>
      </c>
    </row>
    <row r="51" spans="1:17" ht="12.5" x14ac:dyDescent="0.25">
      <c r="A51" s="78" t="s">
        <v>1170</v>
      </c>
      <c r="B51" s="31" t="s">
        <v>69</v>
      </c>
      <c r="C51" s="78">
        <v>42</v>
      </c>
      <c r="D51" s="10">
        <v>50</v>
      </c>
      <c r="E51" s="78" t="s">
        <v>643</v>
      </c>
      <c r="F51" s="78" t="s">
        <v>591</v>
      </c>
      <c r="G51" s="31">
        <v>3187</v>
      </c>
      <c r="H51" s="31">
        <v>7651</v>
      </c>
      <c r="I51" s="116">
        <v>67.17</v>
      </c>
      <c r="J51" s="116">
        <v>39.21</v>
      </c>
      <c r="K51" s="26">
        <f>SUM(I51:J51)</f>
        <v>106.38</v>
      </c>
      <c r="L51" s="52">
        <v>50</v>
      </c>
      <c r="M51" s="1">
        <f t="shared" si="2"/>
        <v>2.1275999999999997</v>
      </c>
      <c r="N51" s="78">
        <v>24.4</v>
      </c>
      <c r="O51" s="52"/>
      <c r="P51" s="52"/>
      <c r="Q51" s="62" t="s">
        <v>1171</v>
      </c>
    </row>
    <row r="52" spans="1:17" ht="12.5" x14ac:dyDescent="0.25">
      <c r="A52" s="78" t="s">
        <v>1172</v>
      </c>
      <c r="B52" s="31" t="s">
        <v>674</v>
      </c>
      <c r="C52" s="78">
        <v>29</v>
      </c>
      <c r="D52" s="10">
        <v>52</v>
      </c>
      <c r="E52" s="78" t="s">
        <v>677</v>
      </c>
      <c r="F52" s="78" t="s">
        <v>603</v>
      </c>
      <c r="G52" s="31">
        <v>3121</v>
      </c>
      <c r="H52" s="31">
        <v>8782</v>
      </c>
      <c r="I52" s="116">
        <v>66.5</v>
      </c>
      <c r="J52" s="116">
        <v>119.68899999999999</v>
      </c>
      <c r="K52" s="26">
        <f>SUM(I52:J52)</f>
        <v>186.18899999999999</v>
      </c>
      <c r="L52" s="52">
        <v>40</v>
      </c>
      <c r="M52" s="1">
        <f t="shared" si="2"/>
        <v>4.654725</v>
      </c>
      <c r="N52" s="78">
        <v>27.4</v>
      </c>
      <c r="O52" s="52"/>
      <c r="P52" s="52"/>
      <c r="Q52" s="62" t="s">
        <v>1173</v>
      </c>
    </row>
    <row r="53" spans="1:17" ht="12.5" x14ac:dyDescent="0.25">
      <c r="A53" s="78" t="s">
        <v>1174</v>
      </c>
      <c r="B53" s="31" t="s">
        <v>78</v>
      </c>
      <c r="C53" s="78">
        <v>51</v>
      </c>
      <c r="D53" s="10">
        <v>60</v>
      </c>
      <c r="E53" s="78" t="s">
        <v>666</v>
      </c>
      <c r="F53" s="78" t="s">
        <v>591</v>
      </c>
      <c r="G53" s="31">
        <v>3074</v>
      </c>
      <c r="H53" s="31">
        <v>7603</v>
      </c>
      <c r="I53" s="116">
        <v>65.45</v>
      </c>
      <c r="J53" s="116">
        <v>84.71</v>
      </c>
      <c r="K53" s="26">
        <f>SUM(I53:J53)</f>
        <v>150.16</v>
      </c>
      <c r="L53" s="52">
        <v>100</v>
      </c>
      <c r="M53" s="1">
        <f t="shared" si="2"/>
        <v>1.5016</v>
      </c>
      <c r="N53" s="78">
        <v>23.37</v>
      </c>
      <c r="O53" s="52"/>
      <c r="P53" s="52"/>
      <c r="Q53" s="62" t="s">
        <v>1175</v>
      </c>
    </row>
    <row r="54" spans="1:17" ht="12.5" x14ac:dyDescent="0.25">
      <c r="A54" s="78" t="s">
        <v>1176</v>
      </c>
      <c r="B54" s="31" t="s">
        <v>121</v>
      </c>
      <c r="C54" s="78">
        <v>25</v>
      </c>
      <c r="D54" s="10">
        <v>52</v>
      </c>
      <c r="E54" s="78" t="s">
        <v>602</v>
      </c>
      <c r="F54" s="78" t="s">
        <v>603</v>
      </c>
      <c r="G54" s="31">
        <v>3105</v>
      </c>
      <c r="H54" s="31">
        <v>13066</v>
      </c>
      <c r="I54" s="116">
        <v>65</v>
      </c>
      <c r="J54" s="116">
        <v>26.4</v>
      </c>
      <c r="K54" s="26">
        <f>SUM(I54:J54)</f>
        <v>91.4</v>
      </c>
      <c r="L54" s="52">
        <v>19</v>
      </c>
      <c r="M54" s="1">
        <f t="shared" si="2"/>
        <v>4.810526315789474</v>
      </c>
      <c r="N54" s="78">
        <v>40.6</v>
      </c>
      <c r="O54" s="52"/>
      <c r="P54" s="52"/>
      <c r="Q54" s="62" t="s">
        <v>1085</v>
      </c>
    </row>
    <row r="55" spans="1:17" ht="12.5" x14ac:dyDescent="0.25">
      <c r="A55" s="78" t="s">
        <v>1177</v>
      </c>
      <c r="B55" s="31" t="s">
        <v>576</v>
      </c>
      <c r="C55" s="78">
        <v>55</v>
      </c>
      <c r="D55" s="10">
        <v>70</v>
      </c>
      <c r="E55" s="78" t="s">
        <v>590</v>
      </c>
      <c r="F55" s="78" t="s">
        <v>577</v>
      </c>
      <c r="G55" s="31">
        <v>3255</v>
      </c>
      <c r="H55" s="31">
        <v>7288</v>
      </c>
      <c r="I55" s="116">
        <v>64.2</v>
      </c>
      <c r="J55" s="116">
        <v>72.099999999999994</v>
      </c>
      <c r="K55" s="26">
        <v>136.30000000000001</v>
      </c>
      <c r="L55" s="52">
        <v>20</v>
      </c>
      <c r="M55" s="1">
        <f t="shared" si="2"/>
        <v>6.8150000000000004</v>
      </c>
      <c r="N55" s="78">
        <v>23.7</v>
      </c>
      <c r="O55" s="52"/>
      <c r="P55" s="52"/>
      <c r="Q55" s="62" t="s">
        <v>1178</v>
      </c>
    </row>
    <row r="56" spans="1:17" ht="12.5" x14ac:dyDescent="0.25">
      <c r="A56" s="78" t="s">
        <v>1179</v>
      </c>
      <c r="B56" s="31" t="s">
        <v>121</v>
      </c>
      <c r="C56" s="78">
        <v>38</v>
      </c>
      <c r="D56" s="10">
        <v>65</v>
      </c>
      <c r="E56" s="78" t="s">
        <v>583</v>
      </c>
      <c r="F56" s="78" t="s">
        <v>584</v>
      </c>
      <c r="G56" s="31">
        <v>2988</v>
      </c>
      <c r="H56" s="31">
        <v>6233</v>
      </c>
      <c r="I56" s="116">
        <v>63.41</v>
      </c>
      <c r="J56" s="116">
        <v>37.92</v>
      </c>
      <c r="K56" s="26">
        <f>SUM(I56:J56)</f>
        <v>101.33</v>
      </c>
      <c r="L56" s="52">
        <v>39</v>
      </c>
      <c r="M56" s="1">
        <f t="shared" si="2"/>
        <v>2.5982051282051279</v>
      </c>
      <c r="N56" s="78">
        <v>18.600000000000001</v>
      </c>
      <c r="O56" s="52"/>
      <c r="P56" s="52"/>
      <c r="Q56" s="62" t="s">
        <v>1085</v>
      </c>
    </row>
    <row r="57" spans="1:17" ht="12.5" x14ac:dyDescent="0.25">
      <c r="A57" s="78" t="s">
        <v>1180</v>
      </c>
      <c r="B57" s="31" t="s">
        <v>65</v>
      </c>
      <c r="C57" s="78">
        <v>68</v>
      </c>
      <c r="D57" s="10">
        <v>48</v>
      </c>
      <c r="E57" s="78" t="s">
        <v>577</v>
      </c>
      <c r="F57" s="78" t="s">
        <v>577</v>
      </c>
      <c r="G57" s="31">
        <v>2756</v>
      </c>
      <c r="H57" s="31">
        <v>11110</v>
      </c>
      <c r="I57" s="116">
        <v>60.1</v>
      </c>
      <c r="J57" s="116">
        <v>78.751000000000005</v>
      </c>
      <c r="K57" s="26">
        <v>130.80000000000001</v>
      </c>
      <c r="L57" s="52">
        <v>42</v>
      </c>
      <c r="M57" s="1">
        <f t="shared" si="2"/>
        <v>3.1142857142857148</v>
      </c>
      <c r="N57" s="78">
        <v>30.6</v>
      </c>
      <c r="O57" s="52"/>
      <c r="P57" s="52"/>
      <c r="Q57" s="62" t="s">
        <v>1181</v>
      </c>
    </row>
    <row r="58" spans="1:17" ht="12.5" x14ac:dyDescent="0.25">
      <c r="A58" s="78" t="s">
        <v>1182</v>
      </c>
      <c r="B58" s="31" t="s">
        <v>96</v>
      </c>
      <c r="C58" s="78">
        <v>11</v>
      </c>
      <c r="D58" s="10">
        <v>56</v>
      </c>
      <c r="E58" s="78" t="s">
        <v>577</v>
      </c>
      <c r="F58" s="78" t="s">
        <v>577</v>
      </c>
      <c r="G58" s="31">
        <v>3226</v>
      </c>
      <c r="H58" s="31">
        <v>6528</v>
      </c>
      <c r="I58" s="116">
        <v>58.75</v>
      </c>
      <c r="J58" s="116">
        <v>55.947000000000003</v>
      </c>
      <c r="K58" s="26">
        <v>115.15</v>
      </c>
      <c r="L58" s="52">
        <v>30</v>
      </c>
      <c r="M58" s="1">
        <f t="shared" si="2"/>
        <v>3.8383333333333334</v>
      </c>
      <c r="N58" s="78">
        <v>21.1</v>
      </c>
      <c r="O58" s="52"/>
      <c r="P58" s="52"/>
      <c r="Q58" s="62" t="s">
        <v>1085</v>
      </c>
    </row>
    <row r="59" spans="1:17" ht="12.5" x14ac:dyDescent="0.25">
      <c r="A59" s="78" t="s">
        <v>1183</v>
      </c>
      <c r="B59" s="31" t="s">
        <v>107</v>
      </c>
      <c r="C59" s="78">
        <v>17</v>
      </c>
      <c r="D59" s="10">
        <v>51</v>
      </c>
      <c r="E59" s="78" t="s">
        <v>602</v>
      </c>
      <c r="F59" s="78" t="s">
        <v>584</v>
      </c>
      <c r="G59" s="31">
        <v>2732</v>
      </c>
      <c r="H59" s="31">
        <v>8420</v>
      </c>
      <c r="I59" s="116">
        <v>55.39</v>
      </c>
      <c r="J59" s="116">
        <v>22.13</v>
      </c>
      <c r="K59" s="26">
        <f t="shared" ref="K59:K66" si="4">SUM(I59:J59)</f>
        <v>77.52</v>
      </c>
      <c r="L59" s="52">
        <v>30</v>
      </c>
      <c r="M59" s="1">
        <f t="shared" si="2"/>
        <v>2.5840000000000001</v>
      </c>
      <c r="N59" s="78">
        <v>23</v>
      </c>
      <c r="O59" s="52"/>
      <c r="P59" s="52"/>
      <c r="Q59" s="62" t="s">
        <v>1184</v>
      </c>
    </row>
    <row r="60" spans="1:17" ht="12.5" x14ac:dyDescent="0.25">
      <c r="A60" s="78" t="s">
        <v>1185</v>
      </c>
      <c r="B60" s="31" t="s">
        <v>674</v>
      </c>
      <c r="C60" s="78">
        <v>27</v>
      </c>
      <c r="D60" s="10">
        <v>47</v>
      </c>
      <c r="E60" s="78" t="s">
        <v>583</v>
      </c>
      <c r="F60" s="78" t="s">
        <v>577</v>
      </c>
      <c r="G60" s="31">
        <v>3175</v>
      </c>
      <c r="H60" s="31">
        <v>4854</v>
      </c>
      <c r="I60" s="116">
        <v>55.25</v>
      </c>
      <c r="J60" s="116">
        <v>46.97</v>
      </c>
      <c r="K60" s="26">
        <f t="shared" si="4"/>
        <v>102.22</v>
      </c>
      <c r="L60" s="52">
        <v>50</v>
      </c>
      <c r="M60" s="1">
        <f t="shared" si="2"/>
        <v>2.0444</v>
      </c>
      <c r="N60" s="78">
        <v>15.4</v>
      </c>
      <c r="O60" s="52"/>
      <c r="P60" s="52"/>
      <c r="Q60" s="62" t="s">
        <v>1186</v>
      </c>
    </row>
    <row r="61" spans="1:17" ht="23" x14ac:dyDescent="0.25">
      <c r="A61" s="78" t="s">
        <v>1187</v>
      </c>
      <c r="B61" s="31" t="s">
        <v>65</v>
      </c>
      <c r="C61" s="78">
        <v>68</v>
      </c>
      <c r="D61" s="10">
        <v>58</v>
      </c>
      <c r="E61" s="78" t="s">
        <v>683</v>
      </c>
      <c r="F61" s="78" t="s">
        <v>577</v>
      </c>
      <c r="G61" s="31">
        <v>3007</v>
      </c>
      <c r="H61" s="31">
        <v>7535</v>
      </c>
      <c r="I61" s="116">
        <v>51.85</v>
      </c>
      <c r="J61" s="116">
        <v>19.73</v>
      </c>
      <c r="K61" s="26">
        <f t="shared" si="4"/>
        <v>71.58</v>
      </c>
      <c r="L61" s="52">
        <v>75</v>
      </c>
      <c r="M61" s="1">
        <f t="shared" si="2"/>
        <v>0.95440000000000003</v>
      </c>
      <c r="N61" s="78">
        <v>22.7</v>
      </c>
      <c r="O61" s="52"/>
      <c r="P61" s="52"/>
      <c r="Q61" s="62" t="s">
        <v>1188</v>
      </c>
    </row>
    <row r="62" spans="1:17" ht="12.5" x14ac:dyDescent="0.25">
      <c r="A62" s="78" t="s">
        <v>1189</v>
      </c>
      <c r="B62" s="31" t="s">
        <v>107</v>
      </c>
      <c r="C62" s="78">
        <v>57</v>
      </c>
      <c r="D62" s="10">
        <v>48</v>
      </c>
      <c r="E62" s="78" t="s">
        <v>749</v>
      </c>
      <c r="F62" s="78" t="s">
        <v>956</v>
      </c>
      <c r="G62" s="31">
        <v>2534</v>
      </c>
      <c r="H62" s="31">
        <v>8383</v>
      </c>
      <c r="I62" s="116">
        <v>51.54</v>
      </c>
      <c r="J62" s="116">
        <v>49.188000000000002</v>
      </c>
      <c r="K62" s="26">
        <f t="shared" si="4"/>
        <v>100.72800000000001</v>
      </c>
      <c r="L62" s="52">
        <v>14</v>
      </c>
      <c r="M62" s="1">
        <f t="shared" si="2"/>
        <v>7.1948571428571437</v>
      </c>
      <c r="N62" s="78">
        <v>21.2</v>
      </c>
      <c r="O62" s="52"/>
      <c r="P62" s="52"/>
      <c r="Q62" s="62" t="s">
        <v>1190</v>
      </c>
    </row>
    <row r="63" spans="1:17" ht="12.5" x14ac:dyDescent="0.25">
      <c r="A63" s="78" t="s">
        <v>1191</v>
      </c>
      <c r="B63" s="31" t="s">
        <v>69</v>
      </c>
      <c r="C63" s="78">
        <v>5</v>
      </c>
      <c r="D63" s="10">
        <v>49</v>
      </c>
      <c r="E63" s="78" t="s">
        <v>577</v>
      </c>
      <c r="F63" s="78" t="s">
        <v>577</v>
      </c>
      <c r="G63" s="31">
        <v>3425</v>
      </c>
      <c r="H63" s="31">
        <v>4933</v>
      </c>
      <c r="I63" s="116">
        <v>49.49</v>
      </c>
      <c r="J63" s="116">
        <v>47.26</v>
      </c>
      <c r="K63" s="26">
        <f t="shared" si="4"/>
        <v>96.75</v>
      </c>
      <c r="L63" s="52">
        <v>35</v>
      </c>
      <c r="M63" s="1">
        <f t="shared" si="2"/>
        <v>2.7642857142857142</v>
      </c>
      <c r="N63" s="78">
        <v>16.899999999999999</v>
      </c>
      <c r="O63" s="52"/>
      <c r="P63" s="52"/>
      <c r="Q63" s="62" t="s">
        <v>1192</v>
      </c>
    </row>
    <row r="64" spans="1:17" ht="23" x14ac:dyDescent="0.25">
      <c r="A64" s="78" t="s">
        <v>1193</v>
      </c>
      <c r="B64" s="31" t="s">
        <v>65</v>
      </c>
      <c r="C64" s="78">
        <v>26</v>
      </c>
      <c r="D64" s="10">
        <v>38</v>
      </c>
      <c r="E64" s="78" t="s">
        <v>610</v>
      </c>
      <c r="F64" s="78" t="s">
        <v>584</v>
      </c>
      <c r="G64" s="31">
        <v>3521</v>
      </c>
      <c r="H64" s="31">
        <v>5350</v>
      </c>
      <c r="I64" s="116">
        <v>49.43</v>
      </c>
      <c r="J64" s="116">
        <v>19.338999999999999</v>
      </c>
      <c r="K64" s="26">
        <f t="shared" si="4"/>
        <v>68.769000000000005</v>
      </c>
      <c r="L64" s="52">
        <v>100</v>
      </c>
      <c r="M64" s="1">
        <f t="shared" si="2"/>
        <v>0.68769000000000002</v>
      </c>
      <c r="N64" s="78">
        <v>18.8</v>
      </c>
      <c r="O64" s="52"/>
      <c r="P64" s="52"/>
      <c r="Q64" s="62" t="s">
        <v>1194</v>
      </c>
    </row>
    <row r="65" spans="1:17" ht="12.5" x14ac:dyDescent="0.25">
      <c r="A65" s="78" t="s">
        <v>1195</v>
      </c>
      <c r="B65" s="31" t="s">
        <v>674</v>
      </c>
      <c r="C65" s="78">
        <v>47</v>
      </c>
      <c r="D65" s="10">
        <v>73</v>
      </c>
      <c r="E65" s="78" t="s">
        <v>677</v>
      </c>
      <c r="F65" s="78" t="s">
        <v>584</v>
      </c>
      <c r="G65" s="31">
        <v>2606</v>
      </c>
      <c r="H65" s="31">
        <v>4774</v>
      </c>
      <c r="I65" s="116">
        <v>49.2</v>
      </c>
      <c r="J65" s="116">
        <v>46.514000000000003</v>
      </c>
      <c r="K65" s="26">
        <f t="shared" si="4"/>
        <v>95.713999999999999</v>
      </c>
      <c r="L65" s="52">
        <v>27.5</v>
      </c>
      <c r="M65" s="1">
        <f t="shared" si="2"/>
        <v>3.480509090909091</v>
      </c>
      <c r="N65" s="78">
        <v>12.4</v>
      </c>
      <c r="O65" s="52"/>
      <c r="P65" s="52"/>
      <c r="Q65" s="62" t="s">
        <v>1196</v>
      </c>
    </row>
    <row r="66" spans="1:17" ht="23" x14ac:dyDescent="0.25">
      <c r="A66" s="78" t="s">
        <v>1197</v>
      </c>
      <c r="B66" s="31" t="s">
        <v>78</v>
      </c>
      <c r="C66" s="78">
        <v>30</v>
      </c>
      <c r="D66" s="10">
        <v>68</v>
      </c>
      <c r="E66" s="78" t="s">
        <v>627</v>
      </c>
      <c r="F66" s="78" t="s">
        <v>591</v>
      </c>
      <c r="G66" s="31">
        <v>2942</v>
      </c>
      <c r="H66" s="31">
        <v>7080</v>
      </c>
      <c r="I66" s="116">
        <v>45.8</v>
      </c>
      <c r="J66" s="116">
        <v>45.55</v>
      </c>
      <c r="K66" s="26">
        <f t="shared" si="4"/>
        <v>91.35</v>
      </c>
      <c r="L66" s="52">
        <v>35</v>
      </c>
      <c r="M66" s="1">
        <f t="shared" si="2"/>
        <v>2.61</v>
      </c>
      <c r="N66" s="78">
        <v>20.8</v>
      </c>
      <c r="O66" s="52"/>
      <c r="P66" s="52"/>
      <c r="Q66" s="62" t="s">
        <v>1198</v>
      </c>
    </row>
    <row r="67" spans="1:17" ht="12.5" x14ac:dyDescent="0.25">
      <c r="A67" s="78" t="s">
        <v>1199</v>
      </c>
      <c r="B67" s="31" t="s">
        <v>630</v>
      </c>
      <c r="C67" s="78">
        <v>24</v>
      </c>
      <c r="D67" s="10">
        <v>53</v>
      </c>
      <c r="E67" s="78" t="s">
        <v>577</v>
      </c>
      <c r="F67" s="78" t="s">
        <v>577</v>
      </c>
      <c r="G67" s="31">
        <v>2507</v>
      </c>
      <c r="H67" s="31">
        <v>6010</v>
      </c>
      <c r="I67" s="116">
        <v>44.27</v>
      </c>
      <c r="J67" s="116">
        <v>64.05</v>
      </c>
      <c r="K67" s="26">
        <v>108.3</v>
      </c>
      <c r="L67" s="52">
        <v>70</v>
      </c>
      <c r="M67" s="1">
        <v>1.55</v>
      </c>
      <c r="N67" s="78">
        <v>15</v>
      </c>
      <c r="O67" s="52"/>
      <c r="P67" s="52"/>
      <c r="Q67" s="62" t="s">
        <v>1200</v>
      </c>
    </row>
    <row r="68" spans="1:17" ht="12.5" x14ac:dyDescent="0.25">
      <c r="A68" s="78" t="s">
        <v>1201</v>
      </c>
      <c r="B68" s="31" t="s">
        <v>121</v>
      </c>
      <c r="C68" s="78">
        <v>32</v>
      </c>
      <c r="D68" s="10">
        <v>57</v>
      </c>
      <c r="E68" s="78" t="s">
        <v>595</v>
      </c>
      <c r="F68" s="78" t="s">
        <v>584</v>
      </c>
      <c r="G68" s="31">
        <v>2563</v>
      </c>
      <c r="H68" s="31">
        <v>6635</v>
      </c>
      <c r="I68" s="116">
        <v>44</v>
      </c>
      <c r="J68" s="116">
        <v>49.506999999999998</v>
      </c>
      <c r="K68" s="26">
        <f t="shared" ref="K68:K77" si="5">SUM(I68:J68)</f>
        <v>93.507000000000005</v>
      </c>
      <c r="L68" s="52">
        <v>65</v>
      </c>
      <c r="M68" s="1">
        <f t="shared" ref="M68:M77" si="6">SUM((K68/L68))</f>
        <v>1.4385692307692308</v>
      </c>
      <c r="N68" s="78">
        <v>17</v>
      </c>
      <c r="O68" s="52"/>
      <c r="P68" s="52"/>
      <c r="Q68" s="62" t="s">
        <v>1202</v>
      </c>
    </row>
    <row r="69" spans="1:17" ht="12.5" x14ac:dyDescent="0.25">
      <c r="A69" s="78" t="s">
        <v>1203</v>
      </c>
      <c r="B69" s="31" t="s">
        <v>78</v>
      </c>
      <c r="C69" s="78">
        <v>14</v>
      </c>
      <c r="D69" s="10">
        <v>31</v>
      </c>
      <c r="E69" s="78" t="s">
        <v>643</v>
      </c>
      <c r="F69" s="78" t="s">
        <v>708</v>
      </c>
      <c r="G69" s="31">
        <v>3022</v>
      </c>
      <c r="H69" s="31">
        <v>6489</v>
      </c>
      <c r="I69" s="116">
        <v>43.33</v>
      </c>
      <c r="J69" s="116">
        <v>19.02</v>
      </c>
      <c r="K69" s="26">
        <f t="shared" si="5"/>
        <v>62.349999999999994</v>
      </c>
      <c r="L69" s="52">
        <v>60</v>
      </c>
      <c r="M69" s="1">
        <f t="shared" si="6"/>
        <v>1.0391666666666666</v>
      </c>
      <c r="N69" s="78">
        <v>19.600000000000001</v>
      </c>
      <c r="O69" s="52"/>
      <c r="P69" s="52"/>
      <c r="Q69" s="62" t="s">
        <v>1204</v>
      </c>
    </row>
    <row r="70" spans="1:17" ht="12.5" x14ac:dyDescent="0.25">
      <c r="A70" s="78" t="s">
        <v>1205</v>
      </c>
      <c r="B70" s="31" t="s">
        <v>594</v>
      </c>
      <c r="C70" s="78">
        <v>11</v>
      </c>
      <c r="D70" s="10">
        <v>39</v>
      </c>
      <c r="E70" s="78" t="s">
        <v>602</v>
      </c>
      <c r="F70" s="78" t="s">
        <v>603</v>
      </c>
      <c r="G70" s="31">
        <v>2357</v>
      </c>
      <c r="H70" s="31">
        <v>8405</v>
      </c>
      <c r="I70" s="116">
        <v>42.67</v>
      </c>
      <c r="J70" s="116">
        <v>33.840000000000003</v>
      </c>
      <c r="K70" s="26">
        <f t="shared" si="5"/>
        <v>76.510000000000005</v>
      </c>
      <c r="L70" s="52">
        <v>16</v>
      </c>
      <c r="M70" s="1">
        <f t="shared" si="6"/>
        <v>4.7818750000000003</v>
      </c>
      <c r="N70" s="78">
        <v>19.8</v>
      </c>
      <c r="O70" s="52"/>
      <c r="P70" s="52"/>
      <c r="Q70" s="62" t="s">
        <v>1206</v>
      </c>
    </row>
    <row r="71" spans="1:17" ht="12.5" x14ac:dyDescent="0.25">
      <c r="A71" s="78" t="s">
        <v>1207</v>
      </c>
      <c r="B71" s="31" t="s">
        <v>576</v>
      </c>
      <c r="C71" s="78">
        <v>22</v>
      </c>
      <c r="D71" s="10">
        <v>45</v>
      </c>
      <c r="E71" s="78" t="s">
        <v>577</v>
      </c>
      <c r="F71" s="78" t="s">
        <v>611</v>
      </c>
      <c r="G71" s="31">
        <v>3035</v>
      </c>
      <c r="H71" s="31">
        <v>4048</v>
      </c>
      <c r="I71" s="116">
        <v>42.19</v>
      </c>
      <c r="J71" s="116">
        <v>63.45</v>
      </c>
      <c r="K71" s="26">
        <f t="shared" si="5"/>
        <v>105.64</v>
      </c>
      <c r="L71" s="52">
        <v>70</v>
      </c>
      <c r="M71" s="1">
        <f t="shared" si="6"/>
        <v>1.5091428571428571</v>
      </c>
      <c r="N71" s="78">
        <v>12.3</v>
      </c>
      <c r="O71" s="52"/>
      <c r="P71" s="52"/>
      <c r="Q71" s="62" t="s">
        <v>1208</v>
      </c>
    </row>
    <row r="72" spans="1:17" ht="12.5" x14ac:dyDescent="0.25">
      <c r="A72" s="78" t="s">
        <v>1209</v>
      </c>
      <c r="B72" s="31" t="s">
        <v>65</v>
      </c>
      <c r="C72" s="78">
        <v>92</v>
      </c>
      <c r="D72" s="10">
        <v>61</v>
      </c>
      <c r="E72" s="78" t="s">
        <v>602</v>
      </c>
      <c r="F72" s="78" t="s">
        <v>603</v>
      </c>
      <c r="G72" s="31">
        <v>2508</v>
      </c>
      <c r="H72" s="31">
        <v>6310</v>
      </c>
      <c r="I72" s="116">
        <v>42.1</v>
      </c>
      <c r="J72" s="116">
        <v>48.7</v>
      </c>
      <c r="K72" s="26">
        <f t="shared" si="5"/>
        <v>90.800000000000011</v>
      </c>
      <c r="L72" s="52">
        <v>30</v>
      </c>
      <c r="M72" s="1">
        <f t="shared" si="6"/>
        <v>3.0266666666666668</v>
      </c>
      <c r="N72" s="78">
        <v>15.8</v>
      </c>
      <c r="O72" s="52"/>
      <c r="P72" s="52"/>
      <c r="Q72" s="62" t="s">
        <v>1085</v>
      </c>
    </row>
    <row r="73" spans="1:17" ht="12.5" x14ac:dyDescent="0.25">
      <c r="A73" s="78" t="s">
        <v>1210</v>
      </c>
      <c r="B73" s="31" t="s">
        <v>674</v>
      </c>
      <c r="C73" s="78">
        <v>55</v>
      </c>
      <c r="D73" s="10">
        <v>65</v>
      </c>
      <c r="E73" s="78" t="s">
        <v>677</v>
      </c>
      <c r="F73" s="78" t="s">
        <v>603</v>
      </c>
      <c r="G73" s="31">
        <v>2750</v>
      </c>
      <c r="H73" s="31">
        <v>4681</v>
      </c>
      <c r="I73" s="116">
        <v>41.59</v>
      </c>
      <c r="J73" s="116">
        <v>35.103000000000002</v>
      </c>
      <c r="K73" s="26">
        <f t="shared" si="5"/>
        <v>76.693000000000012</v>
      </c>
      <c r="L73" s="52">
        <v>30</v>
      </c>
      <c r="M73" s="1">
        <f t="shared" si="6"/>
        <v>2.5564333333333336</v>
      </c>
      <c r="N73" s="78">
        <v>12.8</v>
      </c>
      <c r="O73" s="52"/>
      <c r="P73" s="52"/>
      <c r="Q73" s="62" t="s">
        <v>1211</v>
      </c>
    </row>
    <row r="74" spans="1:17" ht="12.5" x14ac:dyDescent="0.25">
      <c r="A74" s="78" t="s">
        <v>1212</v>
      </c>
      <c r="B74" s="31" t="s">
        <v>65</v>
      </c>
      <c r="C74" s="78">
        <v>64</v>
      </c>
      <c r="D74" s="10">
        <v>38</v>
      </c>
      <c r="E74" s="78" t="s">
        <v>627</v>
      </c>
      <c r="F74" s="78" t="s">
        <v>621</v>
      </c>
      <c r="G74" s="31">
        <v>2574</v>
      </c>
      <c r="H74" s="31">
        <v>5425</v>
      </c>
      <c r="I74" s="116">
        <v>40.57</v>
      </c>
      <c r="J74" s="116">
        <v>37.57</v>
      </c>
      <c r="K74" s="26">
        <f t="shared" si="5"/>
        <v>78.14</v>
      </c>
      <c r="L74" s="52">
        <v>60</v>
      </c>
      <c r="M74" s="1">
        <f t="shared" si="6"/>
        <v>1.3023333333333333</v>
      </c>
      <c r="N74" s="78">
        <v>14</v>
      </c>
      <c r="O74" s="52"/>
      <c r="P74" s="52"/>
      <c r="Q74" s="62" t="s">
        <v>1213</v>
      </c>
    </row>
    <row r="75" spans="1:17" ht="12.5" x14ac:dyDescent="0.25">
      <c r="A75" s="78" t="s">
        <v>1214</v>
      </c>
      <c r="B75" s="31" t="s">
        <v>69</v>
      </c>
      <c r="C75" s="78">
        <v>39</v>
      </c>
      <c r="D75" s="10">
        <v>42</v>
      </c>
      <c r="E75" s="78" t="s">
        <v>749</v>
      </c>
      <c r="F75" s="78" t="s">
        <v>591</v>
      </c>
      <c r="G75" s="31">
        <v>2951</v>
      </c>
      <c r="H75" s="31">
        <v>5050</v>
      </c>
      <c r="I75" s="116">
        <v>38.57</v>
      </c>
      <c r="J75" s="116">
        <v>83.86</v>
      </c>
      <c r="K75" s="26">
        <f t="shared" si="5"/>
        <v>122.43</v>
      </c>
      <c r="L75" s="52">
        <v>80</v>
      </c>
      <c r="M75" s="1">
        <f t="shared" si="6"/>
        <v>1.530375</v>
      </c>
      <c r="N75" s="78">
        <v>14.9</v>
      </c>
      <c r="O75" s="52"/>
      <c r="P75" s="52"/>
      <c r="Q75" s="62" t="s">
        <v>1215</v>
      </c>
    </row>
    <row r="76" spans="1:17" ht="12.5" x14ac:dyDescent="0.25">
      <c r="A76" s="78" t="s">
        <v>1216</v>
      </c>
      <c r="B76" s="31" t="s">
        <v>674</v>
      </c>
      <c r="C76" s="78">
        <v>25</v>
      </c>
      <c r="D76" s="10">
        <v>57</v>
      </c>
      <c r="E76" s="78" t="s">
        <v>640</v>
      </c>
      <c r="F76" s="78" t="s">
        <v>591</v>
      </c>
      <c r="G76" s="31">
        <v>2503</v>
      </c>
      <c r="H76" s="31">
        <v>5320</v>
      </c>
      <c r="I76" s="116">
        <v>38.119999999999997</v>
      </c>
      <c r="J76" s="116">
        <v>23.47</v>
      </c>
      <c r="K76" s="26">
        <f t="shared" si="5"/>
        <v>61.589999999999996</v>
      </c>
      <c r="L76" s="52">
        <v>50</v>
      </c>
      <c r="M76" s="1">
        <f t="shared" si="6"/>
        <v>1.2318</v>
      </c>
      <c r="N76" s="78">
        <v>13.3</v>
      </c>
      <c r="O76" s="52"/>
      <c r="P76" s="52"/>
      <c r="Q76" s="62" t="s">
        <v>1217</v>
      </c>
    </row>
    <row r="77" spans="1:17" ht="12.5" x14ac:dyDescent="0.25">
      <c r="A77" s="78" t="s">
        <v>1218</v>
      </c>
      <c r="B77" s="31" t="s">
        <v>674</v>
      </c>
      <c r="C77" s="78">
        <v>75</v>
      </c>
      <c r="D77" s="10">
        <v>74</v>
      </c>
      <c r="E77" s="78" t="s">
        <v>753</v>
      </c>
      <c r="F77" s="78" t="s">
        <v>939</v>
      </c>
      <c r="G77" s="31">
        <v>2125</v>
      </c>
      <c r="H77" s="31">
        <v>4052</v>
      </c>
      <c r="I77" s="116">
        <v>37.49</v>
      </c>
      <c r="J77" s="116">
        <v>84.74</v>
      </c>
      <c r="K77" s="26">
        <f t="shared" si="5"/>
        <v>122.22999999999999</v>
      </c>
      <c r="L77" s="52">
        <v>60</v>
      </c>
      <c r="M77" s="1">
        <f t="shared" si="6"/>
        <v>2.0371666666666663</v>
      </c>
      <c r="N77" s="78">
        <v>8.6</v>
      </c>
      <c r="O77" s="52"/>
      <c r="P77" s="52"/>
      <c r="Q77" s="62" t="s">
        <v>1219</v>
      </c>
    </row>
    <row r="78" spans="1:17" ht="12.5" x14ac:dyDescent="0.25">
      <c r="A78" s="78" t="s">
        <v>1220</v>
      </c>
      <c r="B78" s="31" t="s">
        <v>65</v>
      </c>
      <c r="C78" s="78">
        <v>84</v>
      </c>
      <c r="D78" s="10">
        <v>71</v>
      </c>
      <c r="E78" s="78" t="s">
        <v>646</v>
      </c>
      <c r="F78" s="78" t="s">
        <v>956</v>
      </c>
      <c r="G78" s="31">
        <v>2803</v>
      </c>
      <c r="H78" s="31">
        <v>5020</v>
      </c>
      <c r="I78" s="116">
        <v>37.020000000000003</v>
      </c>
      <c r="J78" s="116">
        <v>50.793999999999997</v>
      </c>
      <c r="K78" s="26">
        <v>88.3</v>
      </c>
      <c r="L78" s="52">
        <v>60</v>
      </c>
      <c r="M78" s="1">
        <v>1.47</v>
      </c>
      <c r="N78" s="78">
        <v>14.1</v>
      </c>
      <c r="O78" s="52"/>
      <c r="P78" s="52"/>
      <c r="Q78" s="62" t="s">
        <v>1221</v>
      </c>
    </row>
    <row r="79" spans="1:17" ht="12.5" x14ac:dyDescent="0.25">
      <c r="A79" s="78" t="s">
        <v>1222</v>
      </c>
      <c r="B79" s="31" t="s">
        <v>96</v>
      </c>
      <c r="C79" s="78">
        <v>50</v>
      </c>
      <c r="D79" s="10">
        <v>66</v>
      </c>
      <c r="E79" s="78" t="s">
        <v>1223</v>
      </c>
      <c r="F79" s="78" t="s">
        <v>939</v>
      </c>
      <c r="G79" s="31">
        <v>1638</v>
      </c>
      <c r="H79" s="31">
        <v>12514</v>
      </c>
      <c r="I79" s="116">
        <v>36.840000000000003</v>
      </c>
      <c r="J79" s="116">
        <v>7.52</v>
      </c>
      <c r="K79" s="26">
        <f t="shared" ref="K79:K89" si="7">SUM(I79:J79)</f>
        <v>44.36</v>
      </c>
      <c r="L79" s="52">
        <v>20</v>
      </c>
      <c r="M79" s="1">
        <f t="shared" ref="M79:M90" si="8">SUM((K79/L79))</f>
        <v>2.218</v>
      </c>
      <c r="N79" s="78">
        <v>20.5</v>
      </c>
      <c r="O79" s="52"/>
      <c r="P79" s="52"/>
      <c r="Q79" s="62" t="s">
        <v>1224</v>
      </c>
    </row>
    <row r="80" spans="1:17" ht="12.5" x14ac:dyDescent="0.25">
      <c r="A80" s="78" t="s">
        <v>1225</v>
      </c>
      <c r="B80" s="31" t="s">
        <v>78</v>
      </c>
      <c r="C80" s="78">
        <v>12</v>
      </c>
      <c r="D80" s="10">
        <v>47</v>
      </c>
      <c r="E80" s="78" t="s">
        <v>577</v>
      </c>
      <c r="F80" s="78" t="s">
        <v>708</v>
      </c>
      <c r="G80" s="31">
        <v>3243</v>
      </c>
      <c r="H80" s="31">
        <v>3573</v>
      </c>
      <c r="I80" s="116">
        <v>35.92</v>
      </c>
      <c r="J80" s="116">
        <v>40.020000000000003</v>
      </c>
      <c r="K80" s="26">
        <f t="shared" si="7"/>
        <v>75.94</v>
      </c>
      <c r="L80" s="52">
        <v>59</v>
      </c>
      <c r="M80" s="1">
        <f t="shared" si="8"/>
        <v>1.2871186440677966</v>
      </c>
      <c r="N80" s="78">
        <v>11.6</v>
      </c>
      <c r="O80" s="52"/>
      <c r="P80" s="52"/>
      <c r="Q80" s="62" t="s">
        <v>1226</v>
      </c>
    </row>
    <row r="81" spans="1:17" ht="12.5" x14ac:dyDescent="0.25">
      <c r="A81" s="78" t="s">
        <v>921</v>
      </c>
      <c r="B81" s="31" t="s">
        <v>96</v>
      </c>
      <c r="C81" s="78">
        <v>6</v>
      </c>
      <c r="D81" s="10">
        <v>35</v>
      </c>
      <c r="E81" s="78" t="s">
        <v>577</v>
      </c>
      <c r="F81" s="78" t="s">
        <v>577</v>
      </c>
      <c r="G81" s="31">
        <v>2251</v>
      </c>
      <c r="H81" s="31">
        <v>4994</v>
      </c>
      <c r="I81" s="116">
        <v>33.86</v>
      </c>
      <c r="J81" s="116">
        <v>6.26</v>
      </c>
      <c r="K81" s="26">
        <f t="shared" si="7"/>
        <v>40.119999999999997</v>
      </c>
      <c r="L81" s="52">
        <v>15</v>
      </c>
      <c r="M81" s="1">
        <f t="shared" si="8"/>
        <v>2.6746666666666665</v>
      </c>
      <c r="N81" s="78">
        <v>11.2</v>
      </c>
      <c r="O81" s="52"/>
      <c r="P81" s="52"/>
      <c r="Q81" s="62" t="s">
        <v>922</v>
      </c>
    </row>
    <row r="82" spans="1:17" ht="12.5" x14ac:dyDescent="0.25">
      <c r="A82" s="78" t="s">
        <v>1227</v>
      </c>
      <c r="B82" s="31" t="s">
        <v>576</v>
      </c>
      <c r="C82" s="78">
        <v>20</v>
      </c>
      <c r="D82" s="10">
        <v>45</v>
      </c>
      <c r="E82" s="78" t="s">
        <v>677</v>
      </c>
      <c r="F82" s="78" t="s">
        <v>603</v>
      </c>
      <c r="G82" s="31">
        <v>3025</v>
      </c>
      <c r="H82" s="31">
        <v>5405</v>
      </c>
      <c r="I82" s="116">
        <v>33.39</v>
      </c>
      <c r="J82" s="116">
        <v>6.02</v>
      </c>
      <c r="K82" s="26">
        <f t="shared" si="7"/>
        <v>39.409999999999997</v>
      </c>
      <c r="L82" s="52">
        <v>15</v>
      </c>
      <c r="M82" s="1">
        <f t="shared" si="8"/>
        <v>2.6273333333333331</v>
      </c>
      <c r="N82" s="78">
        <v>16.3</v>
      </c>
      <c r="O82" s="52"/>
      <c r="P82" s="52"/>
      <c r="Q82" s="62" t="s">
        <v>1228</v>
      </c>
    </row>
    <row r="83" spans="1:17" ht="12.5" x14ac:dyDescent="0.25">
      <c r="A83" s="78" t="s">
        <v>1229</v>
      </c>
      <c r="B83" s="31" t="s">
        <v>674</v>
      </c>
      <c r="C83" s="78">
        <v>78</v>
      </c>
      <c r="D83" s="10">
        <v>42</v>
      </c>
      <c r="E83" s="78" t="s">
        <v>577</v>
      </c>
      <c r="F83" s="78" t="s">
        <v>577</v>
      </c>
      <c r="G83" s="31">
        <v>2505</v>
      </c>
      <c r="H83" s="31">
        <v>4177</v>
      </c>
      <c r="I83" s="116">
        <v>33.31</v>
      </c>
      <c r="J83" s="116">
        <v>8.4499999999999993</v>
      </c>
      <c r="K83" s="26">
        <f t="shared" si="7"/>
        <v>41.760000000000005</v>
      </c>
      <c r="L83" s="52">
        <v>22</v>
      </c>
      <c r="M83" s="1">
        <f t="shared" si="8"/>
        <v>1.8981818181818184</v>
      </c>
      <c r="N83" s="78">
        <v>10.5</v>
      </c>
      <c r="O83" s="52"/>
      <c r="P83" s="52"/>
      <c r="Q83" s="62" t="s">
        <v>1230</v>
      </c>
    </row>
    <row r="84" spans="1:17" ht="12.5" x14ac:dyDescent="0.25">
      <c r="A84" s="78" t="s">
        <v>1231</v>
      </c>
      <c r="B84" s="31" t="s">
        <v>576</v>
      </c>
      <c r="C84" s="78">
        <v>52</v>
      </c>
      <c r="D84" s="10">
        <v>43</v>
      </c>
      <c r="E84" s="78" t="s">
        <v>577</v>
      </c>
      <c r="F84" s="78" t="s">
        <v>577</v>
      </c>
      <c r="G84" s="31">
        <v>2443</v>
      </c>
      <c r="H84" s="31">
        <v>5201</v>
      </c>
      <c r="I84" s="116">
        <v>32.4</v>
      </c>
      <c r="J84" s="116">
        <v>36.54</v>
      </c>
      <c r="K84" s="26">
        <f t="shared" si="7"/>
        <v>68.94</v>
      </c>
      <c r="L84" s="52">
        <v>25</v>
      </c>
      <c r="M84" s="1">
        <f t="shared" si="8"/>
        <v>2.7576000000000001</v>
      </c>
      <c r="N84" s="78">
        <v>12.7</v>
      </c>
      <c r="O84" s="52"/>
      <c r="P84" s="52"/>
      <c r="Q84" s="62" t="s">
        <v>1232</v>
      </c>
    </row>
    <row r="85" spans="1:17" ht="12.5" x14ac:dyDescent="0.25">
      <c r="A85" s="78" t="s">
        <v>1233</v>
      </c>
      <c r="B85" s="31" t="s">
        <v>96</v>
      </c>
      <c r="C85" s="78">
        <v>87</v>
      </c>
      <c r="D85" s="10">
        <v>81</v>
      </c>
      <c r="E85" s="78" t="s">
        <v>583</v>
      </c>
      <c r="F85" s="78" t="s">
        <v>577</v>
      </c>
      <c r="G85" s="37">
        <v>817</v>
      </c>
      <c r="H85" s="31">
        <v>4577</v>
      </c>
      <c r="I85" s="116">
        <v>32.39</v>
      </c>
      <c r="J85" s="116">
        <v>28.33</v>
      </c>
      <c r="K85" s="26">
        <f t="shared" si="7"/>
        <v>60.72</v>
      </c>
      <c r="L85" s="52">
        <v>7.5</v>
      </c>
      <c r="M85" s="1">
        <f t="shared" si="8"/>
        <v>8.0960000000000001</v>
      </c>
      <c r="N85" s="78">
        <v>3.8</v>
      </c>
      <c r="O85" s="52"/>
      <c r="P85" s="52"/>
      <c r="Q85" s="62" t="s">
        <v>1234</v>
      </c>
    </row>
    <row r="86" spans="1:17" ht="12.5" x14ac:dyDescent="0.25">
      <c r="A86" s="78" t="s">
        <v>1235</v>
      </c>
      <c r="B86" s="31" t="s">
        <v>962</v>
      </c>
      <c r="C86" s="78">
        <v>22</v>
      </c>
      <c r="D86" s="10">
        <v>47</v>
      </c>
      <c r="E86" s="78" t="s">
        <v>643</v>
      </c>
      <c r="F86" s="78" t="s">
        <v>591</v>
      </c>
      <c r="G86" s="31">
        <v>2313</v>
      </c>
      <c r="H86" s="31">
        <v>4358</v>
      </c>
      <c r="I86" s="116">
        <v>31.81</v>
      </c>
      <c r="J86" s="116">
        <v>17.04</v>
      </c>
      <c r="K86" s="26">
        <f t="shared" si="7"/>
        <v>48.849999999999994</v>
      </c>
      <c r="L86" s="52">
        <v>38</v>
      </c>
      <c r="M86" s="1">
        <f t="shared" si="8"/>
        <v>1.2855263157894736</v>
      </c>
      <c r="N86" s="78">
        <v>10.1</v>
      </c>
      <c r="O86" s="52"/>
      <c r="P86" s="52"/>
      <c r="Q86" s="62" t="s">
        <v>1236</v>
      </c>
    </row>
    <row r="87" spans="1:17" ht="12.5" x14ac:dyDescent="0.25">
      <c r="A87" s="78">
        <v>9</v>
      </c>
      <c r="B87" s="31" t="s">
        <v>312</v>
      </c>
      <c r="C87" s="78">
        <v>57</v>
      </c>
      <c r="D87" s="10">
        <v>58</v>
      </c>
      <c r="E87" s="78" t="s">
        <v>606</v>
      </c>
      <c r="F87" s="78" t="s">
        <v>611</v>
      </c>
      <c r="G87" s="31">
        <v>1661</v>
      </c>
      <c r="H87" s="31">
        <v>10398</v>
      </c>
      <c r="I87" s="116">
        <v>31.74</v>
      </c>
      <c r="J87" s="116">
        <v>16.670000000000002</v>
      </c>
      <c r="K87" s="26">
        <f t="shared" si="7"/>
        <v>48.41</v>
      </c>
      <c r="L87" s="52">
        <v>30</v>
      </c>
      <c r="M87" s="1">
        <f t="shared" si="8"/>
        <v>1.6136666666666666</v>
      </c>
      <c r="N87" s="78">
        <v>10.7</v>
      </c>
      <c r="O87" s="52"/>
      <c r="P87" s="52"/>
      <c r="Q87" s="62" t="s">
        <v>1085</v>
      </c>
    </row>
    <row r="88" spans="1:17" ht="12.5" x14ac:dyDescent="0.25">
      <c r="A88" s="78" t="s">
        <v>1237</v>
      </c>
      <c r="B88" s="31" t="s">
        <v>121</v>
      </c>
      <c r="C88" s="78">
        <v>56</v>
      </c>
      <c r="D88" s="10">
        <v>59</v>
      </c>
      <c r="E88" s="78" t="s">
        <v>643</v>
      </c>
      <c r="F88" s="78" t="s">
        <v>584</v>
      </c>
      <c r="G88" s="31">
        <v>2024</v>
      </c>
      <c r="H88" s="31">
        <v>4801</v>
      </c>
      <c r="I88" s="116">
        <v>31.7</v>
      </c>
      <c r="J88" s="116">
        <v>6.6120000000000001</v>
      </c>
      <c r="K88" s="26">
        <f t="shared" si="7"/>
        <v>38.311999999999998</v>
      </c>
      <c r="L88" s="52">
        <v>60</v>
      </c>
      <c r="M88" s="1">
        <f t="shared" si="8"/>
        <v>0.63853333333333329</v>
      </c>
      <c r="N88" s="78">
        <v>9.6999999999999993</v>
      </c>
      <c r="O88" s="52"/>
      <c r="P88" s="52"/>
      <c r="Q88" s="62" t="s">
        <v>1238</v>
      </c>
    </row>
    <row r="89" spans="1:17" ht="23" x14ac:dyDescent="0.25">
      <c r="A89" s="78" t="s">
        <v>1239</v>
      </c>
      <c r="B89" s="31" t="s">
        <v>78</v>
      </c>
      <c r="C89" s="78">
        <v>12</v>
      </c>
      <c r="D89" s="10">
        <v>31</v>
      </c>
      <c r="E89" s="78" t="s">
        <v>577</v>
      </c>
      <c r="F89" s="78" t="s">
        <v>577</v>
      </c>
      <c r="G89" s="31">
        <v>2718</v>
      </c>
      <c r="H89" s="31">
        <v>2434</v>
      </c>
      <c r="I89" s="116">
        <v>29.58</v>
      </c>
      <c r="J89" s="116">
        <v>55.7</v>
      </c>
      <c r="K89" s="26">
        <f t="shared" si="7"/>
        <v>85.28</v>
      </c>
      <c r="L89" s="52">
        <v>58</v>
      </c>
      <c r="M89" s="1">
        <f t="shared" si="8"/>
        <v>1.470344827586207</v>
      </c>
      <c r="N89" s="78">
        <v>6.6</v>
      </c>
      <c r="O89" s="52"/>
      <c r="P89" s="52"/>
      <c r="Q89" s="62" t="s">
        <v>1240</v>
      </c>
    </row>
    <row r="90" spans="1:17" ht="12.5" x14ac:dyDescent="0.25">
      <c r="A90" s="78" t="s">
        <v>1241</v>
      </c>
      <c r="B90" s="31" t="s">
        <v>78</v>
      </c>
      <c r="C90" s="78">
        <v>12</v>
      </c>
      <c r="D90" s="10">
        <v>48</v>
      </c>
      <c r="E90" s="78" t="s">
        <v>666</v>
      </c>
      <c r="F90" s="78" t="s">
        <v>1040</v>
      </c>
      <c r="G90" s="31">
        <v>2734</v>
      </c>
      <c r="H90" s="31">
        <v>4236</v>
      </c>
      <c r="I90" s="116">
        <v>29.1</v>
      </c>
      <c r="J90" s="116">
        <v>2.13</v>
      </c>
      <c r="K90" s="26">
        <v>31.2</v>
      </c>
      <c r="L90" s="52">
        <v>20</v>
      </c>
      <c r="M90" s="1">
        <f t="shared" si="8"/>
        <v>1.56</v>
      </c>
      <c r="N90" s="78">
        <v>11.6</v>
      </c>
      <c r="O90" s="52"/>
      <c r="P90" s="52"/>
      <c r="Q90" s="62" t="s">
        <v>1242</v>
      </c>
    </row>
    <row r="91" spans="1:17" ht="12.5" x14ac:dyDescent="0.25">
      <c r="A91" s="78" t="s">
        <v>1243</v>
      </c>
      <c r="B91" s="31" t="s">
        <v>121</v>
      </c>
      <c r="C91" s="78">
        <v>31</v>
      </c>
      <c r="D91" s="10">
        <v>52</v>
      </c>
      <c r="E91" s="78" t="s">
        <v>602</v>
      </c>
      <c r="F91" s="78" t="s">
        <v>584</v>
      </c>
      <c r="G91" s="31">
        <v>2344</v>
      </c>
      <c r="H91" s="31">
        <v>4405</v>
      </c>
      <c r="I91" s="116">
        <v>28.6</v>
      </c>
      <c r="J91" s="116">
        <v>13.026999999999999</v>
      </c>
      <c r="K91" s="26">
        <v>42.7</v>
      </c>
      <c r="L91" s="52"/>
      <c r="M91" s="1"/>
      <c r="N91" s="78">
        <v>10.3</v>
      </c>
      <c r="O91" s="52"/>
      <c r="P91" s="52"/>
      <c r="Q91" s="62" t="s">
        <v>1244</v>
      </c>
    </row>
    <row r="92" spans="1:17" ht="23" x14ac:dyDescent="0.25">
      <c r="A92" s="78" t="s">
        <v>1245</v>
      </c>
      <c r="B92" s="31" t="s">
        <v>107</v>
      </c>
      <c r="C92" s="78">
        <v>61</v>
      </c>
      <c r="D92" s="10">
        <v>62</v>
      </c>
      <c r="E92" s="78" t="s">
        <v>683</v>
      </c>
      <c r="F92" s="78" t="s">
        <v>584</v>
      </c>
      <c r="G92" s="31">
        <v>2088</v>
      </c>
      <c r="H92" s="31">
        <v>4563</v>
      </c>
      <c r="I92" s="116">
        <v>28.5</v>
      </c>
      <c r="J92" s="116">
        <v>14.77</v>
      </c>
      <c r="K92" s="26">
        <f t="shared" ref="K92:K106" si="9">SUM(I92:J92)</f>
        <v>43.269999999999996</v>
      </c>
      <c r="L92" s="52">
        <v>26</v>
      </c>
      <c r="M92" s="1">
        <f t="shared" ref="M92:M111" si="10">SUM((K92/L92))</f>
        <v>1.6642307692307692</v>
      </c>
      <c r="N92" s="78">
        <v>9.5</v>
      </c>
      <c r="O92" s="52"/>
      <c r="P92" s="52"/>
      <c r="Q92" s="62" t="s">
        <v>1246</v>
      </c>
    </row>
    <row r="93" spans="1:17" ht="12.5" x14ac:dyDescent="0.25">
      <c r="A93" s="78" t="s">
        <v>1247</v>
      </c>
      <c r="B93" s="31" t="s">
        <v>576</v>
      </c>
      <c r="C93" s="78">
        <v>40</v>
      </c>
      <c r="D93" s="10">
        <v>67</v>
      </c>
      <c r="E93" s="78" t="s">
        <v>677</v>
      </c>
      <c r="F93" s="78" t="s">
        <v>603</v>
      </c>
      <c r="G93" s="31">
        <v>3036</v>
      </c>
      <c r="H93" s="31">
        <v>4650</v>
      </c>
      <c r="I93" s="116">
        <v>27.69</v>
      </c>
      <c r="J93" s="116">
        <v>40.5</v>
      </c>
      <c r="K93" s="26">
        <f t="shared" si="9"/>
        <v>68.19</v>
      </c>
      <c r="L93" s="52">
        <v>11</v>
      </c>
      <c r="M93" s="1">
        <f t="shared" si="10"/>
        <v>6.1990909090909092</v>
      </c>
      <c r="N93" s="78">
        <v>14.1</v>
      </c>
      <c r="O93" s="52"/>
      <c r="P93" s="52"/>
      <c r="Q93" s="62" t="s">
        <v>1248</v>
      </c>
    </row>
    <row r="94" spans="1:17" ht="12.5" x14ac:dyDescent="0.25">
      <c r="A94" s="78" t="s">
        <v>1249</v>
      </c>
      <c r="B94" s="31" t="s">
        <v>121</v>
      </c>
      <c r="C94" s="78">
        <v>17</v>
      </c>
      <c r="D94" s="10">
        <v>35</v>
      </c>
      <c r="E94" s="78" t="s">
        <v>577</v>
      </c>
      <c r="F94" s="78" t="s">
        <v>591</v>
      </c>
      <c r="G94" s="31">
        <v>2450</v>
      </c>
      <c r="H94" s="31">
        <v>4344</v>
      </c>
      <c r="I94" s="116">
        <v>25.66</v>
      </c>
      <c r="J94" s="116">
        <v>5.77</v>
      </c>
      <c r="K94" s="26">
        <f t="shared" si="9"/>
        <v>31.43</v>
      </c>
      <c r="L94" s="52">
        <v>25</v>
      </c>
      <c r="M94" s="1">
        <f t="shared" si="10"/>
        <v>1.2572000000000001</v>
      </c>
      <c r="N94" s="78">
        <v>10.6</v>
      </c>
      <c r="O94" s="52"/>
      <c r="P94" s="52"/>
      <c r="Q94" s="62" t="s">
        <v>1250</v>
      </c>
    </row>
    <row r="95" spans="1:17" ht="12.5" x14ac:dyDescent="0.25">
      <c r="A95" s="78" t="s">
        <v>1251</v>
      </c>
      <c r="B95" s="31" t="s">
        <v>65</v>
      </c>
      <c r="C95" s="78">
        <v>18</v>
      </c>
      <c r="D95" s="10">
        <v>44</v>
      </c>
      <c r="E95" s="78" t="s">
        <v>602</v>
      </c>
      <c r="F95" s="78" t="s">
        <v>1040</v>
      </c>
      <c r="G95" s="31">
        <v>2527</v>
      </c>
      <c r="H95" s="31">
        <v>4840</v>
      </c>
      <c r="I95" s="116">
        <v>25.48</v>
      </c>
      <c r="J95" s="116">
        <v>22.22</v>
      </c>
      <c r="K95" s="26">
        <f t="shared" si="9"/>
        <v>47.7</v>
      </c>
      <c r="L95" s="52">
        <v>10</v>
      </c>
      <c r="M95" s="1">
        <f t="shared" si="10"/>
        <v>4.7700000000000005</v>
      </c>
      <c r="N95" s="78">
        <v>12.2</v>
      </c>
      <c r="O95" s="52"/>
      <c r="P95" s="52"/>
      <c r="Q95" s="62" t="s">
        <v>1252</v>
      </c>
    </row>
    <row r="96" spans="1:17" ht="12.5" x14ac:dyDescent="0.25">
      <c r="A96" s="78" t="s">
        <v>1253</v>
      </c>
      <c r="B96" s="31" t="s">
        <v>78</v>
      </c>
      <c r="C96" s="78">
        <v>58</v>
      </c>
      <c r="D96" s="10">
        <v>39</v>
      </c>
      <c r="E96" s="78" t="s">
        <v>646</v>
      </c>
      <c r="F96" s="78" t="s">
        <v>591</v>
      </c>
      <c r="G96" s="31">
        <v>2364</v>
      </c>
      <c r="H96" s="31">
        <v>3947</v>
      </c>
      <c r="I96" s="116">
        <v>25.4</v>
      </c>
      <c r="J96" s="116">
        <v>34.700000000000003</v>
      </c>
      <c r="K96" s="26">
        <f t="shared" si="9"/>
        <v>60.1</v>
      </c>
      <c r="L96" s="52">
        <v>50</v>
      </c>
      <c r="M96" s="1">
        <f t="shared" si="10"/>
        <v>1.202</v>
      </c>
      <c r="N96" s="78">
        <v>9.3000000000000007</v>
      </c>
      <c r="O96" s="52"/>
      <c r="P96" s="52"/>
      <c r="Q96" s="62" t="s">
        <v>1254</v>
      </c>
    </row>
    <row r="97" spans="1:17" ht="12.5" x14ac:dyDescent="0.25">
      <c r="A97" s="78" t="s">
        <v>1255</v>
      </c>
      <c r="B97" s="31" t="s">
        <v>96</v>
      </c>
      <c r="C97" s="78">
        <v>30</v>
      </c>
      <c r="D97" s="10">
        <v>46</v>
      </c>
      <c r="E97" s="78" t="s">
        <v>602</v>
      </c>
      <c r="F97" s="78" t="s">
        <v>708</v>
      </c>
      <c r="G97" s="31">
        <v>3106</v>
      </c>
      <c r="H97" s="31">
        <v>2578</v>
      </c>
      <c r="I97" s="116">
        <v>25.2</v>
      </c>
      <c r="J97" s="116">
        <v>32.68</v>
      </c>
      <c r="K97" s="26">
        <f t="shared" si="9"/>
        <v>57.879999999999995</v>
      </c>
      <c r="L97" s="52">
        <v>45</v>
      </c>
      <c r="M97" s="1">
        <f t="shared" si="10"/>
        <v>1.2862222222222222</v>
      </c>
      <c r="N97" s="78">
        <v>8</v>
      </c>
      <c r="O97" s="52"/>
      <c r="P97" s="52"/>
      <c r="Q97" s="62" t="s">
        <v>1256</v>
      </c>
    </row>
    <row r="98" spans="1:17" ht="12.5" x14ac:dyDescent="0.25">
      <c r="A98" s="78" t="s">
        <v>1257</v>
      </c>
      <c r="B98" s="31" t="s">
        <v>674</v>
      </c>
      <c r="C98" s="78">
        <v>51</v>
      </c>
      <c r="D98" s="10">
        <v>40</v>
      </c>
      <c r="E98" s="78" t="s">
        <v>577</v>
      </c>
      <c r="F98" s="78" t="s">
        <v>577</v>
      </c>
      <c r="G98" s="31">
        <v>2727</v>
      </c>
      <c r="H98" s="31">
        <v>4040</v>
      </c>
      <c r="I98" s="116">
        <v>24</v>
      </c>
      <c r="J98" s="116">
        <v>2.96</v>
      </c>
      <c r="K98" s="26">
        <f t="shared" si="9"/>
        <v>26.96</v>
      </c>
      <c r="L98" s="52">
        <v>18</v>
      </c>
      <c r="M98" s="1">
        <f t="shared" si="10"/>
        <v>1.4977777777777779</v>
      </c>
      <c r="N98" s="78">
        <v>11</v>
      </c>
      <c r="O98" s="52"/>
      <c r="P98" s="52"/>
      <c r="Q98" s="62" t="s">
        <v>1258</v>
      </c>
    </row>
    <row r="99" spans="1:17" ht="12.5" x14ac:dyDescent="0.25">
      <c r="A99" s="78" t="s">
        <v>1259</v>
      </c>
      <c r="B99" s="31" t="s">
        <v>65</v>
      </c>
      <c r="C99" s="78">
        <v>18</v>
      </c>
      <c r="D99" s="10">
        <v>40</v>
      </c>
      <c r="E99" s="78" t="s">
        <v>583</v>
      </c>
      <c r="F99" s="78" t="s">
        <v>584</v>
      </c>
      <c r="G99" s="31">
        <v>1898</v>
      </c>
      <c r="H99" s="31">
        <v>4245</v>
      </c>
      <c r="I99" s="116">
        <v>22.96</v>
      </c>
      <c r="J99" s="116">
        <v>13.12</v>
      </c>
      <c r="K99" s="26">
        <f t="shared" si="9"/>
        <v>36.08</v>
      </c>
      <c r="L99" s="52">
        <v>18</v>
      </c>
      <c r="M99" s="1">
        <f t="shared" si="10"/>
        <v>2.0044444444444443</v>
      </c>
      <c r="N99" s="78">
        <v>8.0500000000000007</v>
      </c>
      <c r="O99" s="52"/>
      <c r="P99" s="52"/>
      <c r="Q99" s="62" t="s">
        <v>1085</v>
      </c>
    </row>
    <row r="100" spans="1:17" ht="12.5" x14ac:dyDescent="0.25">
      <c r="A100" s="78" t="s">
        <v>1260</v>
      </c>
      <c r="B100" s="31" t="s">
        <v>971</v>
      </c>
      <c r="C100" s="78">
        <v>25</v>
      </c>
      <c r="D100" s="10">
        <v>43</v>
      </c>
      <c r="E100" s="78" t="s">
        <v>590</v>
      </c>
      <c r="F100" s="78" t="s">
        <v>577</v>
      </c>
      <c r="G100" s="31">
        <v>3096</v>
      </c>
      <c r="H100" s="31">
        <v>3234</v>
      </c>
      <c r="I100" s="116">
        <v>22.454999999999998</v>
      </c>
      <c r="J100" s="116">
        <v>54.756</v>
      </c>
      <c r="K100" s="26">
        <f t="shared" si="9"/>
        <v>77.210999999999999</v>
      </c>
      <c r="L100" s="52">
        <v>18</v>
      </c>
      <c r="M100" s="1">
        <f t="shared" si="10"/>
        <v>4.2895000000000003</v>
      </c>
      <c r="N100" s="78">
        <v>10</v>
      </c>
      <c r="O100" s="52"/>
      <c r="P100" s="52"/>
      <c r="Q100" s="62" t="s">
        <v>1085</v>
      </c>
    </row>
    <row r="101" spans="1:17" ht="12.5" x14ac:dyDescent="0.25">
      <c r="A101" s="78" t="s">
        <v>1261</v>
      </c>
      <c r="B101" s="31" t="s">
        <v>96</v>
      </c>
      <c r="C101" s="78">
        <v>93</v>
      </c>
      <c r="D101" s="10">
        <v>80</v>
      </c>
      <c r="E101" s="78" t="s">
        <v>627</v>
      </c>
      <c r="F101" s="78" t="s">
        <v>611</v>
      </c>
      <c r="G101" s="31">
        <v>2033</v>
      </c>
      <c r="H101" s="31">
        <v>3426</v>
      </c>
      <c r="I101" s="116">
        <v>21</v>
      </c>
      <c r="J101" s="116">
        <v>25.46</v>
      </c>
      <c r="K101" s="26">
        <f t="shared" si="9"/>
        <v>46.46</v>
      </c>
      <c r="L101" s="52">
        <v>40</v>
      </c>
      <c r="M101" s="1">
        <f t="shared" si="10"/>
        <v>1.1615</v>
      </c>
      <c r="N101" s="78">
        <v>7</v>
      </c>
      <c r="O101" s="52"/>
      <c r="P101" s="52"/>
      <c r="Q101" s="62" t="s">
        <v>1262</v>
      </c>
    </row>
    <row r="102" spans="1:17" ht="12.5" x14ac:dyDescent="0.25">
      <c r="A102" s="78" t="s">
        <v>1263</v>
      </c>
      <c r="B102" s="31" t="s">
        <v>107</v>
      </c>
      <c r="C102" s="78">
        <v>29</v>
      </c>
      <c r="D102" s="10">
        <v>43</v>
      </c>
      <c r="E102" s="78" t="s">
        <v>640</v>
      </c>
      <c r="F102" s="78" t="s">
        <v>591</v>
      </c>
      <c r="G102" s="31">
        <v>2502</v>
      </c>
      <c r="H102" s="31">
        <v>3659</v>
      </c>
      <c r="I102" s="116">
        <v>20.53</v>
      </c>
      <c r="J102" s="116">
        <v>20.29</v>
      </c>
      <c r="K102" s="26">
        <f t="shared" si="9"/>
        <v>40.82</v>
      </c>
      <c r="L102" s="52">
        <v>12.5</v>
      </c>
      <c r="M102" s="1">
        <f t="shared" si="10"/>
        <v>3.2656000000000001</v>
      </c>
      <c r="N102" s="78">
        <v>9.15</v>
      </c>
      <c r="O102" s="52"/>
      <c r="P102" s="52"/>
      <c r="Q102" s="62" t="s">
        <v>1264</v>
      </c>
    </row>
    <row r="103" spans="1:17" ht="12.5" x14ac:dyDescent="0.25">
      <c r="A103" s="78" t="s">
        <v>1265</v>
      </c>
      <c r="B103" s="31" t="s">
        <v>1266</v>
      </c>
      <c r="C103" s="78">
        <v>37</v>
      </c>
      <c r="D103" s="10">
        <v>40</v>
      </c>
      <c r="E103" s="78" t="s">
        <v>580</v>
      </c>
      <c r="F103" s="78" t="s">
        <v>584</v>
      </c>
      <c r="G103" s="31">
        <v>1412</v>
      </c>
      <c r="H103" s="31">
        <v>3862</v>
      </c>
      <c r="I103" s="116">
        <v>19.670000000000002</v>
      </c>
      <c r="J103" s="116">
        <v>34.32</v>
      </c>
      <c r="K103" s="26">
        <f t="shared" si="9"/>
        <v>53.99</v>
      </c>
      <c r="L103" s="52">
        <v>80</v>
      </c>
      <c r="M103" s="1">
        <f t="shared" si="10"/>
        <v>0.674875</v>
      </c>
      <c r="N103" s="78">
        <v>5.45</v>
      </c>
      <c r="O103" s="52"/>
      <c r="P103" s="52"/>
      <c r="Q103" s="62" t="s">
        <v>1267</v>
      </c>
    </row>
    <row r="104" spans="1:17" ht="12.5" x14ac:dyDescent="0.25">
      <c r="A104" s="78" t="s">
        <v>1268</v>
      </c>
      <c r="B104" s="31" t="s">
        <v>962</v>
      </c>
      <c r="C104" s="78">
        <v>49</v>
      </c>
      <c r="D104" s="10">
        <v>53</v>
      </c>
      <c r="E104" s="78" t="s">
        <v>643</v>
      </c>
      <c r="F104" s="78" t="s">
        <v>611</v>
      </c>
      <c r="G104" s="31">
        <v>3014</v>
      </c>
      <c r="H104" s="31">
        <v>2224</v>
      </c>
      <c r="I104" s="116">
        <v>19.55</v>
      </c>
      <c r="J104" s="116">
        <v>20.335000000000001</v>
      </c>
      <c r="K104" s="26">
        <f t="shared" si="9"/>
        <v>39.885000000000005</v>
      </c>
      <c r="L104" s="52">
        <v>65</v>
      </c>
      <c r="M104" s="1">
        <f t="shared" si="10"/>
        <v>0.61361538461538467</v>
      </c>
      <c r="N104" s="78">
        <v>6.7</v>
      </c>
      <c r="O104" s="52"/>
      <c r="P104" s="52"/>
      <c r="Q104" s="62" t="s">
        <v>1269</v>
      </c>
    </row>
    <row r="105" spans="1:17" ht="12.5" x14ac:dyDescent="0.25">
      <c r="A105" s="78" t="s">
        <v>1270</v>
      </c>
      <c r="B105" s="31" t="s">
        <v>674</v>
      </c>
      <c r="C105" s="78">
        <v>56</v>
      </c>
      <c r="D105" s="10">
        <v>47</v>
      </c>
      <c r="E105" s="78" t="s">
        <v>583</v>
      </c>
      <c r="F105" s="78" t="s">
        <v>577</v>
      </c>
      <c r="G105" s="31">
        <v>1707</v>
      </c>
      <c r="H105" s="31">
        <v>4117</v>
      </c>
      <c r="I105" s="116">
        <v>18.45</v>
      </c>
      <c r="J105" s="116">
        <v>13.95</v>
      </c>
      <c r="K105" s="26">
        <f t="shared" si="9"/>
        <v>32.4</v>
      </c>
      <c r="L105" s="52">
        <v>18.5</v>
      </c>
      <c r="M105" s="1">
        <f t="shared" si="10"/>
        <v>1.7513513513513512</v>
      </c>
      <c r="N105" s="78">
        <v>7</v>
      </c>
      <c r="O105" s="52"/>
      <c r="P105" s="52"/>
      <c r="Q105" s="62" t="s">
        <v>1271</v>
      </c>
    </row>
    <row r="106" spans="1:17" ht="12.5" x14ac:dyDescent="0.25">
      <c r="A106" s="78" t="s">
        <v>1272</v>
      </c>
      <c r="B106" s="31" t="s">
        <v>674</v>
      </c>
      <c r="C106" s="78">
        <v>39</v>
      </c>
      <c r="D106" s="10">
        <v>51</v>
      </c>
      <c r="E106" s="78" t="s">
        <v>643</v>
      </c>
      <c r="F106" s="78" t="s">
        <v>708</v>
      </c>
      <c r="G106" s="31">
        <v>2655</v>
      </c>
      <c r="H106" s="31">
        <v>2862</v>
      </c>
      <c r="I106" s="116">
        <v>17.3</v>
      </c>
      <c r="J106" s="116">
        <v>45.14</v>
      </c>
      <c r="K106" s="26">
        <f t="shared" si="9"/>
        <v>62.44</v>
      </c>
      <c r="L106" s="52">
        <v>60</v>
      </c>
      <c r="M106" s="1">
        <f t="shared" si="10"/>
        <v>1.0406666666666666</v>
      </c>
      <c r="N106" s="78">
        <v>7.6</v>
      </c>
      <c r="O106" s="52"/>
      <c r="P106" s="52"/>
      <c r="Q106" s="62" t="s">
        <v>1273</v>
      </c>
    </row>
    <row r="107" spans="1:17" ht="12.5" x14ac:dyDescent="0.25">
      <c r="A107" s="78" t="s">
        <v>1274</v>
      </c>
      <c r="B107" s="31" t="s">
        <v>576</v>
      </c>
      <c r="C107" s="78">
        <v>22</v>
      </c>
      <c r="D107" s="10">
        <v>52</v>
      </c>
      <c r="E107" s="78" t="s">
        <v>577</v>
      </c>
      <c r="F107" s="78" t="s">
        <v>577</v>
      </c>
      <c r="G107" s="31">
        <v>1810</v>
      </c>
      <c r="H107" s="31">
        <v>3030</v>
      </c>
      <c r="I107" s="116">
        <v>17.2</v>
      </c>
      <c r="J107" s="116">
        <v>1.367</v>
      </c>
      <c r="K107" s="26">
        <v>18.600000000000001</v>
      </c>
      <c r="L107" s="52">
        <v>20</v>
      </c>
      <c r="M107" s="1">
        <f t="shared" si="10"/>
        <v>0.93</v>
      </c>
      <c r="N107" s="78">
        <v>5.5</v>
      </c>
      <c r="O107" s="52"/>
      <c r="P107" s="52"/>
      <c r="Q107" s="62" t="s">
        <v>1275</v>
      </c>
    </row>
    <row r="108" spans="1:17" ht="103.5" x14ac:dyDescent="0.25">
      <c r="A108" s="78" t="s">
        <v>1276</v>
      </c>
      <c r="B108" s="31" t="s">
        <v>576</v>
      </c>
      <c r="C108" s="78">
        <v>97</v>
      </c>
      <c r="D108" s="10">
        <v>83</v>
      </c>
      <c r="E108" s="78" t="s">
        <v>643</v>
      </c>
      <c r="F108" s="78" t="s">
        <v>584</v>
      </c>
      <c r="G108" s="31">
        <v>4</v>
      </c>
      <c r="H108" s="31">
        <v>36338</v>
      </c>
      <c r="I108" s="116">
        <v>17.010000000000002</v>
      </c>
      <c r="J108" s="116">
        <v>32.21</v>
      </c>
      <c r="K108" s="26">
        <f>SUM(I108:J108)</f>
        <v>49.22</v>
      </c>
      <c r="L108" s="52">
        <v>15</v>
      </c>
      <c r="M108" s="1">
        <f t="shared" si="10"/>
        <v>3.2813333333333334</v>
      </c>
      <c r="N108" s="78">
        <v>0.14000000000000001</v>
      </c>
      <c r="O108" s="52" t="s">
        <v>1277</v>
      </c>
      <c r="P108" s="52" t="s">
        <v>1278</v>
      </c>
      <c r="Q108" s="62" t="s">
        <v>1279</v>
      </c>
    </row>
    <row r="109" spans="1:17" ht="12.5" x14ac:dyDescent="0.25">
      <c r="A109" s="78" t="s">
        <v>1280</v>
      </c>
      <c r="B109" s="31" t="s">
        <v>96</v>
      </c>
      <c r="C109" s="78">
        <v>42</v>
      </c>
      <c r="D109" s="10">
        <v>37</v>
      </c>
      <c r="E109" s="78" t="s">
        <v>602</v>
      </c>
      <c r="F109" s="78" t="s">
        <v>577</v>
      </c>
      <c r="G109" s="31">
        <v>2702</v>
      </c>
      <c r="H109" s="31">
        <v>2542</v>
      </c>
      <c r="I109" s="116">
        <v>16.2</v>
      </c>
      <c r="J109" s="116">
        <v>15.35</v>
      </c>
      <c r="K109" s="26">
        <f>SUM(I109:J109)</f>
        <v>31.549999999999997</v>
      </c>
      <c r="L109" s="52">
        <v>16</v>
      </c>
      <c r="M109" s="1">
        <f t="shared" si="10"/>
        <v>1.9718749999999998</v>
      </c>
      <c r="N109" s="78">
        <v>6.9</v>
      </c>
      <c r="O109" s="52"/>
      <c r="P109" s="52"/>
      <c r="Q109" s="62" t="s">
        <v>1281</v>
      </c>
    </row>
    <row r="110" spans="1:17" ht="12.5" x14ac:dyDescent="0.25">
      <c r="A110" s="78" t="s">
        <v>1282</v>
      </c>
      <c r="B110" s="31" t="s">
        <v>121</v>
      </c>
      <c r="C110" s="78">
        <v>38</v>
      </c>
      <c r="D110" s="10">
        <v>44</v>
      </c>
      <c r="E110" s="78" t="s">
        <v>577</v>
      </c>
      <c r="F110" s="78" t="s">
        <v>577</v>
      </c>
      <c r="G110" s="31">
        <v>3008</v>
      </c>
      <c r="H110" s="31">
        <v>1830</v>
      </c>
      <c r="I110" s="116">
        <v>16.12</v>
      </c>
      <c r="J110" s="116">
        <v>6.86</v>
      </c>
      <c r="K110" s="26">
        <v>22.99</v>
      </c>
      <c r="L110" s="52">
        <v>55</v>
      </c>
      <c r="M110" s="1">
        <f t="shared" si="10"/>
        <v>0.41799999999999998</v>
      </c>
      <c r="N110" s="78">
        <v>5.5</v>
      </c>
      <c r="O110" s="52"/>
      <c r="P110" s="52"/>
      <c r="Q110" s="62" t="s">
        <v>1283</v>
      </c>
    </row>
    <row r="111" spans="1:17" ht="12.5" x14ac:dyDescent="0.25">
      <c r="A111" s="78" t="s">
        <v>1284</v>
      </c>
      <c r="B111" s="31" t="s">
        <v>1285</v>
      </c>
      <c r="C111" s="78">
        <v>89</v>
      </c>
      <c r="D111" s="10">
        <v>56</v>
      </c>
      <c r="E111" s="78" t="s">
        <v>590</v>
      </c>
      <c r="F111" s="78" t="s">
        <v>577</v>
      </c>
      <c r="G111" s="31">
        <v>1862</v>
      </c>
      <c r="H111" s="31">
        <v>3073</v>
      </c>
      <c r="I111" s="116">
        <v>16.04</v>
      </c>
      <c r="J111" s="116">
        <v>1.1200000000000001</v>
      </c>
      <c r="K111" s="26">
        <f>SUM(I111:J111)</f>
        <v>17.16</v>
      </c>
      <c r="L111" s="52">
        <v>9.8000000000000007</v>
      </c>
      <c r="M111" s="1">
        <f t="shared" si="10"/>
        <v>1.7510204081632652</v>
      </c>
      <c r="N111" s="78">
        <v>5.7</v>
      </c>
      <c r="O111" s="52"/>
      <c r="P111" s="52"/>
      <c r="Q111" s="62" t="s">
        <v>1286</v>
      </c>
    </row>
    <row r="112" spans="1:17" ht="12.5" x14ac:dyDescent="0.25">
      <c r="A112" s="78" t="s">
        <v>1287</v>
      </c>
      <c r="B112" s="31" t="s">
        <v>78</v>
      </c>
      <c r="C112" s="78">
        <v>40</v>
      </c>
      <c r="D112" s="10">
        <v>34</v>
      </c>
      <c r="E112" s="78" t="s">
        <v>598</v>
      </c>
      <c r="F112" s="78" t="s">
        <v>591</v>
      </c>
      <c r="G112" s="31">
        <v>1915</v>
      </c>
      <c r="H112" s="31">
        <v>3400</v>
      </c>
      <c r="I112" s="116">
        <v>15.988</v>
      </c>
      <c r="J112" s="116">
        <v>6.9530000000000003</v>
      </c>
      <c r="K112" s="26">
        <v>16</v>
      </c>
      <c r="L112" s="52">
        <v>20</v>
      </c>
      <c r="M112" s="1">
        <v>0.8</v>
      </c>
      <c r="N112" s="78">
        <v>6.5</v>
      </c>
      <c r="O112" s="52"/>
      <c r="P112" s="52"/>
      <c r="Q112" s="62" t="s">
        <v>1288</v>
      </c>
    </row>
    <row r="113" spans="1:17" ht="12.5" x14ac:dyDescent="0.25">
      <c r="A113" s="78" t="s">
        <v>1289</v>
      </c>
      <c r="B113" s="31" t="s">
        <v>65</v>
      </c>
      <c r="C113" s="78">
        <v>61</v>
      </c>
      <c r="D113" s="10">
        <v>50</v>
      </c>
      <c r="E113" s="78" t="s">
        <v>677</v>
      </c>
      <c r="F113" s="78" t="s">
        <v>1040</v>
      </c>
      <c r="G113" s="31">
        <v>2159</v>
      </c>
      <c r="H113" s="31">
        <v>2755</v>
      </c>
      <c r="I113" s="116">
        <v>15.5</v>
      </c>
      <c r="J113" s="116">
        <v>7.33</v>
      </c>
      <c r="K113" s="26">
        <f>SUM(I113:J113)</f>
        <v>22.83</v>
      </c>
      <c r="L113" s="52">
        <v>14</v>
      </c>
      <c r="M113" s="1">
        <f t="shared" ref="M113:M133" si="11">SUM((K113/L113))</f>
        <v>1.6307142857142856</v>
      </c>
      <c r="N113" s="78">
        <v>5.9</v>
      </c>
      <c r="O113" s="52"/>
      <c r="P113" s="52"/>
      <c r="Q113" s="62" t="s">
        <v>1290</v>
      </c>
    </row>
    <row r="114" spans="1:17" ht="12.5" x14ac:dyDescent="0.25">
      <c r="A114" s="78" t="s">
        <v>1291</v>
      </c>
      <c r="B114" s="31" t="s">
        <v>674</v>
      </c>
      <c r="C114" s="78">
        <v>46</v>
      </c>
      <c r="D114" s="10">
        <v>27</v>
      </c>
      <c r="E114" s="78" t="s">
        <v>598</v>
      </c>
      <c r="F114" s="78" t="s">
        <v>584</v>
      </c>
      <c r="G114" s="31">
        <v>2635</v>
      </c>
      <c r="H114" s="31">
        <v>2873</v>
      </c>
      <c r="I114" s="116">
        <v>15.1</v>
      </c>
      <c r="J114" s="116">
        <v>18.28</v>
      </c>
      <c r="K114" s="26">
        <f>SUM(I114:J114)</f>
        <v>33.380000000000003</v>
      </c>
      <c r="L114" s="52">
        <v>30</v>
      </c>
      <c r="M114" s="1">
        <f t="shared" si="11"/>
        <v>1.1126666666666667</v>
      </c>
      <c r="N114" s="78">
        <v>7.6</v>
      </c>
      <c r="O114" s="52"/>
      <c r="P114" s="52"/>
      <c r="Q114" s="62" t="s">
        <v>1292</v>
      </c>
    </row>
    <row r="115" spans="1:17" ht="12.5" x14ac:dyDescent="0.25">
      <c r="A115" s="78" t="s">
        <v>1293</v>
      </c>
      <c r="B115" s="31" t="s">
        <v>96</v>
      </c>
      <c r="C115" s="78">
        <v>14</v>
      </c>
      <c r="D115" s="10">
        <v>38</v>
      </c>
      <c r="E115" s="78" t="s">
        <v>577</v>
      </c>
      <c r="F115" s="78" t="s">
        <v>577</v>
      </c>
      <c r="G115" s="31">
        <v>1856</v>
      </c>
      <c r="H115" s="31">
        <v>2648</v>
      </c>
      <c r="I115" s="116">
        <v>14.8</v>
      </c>
      <c r="J115" s="116">
        <v>1.0209999999999999</v>
      </c>
      <c r="K115" s="26">
        <f>SUM(I115:J115)</f>
        <v>15.821000000000002</v>
      </c>
      <c r="L115" s="52">
        <v>18</v>
      </c>
      <c r="M115" s="1">
        <f t="shared" si="11"/>
        <v>0.87894444444444453</v>
      </c>
      <c r="N115" s="78">
        <v>4.9000000000000004</v>
      </c>
      <c r="O115" s="52"/>
      <c r="P115" s="52"/>
      <c r="Q115" s="62" t="s">
        <v>1294</v>
      </c>
    </row>
    <row r="116" spans="1:17" ht="12.5" x14ac:dyDescent="0.25">
      <c r="A116" s="78" t="s">
        <v>1295</v>
      </c>
      <c r="B116" s="31" t="s">
        <v>576</v>
      </c>
      <c r="C116" s="78">
        <v>21</v>
      </c>
      <c r="D116" s="10">
        <v>35</v>
      </c>
      <c r="E116" s="78" t="s">
        <v>643</v>
      </c>
      <c r="F116" s="78" t="s">
        <v>708</v>
      </c>
      <c r="G116" s="31">
        <v>820</v>
      </c>
      <c r="H116" s="31">
        <v>4761</v>
      </c>
      <c r="I116" s="116">
        <v>14.244999999999999</v>
      </c>
      <c r="J116" s="116">
        <v>5.3959999999999999</v>
      </c>
      <c r="K116" s="26">
        <v>19.2</v>
      </c>
      <c r="L116" s="52">
        <v>40</v>
      </c>
      <c r="M116" s="1">
        <f t="shared" si="11"/>
        <v>0.48</v>
      </c>
      <c r="N116" s="78">
        <v>3.9</v>
      </c>
      <c r="O116" s="52"/>
      <c r="P116" s="52"/>
      <c r="Q116" s="62" t="s">
        <v>1085</v>
      </c>
    </row>
    <row r="117" spans="1:17" ht="23" x14ac:dyDescent="0.25">
      <c r="A117" s="78" t="s">
        <v>1296</v>
      </c>
      <c r="B117" s="31" t="s">
        <v>65</v>
      </c>
      <c r="C117" s="78">
        <v>38</v>
      </c>
      <c r="D117" s="10">
        <v>50</v>
      </c>
      <c r="E117" s="78" t="s">
        <v>580</v>
      </c>
      <c r="F117" s="78" t="s">
        <v>591</v>
      </c>
      <c r="G117" s="31">
        <v>2754</v>
      </c>
      <c r="H117" s="31">
        <v>2285</v>
      </c>
      <c r="I117" s="116">
        <v>13.869</v>
      </c>
      <c r="J117" s="116">
        <v>25.361999999999998</v>
      </c>
      <c r="K117" s="26">
        <f>SUM(I117:J117)</f>
        <v>39.230999999999995</v>
      </c>
      <c r="L117" s="52">
        <v>40</v>
      </c>
      <c r="M117" s="1">
        <f t="shared" si="11"/>
        <v>0.98077499999999984</v>
      </c>
      <c r="N117" s="78">
        <v>6.3</v>
      </c>
      <c r="O117" s="52"/>
      <c r="P117" s="52"/>
      <c r="Q117" s="62" t="s">
        <v>1297</v>
      </c>
    </row>
    <row r="118" spans="1:17" ht="12.5" x14ac:dyDescent="0.25">
      <c r="A118" s="78" t="s">
        <v>1298</v>
      </c>
      <c r="B118" s="31" t="s">
        <v>107</v>
      </c>
      <c r="C118" s="78">
        <v>62</v>
      </c>
      <c r="D118" s="10">
        <v>54</v>
      </c>
      <c r="E118" s="78" t="s">
        <v>1299</v>
      </c>
      <c r="F118" s="78" t="s">
        <v>591</v>
      </c>
      <c r="G118" s="31">
        <v>2223</v>
      </c>
      <c r="H118" s="31">
        <v>3133</v>
      </c>
      <c r="I118" s="116">
        <v>13.7</v>
      </c>
      <c r="J118" s="116">
        <v>20.8</v>
      </c>
      <c r="K118" s="26">
        <v>34.5</v>
      </c>
      <c r="L118" s="52">
        <v>12.9</v>
      </c>
      <c r="M118" s="1">
        <f t="shared" si="11"/>
        <v>2.6744186046511627</v>
      </c>
      <c r="N118" s="78">
        <v>7</v>
      </c>
      <c r="O118" s="52"/>
      <c r="P118" s="52"/>
      <c r="Q118" s="62" t="s">
        <v>1300</v>
      </c>
    </row>
    <row r="119" spans="1:17" ht="12.5" x14ac:dyDescent="0.25">
      <c r="A119" s="78" t="s">
        <v>1301</v>
      </c>
      <c r="B119" s="31" t="s">
        <v>576</v>
      </c>
      <c r="C119" s="78">
        <v>84</v>
      </c>
      <c r="D119" s="10">
        <v>73</v>
      </c>
      <c r="E119" s="78" t="s">
        <v>590</v>
      </c>
      <c r="F119" s="78" t="s">
        <v>584</v>
      </c>
      <c r="G119" s="31">
        <v>1721</v>
      </c>
      <c r="H119" s="31">
        <v>2702</v>
      </c>
      <c r="I119" s="116">
        <v>13</v>
      </c>
      <c r="J119" s="116">
        <v>3.589</v>
      </c>
      <c r="K119" s="26">
        <v>16</v>
      </c>
      <c r="L119" s="52">
        <v>15</v>
      </c>
      <c r="M119" s="1">
        <f t="shared" si="11"/>
        <v>1.0666666666666667</v>
      </c>
      <c r="N119" s="78">
        <v>4.7</v>
      </c>
      <c r="O119" s="52"/>
      <c r="P119" s="52"/>
      <c r="Q119" s="62" t="s">
        <v>1302</v>
      </c>
    </row>
    <row r="120" spans="1:17" ht="12.5" x14ac:dyDescent="0.25">
      <c r="A120" s="78" t="s">
        <v>1303</v>
      </c>
      <c r="B120" s="31" t="s">
        <v>99</v>
      </c>
      <c r="C120" s="78">
        <v>94</v>
      </c>
      <c r="D120" s="10">
        <v>78</v>
      </c>
      <c r="E120" s="78" t="s">
        <v>590</v>
      </c>
      <c r="F120" s="78" t="s">
        <v>584</v>
      </c>
      <c r="G120" s="31">
        <v>761</v>
      </c>
      <c r="H120" s="31">
        <v>1003</v>
      </c>
      <c r="I120" s="116">
        <v>12.57</v>
      </c>
      <c r="J120" s="116">
        <v>13.52</v>
      </c>
      <c r="K120" s="26">
        <f>SUM(I120:J120)</f>
        <v>26.09</v>
      </c>
      <c r="L120" s="52">
        <v>7.5</v>
      </c>
      <c r="M120" s="1">
        <f t="shared" si="11"/>
        <v>3.4786666666666668</v>
      </c>
      <c r="N120" s="78">
        <v>0.76</v>
      </c>
      <c r="O120" s="52"/>
      <c r="P120" s="52"/>
      <c r="Q120" s="62"/>
    </row>
    <row r="121" spans="1:17" ht="12.5" x14ac:dyDescent="0.25">
      <c r="A121" s="78" t="s">
        <v>1304</v>
      </c>
      <c r="B121" s="31" t="s">
        <v>96</v>
      </c>
      <c r="C121" s="78">
        <v>30</v>
      </c>
      <c r="D121" s="10">
        <v>52</v>
      </c>
      <c r="E121" s="78" t="s">
        <v>666</v>
      </c>
      <c r="F121" s="78" t="s">
        <v>591</v>
      </c>
      <c r="G121" s="31">
        <v>2331</v>
      </c>
      <c r="H121" s="31">
        <v>2286</v>
      </c>
      <c r="I121" s="116">
        <v>12.23</v>
      </c>
      <c r="J121" s="116">
        <v>5.0449999999999999</v>
      </c>
      <c r="K121" s="26">
        <f>SUM(I121:J121)</f>
        <v>17.274999999999999</v>
      </c>
      <c r="L121" s="52">
        <v>20</v>
      </c>
      <c r="M121" s="1">
        <f t="shared" si="11"/>
        <v>0.86374999999999991</v>
      </c>
      <c r="N121" s="78">
        <v>5.3</v>
      </c>
      <c r="O121" s="52"/>
      <c r="P121" s="52"/>
      <c r="Q121" s="62" t="s">
        <v>1305</v>
      </c>
    </row>
    <row r="122" spans="1:17" ht="23" x14ac:dyDescent="0.25">
      <c r="A122" s="78" t="s">
        <v>1306</v>
      </c>
      <c r="B122" s="31" t="s">
        <v>576</v>
      </c>
      <c r="C122" s="78">
        <v>72</v>
      </c>
      <c r="D122" s="10">
        <v>59</v>
      </c>
      <c r="E122" s="78" t="s">
        <v>683</v>
      </c>
      <c r="F122" s="78" t="s">
        <v>577</v>
      </c>
      <c r="G122" s="31">
        <v>642</v>
      </c>
      <c r="H122" s="31">
        <v>1527</v>
      </c>
      <c r="I122" s="116">
        <v>12.06</v>
      </c>
      <c r="J122" s="116">
        <v>4.51</v>
      </c>
      <c r="K122" s="26">
        <f>SUM(I122:J122)</f>
        <v>16.57</v>
      </c>
      <c r="L122" s="52">
        <v>5</v>
      </c>
      <c r="M122" s="1">
        <f t="shared" si="11"/>
        <v>3.3140000000000001</v>
      </c>
      <c r="N122" s="78">
        <v>0.9</v>
      </c>
      <c r="O122" s="52"/>
      <c r="P122" s="52"/>
      <c r="Q122" s="62" t="s">
        <v>1307</v>
      </c>
    </row>
    <row r="123" spans="1:17" ht="12.5" x14ac:dyDescent="0.25">
      <c r="A123" s="78" t="s">
        <v>1308</v>
      </c>
      <c r="B123" s="31" t="s">
        <v>962</v>
      </c>
      <c r="C123" s="78">
        <v>22</v>
      </c>
      <c r="D123" s="10">
        <v>38</v>
      </c>
      <c r="E123" s="78" t="s">
        <v>749</v>
      </c>
      <c r="F123" s="78" t="s">
        <v>603</v>
      </c>
      <c r="G123" s="31">
        <v>2665</v>
      </c>
      <c r="H123" s="31">
        <v>1899</v>
      </c>
      <c r="I123" s="116">
        <v>11.97</v>
      </c>
      <c r="J123" s="116">
        <v>15.24</v>
      </c>
      <c r="K123" s="26">
        <f>SUM(I123:J123)</f>
        <v>27.21</v>
      </c>
      <c r="L123" s="52">
        <v>12.5</v>
      </c>
      <c r="M123" s="1">
        <f t="shared" si="11"/>
        <v>2.1768000000000001</v>
      </c>
      <c r="N123" s="78">
        <v>5.0999999999999996</v>
      </c>
      <c r="O123" s="52"/>
      <c r="P123" s="52"/>
      <c r="Q123" s="62" t="s">
        <v>1309</v>
      </c>
    </row>
    <row r="124" spans="1:17" ht="12.5" x14ac:dyDescent="0.25">
      <c r="A124" s="78" t="s">
        <v>1310</v>
      </c>
      <c r="B124" s="31" t="s">
        <v>1285</v>
      </c>
      <c r="C124" s="78">
        <v>62</v>
      </c>
      <c r="D124" s="10">
        <v>37</v>
      </c>
      <c r="E124" s="78" t="s">
        <v>577</v>
      </c>
      <c r="F124" s="78" t="s">
        <v>577</v>
      </c>
      <c r="G124" s="31">
        <v>1611</v>
      </c>
      <c r="H124" s="31">
        <v>2694</v>
      </c>
      <c r="I124" s="116">
        <v>10.8</v>
      </c>
      <c r="J124" s="116">
        <v>2.5000000000000001E-2</v>
      </c>
      <c r="K124" s="26">
        <f>SUM(I124:J124)</f>
        <v>10.825000000000001</v>
      </c>
      <c r="L124" s="52">
        <v>7.5</v>
      </c>
      <c r="M124" s="1">
        <f t="shared" si="11"/>
        <v>1.4433333333333336</v>
      </c>
      <c r="N124" s="78">
        <v>4.3</v>
      </c>
      <c r="O124" s="52"/>
      <c r="P124" s="52"/>
      <c r="Q124" s="62" t="s">
        <v>1311</v>
      </c>
    </row>
    <row r="125" spans="1:17" ht="12.5" x14ac:dyDescent="0.25">
      <c r="A125" s="78" t="s">
        <v>1312</v>
      </c>
      <c r="B125" s="31" t="s">
        <v>576</v>
      </c>
      <c r="C125" s="78">
        <v>34</v>
      </c>
      <c r="D125" s="10">
        <v>66</v>
      </c>
      <c r="E125" s="78" t="s">
        <v>583</v>
      </c>
      <c r="F125" s="78" t="s">
        <v>584</v>
      </c>
      <c r="G125" s="31">
        <v>724</v>
      </c>
      <c r="H125" s="31">
        <v>7340</v>
      </c>
      <c r="I125" s="116">
        <v>10.6</v>
      </c>
      <c r="J125" s="116">
        <v>0.14000000000000001</v>
      </c>
      <c r="K125" s="26">
        <v>10.7</v>
      </c>
      <c r="L125" s="52">
        <v>5</v>
      </c>
      <c r="M125" s="1">
        <f t="shared" si="11"/>
        <v>2.1399999999999997</v>
      </c>
      <c r="N125" s="78">
        <v>5.3</v>
      </c>
      <c r="O125" s="52"/>
      <c r="P125" s="52"/>
      <c r="Q125" s="62" t="s">
        <v>1085</v>
      </c>
    </row>
    <row r="126" spans="1:17" ht="12.5" x14ac:dyDescent="0.25">
      <c r="A126" s="78" t="s">
        <v>1313</v>
      </c>
      <c r="B126" s="31" t="s">
        <v>576</v>
      </c>
      <c r="C126" s="78">
        <v>28</v>
      </c>
      <c r="D126" s="10">
        <v>49</v>
      </c>
      <c r="E126" s="78" t="s">
        <v>602</v>
      </c>
      <c r="F126" s="78" t="s">
        <v>591</v>
      </c>
      <c r="G126" s="31">
        <v>2506</v>
      </c>
      <c r="H126" s="31">
        <v>1765</v>
      </c>
      <c r="I126" s="116">
        <v>10.3</v>
      </c>
      <c r="J126" s="116">
        <v>10.314</v>
      </c>
      <c r="K126" s="26">
        <v>17</v>
      </c>
      <c r="L126" s="52">
        <v>40</v>
      </c>
      <c r="M126" s="1">
        <f t="shared" si="11"/>
        <v>0.42499999999999999</v>
      </c>
      <c r="N126" s="78">
        <v>4.4000000000000004</v>
      </c>
      <c r="O126" s="52"/>
      <c r="P126" s="52"/>
      <c r="Q126" s="62" t="s">
        <v>1314</v>
      </c>
    </row>
    <row r="127" spans="1:17" ht="12.5" x14ac:dyDescent="0.25">
      <c r="A127" s="78" t="s">
        <v>1315</v>
      </c>
      <c r="B127" s="31" t="s">
        <v>674</v>
      </c>
      <c r="C127" s="78">
        <v>7</v>
      </c>
      <c r="D127" s="10">
        <v>28</v>
      </c>
      <c r="E127" s="78" t="s">
        <v>749</v>
      </c>
      <c r="F127" s="78" t="s">
        <v>591</v>
      </c>
      <c r="G127" s="31">
        <v>2745</v>
      </c>
      <c r="H127" s="31">
        <v>1791</v>
      </c>
      <c r="I127" s="116">
        <v>10.275</v>
      </c>
      <c r="J127" s="116">
        <v>7.5650000000000004</v>
      </c>
      <c r="K127" s="26">
        <v>12.2</v>
      </c>
      <c r="L127" s="52">
        <v>35</v>
      </c>
      <c r="M127" s="1">
        <f t="shared" si="11"/>
        <v>0.34857142857142853</v>
      </c>
      <c r="N127" s="78">
        <v>4.9000000000000004</v>
      </c>
      <c r="O127" s="52"/>
      <c r="P127" s="52"/>
      <c r="Q127" s="62" t="s">
        <v>1085</v>
      </c>
    </row>
    <row r="128" spans="1:17" ht="12.5" x14ac:dyDescent="0.25">
      <c r="A128" s="78" t="s">
        <v>1316</v>
      </c>
      <c r="B128" s="31" t="s">
        <v>962</v>
      </c>
      <c r="C128" s="78">
        <v>21</v>
      </c>
      <c r="D128" s="10">
        <v>27</v>
      </c>
      <c r="E128" s="78" t="s">
        <v>577</v>
      </c>
      <c r="F128" s="78" t="s">
        <v>591</v>
      </c>
      <c r="G128" s="31">
        <v>1138</v>
      </c>
      <c r="H128" s="31">
        <v>3613</v>
      </c>
      <c r="I128" s="116">
        <v>10</v>
      </c>
      <c r="J128" s="116">
        <v>0.14499999999999999</v>
      </c>
      <c r="K128" s="26">
        <v>10</v>
      </c>
      <c r="L128" s="52">
        <v>3</v>
      </c>
      <c r="M128" s="1">
        <f t="shared" si="11"/>
        <v>3.3333333333333335</v>
      </c>
      <c r="N128" s="78">
        <v>4.0999999999999996</v>
      </c>
      <c r="O128" s="52"/>
      <c r="P128" s="52"/>
      <c r="Q128" s="62" t="s">
        <v>1317</v>
      </c>
    </row>
    <row r="129" spans="1:17" ht="12.5" x14ac:dyDescent="0.25">
      <c r="A129" s="78" t="s">
        <v>1318</v>
      </c>
      <c r="B129" s="31" t="s">
        <v>312</v>
      </c>
      <c r="C129" s="78">
        <v>67</v>
      </c>
      <c r="D129" s="10">
        <v>74</v>
      </c>
      <c r="E129" s="78" t="s">
        <v>580</v>
      </c>
      <c r="F129" s="78" t="s">
        <v>577</v>
      </c>
      <c r="G129" s="31">
        <v>4</v>
      </c>
      <c r="H129" s="31">
        <v>32603</v>
      </c>
      <c r="I129" s="116">
        <v>9.4499999999999993</v>
      </c>
      <c r="J129" s="116">
        <v>5.44</v>
      </c>
      <c r="K129" s="26">
        <f>SUM(I129:J129)</f>
        <v>14.89</v>
      </c>
      <c r="L129" s="52">
        <v>21</v>
      </c>
      <c r="M129" s="1">
        <f t="shared" si="11"/>
        <v>0.70904761904761904</v>
      </c>
      <c r="N129" s="78">
        <v>0.13</v>
      </c>
      <c r="O129" s="52"/>
      <c r="P129" s="52"/>
      <c r="Q129" s="62" t="s">
        <v>1085</v>
      </c>
    </row>
    <row r="130" spans="1:17" ht="12.5" x14ac:dyDescent="0.25">
      <c r="A130" s="78" t="s">
        <v>1319</v>
      </c>
      <c r="B130" s="31" t="s">
        <v>96</v>
      </c>
      <c r="C130" s="78">
        <v>15</v>
      </c>
      <c r="D130" s="10">
        <v>28</v>
      </c>
      <c r="E130" s="78" t="s">
        <v>643</v>
      </c>
      <c r="F130" s="78" t="s">
        <v>591</v>
      </c>
      <c r="G130" s="31">
        <v>2181</v>
      </c>
      <c r="H130" s="31">
        <v>2181</v>
      </c>
      <c r="I130" s="116">
        <v>9.36</v>
      </c>
      <c r="J130" s="116">
        <v>48.134</v>
      </c>
      <c r="K130" s="26">
        <v>58.23</v>
      </c>
      <c r="L130" s="52">
        <v>30</v>
      </c>
      <c r="M130" s="1">
        <f t="shared" si="11"/>
        <v>1.9409999999999998</v>
      </c>
      <c r="N130" s="78">
        <v>4.8</v>
      </c>
      <c r="O130" s="52"/>
      <c r="P130" s="52"/>
      <c r="Q130" s="62" t="s">
        <v>1320</v>
      </c>
    </row>
    <row r="131" spans="1:17" ht="12.5" x14ac:dyDescent="0.25">
      <c r="A131" s="78" t="s">
        <v>1321</v>
      </c>
      <c r="B131" s="31" t="s">
        <v>65</v>
      </c>
      <c r="C131" s="78">
        <v>89</v>
      </c>
      <c r="D131" s="10">
        <v>64</v>
      </c>
      <c r="E131" s="78" t="s">
        <v>583</v>
      </c>
      <c r="F131" s="78" t="s">
        <v>584</v>
      </c>
      <c r="G131" s="31">
        <v>6</v>
      </c>
      <c r="H131" s="31">
        <v>41890</v>
      </c>
      <c r="I131" s="116">
        <v>9.2279999999999998</v>
      </c>
      <c r="J131" s="116">
        <v>22.201000000000001</v>
      </c>
      <c r="K131" s="26">
        <f>SUM(I131:J131)</f>
        <v>31.429000000000002</v>
      </c>
      <c r="L131" s="52">
        <v>7</v>
      </c>
      <c r="M131" s="1">
        <f t="shared" si="11"/>
        <v>4.4898571428571428</v>
      </c>
      <c r="N131" s="78">
        <v>0.25</v>
      </c>
      <c r="O131" s="52"/>
      <c r="P131" s="52"/>
      <c r="Q131" s="62" t="s">
        <v>1322</v>
      </c>
    </row>
    <row r="132" spans="1:17" ht="12.5" x14ac:dyDescent="0.25">
      <c r="A132" s="78" t="s">
        <v>1323</v>
      </c>
      <c r="B132" s="31" t="s">
        <v>1285</v>
      </c>
      <c r="C132" s="78">
        <v>46</v>
      </c>
      <c r="D132" s="10">
        <v>55</v>
      </c>
      <c r="E132" s="78" t="s">
        <v>580</v>
      </c>
      <c r="F132" s="78" t="s">
        <v>584</v>
      </c>
      <c r="G132" s="31">
        <v>2133</v>
      </c>
      <c r="H132" s="31">
        <v>1806</v>
      </c>
      <c r="I132" s="116">
        <v>9.1999999999999993</v>
      </c>
      <c r="J132" s="116">
        <v>7.2</v>
      </c>
      <c r="K132" s="26">
        <f>SUM(I132:J132)</f>
        <v>16.399999999999999</v>
      </c>
      <c r="L132" s="52">
        <v>21</v>
      </c>
      <c r="M132" s="1">
        <f t="shared" si="11"/>
        <v>0.78095238095238084</v>
      </c>
      <c r="N132" s="78">
        <v>3.9</v>
      </c>
      <c r="O132" s="52"/>
      <c r="P132" s="52"/>
      <c r="Q132" s="62" t="s">
        <v>1324</v>
      </c>
    </row>
    <row r="133" spans="1:17" ht="23" x14ac:dyDescent="0.25">
      <c r="A133" s="78" t="s">
        <v>1325</v>
      </c>
      <c r="B133" s="31" t="s">
        <v>96</v>
      </c>
      <c r="C133" s="78">
        <v>16</v>
      </c>
      <c r="D133" s="10">
        <v>28</v>
      </c>
      <c r="E133" s="78" t="s">
        <v>640</v>
      </c>
      <c r="F133" s="78" t="s">
        <v>591</v>
      </c>
      <c r="G133" s="31">
        <v>1136</v>
      </c>
      <c r="H133" s="31">
        <v>4156</v>
      </c>
      <c r="I133" s="116">
        <v>8.7420000000000009</v>
      </c>
      <c r="J133" s="116">
        <v>4.0209999999999999</v>
      </c>
      <c r="K133" s="26">
        <v>12.34</v>
      </c>
      <c r="L133" s="52">
        <v>50</v>
      </c>
      <c r="M133" s="1">
        <f t="shared" si="11"/>
        <v>0.24679999999999999</v>
      </c>
      <c r="N133" s="78">
        <v>4.7</v>
      </c>
      <c r="O133" s="52"/>
      <c r="P133" s="52"/>
      <c r="Q133" s="62" t="s">
        <v>1326</v>
      </c>
    </row>
    <row r="134" spans="1:17" ht="12.5" x14ac:dyDescent="0.25">
      <c r="A134" s="78" t="s">
        <v>1327</v>
      </c>
      <c r="B134" s="31" t="s">
        <v>576</v>
      </c>
      <c r="C134" s="78">
        <v>9</v>
      </c>
      <c r="D134" s="10">
        <v>43</v>
      </c>
      <c r="E134" s="78" t="s">
        <v>577</v>
      </c>
      <c r="F134" s="78" t="s">
        <v>577</v>
      </c>
      <c r="G134" s="31">
        <v>1164</v>
      </c>
      <c r="H134" s="31">
        <v>2769</v>
      </c>
      <c r="I134" s="116">
        <v>8.67</v>
      </c>
      <c r="J134" s="116">
        <v>11.79</v>
      </c>
      <c r="K134" s="26">
        <v>18.010000000000002</v>
      </c>
      <c r="L134" s="52">
        <v>17</v>
      </c>
      <c r="M134" s="1">
        <v>1.06</v>
      </c>
      <c r="N134" s="78">
        <v>3.2</v>
      </c>
      <c r="O134" s="52"/>
      <c r="P134" s="52"/>
      <c r="Q134" s="62" t="s">
        <v>1328</v>
      </c>
    </row>
    <row r="135" spans="1:17" ht="23" x14ac:dyDescent="0.25">
      <c r="A135" s="78" t="s">
        <v>1329</v>
      </c>
      <c r="B135" s="31" t="s">
        <v>312</v>
      </c>
      <c r="C135" s="78">
        <v>60</v>
      </c>
      <c r="D135" s="10">
        <v>72</v>
      </c>
      <c r="E135" s="78" t="s">
        <v>577</v>
      </c>
      <c r="F135" s="78" t="s">
        <v>577</v>
      </c>
      <c r="G135" s="31">
        <v>882</v>
      </c>
      <c r="H135" s="31">
        <v>3293</v>
      </c>
      <c r="I135" s="116">
        <v>8.01</v>
      </c>
      <c r="J135" s="116">
        <v>28.33</v>
      </c>
      <c r="K135" s="26">
        <f>SUM(I135:J135)</f>
        <v>36.339999999999996</v>
      </c>
      <c r="L135" s="52">
        <v>50</v>
      </c>
      <c r="M135" s="1">
        <f>SUM((K135/L135))</f>
        <v>0.72679999999999989</v>
      </c>
      <c r="N135" s="78">
        <v>2.9</v>
      </c>
      <c r="O135" s="52"/>
      <c r="P135" s="52"/>
      <c r="Q135" s="62" t="s">
        <v>1330</v>
      </c>
    </row>
    <row r="136" spans="1:17" ht="23" x14ac:dyDescent="0.25">
      <c r="A136" s="78" t="s">
        <v>1331</v>
      </c>
      <c r="B136" s="31" t="s">
        <v>760</v>
      </c>
      <c r="C136" s="78">
        <v>75</v>
      </c>
      <c r="D136" s="10">
        <v>65</v>
      </c>
      <c r="E136" s="78" t="s">
        <v>643</v>
      </c>
      <c r="F136" s="78" t="s">
        <v>708</v>
      </c>
      <c r="G136" s="31">
        <v>111</v>
      </c>
      <c r="H136" s="31">
        <v>13534</v>
      </c>
      <c r="I136" s="116">
        <v>8.1170000000000009</v>
      </c>
      <c r="J136" s="116">
        <v>19.510000000000002</v>
      </c>
      <c r="K136" s="26">
        <f>SUM(I136:J136)</f>
        <v>27.627000000000002</v>
      </c>
      <c r="L136" s="52">
        <v>25</v>
      </c>
      <c r="M136" s="1">
        <f>SUM((K136/L136))</f>
        <v>1.1050800000000001</v>
      </c>
      <c r="N136" s="78">
        <v>1.5</v>
      </c>
      <c r="O136" s="52"/>
      <c r="P136" s="52"/>
      <c r="Q136" s="62" t="s">
        <v>1332</v>
      </c>
    </row>
    <row r="137" spans="1:17" ht="12.5" x14ac:dyDescent="0.25">
      <c r="A137" s="78" t="s">
        <v>1333</v>
      </c>
      <c r="B137" s="31" t="s">
        <v>312</v>
      </c>
      <c r="C137" s="78">
        <v>48</v>
      </c>
      <c r="D137" s="10">
        <v>48</v>
      </c>
      <c r="E137" s="78" t="s">
        <v>643</v>
      </c>
      <c r="F137" s="78" t="s">
        <v>577</v>
      </c>
      <c r="G137" s="31">
        <v>1393</v>
      </c>
      <c r="H137" s="31">
        <v>2482</v>
      </c>
      <c r="I137" s="116">
        <v>7.46</v>
      </c>
      <c r="J137" s="116">
        <v>2.5150000000000001</v>
      </c>
      <c r="K137" s="26">
        <f>SUM(I137:J137)</f>
        <v>9.9749999999999996</v>
      </c>
      <c r="L137" s="52">
        <v>29</v>
      </c>
      <c r="M137" s="1">
        <f>SUM((K137/L137))</f>
        <v>0.3439655172413793</v>
      </c>
      <c r="N137" s="78">
        <v>3.5</v>
      </c>
      <c r="O137" s="52"/>
      <c r="P137" s="52"/>
      <c r="Q137" s="62" t="s">
        <v>1085</v>
      </c>
    </row>
    <row r="138" spans="1:17" ht="12.5" x14ac:dyDescent="0.25">
      <c r="A138" s="78" t="s">
        <v>1334</v>
      </c>
      <c r="B138" s="31" t="s">
        <v>96</v>
      </c>
      <c r="C138" s="78">
        <v>7</v>
      </c>
      <c r="D138" s="10">
        <v>31</v>
      </c>
      <c r="E138" s="78" t="s">
        <v>590</v>
      </c>
      <c r="F138" s="78" t="s">
        <v>577</v>
      </c>
      <c r="G138" s="31">
        <v>1959</v>
      </c>
      <c r="H138" s="31">
        <v>1354</v>
      </c>
      <c r="I138" s="116">
        <v>6.38</v>
      </c>
      <c r="J138" s="116">
        <v>3.4000000000000002E-2</v>
      </c>
      <c r="K138" s="26">
        <v>6.38</v>
      </c>
      <c r="L138" s="52">
        <v>15</v>
      </c>
      <c r="M138" s="1">
        <f>SUM((K138/L138))</f>
        <v>0.42533333333333334</v>
      </c>
      <c r="N138" s="78">
        <v>2.6</v>
      </c>
      <c r="O138" s="52"/>
      <c r="P138" s="52"/>
      <c r="Q138" s="62" t="s">
        <v>1335</v>
      </c>
    </row>
    <row r="139" spans="1:17" ht="12.5" x14ac:dyDescent="0.25">
      <c r="A139" s="78" t="s">
        <v>1336</v>
      </c>
      <c r="B139" s="31" t="s">
        <v>576</v>
      </c>
      <c r="C139" s="78">
        <v>50</v>
      </c>
      <c r="D139" s="10">
        <v>63</v>
      </c>
      <c r="E139" s="78" t="s">
        <v>580</v>
      </c>
      <c r="F139" s="78" t="s">
        <v>577</v>
      </c>
      <c r="G139" s="31">
        <v>9</v>
      </c>
      <c r="H139" s="31">
        <v>29574</v>
      </c>
      <c r="I139" s="116">
        <v>5.3</v>
      </c>
      <c r="J139" s="116">
        <v>29.791</v>
      </c>
      <c r="K139" s="26">
        <f>SUM(I139:J139)</f>
        <v>35.091000000000001</v>
      </c>
      <c r="L139" s="52">
        <v>15</v>
      </c>
      <c r="M139" s="1">
        <f>SUM((K139/L139))</f>
        <v>2.3393999999999999</v>
      </c>
      <c r="N139" s="78">
        <v>0.26</v>
      </c>
      <c r="O139" s="52"/>
      <c r="P139" s="52"/>
      <c r="Q139" s="62" t="s">
        <v>1337</v>
      </c>
    </row>
    <row r="140" spans="1:17" ht="12.5" x14ac:dyDescent="0.25">
      <c r="A140" s="78" t="s">
        <v>1338</v>
      </c>
      <c r="B140" s="31" t="s">
        <v>962</v>
      </c>
      <c r="C140" s="78">
        <v>79</v>
      </c>
      <c r="D140" s="10">
        <v>60</v>
      </c>
      <c r="E140" s="78" t="s">
        <v>590</v>
      </c>
      <c r="F140" s="78" t="s">
        <v>577</v>
      </c>
      <c r="G140" s="31">
        <v>2121</v>
      </c>
      <c r="H140" s="31">
        <v>1052</v>
      </c>
      <c r="I140" s="116">
        <v>5.2</v>
      </c>
      <c r="J140" s="116">
        <v>7.0140000000000002</v>
      </c>
      <c r="K140" s="26">
        <v>12.1</v>
      </c>
      <c r="L140" s="52">
        <v>20</v>
      </c>
      <c r="M140" s="1">
        <v>0.61</v>
      </c>
      <c r="N140" s="78">
        <v>2.2000000000000002</v>
      </c>
      <c r="O140" s="52"/>
      <c r="P140" s="52"/>
      <c r="Q140" s="62" t="s">
        <v>1339</v>
      </c>
    </row>
    <row r="141" spans="1:17" ht="12.5" x14ac:dyDescent="0.25">
      <c r="A141" s="78"/>
      <c r="B141" s="31"/>
      <c r="C141" s="78"/>
      <c r="D141" s="10"/>
      <c r="E141" s="78"/>
      <c r="F141" s="78"/>
      <c r="G141" s="31"/>
      <c r="H141" s="31"/>
      <c r="I141" s="116"/>
      <c r="J141" s="52"/>
      <c r="K141" s="78"/>
      <c r="L141" s="52"/>
      <c r="M141" s="1"/>
      <c r="N141" s="78"/>
      <c r="O141" s="78"/>
      <c r="P141" s="78"/>
      <c r="Q141" s="78"/>
    </row>
    <row r="142" spans="1:17" ht="12.5" x14ac:dyDescent="0.25">
      <c r="A142" s="78"/>
      <c r="B142" s="31"/>
      <c r="C142" s="78"/>
      <c r="D142" s="10"/>
      <c r="E142" s="78"/>
      <c r="F142" s="78"/>
      <c r="G142" s="31"/>
      <c r="H142" s="31"/>
      <c r="I142" s="116"/>
      <c r="J142" s="52"/>
      <c r="K142" s="78"/>
      <c r="L142" s="52"/>
      <c r="M142" s="1"/>
      <c r="N142" s="78"/>
      <c r="O142" s="78"/>
      <c r="P142" s="78"/>
      <c r="Q142" s="78"/>
    </row>
    <row r="143" spans="1:17" ht="12.5" x14ac:dyDescent="0.25">
      <c r="A143" s="78"/>
      <c r="B143" s="31"/>
      <c r="C143" s="78"/>
      <c r="D143" s="10"/>
      <c r="E143" s="78"/>
      <c r="F143" s="78"/>
      <c r="G143" s="31"/>
      <c r="H143" s="31"/>
      <c r="I143" s="116"/>
      <c r="J143" s="52"/>
      <c r="K143" s="78"/>
      <c r="L143" s="52"/>
      <c r="M143" s="1"/>
      <c r="N143" s="78"/>
      <c r="O143" s="78"/>
      <c r="P143" s="78"/>
      <c r="Q143" s="78"/>
    </row>
    <row r="144" spans="1:17" ht="12.5" x14ac:dyDescent="0.25">
      <c r="A144" s="78"/>
      <c r="B144" s="31"/>
      <c r="C144" s="78"/>
      <c r="D144" s="10"/>
      <c r="E144" s="78"/>
      <c r="F144" s="78"/>
      <c r="G144" s="31"/>
      <c r="H144" s="31"/>
      <c r="I144" s="116"/>
      <c r="J144" s="52"/>
      <c r="K144" s="78"/>
      <c r="L144" s="52"/>
      <c r="M144" s="1"/>
      <c r="N144" s="78"/>
      <c r="O144" s="52"/>
      <c r="P144" s="52"/>
      <c r="Q144" s="62"/>
    </row>
    <row r="145" spans="1:17" ht="12.5" x14ac:dyDescent="0.25">
      <c r="A145" s="78"/>
      <c r="B145" s="31"/>
      <c r="C145" s="78"/>
      <c r="D145" s="10"/>
      <c r="E145" s="78"/>
      <c r="F145" s="78"/>
      <c r="G145" s="31"/>
      <c r="H145" s="31"/>
      <c r="I145" s="116"/>
      <c r="J145" s="52"/>
      <c r="K145" s="78"/>
      <c r="L145" s="52"/>
      <c r="M145" s="1"/>
      <c r="N145" s="78"/>
      <c r="O145" s="52"/>
      <c r="P145" s="52"/>
      <c r="Q145" s="62"/>
    </row>
    <row r="146" spans="1:17" ht="12.5" x14ac:dyDescent="0.25">
      <c r="A146" s="78"/>
      <c r="B146" s="31"/>
      <c r="C146" s="78"/>
      <c r="D146" s="10"/>
      <c r="E146" s="78"/>
      <c r="F146" s="78"/>
      <c r="G146" s="31"/>
      <c r="H146" s="31"/>
      <c r="I146" s="116"/>
      <c r="J146" s="52"/>
      <c r="K146" s="78"/>
      <c r="L146" s="52"/>
      <c r="M146" s="1"/>
      <c r="N146" s="78"/>
      <c r="O146" s="52"/>
      <c r="P146" s="52"/>
      <c r="Q146" s="62"/>
    </row>
    <row r="147" spans="1:17" ht="12.5" x14ac:dyDescent="0.25">
      <c r="A147" s="78"/>
      <c r="B147" s="31"/>
      <c r="C147" s="78"/>
      <c r="D147" s="10"/>
      <c r="E147" s="78"/>
      <c r="F147" s="78"/>
      <c r="G147" s="31"/>
      <c r="H147" s="31"/>
      <c r="I147" s="116"/>
      <c r="J147" s="52"/>
      <c r="K147" s="78"/>
      <c r="L147" s="52"/>
      <c r="M147" s="1"/>
      <c r="N147" s="78"/>
      <c r="O147" s="52"/>
      <c r="P147" s="52"/>
      <c r="Q147" s="62"/>
    </row>
    <row r="148" spans="1:17" ht="12.5" x14ac:dyDescent="0.25">
      <c r="A148" s="78"/>
      <c r="B148" s="31"/>
      <c r="C148" s="78"/>
      <c r="D148" s="10"/>
      <c r="E148" s="78"/>
      <c r="F148" s="78"/>
      <c r="G148" s="31"/>
      <c r="H148" s="31"/>
      <c r="I148" s="116"/>
      <c r="J148" s="52"/>
      <c r="K148" s="78"/>
      <c r="L148" s="52"/>
      <c r="M148" s="1"/>
      <c r="N148" s="78"/>
      <c r="O148" s="52"/>
      <c r="P148" s="52"/>
      <c r="Q148" s="62"/>
    </row>
    <row r="149" spans="1:17" ht="12.5" x14ac:dyDescent="0.25">
      <c r="A149" s="78"/>
      <c r="B149" s="31"/>
      <c r="C149" s="78"/>
      <c r="D149" s="10"/>
      <c r="E149" s="78"/>
      <c r="F149" s="78"/>
      <c r="G149" s="31"/>
      <c r="H149" s="31"/>
      <c r="I149" s="116"/>
      <c r="J149" s="52"/>
      <c r="K149" s="78"/>
      <c r="L149" s="52"/>
      <c r="M149" s="1"/>
      <c r="N149" s="78"/>
      <c r="O149" s="52"/>
      <c r="P149" s="52"/>
      <c r="Q149" s="62"/>
    </row>
    <row r="150" spans="1:17" ht="12.5" x14ac:dyDescent="0.25">
      <c r="A150" s="78"/>
      <c r="B150" s="31"/>
      <c r="C150" s="78"/>
      <c r="D150" s="10"/>
      <c r="E150" s="78"/>
      <c r="F150" s="78"/>
      <c r="G150" s="31"/>
      <c r="H150" s="31"/>
      <c r="I150" s="116"/>
      <c r="J150" s="52"/>
      <c r="K150" s="78"/>
      <c r="L150" s="52"/>
      <c r="M150" s="1"/>
      <c r="N150" s="78"/>
      <c r="O150" s="52"/>
      <c r="P150" s="52"/>
      <c r="Q150" s="62"/>
    </row>
    <row r="151" spans="1:17" ht="12.5" x14ac:dyDescent="0.25">
      <c r="A151" s="78"/>
      <c r="B151" s="31"/>
      <c r="C151" s="78"/>
      <c r="D151" s="10"/>
      <c r="E151" s="78"/>
      <c r="F151" s="78"/>
      <c r="G151" s="31"/>
      <c r="H151" s="31"/>
      <c r="I151" s="116"/>
      <c r="J151" s="52"/>
      <c r="K151" s="78"/>
      <c r="L151" s="52"/>
      <c r="M151" s="1"/>
      <c r="N151" s="78"/>
      <c r="O151" s="52"/>
      <c r="P151" s="52"/>
      <c r="Q151" s="62"/>
    </row>
    <row r="152" spans="1:17" ht="12.5" x14ac:dyDescent="0.25">
      <c r="A152" s="78"/>
      <c r="B152" s="31"/>
      <c r="C152" s="78"/>
      <c r="D152" s="10"/>
      <c r="E152" s="78"/>
      <c r="F152" s="78"/>
      <c r="G152" s="31"/>
      <c r="H152" s="31"/>
      <c r="I152" s="116"/>
      <c r="J152" s="52"/>
      <c r="K152" s="78"/>
      <c r="L152" s="52"/>
      <c r="M152" s="1"/>
      <c r="N152" s="78"/>
      <c r="O152" s="52"/>
      <c r="P152" s="52"/>
      <c r="Q152" s="62"/>
    </row>
    <row r="153" spans="1:17" ht="12.5" x14ac:dyDescent="0.25">
      <c r="A153" s="78"/>
      <c r="B153" s="31"/>
      <c r="C153" s="78"/>
      <c r="D153" s="10"/>
      <c r="E153" s="78"/>
      <c r="F153" s="78"/>
      <c r="G153" s="31"/>
      <c r="H153" s="31"/>
      <c r="I153" s="116"/>
      <c r="J153" s="52"/>
      <c r="K153" s="78"/>
      <c r="L153" s="52"/>
      <c r="M153" s="1"/>
      <c r="N153" s="78"/>
      <c r="O153" s="52"/>
      <c r="P153" s="52"/>
      <c r="Q153" s="62"/>
    </row>
    <row r="154" spans="1:17" ht="12.5" x14ac:dyDescent="0.25">
      <c r="A154" s="78"/>
      <c r="B154" s="31"/>
      <c r="C154" s="78"/>
      <c r="D154" s="10"/>
      <c r="E154" s="78"/>
      <c r="F154" s="78"/>
      <c r="G154" s="31"/>
      <c r="H154" s="31"/>
      <c r="I154" s="116"/>
      <c r="J154" s="52"/>
      <c r="K154" s="78"/>
      <c r="L154" s="52"/>
      <c r="M154" s="1"/>
      <c r="N154" s="78"/>
      <c r="O154" s="52"/>
      <c r="P154" s="52"/>
      <c r="Q154" s="62"/>
    </row>
    <row r="155" spans="1:17" ht="12.5" x14ac:dyDescent="0.25">
      <c r="A155" s="78"/>
      <c r="B155" s="31"/>
      <c r="C155" s="78"/>
      <c r="D155" s="10"/>
      <c r="E155" s="78"/>
      <c r="F155" s="78"/>
      <c r="G155" s="31"/>
      <c r="H155" s="31"/>
      <c r="I155" s="116"/>
      <c r="J155" s="52"/>
      <c r="K155" s="78"/>
      <c r="L155" s="52"/>
      <c r="M155" s="1"/>
      <c r="N155" s="78"/>
      <c r="O155" s="52"/>
      <c r="P155" s="52"/>
      <c r="Q155" s="62"/>
    </row>
    <row r="156" spans="1:17" ht="12.5" x14ac:dyDescent="0.25">
      <c r="A156" s="78"/>
      <c r="B156" s="31"/>
      <c r="C156" s="78"/>
      <c r="D156" s="10"/>
      <c r="E156" s="78"/>
      <c r="F156" s="78"/>
      <c r="G156" s="31"/>
      <c r="H156" s="31"/>
      <c r="I156" s="116"/>
      <c r="J156" s="52"/>
      <c r="K156" s="78"/>
      <c r="L156" s="52"/>
      <c r="M156" s="1"/>
      <c r="N156" s="78"/>
      <c r="O156" s="52"/>
      <c r="P156" s="52"/>
      <c r="Q156" s="62"/>
    </row>
    <row r="157" spans="1:17" ht="12.5" x14ac:dyDescent="0.25">
      <c r="A157" s="78"/>
      <c r="B157" s="31"/>
      <c r="C157" s="78"/>
      <c r="D157" s="10"/>
      <c r="E157" s="78"/>
      <c r="F157" s="78"/>
      <c r="G157" s="31"/>
      <c r="H157" s="31"/>
      <c r="I157" s="116"/>
      <c r="J157" s="52"/>
      <c r="K157" s="78"/>
      <c r="L157" s="52"/>
      <c r="M157" s="1"/>
      <c r="N157" s="78"/>
      <c r="O157" s="52"/>
      <c r="P157" s="52"/>
      <c r="Q157" s="62"/>
    </row>
    <row r="158" spans="1:17" ht="12.5" x14ac:dyDescent="0.25">
      <c r="A158" s="78"/>
      <c r="B158" s="31"/>
      <c r="C158" s="78"/>
      <c r="D158" s="10"/>
      <c r="E158" s="78"/>
      <c r="F158" s="78"/>
      <c r="G158" s="31"/>
      <c r="H158" s="31"/>
      <c r="I158" s="116"/>
      <c r="J158" s="52"/>
      <c r="K158" s="78"/>
      <c r="L158" s="52"/>
      <c r="M158" s="1"/>
      <c r="N158" s="78"/>
      <c r="O158" s="52"/>
      <c r="P158" s="52"/>
      <c r="Q158" s="62"/>
    </row>
    <row r="159" spans="1:17" ht="12.5" x14ac:dyDescent="0.25">
      <c r="A159" s="78"/>
      <c r="B159" s="31"/>
      <c r="C159" s="78"/>
      <c r="D159" s="10"/>
      <c r="E159" s="78"/>
      <c r="F159" s="78"/>
      <c r="G159" s="31"/>
      <c r="H159" s="31"/>
      <c r="I159" s="116"/>
      <c r="J159" s="52"/>
      <c r="K159" s="78"/>
      <c r="L159" s="52"/>
      <c r="M159" s="1"/>
      <c r="N159" s="78"/>
      <c r="O159" s="52"/>
      <c r="P159" s="52"/>
      <c r="Q159" s="62"/>
    </row>
    <row r="160" spans="1:17" ht="12.5" x14ac:dyDescent="0.25">
      <c r="A160" s="78"/>
      <c r="B160" s="31"/>
      <c r="C160" s="78"/>
      <c r="D160" s="10"/>
      <c r="E160" s="78"/>
      <c r="F160" s="78"/>
      <c r="G160" s="31"/>
      <c r="H160" s="31"/>
      <c r="I160" s="116"/>
      <c r="J160" s="52"/>
      <c r="K160" s="78"/>
      <c r="L160" s="52"/>
      <c r="M160" s="1"/>
      <c r="N160" s="78"/>
      <c r="O160" s="52"/>
      <c r="P160" s="52"/>
      <c r="Q160" s="62"/>
    </row>
  </sheetData>
  <autoFilter ref="A1:Q140"/>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0"/>
  <sheetViews>
    <sheetView workbookViewId="0">
      <pane xSplit="1" ySplit="3" topLeftCell="B4" activePane="bottomRight" state="frozen"/>
      <selection pane="topRight" activeCell="B1" sqref="B1"/>
      <selection pane="bottomLeft" activeCell="A4" sqref="A4"/>
      <selection pane="bottomRight" activeCell="I148" sqref="I148"/>
    </sheetView>
  </sheetViews>
  <sheetFormatPr defaultColWidth="17.08984375" defaultRowHeight="12.75" customHeight="1" x14ac:dyDescent="0.25"/>
  <cols>
    <col min="1" max="1" width="24.7265625" customWidth="1"/>
    <col min="2" max="2" width="11.81640625" customWidth="1"/>
    <col min="3" max="3" width="4.7265625" customWidth="1"/>
    <col min="4" max="4" width="6" customWidth="1"/>
    <col min="5" max="6" width="10.7265625" customWidth="1"/>
    <col min="7" max="7" width="10.54296875" customWidth="1"/>
    <col min="8" max="8" width="9.54296875" customWidth="1"/>
    <col min="9" max="9" width="9.7265625" customWidth="1"/>
    <col min="10" max="10" width="10.08984375" customWidth="1"/>
    <col min="11" max="11" width="7.81640625" customWidth="1"/>
    <col min="12" max="12" width="7" customWidth="1"/>
    <col min="13" max="13" width="8.08984375" customWidth="1"/>
    <col min="14" max="14" width="7.7265625" customWidth="1"/>
    <col min="15" max="15" width="9" customWidth="1"/>
    <col min="16" max="16" width="4" customWidth="1"/>
    <col min="17" max="17" width="44.26953125" customWidth="1"/>
    <col min="18" max="18" width="19.08984375" customWidth="1"/>
    <col min="19" max="19" width="8.453125" customWidth="1"/>
    <col min="20" max="20" width="7.7265625" customWidth="1"/>
    <col min="21" max="25" width="7.453125" customWidth="1"/>
  </cols>
  <sheetData>
    <row r="1" spans="1:25" ht="69" x14ac:dyDescent="0.25">
      <c r="A1" s="14" t="s">
        <v>1340</v>
      </c>
      <c r="B1" s="80" t="s">
        <v>1341</v>
      </c>
      <c r="C1" s="40" t="s">
        <v>15</v>
      </c>
      <c r="D1" s="40" t="s">
        <v>1079</v>
      </c>
      <c r="E1" s="80" t="s">
        <v>41</v>
      </c>
      <c r="F1" s="40" t="s">
        <v>42</v>
      </c>
      <c r="G1" s="8" t="s">
        <v>1080</v>
      </c>
      <c r="H1" s="8" t="s">
        <v>45</v>
      </c>
      <c r="I1" s="114" t="s">
        <v>46</v>
      </c>
      <c r="J1" s="114" t="s">
        <v>47</v>
      </c>
      <c r="K1" s="58" t="s">
        <v>48</v>
      </c>
      <c r="L1" s="88" t="s">
        <v>1342</v>
      </c>
      <c r="M1" s="113" t="s">
        <v>1081</v>
      </c>
      <c r="N1" s="8" t="s">
        <v>43</v>
      </c>
      <c r="O1" s="30" t="s">
        <v>53</v>
      </c>
      <c r="P1" s="30" t="s">
        <v>54</v>
      </c>
      <c r="Q1" s="30" t="s">
        <v>56</v>
      </c>
      <c r="R1" s="78"/>
      <c r="S1" s="74" t="s">
        <v>46</v>
      </c>
      <c r="T1" s="74" t="s">
        <v>47</v>
      </c>
      <c r="U1" s="9" t="s">
        <v>46</v>
      </c>
      <c r="V1" s="112" t="s">
        <v>47</v>
      </c>
      <c r="W1" s="112" t="s">
        <v>1343</v>
      </c>
      <c r="X1" s="112" t="s">
        <v>49</v>
      </c>
      <c r="Y1" s="112" t="s">
        <v>1344</v>
      </c>
    </row>
    <row r="2" spans="1:25" ht="16.5" customHeight="1" x14ac:dyDescent="0.25">
      <c r="A2" s="100"/>
      <c r="B2" s="31"/>
      <c r="C2" s="78"/>
      <c r="D2" s="78"/>
      <c r="E2" s="31"/>
      <c r="F2" s="78"/>
      <c r="G2" s="78"/>
      <c r="H2" s="8" t="s">
        <v>296</v>
      </c>
      <c r="I2" s="114" t="s">
        <v>297</v>
      </c>
      <c r="J2" s="114" t="s">
        <v>297</v>
      </c>
      <c r="K2" s="6" t="s">
        <v>297</v>
      </c>
      <c r="L2" s="52"/>
      <c r="M2" s="76" t="s">
        <v>298</v>
      </c>
      <c r="N2" s="78"/>
      <c r="O2" s="30"/>
      <c r="P2" s="30"/>
      <c r="Q2" s="62" t="s">
        <v>1345</v>
      </c>
      <c r="R2" s="78"/>
      <c r="S2" s="21" t="s">
        <v>297</v>
      </c>
      <c r="T2" s="21" t="s">
        <v>297</v>
      </c>
      <c r="U2" s="38" t="s">
        <v>297</v>
      </c>
      <c r="V2" s="56" t="s">
        <v>297</v>
      </c>
      <c r="W2" s="56" t="s">
        <v>297</v>
      </c>
      <c r="X2" s="56" t="s">
        <v>297</v>
      </c>
      <c r="Y2" s="56"/>
    </row>
    <row r="3" spans="1:25" ht="15" customHeight="1" x14ac:dyDescent="0.25">
      <c r="A3" s="47" t="s">
        <v>613</v>
      </c>
      <c r="B3" s="89"/>
      <c r="C3" s="81">
        <f>AVERAGE(C4:C151)</f>
        <v>46.554054054054056</v>
      </c>
      <c r="D3" s="81">
        <f>AVERAGE(D4:D141)</f>
        <v>58.474452554744524</v>
      </c>
      <c r="E3" s="81"/>
      <c r="F3" s="89"/>
      <c r="G3" s="89"/>
      <c r="H3" s="89"/>
      <c r="I3" s="93"/>
      <c r="J3" s="93"/>
      <c r="K3" s="92">
        <f>AVERAGE(K4:K151)</f>
        <v>136.34316216216214</v>
      </c>
      <c r="L3" s="92">
        <f>AVERAGE(L4:L151)</f>
        <v>48.487837837837844</v>
      </c>
      <c r="M3" s="75">
        <f>AVERAGE((K3/L3))</f>
        <v>2.8119043504919032</v>
      </c>
      <c r="N3" s="92">
        <f>AVERAGE(N4:N151)</f>
        <v>19.722432432432452</v>
      </c>
      <c r="O3" s="89"/>
      <c r="P3" s="89"/>
      <c r="Q3" s="89"/>
      <c r="R3" s="89"/>
      <c r="S3" s="92">
        <f>AVERAGE(S4:S151)</f>
        <v>61.05522558108111</v>
      </c>
      <c r="T3" s="116">
        <f>AVERAGE(T4:T151)</f>
        <v>74.628971891156496</v>
      </c>
      <c r="U3" s="38"/>
      <c r="V3" s="89"/>
      <c r="W3" s="89"/>
      <c r="X3" s="89"/>
      <c r="Y3" s="89"/>
    </row>
    <row r="4" spans="1:25" ht="57.5" x14ac:dyDescent="0.25">
      <c r="A4" s="100" t="s">
        <v>1346</v>
      </c>
      <c r="B4" s="31" t="s">
        <v>674</v>
      </c>
      <c r="C4" s="78">
        <v>94</v>
      </c>
      <c r="D4" s="78">
        <v>96</v>
      </c>
      <c r="E4" s="31" t="s">
        <v>640</v>
      </c>
      <c r="F4" s="78" t="s">
        <v>647</v>
      </c>
      <c r="G4" s="78">
        <v>4366</v>
      </c>
      <c r="H4" s="78">
        <v>36283</v>
      </c>
      <c r="I4" s="93">
        <v>534.85799999999995</v>
      </c>
      <c r="J4" s="93">
        <v>469.7</v>
      </c>
      <c r="K4" s="26">
        <f t="shared" ref="K4:K35" si="0">SUM((I4+J4))</f>
        <v>1004.558</v>
      </c>
      <c r="L4" s="116">
        <f t="shared" ref="L4:L14" si="1">Y4</f>
        <v>185</v>
      </c>
      <c r="M4" s="1">
        <f t="shared" ref="M4:M35" si="2">SUM((K4/L4))</f>
        <v>5.4300432432432428</v>
      </c>
      <c r="N4" s="78">
        <v>158.4</v>
      </c>
      <c r="O4" s="52" t="s">
        <v>1128</v>
      </c>
      <c r="P4" s="52" t="s">
        <v>1128</v>
      </c>
      <c r="Q4" s="52"/>
      <c r="R4" s="78"/>
      <c r="S4" s="116">
        <f t="shared" ref="S4:S14" si="3">U4/1000000</f>
        <v>530.91781400000002</v>
      </c>
      <c r="T4" s="116">
        <v>468.57600000000002</v>
      </c>
      <c r="U4" s="38">
        <v>530917814</v>
      </c>
      <c r="V4" s="56"/>
      <c r="W4" s="56">
        <v>996.9</v>
      </c>
      <c r="X4" s="56">
        <v>185000000</v>
      </c>
      <c r="Y4" s="56">
        <f t="shared" ref="Y4:Y49" si="4">SUM((X4/1000000))</f>
        <v>185</v>
      </c>
    </row>
    <row r="5" spans="1:25" ht="23" x14ac:dyDescent="0.25">
      <c r="A5" s="100" t="s">
        <v>1347</v>
      </c>
      <c r="B5" s="31" t="s">
        <v>121</v>
      </c>
      <c r="C5" s="78">
        <v>94</v>
      </c>
      <c r="D5" s="78">
        <v>91</v>
      </c>
      <c r="E5" s="31" t="s">
        <v>620</v>
      </c>
      <c r="F5" s="78" t="s">
        <v>591</v>
      </c>
      <c r="G5" s="78">
        <v>4105</v>
      </c>
      <c r="H5" s="78">
        <v>24024</v>
      </c>
      <c r="I5" s="93">
        <v>318.762</v>
      </c>
      <c r="J5" s="93">
        <v>266.762</v>
      </c>
      <c r="K5" s="26">
        <f t="shared" si="0"/>
        <v>585.524</v>
      </c>
      <c r="L5" s="116">
        <f t="shared" si="1"/>
        <v>186</v>
      </c>
      <c r="M5" s="1">
        <f t="shared" si="2"/>
        <v>3.147978494623656</v>
      </c>
      <c r="N5" s="78">
        <v>98.62</v>
      </c>
      <c r="O5" s="52"/>
      <c r="P5" s="52"/>
      <c r="Q5" s="52"/>
      <c r="R5" s="78"/>
      <c r="S5" s="116">
        <f t="shared" si="3"/>
        <v>318.313199</v>
      </c>
      <c r="T5" s="116">
        <v>266.76</v>
      </c>
      <c r="U5" s="38">
        <v>318313199</v>
      </c>
      <c r="V5" s="56"/>
      <c r="W5" s="56">
        <v>581.9</v>
      </c>
      <c r="X5" s="56">
        <v>186000000</v>
      </c>
      <c r="Y5" s="56">
        <f t="shared" si="4"/>
        <v>186</v>
      </c>
    </row>
    <row r="6" spans="1:25" ht="23" x14ac:dyDescent="0.25">
      <c r="A6" s="100" t="s">
        <v>1348</v>
      </c>
      <c r="B6" s="31" t="s">
        <v>121</v>
      </c>
      <c r="C6" s="78">
        <v>77</v>
      </c>
      <c r="D6" s="78">
        <v>59</v>
      </c>
      <c r="E6" s="31" t="s">
        <v>749</v>
      </c>
      <c r="F6" s="78" t="s">
        <v>591</v>
      </c>
      <c r="G6" s="78">
        <v>4260</v>
      </c>
      <c r="H6" s="78">
        <v>23507</v>
      </c>
      <c r="I6" s="93">
        <v>317.101</v>
      </c>
      <c r="J6" s="93">
        <v>469.53399999999999</v>
      </c>
      <c r="K6" s="26">
        <f t="shared" si="0"/>
        <v>786.63499999999999</v>
      </c>
      <c r="L6" s="116">
        <f t="shared" si="1"/>
        <v>185</v>
      </c>
      <c r="M6" s="1">
        <f t="shared" si="2"/>
        <v>4.252081081081081</v>
      </c>
      <c r="N6" s="78">
        <v>100.1</v>
      </c>
      <c r="O6" s="52"/>
      <c r="P6" s="52"/>
      <c r="Q6" s="52"/>
      <c r="R6" s="78"/>
      <c r="S6" s="116">
        <f t="shared" si="3"/>
        <v>317.02385099999998</v>
      </c>
      <c r="T6" s="116">
        <v>469.53399999999999</v>
      </c>
      <c r="U6" s="38">
        <v>317023851</v>
      </c>
      <c r="V6" s="56"/>
      <c r="W6" s="56">
        <v>786.6</v>
      </c>
      <c r="X6" s="56">
        <v>185000000</v>
      </c>
      <c r="Y6" s="56">
        <f t="shared" si="4"/>
        <v>185</v>
      </c>
    </row>
    <row r="7" spans="1:25" ht="12.5" x14ac:dyDescent="0.25">
      <c r="A7" s="100" t="s">
        <v>1349</v>
      </c>
      <c r="B7" s="31" t="s">
        <v>78</v>
      </c>
      <c r="C7" s="78">
        <v>40</v>
      </c>
      <c r="D7" s="78">
        <v>67</v>
      </c>
      <c r="E7" s="31" t="s">
        <v>580</v>
      </c>
      <c r="F7" s="78" t="s">
        <v>591</v>
      </c>
      <c r="G7" s="78">
        <v>3965</v>
      </c>
      <c r="H7" s="78">
        <v>15789</v>
      </c>
      <c r="I7" s="93">
        <v>227.946</v>
      </c>
      <c r="J7" s="93">
        <v>396.44</v>
      </c>
      <c r="K7" s="26">
        <f t="shared" si="0"/>
        <v>624.38599999999997</v>
      </c>
      <c r="L7" s="116">
        <f t="shared" si="1"/>
        <v>150</v>
      </c>
      <c r="M7" s="1">
        <f t="shared" si="2"/>
        <v>4.1625733333333335</v>
      </c>
      <c r="N7" s="78">
        <v>62.6</v>
      </c>
      <c r="O7" s="52"/>
      <c r="P7" s="52"/>
      <c r="Q7" s="52"/>
      <c r="R7" s="78"/>
      <c r="S7" s="116">
        <f t="shared" si="3"/>
        <v>227.94627399999999</v>
      </c>
      <c r="T7" s="116">
        <v>396.44</v>
      </c>
      <c r="U7" s="38">
        <v>227946274</v>
      </c>
      <c r="V7" s="56"/>
      <c r="W7" s="56">
        <v>624.4</v>
      </c>
      <c r="X7" s="56">
        <v>150000000</v>
      </c>
      <c r="Y7" s="56">
        <f t="shared" si="4"/>
        <v>150</v>
      </c>
    </row>
    <row r="8" spans="1:25" ht="34.5" x14ac:dyDescent="0.25">
      <c r="A8" s="100" t="s">
        <v>1350</v>
      </c>
      <c r="B8" s="31" t="s">
        <v>630</v>
      </c>
      <c r="C8" s="78">
        <v>96</v>
      </c>
      <c r="D8" s="78">
        <v>89</v>
      </c>
      <c r="E8" s="31" t="s">
        <v>1351</v>
      </c>
      <c r="F8" s="78" t="s">
        <v>611</v>
      </c>
      <c r="G8" s="78">
        <v>3992</v>
      </c>
      <c r="H8" s="78">
        <v>15803</v>
      </c>
      <c r="I8" s="93">
        <v>223.80799999999999</v>
      </c>
      <c r="J8" s="93">
        <v>297.50299999999999</v>
      </c>
      <c r="K8" s="26">
        <f t="shared" si="0"/>
        <v>521.31099999999992</v>
      </c>
      <c r="L8" s="116">
        <f t="shared" si="1"/>
        <v>180</v>
      </c>
      <c r="M8" s="1">
        <f t="shared" si="2"/>
        <v>2.8961722222222219</v>
      </c>
      <c r="N8" s="78">
        <v>63.09</v>
      </c>
      <c r="O8" s="52" t="s">
        <v>1091</v>
      </c>
      <c r="P8" s="52" t="s">
        <v>1091</v>
      </c>
      <c r="Q8" s="52" t="s">
        <v>1352</v>
      </c>
      <c r="R8" s="78"/>
      <c r="S8" s="116">
        <f t="shared" si="3"/>
        <v>223.783432</v>
      </c>
      <c r="T8" s="116">
        <v>297.5</v>
      </c>
      <c r="U8" s="38">
        <v>223783432</v>
      </c>
      <c r="V8" s="56"/>
      <c r="W8" s="56">
        <v>507.3</v>
      </c>
      <c r="X8" s="56">
        <v>180000000</v>
      </c>
      <c r="Y8" s="56">
        <f t="shared" si="4"/>
        <v>180</v>
      </c>
    </row>
    <row r="9" spans="1:25" ht="12.5" x14ac:dyDescent="0.25">
      <c r="A9" s="100" t="s">
        <v>1353</v>
      </c>
      <c r="B9" s="31" t="s">
        <v>121</v>
      </c>
      <c r="C9" s="78">
        <v>88</v>
      </c>
      <c r="D9" s="78">
        <v>83</v>
      </c>
      <c r="E9" s="31" t="s">
        <v>753</v>
      </c>
      <c r="F9" s="78" t="s">
        <v>611</v>
      </c>
      <c r="G9" s="78">
        <v>4114</v>
      </c>
      <c r="H9" s="78">
        <v>14642</v>
      </c>
      <c r="I9" s="93">
        <v>215.434</v>
      </c>
      <c r="J9" s="93">
        <v>416.30900000000003</v>
      </c>
      <c r="K9" s="26">
        <f t="shared" si="0"/>
        <v>631.74300000000005</v>
      </c>
      <c r="L9" s="116">
        <f t="shared" si="1"/>
        <v>200</v>
      </c>
      <c r="M9" s="1">
        <f t="shared" si="2"/>
        <v>3.1587150000000004</v>
      </c>
      <c r="N9" s="78">
        <v>60.24</v>
      </c>
      <c r="O9" s="52"/>
      <c r="P9" s="52"/>
      <c r="Q9" s="52"/>
      <c r="R9" s="78"/>
      <c r="S9" s="116">
        <f t="shared" si="3"/>
        <v>215.43459100000001</v>
      </c>
      <c r="T9" s="116">
        <v>416.30900000000003</v>
      </c>
      <c r="U9" s="38">
        <v>215434591</v>
      </c>
      <c r="V9" s="56"/>
      <c r="W9" s="56">
        <v>631.9</v>
      </c>
      <c r="X9" s="56">
        <v>200000000</v>
      </c>
      <c r="Y9" s="56">
        <f t="shared" si="4"/>
        <v>200</v>
      </c>
    </row>
    <row r="10" spans="1:25" ht="23" x14ac:dyDescent="0.25">
      <c r="A10" s="100" t="s">
        <v>1354</v>
      </c>
      <c r="B10" s="31" t="s">
        <v>121</v>
      </c>
      <c r="C10" s="78">
        <v>64</v>
      </c>
      <c r="D10" s="78">
        <v>73</v>
      </c>
      <c r="E10" s="31" t="s">
        <v>610</v>
      </c>
      <c r="F10" s="78" t="s">
        <v>611</v>
      </c>
      <c r="G10" s="78">
        <v>4056</v>
      </c>
      <c r="H10" s="78">
        <v>15559</v>
      </c>
      <c r="I10" s="93">
        <v>180.01</v>
      </c>
      <c r="J10" s="93">
        <v>423.88900000000001</v>
      </c>
      <c r="K10" s="26">
        <f t="shared" si="0"/>
        <v>603.899</v>
      </c>
      <c r="L10" s="116">
        <f t="shared" si="1"/>
        <v>150</v>
      </c>
      <c r="M10" s="1">
        <f t="shared" si="2"/>
        <v>4.0259933333333331</v>
      </c>
      <c r="N10" s="78">
        <v>63.11</v>
      </c>
      <c r="O10" s="52"/>
      <c r="P10" s="52"/>
      <c r="Q10" s="52"/>
      <c r="R10" s="78"/>
      <c r="S10" s="116">
        <f t="shared" si="3"/>
        <v>176.934</v>
      </c>
      <c r="T10" s="116">
        <v>423.88900000000001</v>
      </c>
      <c r="U10" s="38">
        <v>176934000</v>
      </c>
      <c r="V10" s="56"/>
      <c r="W10" s="56">
        <v>462.3</v>
      </c>
      <c r="X10" s="56">
        <v>150000000</v>
      </c>
      <c r="Y10" s="56">
        <f t="shared" si="4"/>
        <v>150</v>
      </c>
    </row>
    <row r="11" spans="1:25" ht="12.5" x14ac:dyDescent="0.25">
      <c r="A11" s="100" t="s">
        <v>1355</v>
      </c>
      <c r="B11" s="31" t="s">
        <v>962</v>
      </c>
      <c r="C11" s="78">
        <v>49</v>
      </c>
      <c r="D11" s="78">
        <v>82</v>
      </c>
      <c r="E11" s="31" t="s">
        <v>583</v>
      </c>
      <c r="F11" s="78" t="s">
        <v>621</v>
      </c>
      <c r="G11" s="78">
        <v>3419</v>
      </c>
      <c r="H11" s="78">
        <v>20368</v>
      </c>
      <c r="I11" s="93">
        <v>192.76900000000001</v>
      </c>
      <c r="J11" s="93">
        <v>199.846</v>
      </c>
      <c r="K11" s="26">
        <f t="shared" si="0"/>
        <v>392.61500000000001</v>
      </c>
      <c r="L11" s="116">
        <f t="shared" si="1"/>
        <v>37</v>
      </c>
      <c r="M11" s="1">
        <f t="shared" si="2"/>
        <v>10.611216216216217</v>
      </c>
      <c r="N11" s="78">
        <v>69.64</v>
      </c>
      <c r="O11" s="52"/>
      <c r="P11" s="52"/>
      <c r="Q11" s="52"/>
      <c r="R11" s="78"/>
      <c r="S11" s="116">
        <f t="shared" si="3"/>
        <v>176.815</v>
      </c>
      <c r="T11" s="116">
        <v>199.846</v>
      </c>
      <c r="U11" s="38">
        <v>176815000</v>
      </c>
      <c r="V11" s="56"/>
      <c r="W11" s="56">
        <v>246.5</v>
      </c>
      <c r="X11" s="56">
        <v>37000000</v>
      </c>
      <c r="Y11" s="56">
        <f t="shared" si="4"/>
        <v>37</v>
      </c>
    </row>
    <row r="12" spans="1:25" ht="12.5" x14ac:dyDescent="0.25">
      <c r="A12" s="100" t="s">
        <v>1356</v>
      </c>
      <c r="B12" s="31" t="s">
        <v>971</v>
      </c>
      <c r="C12" s="78">
        <v>64</v>
      </c>
      <c r="D12" s="78">
        <v>62</v>
      </c>
      <c r="E12" s="31" t="s">
        <v>640</v>
      </c>
      <c r="F12" s="78" t="s">
        <v>591</v>
      </c>
      <c r="G12" s="78">
        <v>3451</v>
      </c>
      <c r="H12" s="78">
        <v>19568</v>
      </c>
      <c r="I12" s="93">
        <v>168.36799999999999</v>
      </c>
      <c r="J12" s="93">
        <v>417.72199999999998</v>
      </c>
      <c r="K12" s="26">
        <f t="shared" si="0"/>
        <v>586.08999999999992</v>
      </c>
      <c r="L12" s="116">
        <f t="shared" si="1"/>
        <v>230</v>
      </c>
      <c r="M12" s="1">
        <f t="shared" si="2"/>
        <v>2.5482173913043473</v>
      </c>
      <c r="N12" s="78">
        <v>67.5</v>
      </c>
      <c r="O12" s="52"/>
      <c r="P12" s="52"/>
      <c r="Q12" s="84" t="s">
        <v>1357</v>
      </c>
      <c r="R12" s="78"/>
      <c r="S12" s="116">
        <f t="shared" si="3"/>
        <v>166.8</v>
      </c>
      <c r="T12" s="116">
        <v>417.72</v>
      </c>
      <c r="U12" s="38">
        <v>166800000</v>
      </c>
      <c r="V12" s="56"/>
      <c r="W12" s="56">
        <v>567</v>
      </c>
      <c r="X12" s="56">
        <v>230000000</v>
      </c>
      <c r="Y12" s="56">
        <f t="shared" si="4"/>
        <v>230</v>
      </c>
    </row>
    <row r="13" spans="1:25" ht="12.5" x14ac:dyDescent="0.25">
      <c r="A13" s="100" t="s">
        <v>1358</v>
      </c>
      <c r="B13" s="31" t="s">
        <v>96</v>
      </c>
      <c r="C13" s="78">
        <v>79</v>
      </c>
      <c r="D13" s="78">
        <v>75</v>
      </c>
      <c r="E13" s="31" t="s">
        <v>1359</v>
      </c>
      <c r="F13" s="78" t="s">
        <v>611</v>
      </c>
      <c r="G13" s="78">
        <v>3954</v>
      </c>
      <c r="H13" s="78">
        <v>11384</v>
      </c>
      <c r="I13" s="93">
        <v>154.529</v>
      </c>
      <c r="J13" s="93">
        <v>142.608</v>
      </c>
      <c r="K13" s="26">
        <f t="shared" si="0"/>
        <v>297.137</v>
      </c>
      <c r="L13" s="116">
        <f t="shared" si="1"/>
        <v>85</v>
      </c>
      <c r="M13" s="1">
        <f t="shared" si="2"/>
        <v>3.4957294117647058</v>
      </c>
      <c r="N13" s="78">
        <v>45</v>
      </c>
      <c r="O13" s="52"/>
      <c r="P13" s="52"/>
      <c r="Q13" s="52"/>
      <c r="R13" s="78"/>
      <c r="S13" s="116">
        <f t="shared" si="3"/>
        <v>154.529439</v>
      </c>
      <c r="T13" s="116">
        <v>142.6</v>
      </c>
      <c r="U13" s="38">
        <v>154529439</v>
      </c>
      <c r="V13" s="56"/>
      <c r="W13" s="56">
        <v>297</v>
      </c>
      <c r="X13" s="56">
        <v>85000000</v>
      </c>
      <c r="Y13" s="56">
        <f t="shared" si="4"/>
        <v>85</v>
      </c>
    </row>
    <row r="14" spans="1:25" ht="12.5" x14ac:dyDescent="0.25">
      <c r="A14" s="100" t="s">
        <v>1360</v>
      </c>
      <c r="B14" s="31" t="s">
        <v>674</v>
      </c>
      <c r="C14" s="78">
        <v>49</v>
      </c>
      <c r="D14" s="78">
        <v>81</v>
      </c>
      <c r="E14" s="31" t="s">
        <v>1351</v>
      </c>
      <c r="F14" s="78" t="s">
        <v>577</v>
      </c>
      <c r="G14" s="78">
        <v>3285</v>
      </c>
      <c r="H14" s="78">
        <v>17363</v>
      </c>
      <c r="I14" s="93">
        <v>152.64699999999999</v>
      </c>
      <c r="J14" s="93">
        <v>262.60599999999999</v>
      </c>
      <c r="K14" s="26">
        <f t="shared" si="0"/>
        <v>415.25299999999999</v>
      </c>
      <c r="L14" s="116">
        <f t="shared" si="1"/>
        <v>57.5</v>
      </c>
      <c r="M14" s="1">
        <f t="shared" si="2"/>
        <v>7.2217913043478257</v>
      </c>
      <c r="N14" s="78">
        <v>57.04</v>
      </c>
      <c r="O14" s="52"/>
      <c r="P14" s="52"/>
      <c r="Q14" s="52"/>
      <c r="R14" s="78"/>
      <c r="S14" s="116">
        <f t="shared" si="3"/>
        <v>152.64725799999999</v>
      </c>
      <c r="T14" s="116">
        <v>262.60599999999999</v>
      </c>
      <c r="U14" s="38">
        <v>152647258</v>
      </c>
      <c r="V14" s="56"/>
      <c r="W14" s="56">
        <v>415.1</v>
      </c>
      <c r="X14" s="56">
        <v>57500000</v>
      </c>
      <c r="Y14" s="56">
        <f t="shared" si="4"/>
        <v>57.5</v>
      </c>
    </row>
    <row r="15" spans="1:25" ht="12.5" x14ac:dyDescent="0.25">
      <c r="A15" s="100" t="s">
        <v>1361</v>
      </c>
      <c r="B15" s="31" t="s">
        <v>674</v>
      </c>
      <c r="C15" s="78">
        <v>80</v>
      </c>
      <c r="D15" s="78">
        <v>90</v>
      </c>
      <c r="E15" s="31" t="s">
        <v>598</v>
      </c>
      <c r="F15" s="78" t="s">
        <v>584</v>
      </c>
      <c r="G15" s="78"/>
      <c r="H15" s="78"/>
      <c r="I15" s="93">
        <v>148.095</v>
      </c>
      <c r="J15" s="93">
        <v>121.86199999999999</v>
      </c>
      <c r="K15" s="26">
        <f t="shared" si="0"/>
        <v>269.95699999999999</v>
      </c>
      <c r="L15" s="116">
        <v>33</v>
      </c>
      <c r="M15" s="1">
        <f t="shared" si="2"/>
        <v>8.1805151515151522</v>
      </c>
      <c r="N15" s="78">
        <v>29.48</v>
      </c>
      <c r="O15" s="52"/>
      <c r="P15" s="52"/>
      <c r="Q15" s="52" t="s">
        <v>1362</v>
      </c>
      <c r="R15" s="78"/>
      <c r="S15" s="116">
        <v>148.095</v>
      </c>
      <c r="T15" s="116">
        <v>121.86</v>
      </c>
      <c r="U15" s="38">
        <v>9700000</v>
      </c>
      <c r="V15" s="56"/>
      <c r="W15" s="56"/>
      <c r="X15" s="56">
        <v>167000000</v>
      </c>
      <c r="Y15" s="56">
        <f t="shared" si="4"/>
        <v>167</v>
      </c>
    </row>
    <row r="16" spans="1:25" ht="12.5" x14ac:dyDescent="0.25">
      <c r="A16" s="100" t="s">
        <v>1363</v>
      </c>
      <c r="B16" s="31" t="s">
        <v>65</v>
      </c>
      <c r="C16" s="78">
        <v>53</v>
      </c>
      <c r="D16" s="78">
        <v>76</v>
      </c>
      <c r="E16" s="31" t="s">
        <v>583</v>
      </c>
      <c r="F16" s="78" t="s">
        <v>577</v>
      </c>
      <c r="G16" s="78">
        <v>2976</v>
      </c>
      <c r="H16" s="78">
        <v>9325</v>
      </c>
      <c r="I16" s="93">
        <v>144.13</v>
      </c>
      <c r="J16" s="93">
        <v>465.71100000000001</v>
      </c>
      <c r="K16" s="26">
        <f t="shared" si="0"/>
        <v>609.84100000000001</v>
      </c>
      <c r="L16" s="116">
        <f t="shared" ref="L16:L26" si="5">Y16</f>
        <v>66</v>
      </c>
      <c r="M16" s="1">
        <f t="shared" si="2"/>
        <v>9.2400151515151521</v>
      </c>
      <c r="N16" s="78">
        <v>27.75</v>
      </c>
      <c r="O16" s="52"/>
      <c r="P16" s="52"/>
      <c r="Q16" s="52"/>
      <c r="R16" s="78"/>
      <c r="S16" s="116">
        <f>U16/1000000</f>
        <v>143.76295500000001</v>
      </c>
      <c r="T16" s="116">
        <v>465.71100000000001</v>
      </c>
      <c r="U16" s="38">
        <v>143762955</v>
      </c>
      <c r="V16" s="56"/>
      <c r="W16" s="56">
        <v>572.20000000000005</v>
      </c>
      <c r="X16" s="56">
        <v>66000000</v>
      </c>
      <c r="Y16" s="56">
        <f t="shared" si="4"/>
        <v>66</v>
      </c>
    </row>
    <row r="17" spans="1:25" ht="23" x14ac:dyDescent="0.25">
      <c r="A17" s="100" t="s">
        <v>1364</v>
      </c>
      <c r="B17" s="31" t="s">
        <v>630</v>
      </c>
      <c r="C17" s="78">
        <v>66</v>
      </c>
      <c r="D17" s="78">
        <v>78</v>
      </c>
      <c r="E17" s="31" t="s">
        <v>1365</v>
      </c>
      <c r="F17" s="78" t="s">
        <v>591</v>
      </c>
      <c r="G17" s="78">
        <v>3929</v>
      </c>
      <c r="H17" s="78">
        <v>14007</v>
      </c>
      <c r="I17" s="93">
        <v>141.62100000000001</v>
      </c>
      <c r="J17" s="93">
        <v>278.04399999999998</v>
      </c>
      <c r="K17" s="26">
        <f t="shared" si="0"/>
        <v>419.66499999999996</v>
      </c>
      <c r="L17" s="116">
        <f t="shared" si="5"/>
        <v>200</v>
      </c>
      <c r="M17" s="1">
        <f t="shared" si="2"/>
        <v>2.098325</v>
      </c>
      <c r="N17" s="78">
        <v>55.03</v>
      </c>
      <c r="O17" s="52"/>
      <c r="P17" s="52"/>
      <c r="Q17" s="52"/>
      <c r="R17" s="78"/>
      <c r="S17" s="116">
        <f>U17/1000000</f>
        <v>141.62148999999999</v>
      </c>
      <c r="T17" s="116">
        <v>278.04399999999998</v>
      </c>
      <c r="U17" s="38">
        <v>141621490</v>
      </c>
      <c r="V17" s="56"/>
      <c r="W17" s="56">
        <v>419.6</v>
      </c>
      <c r="X17" s="56">
        <v>200000000</v>
      </c>
      <c r="Y17" s="56">
        <f t="shared" si="4"/>
        <v>200</v>
      </c>
    </row>
    <row r="18" spans="1:25" ht="126.5" x14ac:dyDescent="0.25">
      <c r="A18" s="100" t="s">
        <v>1366</v>
      </c>
      <c r="B18" s="31" t="s">
        <v>576</v>
      </c>
      <c r="C18" s="78">
        <v>94</v>
      </c>
      <c r="D18" s="78">
        <v>90</v>
      </c>
      <c r="E18" s="31" t="s">
        <v>753</v>
      </c>
      <c r="F18" s="78" t="s">
        <v>956</v>
      </c>
      <c r="G18" s="78"/>
      <c r="H18" s="78"/>
      <c r="I18" s="93">
        <v>141.31899999999999</v>
      </c>
      <c r="J18" s="93">
        <v>236.59</v>
      </c>
      <c r="K18" s="26">
        <f t="shared" si="0"/>
        <v>377.90899999999999</v>
      </c>
      <c r="L18" s="116">
        <f t="shared" si="5"/>
        <v>15</v>
      </c>
      <c r="M18" s="1">
        <f t="shared" si="2"/>
        <v>25.193933333333334</v>
      </c>
      <c r="N18" s="78">
        <v>4.3</v>
      </c>
      <c r="O18" s="52" t="s">
        <v>1367</v>
      </c>
      <c r="P18" s="52" t="s">
        <v>1368</v>
      </c>
      <c r="Q18" s="52"/>
      <c r="R18" s="78"/>
      <c r="S18" s="116">
        <v>141.31</v>
      </c>
      <c r="T18" s="116">
        <v>234.48</v>
      </c>
      <c r="U18" s="38">
        <v>101890000</v>
      </c>
      <c r="V18" s="56"/>
      <c r="W18" s="56">
        <v>198</v>
      </c>
      <c r="X18" s="56">
        <v>15000000</v>
      </c>
      <c r="Y18" s="56">
        <f t="shared" si="4"/>
        <v>15</v>
      </c>
    </row>
    <row r="19" spans="1:25" ht="23" x14ac:dyDescent="0.25">
      <c r="A19" s="100" t="s">
        <v>1369</v>
      </c>
      <c r="B19" s="31" t="s">
        <v>65</v>
      </c>
      <c r="C19" s="78">
        <v>67</v>
      </c>
      <c r="D19" s="78">
        <v>75</v>
      </c>
      <c r="E19" s="31" t="s">
        <v>620</v>
      </c>
      <c r="F19" s="78" t="s">
        <v>591</v>
      </c>
      <c r="G19" s="78">
        <v>3505</v>
      </c>
      <c r="H19" s="78">
        <v>15810</v>
      </c>
      <c r="I19" s="93">
        <v>134.80600000000001</v>
      </c>
      <c r="J19" s="93">
        <v>128.62</v>
      </c>
      <c r="K19" s="26">
        <f t="shared" si="0"/>
        <v>263.42600000000004</v>
      </c>
      <c r="L19" s="116">
        <f t="shared" si="5"/>
        <v>137.5</v>
      </c>
      <c r="M19" s="1">
        <f t="shared" si="2"/>
        <v>1.9158254545454549</v>
      </c>
      <c r="N19" s="78">
        <v>55.14</v>
      </c>
      <c r="O19" s="52"/>
      <c r="P19" s="52"/>
      <c r="Q19" s="52"/>
      <c r="R19" s="78"/>
      <c r="S19" s="116">
        <f>U19/1000000</f>
        <v>134.533885</v>
      </c>
      <c r="T19" s="116">
        <v>128.62</v>
      </c>
      <c r="U19" s="38">
        <v>134533885</v>
      </c>
      <c r="V19" s="56"/>
      <c r="W19" s="56">
        <v>262.5</v>
      </c>
      <c r="X19" s="56">
        <v>137500000</v>
      </c>
      <c r="Y19" s="56">
        <f t="shared" si="4"/>
        <v>137.5</v>
      </c>
    </row>
    <row r="20" spans="1:25" ht="23" x14ac:dyDescent="0.25">
      <c r="A20" s="100" t="s">
        <v>1370</v>
      </c>
      <c r="B20" s="31" t="s">
        <v>65</v>
      </c>
      <c r="C20" s="78">
        <v>73</v>
      </c>
      <c r="D20" s="78">
        <v>72</v>
      </c>
      <c r="E20" s="31" t="s">
        <v>683</v>
      </c>
      <c r="F20" s="78" t="s">
        <v>591</v>
      </c>
      <c r="G20" s="78">
        <v>3175</v>
      </c>
      <c r="H20" s="78">
        <v>16040</v>
      </c>
      <c r="I20" s="93">
        <v>134.50800000000001</v>
      </c>
      <c r="J20" s="93">
        <v>206.92400000000001</v>
      </c>
      <c r="K20" s="26">
        <f t="shared" si="0"/>
        <v>341.43200000000002</v>
      </c>
      <c r="L20" s="116">
        <f t="shared" si="5"/>
        <v>75</v>
      </c>
      <c r="M20" s="1">
        <f t="shared" si="2"/>
        <v>4.5524266666666673</v>
      </c>
      <c r="N20" s="78">
        <v>50.93</v>
      </c>
      <c r="O20" s="52"/>
      <c r="P20" s="52"/>
      <c r="Q20" s="52" t="s">
        <v>1371</v>
      </c>
      <c r="R20" s="78"/>
      <c r="S20" s="116">
        <f>U20/1000000</f>
        <v>134.327125</v>
      </c>
      <c r="T20" s="116">
        <v>206.92</v>
      </c>
      <c r="U20" s="38">
        <v>134327125</v>
      </c>
      <c r="V20" s="56"/>
      <c r="W20" s="56">
        <v>342.1</v>
      </c>
      <c r="X20" s="56">
        <v>75000000</v>
      </c>
      <c r="Y20" s="56">
        <f t="shared" si="4"/>
        <v>75</v>
      </c>
    </row>
    <row r="21" spans="1:25" ht="12.5" x14ac:dyDescent="0.25">
      <c r="A21" s="100" t="s">
        <v>1372</v>
      </c>
      <c r="B21" s="31" t="s">
        <v>674</v>
      </c>
      <c r="C21" s="78">
        <v>51</v>
      </c>
      <c r="D21" s="78">
        <v>73</v>
      </c>
      <c r="E21" s="31" t="s">
        <v>749</v>
      </c>
      <c r="F21" s="78" t="s">
        <v>591</v>
      </c>
      <c r="G21" s="78">
        <v>3911</v>
      </c>
      <c r="H21" s="78">
        <v>9891</v>
      </c>
      <c r="I21" s="93">
        <v>130.31899999999999</v>
      </c>
      <c r="J21" s="93">
        <v>100.366</v>
      </c>
      <c r="K21" s="26">
        <f t="shared" si="0"/>
        <v>230.685</v>
      </c>
      <c r="L21" s="116">
        <f t="shared" si="5"/>
        <v>80</v>
      </c>
      <c r="M21" s="1">
        <f t="shared" si="2"/>
        <v>2.8835625</v>
      </c>
      <c r="N21" s="78">
        <v>38.700000000000003</v>
      </c>
      <c r="O21" s="52"/>
      <c r="P21" s="52"/>
      <c r="Q21" s="52"/>
      <c r="R21" s="78"/>
      <c r="S21" s="116">
        <f>U21/1000000</f>
        <v>130.319208</v>
      </c>
      <c r="T21" s="116">
        <v>100.366</v>
      </c>
      <c r="U21" s="38">
        <v>130319208</v>
      </c>
      <c r="V21" s="56"/>
      <c r="W21" s="56">
        <v>230.5</v>
      </c>
      <c r="X21" s="56">
        <v>80000000</v>
      </c>
      <c r="Y21" s="56">
        <f t="shared" si="4"/>
        <v>80</v>
      </c>
    </row>
    <row r="22" spans="1:25" ht="12.5" x14ac:dyDescent="0.25">
      <c r="A22" s="100" t="s">
        <v>1373</v>
      </c>
      <c r="B22" s="31" t="s">
        <v>674</v>
      </c>
      <c r="C22" s="78">
        <v>26</v>
      </c>
      <c r="D22" s="78">
        <v>52</v>
      </c>
      <c r="E22" s="31" t="s">
        <v>1351</v>
      </c>
      <c r="F22" s="78" t="s">
        <v>577</v>
      </c>
      <c r="G22" s="78"/>
      <c r="H22" s="78"/>
      <c r="I22" s="93">
        <v>120.146</v>
      </c>
      <c r="J22" s="93">
        <v>43.587000000000003</v>
      </c>
      <c r="K22" s="26">
        <f t="shared" si="0"/>
        <v>163.733</v>
      </c>
      <c r="L22" s="116">
        <f t="shared" si="5"/>
        <v>80</v>
      </c>
      <c r="M22" s="1">
        <f t="shared" si="2"/>
        <v>2.0466625000000001</v>
      </c>
      <c r="N22" s="78">
        <v>31.07</v>
      </c>
      <c r="O22" s="52"/>
      <c r="P22" s="52"/>
      <c r="Q22" s="52"/>
      <c r="R22" s="78"/>
      <c r="S22" s="116">
        <f>U22/1000000</f>
        <v>118.254</v>
      </c>
      <c r="T22" s="116">
        <v>43.58</v>
      </c>
      <c r="U22" s="38">
        <v>118254000</v>
      </c>
      <c r="V22" s="56"/>
      <c r="W22" s="56">
        <v>149.6</v>
      </c>
      <c r="X22" s="56">
        <v>80000000</v>
      </c>
      <c r="Y22" s="56">
        <f t="shared" si="4"/>
        <v>80</v>
      </c>
    </row>
    <row r="23" spans="1:25" ht="23" x14ac:dyDescent="0.25">
      <c r="A23" s="100" t="s">
        <v>1374</v>
      </c>
      <c r="B23" s="31" t="s">
        <v>121</v>
      </c>
      <c r="C23" s="78">
        <v>83</v>
      </c>
      <c r="D23" s="78">
        <v>69</v>
      </c>
      <c r="E23" s="31" t="s">
        <v>1365</v>
      </c>
      <c r="F23" s="78" t="s">
        <v>577</v>
      </c>
      <c r="G23" s="78">
        <v>3319</v>
      </c>
      <c r="H23" s="78">
        <v>7777</v>
      </c>
      <c r="I23" s="93">
        <v>110.515</v>
      </c>
      <c r="J23" s="93">
        <v>77.557000000000002</v>
      </c>
      <c r="K23" s="26">
        <f t="shared" si="0"/>
        <v>188.072</v>
      </c>
      <c r="L23" s="116">
        <f t="shared" si="5"/>
        <v>90</v>
      </c>
      <c r="M23" s="1">
        <f t="shared" si="2"/>
        <v>2.0896888888888889</v>
      </c>
      <c r="N23" s="78">
        <v>25.81</v>
      </c>
      <c r="O23" s="52"/>
      <c r="P23" s="52"/>
      <c r="Q23" s="52"/>
      <c r="R23" s="78"/>
      <c r="S23" s="116">
        <f>U23/1000000</f>
        <v>110.46130700000001</v>
      </c>
      <c r="T23" s="116">
        <v>77.576999999999998</v>
      </c>
      <c r="U23" s="38">
        <v>110461307</v>
      </c>
      <c r="V23" s="56"/>
      <c r="W23" s="56">
        <v>188</v>
      </c>
      <c r="X23" s="56">
        <v>90000000</v>
      </c>
      <c r="Y23" s="56">
        <f t="shared" si="4"/>
        <v>90</v>
      </c>
    </row>
    <row r="24" spans="1:25" ht="12.5" x14ac:dyDescent="0.25">
      <c r="A24" s="100" t="s">
        <v>1375</v>
      </c>
      <c r="B24" s="31" t="s">
        <v>630</v>
      </c>
      <c r="C24" s="78">
        <v>25</v>
      </c>
      <c r="D24" s="78">
        <v>63</v>
      </c>
      <c r="E24" s="31" t="s">
        <v>1376</v>
      </c>
      <c r="F24" s="78" t="s">
        <v>577</v>
      </c>
      <c r="G24" s="78">
        <v>3681</v>
      </c>
      <c r="H24" s="78">
        <v>7457</v>
      </c>
      <c r="I24" s="93">
        <v>110.101</v>
      </c>
      <c r="J24" s="93">
        <v>102.77200000000001</v>
      </c>
      <c r="K24" s="26">
        <f t="shared" si="0"/>
        <v>212.87299999999999</v>
      </c>
      <c r="L24" s="116">
        <f t="shared" si="5"/>
        <v>80</v>
      </c>
      <c r="M24" s="1">
        <f t="shared" si="2"/>
        <v>2.6609124999999998</v>
      </c>
      <c r="N24" s="78">
        <v>27.5</v>
      </c>
      <c r="O24" s="52"/>
      <c r="P24" s="52"/>
      <c r="Q24" s="52" t="s">
        <v>1377</v>
      </c>
      <c r="R24" s="78"/>
      <c r="S24" s="116">
        <v>110.1</v>
      </c>
      <c r="T24" s="116">
        <v>108.25</v>
      </c>
      <c r="U24" s="38">
        <v>85351000</v>
      </c>
      <c r="V24" s="56"/>
      <c r="W24" s="56">
        <v>85.4</v>
      </c>
      <c r="X24" s="56">
        <v>80000000</v>
      </c>
      <c r="Y24" s="56">
        <f t="shared" si="4"/>
        <v>80</v>
      </c>
    </row>
    <row r="25" spans="1:25" ht="12.5" x14ac:dyDescent="0.25">
      <c r="A25" s="100" t="s">
        <v>1378</v>
      </c>
      <c r="B25" s="31" t="s">
        <v>630</v>
      </c>
      <c r="C25" s="78">
        <v>89</v>
      </c>
      <c r="D25" s="78">
        <v>76</v>
      </c>
      <c r="E25" s="31" t="s">
        <v>1359</v>
      </c>
      <c r="F25" s="78" t="s">
        <v>611</v>
      </c>
      <c r="G25" s="78">
        <v>3651</v>
      </c>
      <c r="H25" s="78">
        <v>7182</v>
      </c>
      <c r="I25" s="93">
        <v>114.053</v>
      </c>
      <c r="J25" s="93">
        <v>195.92599999999999</v>
      </c>
      <c r="K25" s="26">
        <f t="shared" si="0"/>
        <v>309.97899999999998</v>
      </c>
      <c r="L25" s="116">
        <f t="shared" si="5"/>
        <v>150</v>
      </c>
      <c r="M25" s="1">
        <f t="shared" si="2"/>
        <v>2.0665266666666664</v>
      </c>
      <c r="N25" s="78">
        <v>26.2</v>
      </c>
      <c r="O25" s="52"/>
      <c r="P25" s="52"/>
      <c r="Q25" s="52"/>
      <c r="R25" s="78"/>
      <c r="S25" s="116">
        <f t="shared" ref="S25:S31" si="6">U25/1000000</f>
        <v>109.89700000000001</v>
      </c>
      <c r="T25" s="116">
        <v>195.93</v>
      </c>
      <c r="U25" s="38">
        <v>109897000</v>
      </c>
      <c r="V25" s="56"/>
      <c r="W25" s="56">
        <v>289.3</v>
      </c>
      <c r="X25" s="56">
        <v>150000000</v>
      </c>
      <c r="Y25" s="56">
        <f t="shared" si="4"/>
        <v>150</v>
      </c>
    </row>
    <row r="26" spans="1:25" ht="12.5" x14ac:dyDescent="0.25">
      <c r="A26" s="100" t="s">
        <v>1379</v>
      </c>
      <c r="B26" s="78" t="s">
        <v>96</v>
      </c>
      <c r="C26" s="78">
        <v>63</v>
      </c>
      <c r="D26" s="78">
        <v>77</v>
      </c>
      <c r="E26" s="78" t="s">
        <v>1351</v>
      </c>
      <c r="F26" s="78" t="s">
        <v>577</v>
      </c>
      <c r="G26" s="78">
        <v>3480</v>
      </c>
      <c r="H26" s="78">
        <v>10448</v>
      </c>
      <c r="I26" s="93">
        <v>143.15299999999999</v>
      </c>
      <c r="J26" s="93">
        <v>99.563000000000002</v>
      </c>
      <c r="K26" s="26">
        <f t="shared" si="0"/>
        <v>242.71600000000001</v>
      </c>
      <c r="L26" s="26">
        <f t="shared" si="5"/>
        <v>55</v>
      </c>
      <c r="M26" s="1">
        <f t="shared" si="2"/>
        <v>4.413018181818182</v>
      </c>
      <c r="N26" s="78">
        <v>36.36</v>
      </c>
      <c r="O26" s="78"/>
      <c r="P26" s="78"/>
      <c r="Q26" s="78"/>
      <c r="R26" s="78"/>
      <c r="S26" s="26">
        <f t="shared" si="6"/>
        <v>106.51</v>
      </c>
      <c r="T26" s="26">
        <v>99.563000000000002</v>
      </c>
      <c r="U26" s="78">
        <v>106510000</v>
      </c>
      <c r="V26" s="78"/>
      <c r="W26" s="78">
        <v>111.8</v>
      </c>
      <c r="X26" s="78">
        <v>55000000</v>
      </c>
      <c r="Y26" s="78">
        <f t="shared" si="4"/>
        <v>55</v>
      </c>
    </row>
    <row r="27" spans="1:25" ht="23" x14ac:dyDescent="0.25">
      <c r="A27" s="100" t="s">
        <v>1380</v>
      </c>
      <c r="B27" s="31" t="s">
        <v>65</v>
      </c>
      <c r="C27" s="78">
        <v>14</v>
      </c>
      <c r="D27" s="78">
        <v>40</v>
      </c>
      <c r="E27" s="31" t="s">
        <v>643</v>
      </c>
      <c r="F27" s="78" t="s">
        <v>591</v>
      </c>
      <c r="G27" s="78">
        <v>3760</v>
      </c>
      <c r="H27" s="78">
        <v>10760</v>
      </c>
      <c r="I27" s="93">
        <v>102.491</v>
      </c>
      <c r="J27" s="93">
        <v>298.63600000000002</v>
      </c>
      <c r="K27" s="26">
        <f t="shared" si="0"/>
        <v>401.12700000000001</v>
      </c>
      <c r="L27" s="116">
        <v>145</v>
      </c>
      <c r="M27" s="1">
        <f t="shared" si="2"/>
        <v>2.766393103448276</v>
      </c>
      <c r="N27" s="78">
        <v>40.5</v>
      </c>
      <c r="O27" s="52"/>
      <c r="P27" s="52"/>
      <c r="Q27" s="52" t="s">
        <v>1381</v>
      </c>
      <c r="R27" s="78"/>
      <c r="S27" s="116">
        <f t="shared" si="6"/>
        <v>102.27751000000001</v>
      </c>
      <c r="T27" s="116">
        <v>298.63</v>
      </c>
      <c r="U27" s="38">
        <v>102277510</v>
      </c>
      <c r="V27" s="56"/>
      <c r="W27" s="56">
        <v>393.2</v>
      </c>
      <c r="X27" s="56">
        <v>175000000</v>
      </c>
      <c r="Y27" s="56">
        <f t="shared" si="4"/>
        <v>175</v>
      </c>
    </row>
    <row r="28" spans="1:25" ht="23" x14ac:dyDescent="0.25">
      <c r="A28" s="100" t="s">
        <v>1382</v>
      </c>
      <c r="B28" s="31" t="s">
        <v>674</v>
      </c>
      <c r="C28" s="78">
        <v>61</v>
      </c>
      <c r="D28" s="78">
        <v>55</v>
      </c>
      <c r="E28" s="31" t="s">
        <v>643</v>
      </c>
      <c r="F28" s="78" t="s">
        <v>591</v>
      </c>
      <c r="G28" s="78">
        <v>2811</v>
      </c>
      <c r="H28" s="78">
        <v>7477</v>
      </c>
      <c r="I28" s="93">
        <v>101.70399999999999</v>
      </c>
      <c r="J28" s="93">
        <v>140.29</v>
      </c>
      <c r="K28" s="26">
        <f t="shared" si="0"/>
        <v>241.99399999999997</v>
      </c>
      <c r="L28" s="116">
        <f>Y28</f>
        <v>45</v>
      </c>
      <c r="M28" s="1">
        <f t="shared" si="2"/>
        <v>5.377644444444444</v>
      </c>
      <c r="N28" s="78">
        <v>21</v>
      </c>
      <c r="O28" s="52"/>
      <c r="P28" s="52"/>
      <c r="Q28" s="52"/>
      <c r="R28" s="78"/>
      <c r="S28" s="116">
        <f t="shared" si="6"/>
        <v>101.70437</v>
      </c>
      <c r="T28" s="116">
        <v>140.29</v>
      </c>
      <c r="U28" s="38">
        <v>101704370</v>
      </c>
      <c r="V28" s="56"/>
      <c r="W28" s="56">
        <v>220.7</v>
      </c>
      <c r="X28" s="56">
        <v>45000000</v>
      </c>
      <c r="Y28" s="56">
        <f t="shared" si="4"/>
        <v>45</v>
      </c>
    </row>
    <row r="29" spans="1:25" ht="12.5" x14ac:dyDescent="0.25">
      <c r="A29" s="100" t="s">
        <v>1383</v>
      </c>
      <c r="B29" s="31" t="s">
        <v>121</v>
      </c>
      <c r="C29" s="78">
        <v>27</v>
      </c>
      <c r="D29" s="78">
        <v>72</v>
      </c>
      <c r="E29" s="31" t="s">
        <v>1384</v>
      </c>
      <c r="F29" s="78" t="s">
        <v>591</v>
      </c>
      <c r="G29" s="78">
        <v>3510</v>
      </c>
      <c r="H29" s="78">
        <v>8305</v>
      </c>
      <c r="I29" s="93">
        <v>101.44</v>
      </c>
      <c r="J29" s="93">
        <v>76.625</v>
      </c>
      <c r="K29" s="26">
        <f t="shared" si="0"/>
        <v>178.065</v>
      </c>
      <c r="L29" s="116">
        <f>Y29</f>
        <v>80</v>
      </c>
      <c r="M29" s="1">
        <f t="shared" si="2"/>
        <v>2.2258125</v>
      </c>
      <c r="N29" s="78">
        <v>29.2</v>
      </c>
      <c r="O29" s="52"/>
      <c r="P29" s="52"/>
      <c r="Q29" s="52"/>
      <c r="R29" s="78"/>
      <c r="S29" s="116">
        <f t="shared" si="6"/>
        <v>101.176114</v>
      </c>
      <c r="T29" s="116">
        <v>76.62</v>
      </c>
      <c r="U29" s="38">
        <v>101176114</v>
      </c>
      <c r="V29" s="56"/>
      <c r="W29" s="56">
        <v>175.9</v>
      </c>
      <c r="X29" s="56">
        <v>80000000</v>
      </c>
      <c r="Y29" s="56">
        <f t="shared" si="4"/>
        <v>80</v>
      </c>
    </row>
    <row r="30" spans="1:25" ht="12.5" x14ac:dyDescent="0.25">
      <c r="A30" s="100" t="s">
        <v>1385</v>
      </c>
      <c r="B30" s="31" t="s">
        <v>78</v>
      </c>
      <c r="C30" s="78">
        <v>54</v>
      </c>
      <c r="D30" s="78">
        <v>68</v>
      </c>
      <c r="E30" s="31" t="s">
        <v>577</v>
      </c>
      <c r="F30" s="78" t="s">
        <v>577</v>
      </c>
      <c r="G30" s="78">
        <v>3094</v>
      </c>
      <c r="H30" s="78">
        <v>10000</v>
      </c>
      <c r="I30" s="93">
        <v>100.468</v>
      </c>
      <c r="J30" s="93">
        <v>27.638000000000002</v>
      </c>
      <c r="K30" s="26">
        <f t="shared" si="0"/>
        <v>128.10599999999999</v>
      </c>
      <c r="L30" s="116">
        <f>Y30</f>
        <v>65</v>
      </c>
      <c r="M30" s="1">
        <f t="shared" si="2"/>
        <v>1.9708615384615384</v>
      </c>
      <c r="N30" s="78">
        <v>30.94</v>
      </c>
      <c r="O30" s="52"/>
      <c r="P30" s="52"/>
      <c r="Q30" s="52"/>
      <c r="R30" s="78"/>
      <c r="S30" s="116">
        <f t="shared" si="6"/>
        <v>100.46879300000001</v>
      </c>
      <c r="T30" s="116">
        <v>27.638000000000002</v>
      </c>
      <c r="U30" s="38">
        <v>100468793</v>
      </c>
      <c r="V30" s="56"/>
      <c r="W30" s="56">
        <v>128</v>
      </c>
      <c r="X30" s="56">
        <v>65000000</v>
      </c>
      <c r="Y30" s="56">
        <f t="shared" si="4"/>
        <v>65</v>
      </c>
    </row>
    <row r="31" spans="1:25" ht="23" x14ac:dyDescent="0.25">
      <c r="A31" s="100" t="s">
        <v>1386</v>
      </c>
      <c r="B31" s="31" t="s">
        <v>78</v>
      </c>
      <c r="C31" s="78">
        <v>36</v>
      </c>
      <c r="D31" s="78">
        <v>50</v>
      </c>
      <c r="E31" s="31" t="s">
        <v>1365</v>
      </c>
      <c r="F31" s="78" t="s">
        <v>577</v>
      </c>
      <c r="G31" s="78">
        <v>3462</v>
      </c>
      <c r="H31" s="78">
        <v>11130</v>
      </c>
      <c r="I31" s="93">
        <v>100.018</v>
      </c>
      <c r="J31" s="93">
        <v>99.917000000000002</v>
      </c>
      <c r="K31" s="26">
        <f t="shared" si="0"/>
        <v>199.935</v>
      </c>
      <c r="L31" s="116">
        <f>Y31</f>
        <v>80</v>
      </c>
      <c r="M31" s="1">
        <f t="shared" si="2"/>
        <v>2.4991875000000001</v>
      </c>
      <c r="N31" s="78">
        <v>38.53</v>
      </c>
      <c r="O31" s="52"/>
      <c r="P31" s="52"/>
      <c r="Q31" s="52" t="s">
        <v>1387</v>
      </c>
      <c r="R31" s="78"/>
      <c r="S31" s="116">
        <f t="shared" si="6"/>
        <v>100.018837</v>
      </c>
      <c r="T31" s="116">
        <v>99.91</v>
      </c>
      <c r="U31" s="38">
        <v>100018837</v>
      </c>
      <c r="V31" s="56"/>
      <c r="W31" s="56">
        <v>201.8</v>
      </c>
      <c r="X31" s="56">
        <v>80000000</v>
      </c>
      <c r="Y31" s="56">
        <f t="shared" si="4"/>
        <v>80</v>
      </c>
    </row>
    <row r="32" spans="1:25" ht="23" x14ac:dyDescent="0.25">
      <c r="A32" s="100" t="s">
        <v>1388</v>
      </c>
      <c r="B32" s="31" t="s">
        <v>674</v>
      </c>
      <c r="C32" s="78">
        <v>43</v>
      </c>
      <c r="D32" s="78">
        <v>72</v>
      </c>
      <c r="E32" s="31" t="s">
        <v>683</v>
      </c>
      <c r="F32" s="78" t="s">
        <v>577</v>
      </c>
      <c r="G32" s="78">
        <v>3434</v>
      </c>
      <c r="H32" s="78">
        <v>5318</v>
      </c>
      <c r="I32" s="93">
        <v>97.69</v>
      </c>
      <c r="J32" s="93">
        <v>125.55</v>
      </c>
      <c r="K32" s="26">
        <f t="shared" si="0"/>
        <v>223.24</v>
      </c>
      <c r="L32" s="116">
        <v>70</v>
      </c>
      <c r="M32" s="1">
        <f t="shared" si="2"/>
        <v>3.1891428571428571</v>
      </c>
      <c r="N32" s="78">
        <v>18.260000000000002</v>
      </c>
      <c r="O32" s="52"/>
      <c r="P32" s="52"/>
      <c r="Q32" s="52" t="s">
        <v>1389</v>
      </c>
      <c r="R32" s="78"/>
      <c r="S32" s="116">
        <v>97.69</v>
      </c>
      <c r="T32" s="116">
        <v>125.55</v>
      </c>
      <c r="U32" s="38">
        <v>79413000</v>
      </c>
      <c r="V32" s="56"/>
      <c r="W32" s="56">
        <v>113.4</v>
      </c>
      <c r="X32" s="56">
        <v>50000000</v>
      </c>
      <c r="Y32" s="56">
        <f t="shared" si="4"/>
        <v>50</v>
      </c>
    </row>
    <row r="33" spans="1:25" ht="12.5" x14ac:dyDescent="0.25">
      <c r="A33" s="100" t="s">
        <v>1390</v>
      </c>
      <c r="B33" s="31" t="s">
        <v>674</v>
      </c>
      <c r="C33" s="78">
        <v>9</v>
      </c>
      <c r="D33" s="78">
        <v>44</v>
      </c>
      <c r="E33" s="31" t="s">
        <v>666</v>
      </c>
      <c r="F33" s="78" t="s">
        <v>708</v>
      </c>
      <c r="G33" s="78">
        <v>3410</v>
      </c>
      <c r="H33" s="78">
        <v>10518</v>
      </c>
      <c r="I33" s="93">
        <v>94.784000000000006</v>
      </c>
      <c r="J33" s="93">
        <v>175</v>
      </c>
      <c r="K33" s="26">
        <f t="shared" si="0"/>
        <v>269.78399999999999</v>
      </c>
      <c r="L33" s="116">
        <f t="shared" ref="L33:L38" si="7">Y33</f>
        <v>105</v>
      </c>
      <c r="M33" s="1">
        <f t="shared" si="2"/>
        <v>2.5693714285714284</v>
      </c>
      <c r="N33" s="78">
        <v>35.9</v>
      </c>
      <c r="O33" s="52"/>
      <c r="P33" s="52"/>
      <c r="Q33" s="52"/>
      <c r="R33" s="78"/>
      <c r="S33" s="116">
        <f>U33/1000000</f>
        <v>94.784200999999996</v>
      </c>
      <c r="T33" s="116">
        <v>175</v>
      </c>
      <c r="U33" s="38">
        <v>94784201</v>
      </c>
      <c r="V33" s="56"/>
      <c r="W33" s="56">
        <v>269.10000000000002</v>
      </c>
      <c r="X33" s="56">
        <v>105000000</v>
      </c>
      <c r="Y33" s="56">
        <f t="shared" si="4"/>
        <v>105</v>
      </c>
    </row>
    <row r="34" spans="1:25" ht="23" x14ac:dyDescent="0.25">
      <c r="A34" s="100" t="s">
        <v>1391</v>
      </c>
      <c r="B34" s="31" t="s">
        <v>630</v>
      </c>
      <c r="C34" s="78">
        <v>41</v>
      </c>
      <c r="D34" s="78">
        <v>56</v>
      </c>
      <c r="E34" s="31" t="s">
        <v>610</v>
      </c>
      <c r="F34" s="78" t="s">
        <v>708</v>
      </c>
      <c r="G34" s="78">
        <v>3215</v>
      </c>
      <c r="H34" s="78">
        <v>9114</v>
      </c>
      <c r="I34" s="93">
        <v>94.513999999999996</v>
      </c>
      <c r="J34" s="93">
        <v>54.767000000000003</v>
      </c>
      <c r="K34" s="26">
        <f t="shared" si="0"/>
        <v>149.28100000000001</v>
      </c>
      <c r="L34" s="116">
        <f t="shared" si="7"/>
        <v>20</v>
      </c>
      <c r="M34" s="1">
        <f t="shared" si="2"/>
        <v>7.4640500000000003</v>
      </c>
      <c r="N34" s="78">
        <v>29.3</v>
      </c>
      <c r="O34" s="52"/>
      <c r="P34" s="52"/>
      <c r="Q34" s="52" t="s">
        <v>1392</v>
      </c>
      <c r="R34" s="78"/>
      <c r="S34" s="116">
        <v>94.5</v>
      </c>
      <c r="T34" s="116">
        <v>50.7</v>
      </c>
      <c r="U34" s="38">
        <v>93118082</v>
      </c>
      <c r="V34" s="56"/>
      <c r="W34" s="56">
        <v>116</v>
      </c>
      <c r="X34" s="56">
        <v>20000000</v>
      </c>
      <c r="Y34" s="56">
        <f t="shared" si="4"/>
        <v>20</v>
      </c>
    </row>
    <row r="35" spans="1:25" ht="23" x14ac:dyDescent="0.25">
      <c r="A35" s="100" t="s">
        <v>1393</v>
      </c>
      <c r="B35" s="31" t="s">
        <v>630</v>
      </c>
      <c r="C35" s="78">
        <v>65</v>
      </c>
      <c r="D35" s="78">
        <v>76</v>
      </c>
      <c r="E35" s="31" t="s">
        <v>1351</v>
      </c>
      <c r="F35" s="78" t="s">
        <v>577</v>
      </c>
      <c r="G35" s="78">
        <v>3623</v>
      </c>
      <c r="H35" s="78">
        <v>11601</v>
      </c>
      <c r="I35" s="93">
        <v>90.558999999999997</v>
      </c>
      <c r="J35" s="93">
        <v>162.34899999999999</v>
      </c>
      <c r="K35" s="26">
        <f t="shared" si="0"/>
        <v>252.90799999999999</v>
      </c>
      <c r="L35" s="116">
        <f t="shared" si="7"/>
        <v>11</v>
      </c>
      <c r="M35" s="1">
        <f t="shared" si="2"/>
        <v>22.991636363636363</v>
      </c>
      <c r="N35" s="78">
        <v>42.03</v>
      </c>
      <c r="O35" s="52"/>
      <c r="P35" s="52"/>
      <c r="Q35" s="52"/>
      <c r="R35" s="78"/>
      <c r="S35" s="116">
        <f t="shared" ref="S35:S58" si="8">U35/1000000</f>
        <v>89.695500999999993</v>
      </c>
      <c r="T35" s="116">
        <v>162.34899999999999</v>
      </c>
      <c r="U35" s="38">
        <v>89695501</v>
      </c>
      <c r="V35" s="56"/>
      <c r="W35" s="56">
        <v>240.7</v>
      </c>
      <c r="X35" s="56">
        <v>11000000</v>
      </c>
      <c r="Y35" s="56">
        <f t="shared" si="4"/>
        <v>11</v>
      </c>
    </row>
    <row r="36" spans="1:25" ht="12.5" x14ac:dyDescent="0.25">
      <c r="A36" s="100" t="s">
        <v>1394</v>
      </c>
      <c r="B36" s="31" t="s">
        <v>78</v>
      </c>
      <c r="C36" s="78">
        <v>68</v>
      </c>
      <c r="D36" s="78">
        <v>74</v>
      </c>
      <c r="E36" s="31" t="s">
        <v>577</v>
      </c>
      <c r="F36" s="78" t="s">
        <v>591</v>
      </c>
      <c r="G36" s="78">
        <v>3072</v>
      </c>
      <c r="H36" s="78">
        <v>7567</v>
      </c>
      <c r="I36" s="93">
        <v>87.340999999999994</v>
      </c>
      <c r="J36" s="93">
        <v>14.282999999999999</v>
      </c>
      <c r="K36" s="26">
        <f t="shared" ref="K36:K67" si="9">SUM((I36+J36))</f>
        <v>101.624</v>
      </c>
      <c r="L36" s="116">
        <f t="shared" si="7"/>
        <v>26</v>
      </c>
      <c r="M36" s="1">
        <f t="shared" ref="M36:M67" si="10">SUM((K36/L36))</f>
        <v>3.9086153846153846</v>
      </c>
      <c r="N36" s="78">
        <v>23.2</v>
      </c>
      <c r="O36" s="52"/>
      <c r="P36" s="52"/>
      <c r="Q36" s="52"/>
      <c r="R36" s="78"/>
      <c r="S36" s="116">
        <f t="shared" si="8"/>
        <v>87.341380000000001</v>
      </c>
      <c r="T36" s="116">
        <v>14.282999999999999</v>
      </c>
      <c r="U36" s="38">
        <v>87341380</v>
      </c>
      <c r="V36" s="56"/>
      <c r="W36" s="56">
        <v>101.5</v>
      </c>
      <c r="X36" s="56">
        <v>26000000</v>
      </c>
      <c r="Y36" s="56">
        <f t="shared" si="4"/>
        <v>26</v>
      </c>
    </row>
    <row r="37" spans="1:25" ht="23" x14ac:dyDescent="0.25">
      <c r="A37" s="100" t="s">
        <v>1395</v>
      </c>
      <c r="B37" s="31" t="s">
        <v>971</v>
      </c>
      <c r="C37" s="78">
        <v>58</v>
      </c>
      <c r="D37" s="78">
        <v>66</v>
      </c>
      <c r="E37" s="31" t="s">
        <v>606</v>
      </c>
      <c r="F37" s="78" t="s">
        <v>647</v>
      </c>
      <c r="G37" s="78">
        <v>2711</v>
      </c>
      <c r="H37" s="78">
        <v>7756</v>
      </c>
      <c r="I37" s="93">
        <v>83.076999999999998</v>
      </c>
      <c r="J37" s="93">
        <v>117.19799999999999</v>
      </c>
      <c r="K37" s="26">
        <f t="shared" si="9"/>
        <v>200.27499999999998</v>
      </c>
      <c r="L37" s="116">
        <f t="shared" si="7"/>
        <v>75</v>
      </c>
      <c r="M37" s="1">
        <f t="shared" si="10"/>
        <v>2.6703333333333332</v>
      </c>
      <c r="N37" s="78">
        <v>21.03</v>
      </c>
      <c r="O37" s="52"/>
      <c r="P37" s="52"/>
      <c r="Q37" s="52" t="s">
        <v>1396</v>
      </c>
      <c r="R37" s="78"/>
      <c r="S37" s="116">
        <f t="shared" si="8"/>
        <v>83.077832999999998</v>
      </c>
      <c r="T37" s="116">
        <v>117.19799999999999</v>
      </c>
      <c r="U37" s="38" t="s">
        <v>1397</v>
      </c>
      <c r="V37" s="56"/>
      <c r="W37" s="56">
        <v>184</v>
      </c>
      <c r="X37" s="56">
        <v>75000000</v>
      </c>
      <c r="Y37" s="56">
        <f t="shared" si="4"/>
        <v>75</v>
      </c>
    </row>
    <row r="38" spans="1:25" ht="12.5" x14ac:dyDescent="0.25">
      <c r="A38" s="100" t="s">
        <v>1398</v>
      </c>
      <c r="B38" s="31" t="s">
        <v>78</v>
      </c>
      <c r="C38" s="78">
        <v>35</v>
      </c>
      <c r="D38" s="78">
        <v>73</v>
      </c>
      <c r="E38" s="31" t="s">
        <v>1399</v>
      </c>
      <c r="F38" s="78" t="s">
        <v>956</v>
      </c>
      <c r="G38" s="78">
        <v>2648</v>
      </c>
      <c r="H38" s="78">
        <v>9103</v>
      </c>
      <c r="I38" s="93">
        <v>81.159000000000006</v>
      </c>
      <c r="J38" s="93">
        <v>76.766999999999996</v>
      </c>
      <c r="K38" s="26">
        <f t="shared" si="9"/>
        <v>157.92599999999999</v>
      </c>
      <c r="L38" s="116">
        <f t="shared" si="7"/>
        <v>35</v>
      </c>
      <c r="M38" s="1">
        <f t="shared" si="10"/>
        <v>4.5121714285714285</v>
      </c>
      <c r="N38" s="78">
        <v>24.1</v>
      </c>
      <c r="O38" s="52"/>
      <c r="P38" s="52"/>
      <c r="Q38" s="52" t="s">
        <v>1400</v>
      </c>
      <c r="R38" s="78"/>
      <c r="S38" s="116">
        <f t="shared" si="8"/>
        <v>81.159364999999994</v>
      </c>
      <c r="T38" s="116">
        <v>76.69</v>
      </c>
      <c r="U38" s="38">
        <v>81159365</v>
      </c>
      <c r="V38" s="56">
        <v>76693167</v>
      </c>
      <c r="W38" s="56">
        <v>157.9</v>
      </c>
      <c r="X38" s="56">
        <v>35000000</v>
      </c>
      <c r="Y38" s="56">
        <f t="shared" si="4"/>
        <v>35</v>
      </c>
    </row>
    <row r="39" spans="1:25" ht="23" x14ac:dyDescent="0.25">
      <c r="A39" s="100" t="s">
        <v>1401</v>
      </c>
      <c r="B39" s="31" t="s">
        <v>96</v>
      </c>
      <c r="C39" s="78">
        <v>28</v>
      </c>
      <c r="D39" s="78">
        <v>72</v>
      </c>
      <c r="E39" s="31" t="s">
        <v>583</v>
      </c>
      <c r="F39" s="78" t="s">
        <v>577</v>
      </c>
      <c r="G39" s="78">
        <v>3215</v>
      </c>
      <c r="H39" s="78">
        <v>6274</v>
      </c>
      <c r="I39" s="93">
        <v>80.277000000000001</v>
      </c>
      <c r="J39" s="93">
        <v>139.09800000000001</v>
      </c>
      <c r="K39" s="26">
        <f t="shared" si="9"/>
        <v>219.375</v>
      </c>
      <c r="L39" s="116">
        <v>35</v>
      </c>
      <c r="M39" s="1">
        <f t="shared" si="10"/>
        <v>6.2678571428571432</v>
      </c>
      <c r="N39" s="78">
        <v>20.170000000000002</v>
      </c>
      <c r="O39" s="52"/>
      <c r="P39" s="52"/>
      <c r="Q39" s="52" t="s">
        <v>1402</v>
      </c>
      <c r="R39" s="78"/>
      <c r="S39" s="116">
        <f t="shared" si="8"/>
        <v>80.277646000000004</v>
      </c>
      <c r="T39" s="116">
        <v>139.09</v>
      </c>
      <c r="U39" s="38">
        <v>80277646</v>
      </c>
      <c r="V39" s="56"/>
      <c r="W39" s="56">
        <v>219.3</v>
      </c>
      <c r="X39" s="56">
        <v>150000000</v>
      </c>
      <c r="Y39" s="56">
        <f t="shared" si="4"/>
        <v>150</v>
      </c>
    </row>
    <row r="40" spans="1:25" ht="12.5" x14ac:dyDescent="0.25">
      <c r="A40" s="100" t="s">
        <v>1403</v>
      </c>
      <c r="B40" s="31" t="s">
        <v>96</v>
      </c>
      <c r="C40" s="78">
        <v>16</v>
      </c>
      <c r="D40" s="78">
        <v>50</v>
      </c>
      <c r="E40" s="31" t="s">
        <v>666</v>
      </c>
      <c r="F40" s="78" t="s">
        <v>591</v>
      </c>
      <c r="G40" s="78">
        <v>3428</v>
      </c>
      <c r="H40" s="78">
        <v>7980</v>
      </c>
      <c r="I40" s="93">
        <v>80.171999999999997</v>
      </c>
      <c r="J40" s="93">
        <v>142.059</v>
      </c>
      <c r="K40" s="26">
        <f t="shared" si="9"/>
        <v>222.23099999999999</v>
      </c>
      <c r="L40" s="116">
        <f t="shared" ref="L40:L68" si="11">Y40</f>
        <v>82.5</v>
      </c>
      <c r="M40" s="1">
        <f t="shared" si="10"/>
        <v>2.6937090909090911</v>
      </c>
      <c r="N40" s="78">
        <v>27.4</v>
      </c>
      <c r="O40" s="52"/>
      <c r="P40" s="52"/>
      <c r="Q40" s="52"/>
      <c r="R40" s="78"/>
      <c r="S40" s="116">
        <f t="shared" si="8"/>
        <v>80.172128000000001</v>
      </c>
      <c r="T40" s="116">
        <v>142.059</v>
      </c>
      <c r="U40" s="38">
        <v>80172128</v>
      </c>
      <c r="V40" s="56"/>
      <c r="W40" s="56">
        <v>222.2</v>
      </c>
      <c r="X40" s="56">
        <v>82500000</v>
      </c>
      <c r="Y40" s="56">
        <f t="shared" si="4"/>
        <v>82.5</v>
      </c>
    </row>
    <row r="41" spans="1:25" ht="23" x14ac:dyDescent="0.25">
      <c r="A41" s="100" t="s">
        <v>1404</v>
      </c>
      <c r="B41" s="31" t="s">
        <v>121</v>
      </c>
      <c r="C41" s="78">
        <v>77</v>
      </c>
      <c r="D41" s="78">
        <v>67</v>
      </c>
      <c r="E41" s="31" t="s">
        <v>602</v>
      </c>
      <c r="F41" s="78" t="s">
        <v>591</v>
      </c>
      <c r="G41" s="78">
        <v>3411</v>
      </c>
      <c r="H41" s="78">
        <v>11744</v>
      </c>
      <c r="I41" s="93">
        <v>80.048000000000002</v>
      </c>
      <c r="J41" s="93">
        <v>90.715000000000003</v>
      </c>
      <c r="K41" s="26">
        <f t="shared" si="9"/>
        <v>170.76300000000001</v>
      </c>
      <c r="L41" s="116">
        <f t="shared" si="11"/>
        <v>25</v>
      </c>
      <c r="M41" s="1">
        <f t="shared" si="10"/>
        <v>6.8305199999999999</v>
      </c>
      <c r="N41" s="78">
        <v>40.1</v>
      </c>
      <c r="O41" s="52"/>
      <c r="P41" s="52"/>
      <c r="Q41" s="52"/>
      <c r="R41" s="78"/>
      <c r="S41" s="116">
        <f t="shared" si="8"/>
        <v>80.048433000000003</v>
      </c>
      <c r="T41" s="116">
        <v>90.72</v>
      </c>
      <c r="U41" s="38">
        <v>80048433</v>
      </c>
      <c r="V41" s="56"/>
      <c r="W41" s="56">
        <v>170.8</v>
      </c>
      <c r="X41" s="56">
        <v>25000000</v>
      </c>
      <c r="Y41" s="56">
        <f t="shared" si="4"/>
        <v>25</v>
      </c>
    </row>
    <row r="42" spans="1:25" ht="23" x14ac:dyDescent="0.25">
      <c r="A42" s="100" t="s">
        <v>1405</v>
      </c>
      <c r="B42" s="78" t="s">
        <v>674</v>
      </c>
      <c r="C42" s="78">
        <v>73</v>
      </c>
      <c r="D42" s="78">
        <v>81</v>
      </c>
      <c r="E42" s="78" t="s">
        <v>1351</v>
      </c>
      <c r="F42" s="78" t="s">
        <v>599</v>
      </c>
      <c r="G42" s="78">
        <v>2988</v>
      </c>
      <c r="H42" s="78">
        <v>8987</v>
      </c>
      <c r="I42" s="93">
        <v>127.509</v>
      </c>
      <c r="J42" s="93">
        <v>206.422</v>
      </c>
      <c r="K42" s="26">
        <f t="shared" si="9"/>
        <v>333.93099999999998</v>
      </c>
      <c r="L42" s="26">
        <f t="shared" si="11"/>
        <v>160</v>
      </c>
      <c r="M42" s="1">
        <f t="shared" si="10"/>
        <v>2.0870687499999998</v>
      </c>
      <c r="N42" s="78">
        <v>26.85</v>
      </c>
      <c r="O42" s="78"/>
      <c r="P42" s="78"/>
      <c r="Q42" s="78"/>
      <c r="R42" s="78"/>
      <c r="S42" s="26">
        <f t="shared" si="8"/>
        <v>79.010999999999996</v>
      </c>
      <c r="T42" s="26">
        <v>206.42</v>
      </c>
      <c r="U42" s="78">
        <v>79011000</v>
      </c>
      <c r="V42" s="78"/>
      <c r="W42" s="78">
        <v>322</v>
      </c>
      <c r="X42" s="78">
        <v>160000000</v>
      </c>
      <c r="Y42" s="78">
        <f t="shared" si="4"/>
        <v>160</v>
      </c>
    </row>
    <row r="43" spans="1:25" ht="12.5" x14ac:dyDescent="0.25">
      <c r="A43" s="100" t="s">
        <v>1406</v>
      </c>
      <c r="B43" s="31" t="s">
        <v>96</v>
      </c>
      <c r="C43" s="78">
        <v>40</v>
      </c>
      <c r="D43" s="78">
        <v>71</v>
      </c>
      <c r="E43" s="31" t="s">
        <v>583</v>
      </c>
      <c r="F43" s="78" t="s">
        <v>577</v>
      </c>
      <c r="G43" s="78">
        <v>3057</v>
      </c>
      <c r="H43" s="78">
        <v>7526</v>
      </c>
      <c r="I43" s="93">
        <v>76.808000000000007</v>
      </c>
      <c r="J43" s="93">
        <v>83.45</v>
      </c>
      <c r="K43" s="26">
        <f t="shared" si="9"/>
        <v>160.25800000000001</v>
      </c>
      <c r="L43" s="116">
        <f t="shared" si="11"/>
        <v>30</v>
      </c>
      <c r="M43" s="1">
        <f t="shared" si="10"/>
        <v>5.3419333333333334</v>
      </c>
      <c r="N43" s="78">
        <v>23.01</v>
      </c>
      <c r="O43" s="52"/>
      <c r="P43" s="52"/>
      <c r="Q43" s="52"/>
      <c r="R43" s="78"/>
      <c r="S43" s="116">
        <f t="shared" si="8"/>
        <v>76.808654000000004</v>
      </c>
      <c r="T43" s="116">
        <v>83.5</v>
      </c>
      <c r="U43" s="38">
        <v>76808654</v>
      </c>
      <c r="V43" s="56"/>
      <c r="W43" s="56">
        <v>160.30000000000001</v>
      </c>
      <c r="X43" s="56">
        <v>30000000</v>
      </c>
      <c r="Y43" s="56">
        <f t="shared" si="4"/>
        <v>30</v>
      </c>
    </row>
    <row r="44" spans="1:25" ht="12.5" x14ac:dyDescent="0.25">
      <c r="A44" s="100" t="s">
        <v>1407</v>
      </c>
      <c r="B44" s="31" t="s">
        <v>65</v>
      </c>
      <c r="C44" s="78">
        <v>87</v>
      </c>
      <c r="D44" s="78">
        <v>70</v>
      </c>
      <c r="E44" s="31" t="s">
        <v>1408</v>
      </c>
      <c r="F44" s="78" t="s">
        <v>591</v>
      </c>
      <c r="G44" s="78">
        <v>3204</v>
      </c>
      <c r="H44" s="78">
        <v>10780</v>
      </c>
      <c r="I44" s="93">
        <v>75.986000000000004</v>
      </c>
      <c r="J44" s="93">
        <v>84.400999999999996</v>
      </c>
      <c r="K44" s="26">
        <f t="shared" si="9"/>
        <v>160.387</v>
      </c>
      <c r="L44" s="116">
        <f t="shared" si="11"/>
        <v>82.5</v>
      </c>
      <c r="M44" s="1">
        <f t="shared" si="10"/>
        <v>1.9440848484848485</v>
      </c>
      <c r="N44" s="78">
        <v>34.5</v>
      </c>
      <c r="O44" s="52"/>
      <c r="P44" s="52"/>
      <c r="Q44" s="52"/>
      <c r="R44" s="78"/>
      <c r="S44" s="116">
        <f t="shared" si="8"/>
        <v>75.791785000000004</v>
      </c>
      <c r="T44" s="116">
        <v>84.4</v>
      </c>
      <c r="U44" s="38">
        <v>75791785</v>
      </c>
      <c r="V44" s="56"/>
      <c r="W44" s="56">
        <v>158.9</v>
      </c>
      <c r="X44" s="56">
        <v>82500000</v>
      </c>
      <c r="Y44" s="56">
        <f t="shared" si="4"/>
        <v>82.5</v>
      </c>
    </row>
    <row r="45" spans="1:25" ht="12.5" x14ac:dyDescent="0.25">
      <c r="A45" s="100" t="s">
        <v>1409</v>
      </c>
      <c r="B45" s="31" t="s">
        <v>96</v>
      </c>
      <c r="C45" s="78">
        <v>19</v>
      </c>
      <c r="D45" s="78">
        <v>34</v>
      </c>
      <c r="E45" s="31" t="s">
        <v>606</v>
      </c>
      <c r="F45" s="78" t="s">
        <v>647</v>
      </c>
      <c r="G45" s="78">
        <v>3560</v>
      </c>
      <c r="H45" s="78">
        <v>8562</v>
      </c>
      <c r="I45" s="93">
        <v>79.366</v>
      </c>
      <c r="J45" s="93">
        <v>153.726</v>
      </c>
      <c r="K45" s="26">
        <f t="shared" si="9"/>
        <v>233.09199999999998</v>
      </c>
      <c r="L45" s="116">
        <f t="shared" si="11"/>
        <v>100</v>
      </c>
      <c r="M45" s="1">
        <f t="shared" si="10"/>
        <v>2.3309199999999999</v>
      </c>
      <c r="N45" s="78">
        <v>30.5</v>
      </c>
      <c r="O45" s="52"/>
      <c r="P45" s="52"/>
      <c r="Q45" s="52"/>
      <c r="R45" s="78"/>
      <c r="S45" s="116">
        <f t="shared" si="8"/>
        <v>74.299000000000007</v>
      </c>
      <c r="T45" s="116">
        <v>153.726</v>
      </c>
      <c r="U45" s="38">
        <v>74299000</v>
      </c>
      <c r="V45" s="56"/>
      <c r="W45" s="56">
        <v>230</v>
      </c>
      <c r="X45" s="56">
        <v>100000000</v>
      </c>
      <c r="Y45" s="56">
        <f t="shared" si="4"/>
        <v>100</v>
      </c>
    </row>
    <row r="46" spans="1:25" ht="12.5" x14ac:dyDescent="0.25">
      <c r="A46" s="100" t="s">
        <v>1410</v>
      </c>
      <c r="B46" s="31" t="s">
        <v>78</v>
      </c>
      <c r="C46" s="78">
        <v>35</v>
      </c>
      <c r="D46" s="78">
        <v>61</v>
      </c>
      <c r="E46" s="31" t="s">
        <v>646</v>
      </c>
      <c r="F46" s="78"/>
      <c r="G46" s="78">
        <v>3149</v>
      </c>
      <c r="H46" s="78">
        <v>7264</v>
      </c>
      <c r="I46" s="93">
        <v>72.266000000000005</v>
      </c>
      <c r="J46" s="93">
        <v>78.894999999999996</v>
      </c>
      <c r="K46" s="26">
        <f t="shared" si="9"/>
        <v>151.161</v>
      </c>
      <c r="L46" s="116">
        <f t="shared" si="11"/>
        <v>40</v>
      </c>
      <c r="M46" s="1">
        <f t="shared" si="10"/>
        <v>3.7790249999999999</v>
      </c>
      <c r="N46" s="78">
        <v>22.87</v>
      </c>
      <c r="O46" s="52"/>
      <c r="P46" s="52"/>
      <c r="Q46" s="52" t="s">
        <v>1411</v>
      </c>
      <c r="R46" s="78"/>
      <c r="S46" s="116">
        <f t="shared" si="8"/>
        <v>72.266306</v>
      </c>
      <c r="T46" s="116">
        <v>78.89</v>
      </c>
      <c r="U46" s="38">
        <v>72266306</v>
      </c>
      <c r="V46" s="56"/>
      <c r="W46" s="56">
        <v>151.19999999999999</v>
      </c>
      <c r="X46" s="56">
        <v>40000000</v>
      </c>
      <c r="Y46" s="56">
        <f t="shared" si="4"/>
        <v>40</v>
      </c>
    </row>
    <row r="47" spans="1:25" ht="23" x14ac:dyDescent="0.25">
      <c r="A47" s="100" t="s">
        <v>1412</v>
      </c>
      <c r="B47" s="31" t="s">
        <v>121</v>
      </c>
      <c r="C47" s="78">
        <v>79</v>
      </c>
      <c r="D47" s="78">
        <v>67</v>
      </c>
      <c r="E47" s="31" t="s">
        <v>1365</v>
      </c>
      <c r="F47" s="78" t="s">
        <v>599</v>
      </c>
      <c r="G47" s="78">
        <v>3847</v>
      </c>
      <c r="H47" s="78">
        <v>4940</v>
      </c>
      <c r="I47" s="93">
        <v>71.194999999999993</v>
      </c>
      <c r="J47" s="93">
        <v>91.644000000000005</v>
      </c>
      <c r="K47" s="26">
        <f t="shared" si="9"/>
        <v>162.839</v>
      </c>
      <c r="L47" s="116">
        <f t="shared" si="11"/>
        <v>92.5</v>
      </c>
      <c r="M47" s="1">
        <f t="shared" si="10"/>
        <v>1.7604216216216215</v>
      </c>
      <c r="N47" s="78">
        <v>19</v>
      </c>
      <c r="O47" s="52"/>
      <c r="P47" s="52"/>
      <c r="Q47" s="52"/>
      <c r="R47" s="78"/>
      <c r="S47" s="116">
        <f t="shared" si="8"/>
        <v>71.195053000000001</v>
      </c>
      <c r="T47" s="116">
        <v>91.644000000000005</v>
      </c>
      <c r="U47" s="38">
        <v>71195053</v>
      </c>
      <c r="V47" s="56"/>
      <c r="W47" s="56">
        <v>162.80000000000001</v>
      </c>
      <c r="X47" s="56">
        <v>92500000</v>
      </c>
      <c r="Y47" s="56">
        <f t="shared" si="4"/>
        <v>92.5</v>
      </c>
    </row>
    <row r="48" spans="1:25" ht="12.5" x14ac:dyDescent="0.25">
      <c r="A48" s="100" t="s">
        <v>1413</v>
      </c>
      <c r="B48" s="31" t="s">
        <v>674</v>
      </c>
      <c r="C48" s="78">
        <v>11</v>
      </c>
      <c r="D48" s="78">
        <v>53</v>
      </c>
      <c r="E48" s="31" t="s">
        <v>643</v>
      </c>
      <c r="F48" s="78" t="s">
        <v>708</v>
      </c>
      <c r="G48" s="78">
        <v>3125</v>
      </c>
      <c r="H48" s="78">
        <v>6909</v>
      </c>
      <c r="I48" s="93">
        <v>70.230999999999995</v>
      </c>
      <c r="J48" s="93">
        <v>41</v>
      </c>
      <c r="K48" s="26">
        <f t="shared" si="9"/>
        <v>111.23099999999999</v>
      </c>
      <c r="L48" s="116">
        <f t="shared" si="11"/>
        <v>72.5</v>
      </c>
      <c r="M48" s="1">
        <f t="shared" si="10"/>
        <v>1.5342206896551724</v>
      </c>
      <c r="N48" s="78">
        <v>21.6</v>
      </c>
      <c r="O48" s="52"/>
      <c r="P48" s="52"/>
      <c r="Q48" s="52"/>
      <c r="R48" s="78"/>
      <c r="S48" s="116">
        <f t="shared" si="8"/>
        <v>70.231041000000005</v>
      </c>
      <c r="T48" s="53">
        <v>39.130000000000003</v>
      </c>
      <c r="U48" s="38">
        <v>70231041</v>
      </c>
      <c r="V48" s="56"/>
      <c r="W48" s="56">
        <v>110.6</v>
      </c>
      <c r="X48" s="56">
        <v>72500000</v>
      </c>
      <c r="Y48" s="56">
        <f t="shared" si="4"/>
        <v>72.5</v>
      </c>
    </row>
    <row r="49" spans="1:25" ht="12.5" x14ac:dyDescent="0.25">
      <c r="A49" s="100" t="s">
        <v>1414</v>
      </c>
      <c r="B49" s="31" t="s">
        <v>65</v>
      </c>
      <c r="C49" s="78">
        <v>77</v>
      </c>
      <c r="D49" s="78">
        <v>75</v>
      </c>
      <c r="E49" s="31" t="s">
        <v>580</v>
      </c>
      <c r="F49" s="78" t="s">
        <v>577</v>
      </c>
      <c r="G49" s="78">
        <v>2792</v>
      </c>
      <c r="H49" s="78">
        <v>6865</v>
      </c>
      <c r="I49" s="93">
        <v>67.293999999999997</v>
      </c>
      <c r="J49" s="93">
        <v>25.085999999999999</v>
      </c>
      <c r="K49" s="26">
        <f t="shared" si="9"/>
        <v>92.38</v>
      </c>
      <c r="L49" s="116">
        <f t="shared" si="11"/>
        <v>28</v>
      </c>
      <c r="M49" s="1">
        <f t="shared" si="10"/>
        <v>3.2992857142857139</v>
      </c>
      <c r="N49" s="78">
        <v>19.170000000000002</v>
      </c>
      <c r="O49" s="52"/>
      <c r="P49" s="52"/>
      <c r="Q49" s="52"/>
      <c r="R49" s="78"/>
      <c r="S49" s="116">
        <f t="shared" si="8"/>
        <v>66.688000000000002</v>
      </c>
      <c r="T49" s="116">
        <v>25.085999999999999</v>
      </c>
      <c r="U49" s="38">
        <v>66688000</v>
      </c>
      <c r="V49" s="56"/>
      <c r="W49" s="56">
        <v>66.7</v>
      </c>
      <c r="X49" s="56">
        <v>28000000</v>
      </c>
      <c r="Y49" s="56">
        <f t="shared" si="4"/>
        <v>28</v>
      </c>
    </row>
    <row r="50" spans="1:25" ht="12.5" x14ac:dyDescent="0.25">
      <c r="A50" s="100" t="s">
        <v>1415</v>
      </c>
      <c r="B50" s="31" t="s">
        <v>96</v>
      </c>
      <c r="C50" s="78">
        <v>19</v>
      </c>
      <c r="D50" s="78">
        <v>29</v>
      </c>
      <c r="E50" s="31" t="s">
        <v>1416</v>
      </c>
      <c r="F50" s="78" t="s">
        <v>647</v>
      </c>
      <c r="G50" s="78">
        <v>2986</v>
      </c>
      <c r="H50" s="78">
        <v>10220</v>
      </c>
      <c r="I50" s="93">
        <v>64.506</v>
      </c>
      <c r="J50" s="93">
        <v>98.896000000000001</v>
      </c>
      <c r="K50" s="26">
        <f t="shared" si="9"/>
        <v>163.40199999999999</v>
      </c>
      <c r="L50" s="116">
        <f t="shared" si="11"/>
        <v>48</v>
      </c>
      <c r="M50" s="1">
        <f t="shared" si="10"/>
        <v>3.4042083333333331</v>
      </c>
      <c r="N50" s="78">
        <v>30.52</v>
      </c>
      <c r="O50" s="52"/>
      <c r="P50" s="52"/>
      <c r="Q50" s="52" t="s">
        <v>1417</v>
      </c>
      <c r="R50" s="78"/>
      <c r="S50" s="116">
        <f t="shared" si="8"/>
        <v>64.506873999999996</v>
      </c>
      <c r="T50" s="116">
        <v>98.89</v>
      </c>
      <c r="U50" s="38">
        <v>64506874</v>
      </c>
      <c r="V50" s="56"/>
      <c r="W50" s="56">
        <v>163.4</v>
      </c>
      <c r="X50" s="56">
        <v>60000000</v>
      </c>
      <c r="Y50" s="56">
        <v>48</v>
      </c>
    </row>
    <row r="51" spans="1:25" ht="12.5" x14ac:dyDescent="0.25">
      <c r="A51" s="100" t="s">
        <v>1418</v>
      </c>
      <c r="B51" s="31" t="s">
        <v>576</v>
      </c>
      <c r="C51" s="78">
        <v>85</v>
      </c>
      <c r="D51" s="78">
        <v>75</v>
      </c>
      <c r="E51" s="31" t="s">
        <v>1419</v>
      </c>
      <c r="F51" s="78" t="s">
        <v>577</v>
      </c>
      <c r="G51" s="78">
        <v>2798</v>
      </c>
      <c r="H51" s="78">
        <v>6791</v>
      </c>
      <c r="I51" s="93">
        <v>63.171999999999997</v>
      </c>
      <c r="J51" s="93">
        <v>42</v>
      </c>
      <c r="K51" s="26">
        <f t="shared" si="9"/>
        <v>105.172</v>
      </c>
      <c r="L51" s="116">
        <f t="shared" si="11"/>
        <v>30</v>
      </c>
      <c r="M51" s="1">
        <f t="shared" si="10"/>
        <v>3.5057333333333331</v>
      </c>
      <c r="N51" s="78">
        <v>17.73</v>
      </c>
      <c r="O51" s="52"/>
      <c r="P51" s="52"/>
      <c r="Q51" s="52"/>
      <c r="R51" s="78"/>
      <c r="S51" s="116">
        <f t="shared" si="8"/>
        <v>62.932375</v>
      </c>
      <c r="T51" s="116">
        <v>42</v>
      </c>
      <c r="U51" s="38">
        <v>62932375</v>
      </c>
      <c r="V51" s="56"/>
      <c r="W51" s="56">
        <v>104.8</v>
      </c>
      <c r="X51" s="56">
        <v>30000000</v>
      </c>
      <c r="Y51" s="56">
        <f t="shared" ref="Y51:Y82" si="12">SUM((X51/1000000))</f>
        <v>30</v>
      </c>
    </row>
    <row r="52" spans="1:25" ht="23" x14ac:dyDescent="0.25">
      <c r="A52" s="100" t="s">
        <v>1420</v>
      </c>
      <c r="B52" s="31" t="s">
        <v>594</v>
      </c>
      <c r="C52" s="78">
        <v>78</v>
      </c>
      <c r="D52" s="78">
        <v>64</v>
      </c>
      <c r="E52" s="31" t="s">
        <v>577</v>
      </c>
      <c r="F52" s="78" t="s">
        <v>577</v>
      </c>
      <c r="G52" s="78">
        <v>2651</v>
      </c>
      <c r="H52" s="78">
        <v>7215</v>
      </c>
      <c r="I52" s="93">
        <v>60.354999999999997</v>
      </c>
      <c r="J52" s="93">
        <v>103.364</v>
      </c>
      <c r="K52" s="26">
        <f t="shared" si="9"/>
        <v>163.71899999999999</v>
      </c>
      <c r="L52" s="116">
        <f t="shared" si="11"/>
        <v>37</v>
      </c>
      <c r="M52" s="1">
        <f t="shared" si="10"/>
        <v>4.4248378378378375</v>
      </c>
      <c r="N52" s="78">
        <v>19.13</v>
      </c>
      <c r="O52" s="52"/>
      <c r="P52" s="52"/>
      <c r="Q52" s="52"/>
      <c r="R52" s="78"/>
      <c r="S52" s="116">
        <f t="shared" si="8"/>
        <v>60.355347000000002</v>
      </c>
      <c r="T52" s="116">
        <v>103.36</v>
      </c>
      <c r="U52" s="38">
        <v>60355347</v>
      </c>
      <c r="V52" s="56"/>
      <c r="W52" s="56">
        <v>154.80000000000001</v>
      </c>
      <c r="X52" s="56">
        <v>37000000</v>
      </c>
      <c r="Y52" s="56">
        <f t="shared" si="12"/>
        <v>37</v>
      </c>
    </row>
    <row r="53" spans="1:25" ht="12.5" x14ac:dyDescent="0.25">
      <c r="A53" s="100" t="s">
        <v>1421</v>
      </c>
      <c r="B53" s="31" t="s">
        <v>576</v>
      </c>
      <c r="C53" s="78">
        <v>63</v>
      </c>
      <c r="D53" s="78">
        <v>59</v>
      </c>
      <c r="E53" s="31" t="s">
        <v>580</v>
      </c>
      <c r="F53" s="78" t="s">
        <v>577</v>
      </c>
      <c r="G53" s="78">
        <v>2543</v>
      </c>
      <c r="H53" s="78">
        <v>6845</v>
      </c>
      <c r="I53" s="93">
        <v>60.494</v>
      </c>
      <c r="J53" s="93">
        <v>3.669</v>
      </c>
      <c r="K53" s="26">
        <f t="shared" si="9"/>
        <v>64.162999999999997</v>
      </c>
      <c r="L53" s="116">
        <f t="shared" si="11"/>
        <v>70</v>
      </c>
      <c r="M53" s="1">
        <f t="shared" si="10"/>
        <v>0.91661428571428571</v>
      </c>
      <c r="N53" s="78">
        <v>17.41</v>
      </c>
      <c r="O53" s="52"/>
      <c r="P53" s="52"/>
      <c r="Q53" s="52"/>
      <c r="R53" s="78"/>
      <c r="S53" s="116">
        <f t="shared" si="8"/>
        <v>60.32179</v>
      </c>
      <c r="T53" s="116">
        <v>3.7</v>
      </c>
      <c r="U53" s="38">
        <v>60321790</v>
      </c>
      <c r="V53" s="56"/>
      <c r="W53" s="56">
        <v>63.9</v>
      </c>
      <c r="X53" s="56">
        <v>70000000</v>
      </c>
      <c r="Y53" s="56">
        <f t="shared" si="12"/>
        <v>70</v>
      </c>
    </row>
    <row r="54" spans="1:25" ht="12.5" x14ac:dyDescent="0.25">
      <c r="A54" s="100" t="s">
        <v>1422</v>
      </c>
      <c r="B54" s="78" t="s">
        <v>78</v>
      </c>
      <c r="C54" s="78">
        <v>27</v>
      </c>
      <c r="D54" s="78">
        <v>77</v>
      </c>
      <c r="E54" s="78" t="s">
        <v>606</v>
      </c>
      <c r="F54" s="78" t="s">
        <v>584</v>
      </c>
      <c r="G54" s="78">
        <v>2758</v>
      </c>
      <c r="H54" s="78">
        <v>5385</v>
      </c>
      <c r="I54" s="93">
        <v>69.950999999999993</v>
      </c>
      <c r="J54" s="93">
        <v>98.215999999999994</v>
      </c>
      <c r="K54" s="26">
        <f t="shared" si="9"/>
        <v>168.16699999999997</v>
      </c>
      <c r="L54" s="26">
        <f t="shared" si="11"/>
        <v>55</v>
      </c>
      <c r="M54" s="1">
        <f t="shared" si="10"/>
        <v>3.0575818181818177</v>
      </c>
      <c r="N54" s="78">
        <v>14.9</v>
      </c>
      <c r="O54" s="78"/>
      <c r="P54" s="78"/>
      <c r="Q54" s="78" t="s">
        <v>1423</v>
      </c>
      <c r="R54" s="78"/>
      <c r="S54" s="26">
        <f t="shared" si="8"/>
        <v>60.037999999999997</v>
      </c>
      <c r="T54" s="26">
        <v>98.21</v>
      </c>
      <c r="U54" s="78">
        <v>60038000</v>
      </c>
      <c r="V54" s="78"/>
      <c r="W54" s="78">
        <v>61.4</v>
      </c>
      <c r="X54" s="78">
        <v>55000000</v>
      </c>
      <c r="Y54" s="78">
        <f t="shared" si="12"/>
        <v>55</v>
      </c>
    </row>
    <row r="55" spans="1:25" ht="12.5" x14ac:dyDescent="0.25">
      <c r="A55" s="100" t="s">
        <v>1424</v>
      </c>
      <c r="B55" s="31" t="s">
        <v>630</v>
      </c>
      <c r="C55" s="78">
        <v>26</v>
      </c>
      <c r="D55" s="78">
        <v>81</v>
      </c>
      <c r="E55" s="31" t="s">
        <v>1425</v>
      </c>
      <c r="F55" s="78" t="s">
        <v>584</v>
      </c>
      <c r="G55" s="78">
        <v>2470</v>
      </c>
      <c r="H55" s="78">
        <v>7655</v>
      </c>
      <c r="I55" s="93">
        <v>58.017000000000003</v>
      </c>
      <c r="J55" s="93">
        <v>92.798000000000002</v>
      </c>
      <c r="K55" s="26">
        <f t="shared" si="9"/>
        <v>150.815</v>
      </c>
      <c r="L55" s="116">
        <f t="shared" si="11"/>
        <v>17.5</v>
      </c>
      <c r="M55" s="1">
        <f t="shared" si="10"/>
        <v>8.6180000000000003</v>
      </c>
      <c r="N55" s="78">
        <v>18.91</v>
      </c>
      <c r="O55" s="52"/>
      <c r="P55" s="52"/>
      <c r="Q55" s="52"/>
      <c r="R55" s="78"/>
      <c r="S55" s="116">
        <f t="shared" si="8"/>
        <v>58.017783000000001</v>
      </c>
      <c r="T55" s="116">
        <v>92.798000000000002</v>
      </c>
      <c r="U55" s="38">
        <v>58017783</v>
      </c>
      <c r="V55" s="56"/>
      <c r="W55" s="56">
        <v>148.19999999999999</v>
      </c>
      <c r="X55" s="56">
        <v>17500000</v>
      </c>
      <c r="Y55" s="56">
        <f t="shared" si="12"/>
        <v>17.5</v>
      </c>
    </row>
    <row r="56" spans="1:25" ht="23" x14ac:dyDescent="0.25">
      <c r="A56" s="100" t="s">
        <v>1426</v>
      </c>
      <c r="B56" s="31" t="s">
        <v>576</v>
      </c>
      <c r="C56" s="78">
        <v>13</v>
      </c>
      <c r="D56" s="78">
        <v>63</v>
      </c>
      <c r="E56" s="31" t="s">
        <v>602</v>
      </c>
      <c r="F56" s="78" t="s">
        <v>956</v>
      </c>
      <c r="G56" s="78">
        <v>3030</v>
      </c>
      <c r="H56" s="78">
        <v>9822</v>
      </c>
      <c r="I56" s="93">
        <v>56.746000000000002</v>
      </c>
      <c r="J56" s="93">
        <v>57.116999999999997</v>
      </c>
      <c r="K56" s="26">
        <f t="shared" si="9"/>
        <v>113.863</v>
      </c>
      <c r="L56" s="116">
        <f t="shared" si="11"/>
        <v>10.8</v>
      </c>
      <c r="M56" s="1">
        <f t="shared" si="10"/>
        <v>10.54287037037037</v>
      </c>
      <c r="N56" s="78">
        <v>30.1</v>
      </c>
      <c r="O56" s="52"/>
      <c r="P56" s="52"/>
      <c r="Q56" s="52"/>
      <c r="R56" s="78"/>
      <c r="S56" s="116">
        <f t="shared" si="8"/>
        <v>56.746769</v>
      </c>
      <c r="T56" s="116">
        <v>57.116999999999997</v>
      </c>
      <c r="U56" s="38">
        <v>56746769</v>
      </c>
      <c r="V56" s="56"/>
      <c r="W56" s="56">
        <v>103.6</v>
      </c>
      <c r="X56" s="56">
        <v>10800000</v>
      </c>
      <c r="Y56" s="56">
        <f t="shared" si="12"/>
        <v>10.8</v>
      </c>
    </row>
    <row r="57" spans="1:25" ht="23" x14ac:dyDescent="0.25">
      <c r="A57" s="100" t="s">
        <v>1427</v>
      </c>
      <c r="B57" s="31" t="s">
        <v>594</v>
      </c>
      <c r="C57" s="78">
        <v>44</v>
      </c>
      <c r="D57" s="78">
        <v>48</v>
      </c>
      <c r="E57" s="31" t="s">
        <v>677</v>
      </c>
      <c r="F57" s="78" t="s">
        <v>603</v>
      </c>
      <c r="G57" s="78">
        <v>2466</v>
      </c>
      <c r="H57" s="78">
        <v>8515</v>
      </c>
      <c r="I57" s="93">
        <v>52.597000000000001</v>
      </c>
      <c r="J57" s="93">
        <v>29.792999999999999</v>
      </c>
      <c r="K57" s="26">
        <f t="shared" si="9"/>
        <v>82.39</v>
      </c>
      <c r="L57" s="116">
        <f t="shared" si="11"/>
        <v>9</v>
      </c>
      <c r="M57" s="1">
        <f t="shared" si="10"/>
        <v>9.1544444444444437</v>
      </c>
      <c r="N57" s="78">
        <v>20.99</v>
      </c>
      <c r="O57" s="52"/>
      <c r="P57" s="52"/>
      <c r="Q57" s="52"/>
      <c r="R57" s="78"/>
      <c r="S57" s="116">
        <f t="shared" si="8"/>
        <v>52.597610000000003</v>
      </c>
      <c r="T57" s="116">
        <v>29.792999999999999</v>
      </c>
      <c r="U57" s="38">
        <v>52597610</v>
      </c>
      <c r="V57" s="56"/>
      <c r="W57" s="56">
        <v>77.599999999999994</v>
      </c>
      <c r="X57" s="56">
        <v>9000000</v>
      </c>
      <c r="Y57" s="56">
        <f t="shared" si="12"/>
        <v>9</v>
      </c>
    </row>
    <row r="58" spans="1:25" ht="23" x14ac:dyDescent="0.25">
      <c r="A58" s="100" t="s">
        <v>1428</v>
      </c>
      <c r="B58" s="31" t="s">
        <v>594</v>
      </c>
      <c r="C58" s="78">
        <v>64</v>
      </c>
      <c r="D58" s="78">
        <v>65</v>
      </c>
      <c r="E58" s="31" t="s">
        <v>1429</v>
      </c>
      <c r="F58" s="78" t="s">
        <v>591</v>
      </c>
      <c r="G58" s="78">
        <v>3151</v>
      </c>
      <c r="H58" s="78">
        <v>6791</v>
      </c>
      <c r="I58" s="93">
        <v>52.075000000000003</v>
      </c>
      <c r="J58" s="93">
        <v>75.903999999999996</v>
      </c>
      <c r="K58" s="26">
        <f t="shared" si="9"/>
        <v>127.979</v>
      </c>
      <c r="L58" s="116">
        <f t="shared" si="11"/>
        <v>55</v>
      </c>
      <c r="M58" s="1">
        <f t="shared" si="10"/>
        <v>2.3268909090909089</v>
      </c>
      <c r="N58" s="78">
        <v>21.4</v>
      </c>
      <c r="O58" s="52"/>
      <c r="P58" s="52"/>
      <c r="Q58" s="52"/>
      <c r="R58" s="78"/>
      <c r="S58" s="116">
        <f t="shared" si="8"/>
        <v>52.075270000000003</v>
      </c>
      <c r="T58" s="116">
        <v>75.903999999999996</v>
      </c>
      <c r="U58" s="38">
        <v>52075270</v>
      </c>
      <c r="V58" s="56"/>
      <c r="W58" s="56">
        <v>128.80000000000001</v>
      </c>
      <c r="X58" s="56">
        <v>55000000</v>
      </c>
      <c r="Y58" s="56">
        <f t="shared" si="12"/>
        <v>55</v>
      </c>
    </row>
    <row r="59" spans="1:25" ht="12.5" x14ac:dyDescent="0.25">
      <c r="A59" s="100" t="s">
        <v>1430</v>
      </c>
      <c r="B59" s="31" t="s">
        <v>65</v>
      </c>
      <c r="C59" s="78">
        <v>54</v>
      </c>
      <c r="D59" s="78">
        <v>46</v>
      </c>
      <c r="E59" s="31" t="s">
        <v>666</v>
      </c>
      <c r="F59" s="78" t="s">
        <v>611</v>
      </c>
      <c r="G59" s="78">
        <v>3104</v>
      </c>
      <c r="H59" s="78">
        <v>3255</v>
      </c>
      <c r="I59" s="93">
        <v>50.877000000000002</v>
      </c>
      <c r="J59" s="93">
        <v>36.07</v>
      </c>
      <c r="K59" s="26">
        <f t="shared" si="9"/>
        <v>86.947000000000003</v>
      </c>
      <c r="L59" s="116">
        <f t="shared" si="11"/>
        <v>55</v>
      </c>
      <c r="M59" s="1">
        <f t="shared" si="10"/>
        <v>1.5808545454545455</v>
      </c>
      <c r="N59" s="78">
        <v>10.1</v>
      </c>
      <c r="O59" s="52"/>
      <c r="P59" s="52"/>
      <c r="Q59" s="52"/>
      <c r="R59" s="78"/>
      <c r="S59" s="116">
        <v>50.87</v>
      </c>
      <c r="T59" s="116">
        <v>37.840000000000003</v>
      </c>
      <c r="U59" s="38">
        <v>43742000</v>
      </c>
      <c r="V59" s="56"/>
      <c r="W59" s="56"/>
      <c r="X59" s="56">
        <v>55000000</v>
      </c>
      <c r="Y59" s="56">
        <f t="shared" si="12"/>
        <v>55</v>
      </c>
    </row>
    <row r="60" spans="1:25" ht="12.5" x14ac:dyDescent="0.25">
      <c r="A60" s="100" t="s">
        <v>1431</v>
      </c>
      <c r="B60" s="31" t="s">
        <v>78</v>
      </c>
      <c r="C60" s="78">
        <v>39</v>
      </c>
      <c r="D60" s="78">
        <v>54</v>
      </c>
      <c r="E60" s="31" t="s">
        <v>580</v>
      </c>
      <c r="F60" s="78" t="s">
        <v>577</v>
      </c>
      <c r="G60" s="78">
        <v>2714</v>
      </c>
      <c r="H60" s="78">
        <v>5355</v>
      </c>
      <c r="I60" s="93">
        <v>48.237000000000002</v>
      </c>
      <c r="J60" s="93">
        <v>22.204999999999998</v>
      </c>
      <c r="K60" s="26">
        <f t="shared" si="9"/>
        <v>70.442000000000007</v>
      </c>
      <c r="L60" s="116">
        <f t="shared" si="11"/>
        <v>25</v>
      </c>
      <c r="M60" s="1">
        <f t="shared" si="10"/>
        <v>2.8176800000000002</v>
      </c>
      <c r="N60" s="78">
        <v>14.53</v>
      </c>
      <c r="O60" s="52"/>
      <c r="P60" s="52"/>
      <c r="Q60" s="52" t="s">
        <v>1432</v>
      </c>
      <c r="R60" s="78"/>
      <c r="S60" s="116">
        <f t="shared" ref="S60:S81" si="13">U60/1000000</f>
        <v>48.237389</v>
      </c>
      <c r="T60" s="116">
        <v>22.2</v>
      </c>
      <c r="U60" s="38">
        <v>48237389</v>
      </c>
      <c r="V60" s="56">
        <v>22205551</v>
      </c>
      <c r="W60" s="56">
        <v>70</v>
      </c>
      <c r="X60" s="56">
        <v>25000000</v>
      </c>
      <c r="Y60" s="56">
        <f t="shared" si="12"/>
        <v>25</v>
      </c>
    </row>
    <row r="61" spans="1:25" ht="12.5" x14ac:dyDescent="0.25">
      <c r="A61" s="100" t="s">
        <v>1433</v>
      </c>
      <c r="B61" s="31" t="s">
        <v>576</v>
      </c>
      <c r="C61" s="78">
        <v>51</v>
      </c>
      <c r="D61" s="78">
        <v>50</v>
      </c>
      <c r="E61" s="31" t="s">
        <v>1359</v>
      </c>
      <c r="F61" s="78" t="s">
        <v>708</v>
      </c>
      <c r="G61" s="78">
        <v>3513</v>
      </c>
      <c r="H61" s="78">
        <v>3760</v>
      </c>
      <c r="I61" s="93">
        <v>48.006</v>
      </c>
      <c r="J61" s="93">
        <v>52.069000000000003</v>
      </c>
      <c r="K61" s="26">
        <f t="shared" si="9"/>
        <v>100.075</v>
      </c>
      <c r="L61" s="116">
        <f t="shared" si="11"/>
        <v>37</v>
      </c>
      <c r="M61" s="1">
        <f t="shared" si="10"/>
        <v>2.7047297297297299</v>
      </c>
      <c r="N61" s="78">
        <v>13.2</v>
      </c>
      <c r="O61" s="52"/>
      <c r="P61" s="52"/>
      <c r="Q61" s="52"/>
      <c r="R61" s="78"/>
      <c r="S61" s="116">
        <f t="shared" si="13"/>
        <v>48.006762000000002</v>
      </c>
      <c r="T61" s="116">
        <v>52.069000000000003</v>
      </c>
      <c r="U61" s="38">
        <v>48006762</v>
      </c>
      <c r="V61" s="56"/>
      <c r="W61" s="56">
        <v>99.9</v>
      </c>
      <c r="X61" s="56">
        <v>37000000</v>
      </c>
      <c r="Y61" s="56">
        <f t="shared" si="12"/>
        <v>37</v>
      </c>
    </row>
    <row r="62" spans="1:25" ht="23" x14ac:dyDescent="0.25">
      <c r="A62" s="100" t="s">
        <v>1434</v>
      </c>
      <c r="B62" s="31" t="s">
        <v>96</v>
      </c>
      <c r="C62" s="78">
        <v>55</v>
      </c>
      <c r="D62" s="78">
        <v>69</v>
      </c>
      <c r="E62" s="31" t="s">
        <v>1435</v>
      </c>
      <c r="F62" s="78" t="s">
        <v>708</v>
      </c>
      <c r="G62" s="78">
        <v>2642</v>
      </c>
      <c r="H62" s="78">
        <v>5602</v>
      </c>
      <c r="I62" s="93">
        <v>49.554000000000002</v>
      </c>
      <c r="J62" s="93">
        <v>161.78800000000001</v>
      </c>
      <c r="K62" s="26">
        <f t="shared" si="9"/>
        <v>211.34200000000001</v>
      </c>
      <c r="L62" s="116">
        <f t="shared" si="11"/>
        <v>78</v>
      </c>
      <c r="M62" s="1">
        <f t="shared" si="10"/>
        <v>2.7095128205128205</v>
      </c>
      <c r="N62" s="78">
        <v>14.8</v>
      </c>
      <c r="O62" s="52"/>
      <c r="P62" s="52"/>
      <c r="Q62" s="52"/>
      <c r="R62" s="78"/>
      <c r="S62" s="116">
        <f t="shared" si="13"/>
        <v>46.694000000000003</v>
      </c>
      <c r="T62" s="116">
        <v>161.80000000000001</v>
      </c>
      <c r="U62" s="38">
        <v>46694000</v>
      </c>
      <c r="V62" s="56"/>
      <c r="W62" s="56">
        <v>129.4</v>
      </c>
      <c r="X62" s="56">
        <v>78000000</v>
      </c>
      <c r="Y62" s="56">
        <f t="shared" si="12"/>
        <v>78</v>
      </c>
    </row>
    <row r="63" spans="1:25" ht="12.5" x14ac:dyDescent="0.25">
      <c r="A63" s="100" t="s">
        <v>1436</v>
      </c>
      <c r="B63" s="31" t="s">
        <v>78</v>
      </c>
      <c r="C63" s="78">
        <v>13</v>
      </c>
      <c r="D63" s="78">
        <v>61</v>
      </c>
      <c r="E63" s="31" t="s">
        <v>583</v>
      </c>
      <c r="F63" s="78" t="s">
        <v>577</v>
      </c>
      <c r="G63" s="78">
        <v>2729</v>
      </c>
      <c r="H63" s="78">
        <v>5407</v>
      </c>
      <c r="I63" s="93">
        <v>46.012</v>
      </c>
      <c r="J63" s="93">
        <v>59.95</v>
      </c>
      <c r="K63" s="26">
        <f t="shared" si="9"/>
        <v>105.962</v>
      </c>
      <c r="L63" s="116">
        <f t="shared" si="11"/>
        <v>40</v>
      </c>
      <c r="M63" s="1">
        <f t="shared" si="10"/>
        <v>2.6490499999999999</v>
      </c>
      <c r="N63" s="78">
        <v>14.76</v>
      </c>
      <c r="O63" s="52"/>
      <c r="P63" s="52"/>
      <c r="Q63" s="52"/>
      <c r="R63" s="78"/>
      <c r="S63" s="116">
        <f t="shared" si="13"/>
        <v>46.012734000000002</v>
      </c>
      <c r="T63" s="116">
        <v>59.95</v>
      </c>
      <c r="U63" s="38">
        <v>46012734</v>
      </c>
      <c r="V63" s="56"/>
      <c r="W63" s="56">
        <v>106</v>
      </c>
      <c r="X63" s="56">
        <v>40000000</v>
      </c>
      <c r="Y63" s="56">
        <f t="shared" si="12"/>
        <v>40</v>
      </c>
    </row>
    <row r="64" spans="1:25" ht="12.5" x14ac:dyDescent="0.25">
      <c r="A64" s="100" t="s">
        <v>1437</v>
      </c>
      <c r="B64" s="31" t="s">
        <v>69</v>
      </c>
      <c r="C64" s="78">
        <v>13</v>
      </c>
      <c r="D64" s="78">
        <v>56</v>
      </c>
      <c r="E64" s="31" t="s">
        <v>1438</v>
      </c>
      <c r="F64" s="78" t="s">
        <v>708</v>
      </c>
      <c r="G64" s="78">
        <v>2706</v>
      </c>
      <c r="H64" s="78">
        <v>5026</v>
      </c>
      <c r="I64" s="93">
        <v>45.61</v>
      </c>
      <c r="J64" s="93">
        <v>5.9390000000000001</v>
      </c>
      <c r="K64" s="26">
        <f t="shared" si="9"/>
        <v>51.548999999999999</v>
      </c>
      <c r="L64" s="116">
        <f t="shared" si="11"/>
        <v>140</v>
      </c>
      <c r="M64" s="1">
        <f t="shared" si="10"/>
        <v>0.36820714285714284</v>
      </c>
      <c r="N64" s="78">
        <v>13.6</v>
      </c>
      <c r="O64" s="52"/>
      <c r="P64" s="52"/>
      <c r="Q64" s="52"/>
      <c r="R64" s="78"/>
      <c r="S64" s="116">
        <f t="shared" si="13"/>
        <v>45.610424999999999</v>
      </c>
      <c r="T64" s="116">
        <v>5.93</v>
      </c>
      <c r="U64" s="38">
        <v>45610425</v>
      </c>
      <c r="V64" s="56"/>
      <c r="W64" s="56">
        <v>51.5</v>
      </c>
      <c r="X64" s="56">
        <v>140000000</v>
      </c>
      <c r="Y64" s="56">
        <f t="shared" si="12"/>
        <v>140</v>
      </c>
    </row>
    <row r="65" spans="1:25" ht="23" x14ac:dyDescent="0.25">
      <c r="A65" s="100" t="s">
        <v>1439</v>
      </c>
      <c r="B65" s="31" t="s">
        <v>674</v>
      </c>
      <c r="C65" s="78">
        <v>65</v>
      </c>
      <c r="D65" s="78">
        <v>67</v>
      </c>
      <c r="E65" s="31" t="s">
        <v>610</v>
      </c>
      <c r="F65" s="78"/>
      <c r="G65" s="78">
        <v>2707</v>
      </c>
      <c r="H65" s="78">
        <v>3945</v>
      </c>
      <c r="I65" s="93">
        <v>44.088999999999999</v>
      </c>
      <c r="J65" s="93">
        <v>0.26200000000000001</v>
      </c>
      <c r="K65" s="26">
        <f t="shared" si="9"/>
        <v>44.350999999999999</v>
      </c>
      <c r="L65" s="116">
        <f t="shared" si="11"/>
        <v>27</v>
      </c>
      <c r="M65" s="1">
        <f t="shared" si="10"/>
        <v>1.6426296296296297</v>
      </c>
      <c r="N65" s="78">
        <v>10.68</v>
      </c>
      <c r="O65" s="52"/>
      <c r="P65" s="52"/>
      <c r="Q65" s="52"/>
      <c r="R65" s="78"/>
      <c r="S65" s="116">
        <f t="shared" si="13"/>
        <v>44.089964000000002</v>
      </c>
      <c r="T65" s="116">
        <v>0.26</v>
      </c>
      <c r="U65" s="38">
        <v>44089964</v>
      </c>
      <c r="V65" s="56"/>
      <c r="W65" s="56">
        <v>44.2</v>
      </c>
      <c r="X65" s="56">
        <v>27000000</v>
      </c>
      <c r="Y65" s="56">
        <f t="shared" si="12"/>
        <v>27</v>
      </c>
    </row>
    <row r="66" spans="1:25" ht="12.5" x14ac:dyDescent="0.25">
      <c r="A66" s="100" t="s">
        <v>1440</v>
      </c>
      <c r="B66" s="31" t="s">
        <v>674</v>
      </c>
      <c r="C66" s="78">
        <v>38</v>
      </c>
      <c r="D66" s="78">
        <v>61</v>
      </c>
      <c r="E66" s="31" t="s">
        <v>643</v>
      </c>
      <c r="F66" s="78" t="s">
        <v>591</v>
      </c>
      <c r="G66" s="78">
        <v>3606</v>
      </c>
      <c r="H66" s="78">
        <v>5174</v>
      </c>
      <c r="I66" s="93">
        <v>43.945</v>
      </c>
      <c r="J66" s="93">
        <v>50</v>
      </c>
      <c r="K66" s="26">
        <f t="shared" si="9"/>
        <v>93.944999999999993</v>
      </c>
      <c r="L66" s="116">
        <f t="shared" si="11"/>
        <v>120</v>
      </c>
      <c r="M66" s="1">
        <f t="shared" si="10"/>
        <v>0.78287499999999999</v>
      </c>
      <c r="N66" s="78">
        <v>18.600000000000001</v>
      </c>
      <c r="O66" s="52"/>
      <c r="P66" s="52"/>
      <c r="Q66" s="52"/>
      <c r="R66" s="78"/>
      <c r="S66" s="116">
        <f t="shared" si="13"/>
        <v>43.945765999999999</v>
      </c>
      <c r="T66" s="116">
        <v>50</v>
      </c>
      <c r="U66" s="38">
        <v>43945766</v>
      </c>
      <c r="V66" s="56"/>
      <c r="W66" s="56">
        <v>93.4</v>
      </c>
      <c r="X66" s="56">
        <v>120000000</v>
      </c>
      <c r="Y66" s="56">
        <f t="shared" si="12"/>
        <v>120</v>
      </c>
    </row>
    <row r="67" spans="1:25" ht="12.5" x14ac:dyDescent="0.25">
      <c r="A67" s="100" t="s">
        <v>1441</v>
      </c>
      <c r="B67" s="31" t="s">
        <v>576</v>
      </c>
      <c r="C67" s="78">
        <v>8</v>
      </c>
      <c r="D67" s="78">
        <v>46</v>
      </c>
      <c r="E67" s="31" t="s">
        <v>1416</v>
      </c>
      <c r="F67" s="78" t="s">
        <v>603</v>
      </c>
      <c r="G67" s="78">
        <v>2700</v>
      </c>
      <c r="H67" s="78">
        <v>7705</v>
      </c>
      <c r="I67" s="93">
        <v>43.869</v>
      </c>
      <c r="J67" s="93">
        <v>13.327999999999999</v>
      </c>
      <c r="K67" s="26">
        <f t="shared" si="9"/>
        <v>57.197000000000003</v>
      </c>
      <c r="L67" s="116">
        <f t="shared" si="11"/>
        <v>18</v>
      </c>
      <c r="M67" s="1">
        <f t="shared" si="10"/>
        <v>3.1776111111111112</v>
      </c>
      <c r="N67" s="78">
        <v>20.81</v>
      </c>
      <c r="O67" s="52"/>
      <c r="P67" s="52"/>
      <c r="Q67" s="52"/>
      <c r="R67" s="78"/>
      <c r="S67" s="116">
        <f t="shared" si="13"/>
        <v>43.869349999999997</v>
      </c>
      <c r="T67" s="116">
        <v>13.32</v>
      </c>
      <c r="U67" s="38">
        <v>43869350</v>
      </c>
      <c r="V67" s="56"/>
      <c r="W67" s="56">
        <v>57.2</v>
      </c>
      <c r="X67" s="56">
        <v>18000000</v>
      </c>
      <c r="Y67" s="56">
        <f t="shared" si="12"/>
        <v>18</v>
      </c>
    </row>
    <row r="68" spans="1:25" ht="12.5" x14ac:dyDescent="0.25">
      <c r="A68" s="100" t="s">
        <v>1442</v>
      </c>
      <c r="B68" s="31" t="s">
        <v>107</v>
      </c>
      <c r="C68" s="78">
        <v>36</v>
      </c>
      <c r="D68" s="78">
        <v>70</v>
      </c>
      <c r="E68" s="31" t="s">
        <v>666</v>
      </c>
      <c r="F68" s="78" t="s">
        <v>591</v>
      </c>
      <c r="G68" s="78">
        <v>2751</v>
      </c>
      <c r="H68" s="78">
        <v>6617</v>
      </c>
      <c r="I68" s="93">
        <v>42.753999999999998</v>
      </c>
      <c r="J68" s="93">
        <v>70.489999999999995</v>
      </c>
      <c r="K68" s="26">
        <f t="shared" ref="K68:K99" si="14">SUM((I68+J68))</f>
        <v>113.244</v>
      </c>
      <c r="L68" s="116">
        <f t="shared" si="11"/>
        <v>47.5</v>
      </c>
      <c r="M68" s="1">
        <f t="shared" ref="M68:M99" si="15">SUM((K68/L68))</f>
        <v>2.3840842105263156</v>
      </c>
      <c r="N68" s="78">
        <v>18.2</v>
      </c>
      <c r="O68" s="52"/>
      <c r="P68" s="52"/>
      <c r="Q68" s="52" t="s">
        <v>1443</v>
      </c>
      <c r="R68" s="78"/>
      <c r="S68" s="116">
        <f t="shared" si="13"/>
        <v>42.754105000000003</v>
      </c>
      <c r="T68" s="116">
        <v>70.489999999999995</v>
      </c>
      <c r="U68" s="38">
        <v>42754105</v>
      </c>
      <c r="V68" s="56"/>
      <c r="W68" s="56">
        <v>113.2</v>
      </c>
      <c r="X68" s="56">
        <v>47500000</v>
      </c>
      <c r="Y68" s="56">
        <f t="shared" si="12"/>
        <v>47.5</v>
      </c>
    </row>
    <row r="69" spans="1:25" ht="23" x14ac:dyDescent="0.25">
      <c r="A69" s="100" t="s">
        <v>1444</v>
      </c>
      <c r="B69" s="31" t="s">
        <v>65</v>
      </c>
      <c r="C69" s="78">
        <v>24</v>
      </c>
      <c r="D69" s="78">
        <v>64</v>
      </c>
      <c r="E69" s="31" t="s">
        <v>1445</v>
      </c>
      <c r="F69" s="78" t="s">
        <v>577</v>
      </c>
      <c r="G69" s="78">
        <v>2387</v>
      </c>
      <c r="H69" s="78">
        <v>6790</v>
      </c>
      <c r="I69" s="93">
        <v>42.436</v>
      </c>
      <c r="J69" s="93">
        <v>1.214</v>
      </c>
      <c r="K69" s="26">
        <f t="shared" si="14"/>
        <v>43.65</v>
      </c>
      <c r="L69" s="116">
        <v>35</v>
      </c>
      <c r="M69" s="1">
        <f t="shared" si="15"/>
        <v>1.2471428571428571</v>
      </c>
      <c r="N69" s="78">
        <v>16.21</v>
      </c>
      <c r="O69" s="52"/>
      <c r="P69" s="52"/>
      <c r="Q69" s="52" t="s">
        <v>1446</v>
      </c>
      <c r="R69" s="78"/>
      <c r="S69" s="116">
        <f t="shared" si="13"/>
        <v>42.1935</v>
      </c>
      <c r="T69" s="116">
        <v>1.21</v>
      </c>
      <c r="U69" s="38">
        <v>42193500</v>
      </c>
      <c r="V69" s="56"/>
      <c r="W69" s="56">
        <v>43.4</v>
      </c>
      <c r="X69" s="56">
        <v>27500000</v>
      </c>
      <c r="Y69" s="56">
        <f t="shared" si="12"/>
        <v>27.5</v>
      </c>
    </row>
    <row r="70" spans="1:25" ht="12.5" x14ac:dyDescent="0.25">
      <c r="A70" s="100" t="s">
        <v>1447</v>
      </c>
      <c r="B70" s="31" t="s">
        <v>576</v>
      </c>
      <c r="C70" s="78">
        <v>31</v>
      </c>
      <c r="D70" s="78">
        <v>36</v>
      </c>
      <c r="E70" s="31" t="s">
        <v>580</v>
      </c>
      <c r="F70" s="78" t="s">
        <v>584</v>
      </c>
      <c r="G70" s="78">
        <v>2006</v>
      </c>
      <c r="H70" s="78">
        <v>10011</v>
      </c>
      <c r="I70" s="93">
        <v>41.975000000000001</v>
      </c>
      <c r="J70" s="93"/>
      <c r="K70" s="26">
        <f t="shared" si="14"/>
        <v>41.975000000000001</v>
      </c>
      <c r="L70" s="116">
        <f t="shared" ref="L70:L103" si="16">Y70</f>
        <v>20</v>
      </c>
      <c r="M70" s="1">
        <f t="shared" si="15"/>
        <v>2.0987499999999999</v>
      </c>
      <c r="N70" s="78">
        <v>20.079999999999998</v>
      </c>
      <c r="O70" s="52"/>
      <c r="P70" s="52"/>
      <c r="Q70" s="52" t="s">
        <v>1448</v>
      </c>
      <c r="R70" s="78"/>
      <c r="S70" s="116">
        <f t="shared" si="13"/>
        <v>41.975388000000002</v>
      </c>
      <c r="T70" s="116">
        <v>0</v>
      </c>
      <c r="U70" s="38">
        <v>41975388</v>
      </c>
      <c r="V70" s="56"/>
      <c r="W70" s="56"/>
      <c r="X70" s="56">
        <v>20000000</v>
      </c>
      <c r="Y70" s="56">
        <f t="shared" si="12"/>
        <v>20</v>
      </c>
    </row>
    <row r="71" spans="1:25" ht="12.5" x14ac:dyDescent="0.25">
      <c r="A71" s="100" t="s">
        <v>1449</v>
      </c>
      <c r="B71" s="31" t="s">
        <v>674</v>
      </c>
      <c r="C71" s="78">
        <v>31</v>
      </c>
      <c r="D71" s="78">
        <v>56</v>
      </c>
      <c r="E71" s="31" t="s">
        <v>580</v>
      </c>
      <c r="F71" s="78" t="s">
        <v>584</v>
      </c>
      <c r="G71" s="78">
        <v>2704</v>
      </c>
      <c r="H71" s="78">
        <v>4962</v>
      </c>
      <c r="I71" s="93">
        <v>41.85</v>
      </c>
      <c r="J71" s="93">
        <v>42.524000000000001</v>
      </c>
      <c r="K71" s="26">
        <f t="shared" si="14"/>
        <v>84.373999999999995</v>
      </c>
      <c r="L71" s="116">
        <f t="shared" si="16"/>
        <v>30</v>
      </c>
      <c r="M71" s="1">
        <f t="shared" si="15"/>
        <v>2.8124666666666664</v>
      </c>
      <c r="N71" s="78">
        <v>13.42</v>
      </c>
      <c r="O71" s="52"/>
      <c r="P71" s="52"/>
      <c r="Q71" s="52"/>
      <c r="R71" s="78"/>
      <c r="S71" s="116">
        <f t="shared" si="13"/>
        <v>41.736812999999998</v>
      </c>
      <c r="T71" s="116">
        <v>37.5</v>
      </c>
      <c r="U71" s="38">
        <v>41736813</v>
      </c>
      <c r="V71" s="56"/>
      <c r="W71" s="56">
        <v>75.7</v>
      </c>
      <c r="X71" s="56">
        <v>30000000</v>
      </c>
      <c r="Y71" s="56">
        <f t="shared" si="12"/>
        <v>30</v>
      </c>
    </row>
    <row r="72" spans="1:25" ht="12.5" x14ac:dyDescent="0.25">
      <c r="A72" s="100" t="s">
        <v>1450</v>
      </c>
      <c r="B72" s="31" t="s">
        <v>96</v>
      </c>
      <c r="C72" s="78">
        <v>16</v>
      </c>
      <c r="D72" s="78">
        <v>36</v>
      </c>
      <c r="E72" s="31" t="s">
        <v>640</v>
      </c>
      <c r="F72" s="78" t="s">
        <v>591</v>
      </c>
      <c r="G72" s="78">
        <v>3376</v>
      </c>
      <c r="H72" s="78">
        <v>5225</v>
      </c>
      <c r="I72" s="93">
        <v>40.689</v>
      </c>
      <c r="J72" s="93">
        <v>44.726999999999997</v>
      </c>
      <c r="K72" s="26">
        <f t="shared" si="14"/>
        <v>85.415999999999997</v>
      </c>
      <c r="L72" s="116">
        <f t="shared" si="16"/>
        <v>35</v>
      </c>
      <c r="M72" s="1">
        <f t="shared" si="15"/>
        <v>2.4404571428571429</v>
      </c>
      <c r="N72" s="78">
        <v>17.600000000000001</v>
      </c>
      <c r="O72" s="52"/>
      <c r="P72" s="52"/>
      <c r="Q72" s="52"/>
      <c r="R72" s="78"/>
      <c r="S72" s="116">
        <f t="shared" si="13"/>
        <v>40.656894000000001</v>
      </c>
      <c r="T72" s="116">
        <v>44.726999999999997</v>
      </c>
      <c r="U72" s="38">
        <v>40656894</v>
      </c>
      <c r="V72" s="56"/>
      <c r="W72" s="56">
        <v>84.2</v>
      </c>
      <c r="X72" s="56">
        <v>35000000</v>
      </c>
      <c r="Y72" s="56">
        <f t="shared" si="12"/>
        <v>35</v>
      </c>
    </row>
    <row r="73" spans="1:25" ht="12.5" x14ac:dyDescent="0.25">
      <c r="A73" s="100" t="s">
        <v>1451</v>
      </c>
      <c r="B73" s="31" t="s">
        <v>1452</v>
      </c>
      <c r="C73" s="78">
        <v>19</v>
      </c>
      <c r="D73" s="78">
        <v>44</v>
      </c>
      <c r="E73" s="31" t="s">
        <v>646</v>
      </c>
      <c r="F73" s="78" t="s">
        <v>956</v>
      </c>
      <c r="G73" s="78">
        <v>3152</v>
      </c>
      <c r="H73" s="78">
        <v>5168</v>
      </c>
      <c r="I73" s="93">
        <v>40.081000000000003</v>
      </c>
      <c r="J73" s="93">
        <v>38.378999999999998</v>
      </c>
      <c r="K73" s="26">
        <f t="shared" si="14"/>
        <v>78.460000000000008</v>
      </c>
      <c r="L73" s="116">
        <f t="shared" si="16"/>
        <v>60</v>
      </c>
      <c r="M73" s="1">
        <f t="shared" si="15"/>
        <v>1.3076666666666668</v>
      </c>
      <c r="N73" s="78">
        <v>16.3</v>
      </c>
      <c r="O73" s="52"/>
      <c r="P73" s="52"/>
      <c r="Q73" s="52" t="s">
        <v>1453</v>
      </c>
      <c r="R73" s="78"/>
      <c r="S73" s="116">
        <f t="shared" si="13"/>
        <v>40.081409999999998</v>
      </c>
      <c r="T73" s="116">
        <v>38.369999999999997</v>
      </c>
      <c r="U73" s="38">
        <v>40081410</v>
      </c>
      <c r="V73" s="56">
        <v>38379289</v>
      </c>
      <c r="W73" s="56">
        <v>74</v>
      </c>
      <c r="X73" s="56">
        <v>60000000</v>
      </c>
      <c r="Y73" s="56">
        <f t="shared" si="12"/>
        <v>60</v>
      </c>
    </row>
    <row r="74" spans="1:25" ht="12.5" x14ac:dyDescent="0.25">
      <c r="A74" s="100" t="s">
        <v>1454</v>
      </c>
      <c r="B74" s="31" t="s">
        <v>78</v>
      </c>
      <c r="C74" s="78">
        <v>46</v>
      </c>
      <c r="D74" s="78">
        <v>44</v>
      </c>
      <c r="E74" s="31" t="s">
        <v>1376</v>
      </c>
      <c r="F74" s="78" t="s">
        <v>956</v>
      </c>
      <c r="G74" s="78">
        <v>2464</v>
      </c>
      <c r="H74" s="78">
        <v>6090</v>
      </c>
      <c r="I74" s="93">
        <v>39.262999999999998</v>
      </c>
      <c r="J74" s="93">
        <v>5.39</v>
      </c>
      <c r="K74" s="26">
        <f t="shared" si="14"/>
        <v>44.652999999999999</v>
      </c>
      <c r="L74" s="116">
        <f t="shared" si="16"/>
        <v>20</v>
      </c>
      <c r="M74" s="1">
        <f t="shared" si="15"/>
        <v>2.23265</v>
      </c>
      <c r="N74" s="78">
        <v>15</v>
      </c>
      <c r="O74" s="52"/>
      <c r="P74" s="52"/>
      <c r="Q74" s="52"/>
      <c r="R74" s="78"/>
      <c r="S74" s="116">
        <f t="shared" si="13"/>
        <v>39.263506</v>
      </c>
      <c r="T74" s="116">
        <v>5.39</v>
      </c>
      <c r="U74" s="38">
        <v>39263506</v>
      </c>
      <c r="V74" s="56"/>
      <c r="W74" s="56">
        <v>43.8</v>
      </c>
      <c r="X74" s="56">
        <v>20000000</v>
      </c>
      <c r="Y74" s="56">
        <f t="shared" si="12"/>
        <v>20</v>
      </c>
    </row>
    <row r="75" spans="1:25" ht="12.5" x14ac:dyDescent="0.25">
      <c r="A75" s="100" t="s">
        <v>1455</v>
      </c>
      <c r="B75" s="31" t="s">
        <v>674</v>
      </c>
      <c r="C75" s="78">
        <v>53</v>
      </c>
      <c r="D75" s="78">
        <v>65</v>
      </c>
      <c r="E75" s="31" t="s">
        <v>598</v>
      </c>
      <c r="F75" s="78" t="s">
        <v>591</v>
      </c>
      <c r="G75" s="78">
        <v>2710</v>
      </c>
      <c r="H75" s="78">
        <v>4754</v>
      </c>
      <c r="I75" s="93">
        <v>39.393999999999998</v>
      </c>
      <c r="J75" s="93">
        <v>75.701999999999998</v>
      </c>
      <c r="K75" s="26">
        <f t="shared" si="14"/>
        <v>115.096</v>
      </c>
      <c r="L75" s="116">
        <f t="shared" si="16"/>
        <v>67.5</v>
      </c>
      <c r="M75" s="1">
        <f t="shared" si="15"/>
        <v>1.7051259259259259</v>
      </c>
      <c r="N75" s="78">
        <v>12.9</v>
      </c>
      <c r="O75" s="52"/>
      <c r="P75" s="52"/>
      <c r="Q75" s="52"/>
      <c r="R75" s="78"/>
      <c r="S75" s="116">
        <f t="shared" si="13"/>
        <v>39.189912999999997</v>
      </c>
      <c r="T75" s="116">
        <v>75.7</v>
      </c>
      <c r="U75" s="38">
        <v>39189913</v>
      </c>
      <c r="V75" s="56"/>
      <c r="W75" s="56">
        <v>17.5</v>
      </c>
      <c r="X75" s="56">
        <v>67500000</v>
      </c>
      <c r="Y75" s="56">
        <f t="shared" si="12"/>
        <v>67.5</v>
      </c>
    </row>
    <row r="76" spans="1:25" ht="12.5" x14ac:dyDescent="0.25">
      <c r="A76" s="100" t="s">
        <v>1456</v>
      </c>
      <c r="B76" s="31" t="s">
        <v>576</v>
      </c>
      <c r="C76" s="78">
        <v>2</v>
      </c>
      <c r="D76" s="78">
        <v>31</v>
      </c>
      <c r="E76" s="31" t="s">
        <v>1438</v>
      </c>
      <c r="F76" s="78" t="s">
        <v>577</v>
      </c>
      <c r="G76" s="78">
        <v>2605</v>
      </c>
      <c r="H76" s="78">
        <v>7104</v>
      </c>
      <c r="I76" s="93">
        <v>38.232999999999997</v>
      </c>
      <c r="J76" s="93">
        <v>46.412999999999997</v>
      </c>
      <c r="K76" s="26">
        <f t="shared" si="14"/>
        <v>84.645999999999987</v>
      </c>
      <c r="L76" s="116">
        <f t="shared" si="16"/>
        <v>30</v>
      </c>
      <c r="M76" s="1">
        <f t="shared" si="15"/>
        <v>2.821533333333333</v>
      </c>
      <c r="N76" s="78">
        <v>18.510000000000002</v>
      </c>
      <c r="O76" s="52"/>
      <c r="P76" s="52"/>
      <c r="Q76" s="52"/>
      <c r="R76" s="78"/>
      <c r="S76" s="116">
        <f t="shared" si="13"/>
        <v>38.233676000000003</v>
      </c>
      <c r="T76" s="116">
        <v>46.412999999999997</v>
      </c>
      <c r="U76" s="38">
        <v>38233676</v>
      </c>
      <c r="V76" s="56"/>
      <c r="W76" s="56">
        <v>84.6</v>
      </c>
      <c r="X76" s="56">
        <v>30000000</v>
      </c>
      <c r="Y76" s="56">
        <f t="shared" si="12"/>
        <v>30</v>
      </c>
    </row>
    <row r="77" spans="1:25" ht="23" x14ac:dyDescent="0.25">
      <c r="A77" s="100" t="s">
        <v>1457</v>
      </c>
      <c r="B77" s="31" t="s">
        <v>674</v>
      </c>
      <c r="C77" s="78">
        <v>54</v>
      </c>
      <c r="D77" s="78">
        <v>65</v>
      </c>
      <c r="E77" s="31" t="s">
        <v>1416</v>
      </c>
      <c r="F77" s="78" t="s">
        <v>708</v>
      </c>
      <c r="G77" s="78">
        <v>2510</v>
      </c>
      <c r="H77" s="78">
        <v>5939</v>
      </c>
      <c r="I77" s="93">
        <v>38.107999999999997</v>
      </c>
      <c r="J77" s="93">
        <v>5.3840000000000003</v>
      </c>
      <c r="K77" s="26">
        <f t="shared" si="14"/>
        <v>43.491999999999997</v>
      </c>
      <c r="L77" s="116">
        <f t="shared" si="16"/>
        <v>12</v>
      </c>
      <c r="M77" s="1">
        <f t="shared" si="15"/>
        <v>3.624333333333333</v>
      </c>
      <c r="N77" s="78">
        <v>14.91</v>
      </c>
      <c r="O77" s="52"/>
      <c r="P77" s="52"/>
      <c r="Q77" s="52"/>
      <c r="R77" s="78"/>
      <c r="S77" s="116">
        <f t="shared" si="13"/>
        <v>38.108727999999999</v>
      </c>
      <c r="T77" s="116">
        <v>5.3840000000000003</v>
      </c>
      <c r="U77" s="38">
        <v>38108728</v>
      </c>
      <c r="V77" s="56"/>
      <c r="W77" s="56">
        <v>43.3</v>
      </c>
      <c r="X77" s="56">
        <v>12000000</v>
      </c>
      <c r="Y77" s="56">
        <f t="shared" si="12"/>
        <v>12</v>
      </c>
    </row>
    <row r="78" spans="1:25" ht="12.5" x14ac:dyDescent="0.25">
      <c r="A78" s="100" t="s">
        <v>1458</v>
      </c>
      <c r="B78" s="31" t="s">
        <v>78</v>
      </c>
      <c r="C78" s="78">
        <v>13</v>
      </c>
      <c r="D78" s="78">
        <v>59</v>
      </c>
      <c r="E78" s="31" t="s">
        <v>577</v>
      </c>
      <c r="F78" s="78" t="s">
        <v>577</v>
      </c>
      <c r="G78" s="78">
        <v>2213</v>
      </c>
      <c r="H78" s="78">
        <v>8004</v>
      </c>
      <c r="I78" s="93">
        <v>37.930999999999997</v>
      </c>
      <c r="J78" s="93">
        <v>0.872</v>
      </c>
      <c r="K78" s="26">
        <f t="shared" si="14"/>
        <v>38.802999999999997</v>
      </c>
      <c r="L78" s="116">
        <f t="shared" si="16"/>
        <v>13</v>
      </c>
      <c r="M78" s="1">
        <f t="shared" si="15"/>
        <v>2.9848461538461537</v>
      </c>
      <c r="N78" s="78">
        <v>17.7</v>
      </c>
      <c r="O78" s="52"/>
      <c r="P78" s="52"/>
      <c r="Q78" s="52"/>
      <c r="R78" s="78"/>
      <c r="S78" s="116">
        <f t="shared" si="13"/>
        <v>37.931868999999999</v>
      </c>
      <c r="T78" s="116">
        <v>0.87</v>
      </c>
      <c r="U78" s="38">
        <v>37931869</v>
      </c>
      <c r="V78" s="56"/>
      <c r="W78" s="56">
        <v>38.799999999999997</v>
      </c>
      <c r="X78" s="56">
        <v>13000000</v>
      </c>
      <c r="Y78" s="56">
        <f t="shared" si="12"/>
        <v>13</v>
      </c>
    </row>
    <row r="79" spans="1:25" ht="12.5" x14ac:dyDescent="0.25">
      <c r="A79" s="100" t="s">
        <v>1459</v>
      </c>
      <c r="B79" s="31" t="s">
        <v>96</v>
      </c>
      <c r="C79" s="78">
        <v>56</v>
      </c>
      <c r="D79" s="78">
        <v>78</v>
      </c>
      <c r="E79" s="31" t="s">
        <v>590</v>
      </c>
      <c r="F79" s="78" t="s">
        <v>584</v>
      </c>
      <c r="G79" s="78">
        <v>1591</v>
      </c>
      <c r="H79" s="78">
        <v>6617</v>
      </c>
      <c r="I79" s="93">
        <v>37.770000000000003</v>
      </c>
      <c r="J79" s="93">
        <v>2.177</v>
      </c>
      <c r="K79" s="26">
        <f t="shared" si="14"/>
        <v>39.947000000000003</v>
      </c>
      <c r="L79" s="116">
        <f t="shared" si="16"/>
        <v>11</v>
      </c>
      <c r="M79" s="1">
        <f t="shared" si="15"/>
        <v>3.6315454545454546</v>
      </c>
      <c r="N79" s="78">
        <v>10.53</v>
      </c>
      <c r="O79" s="52"/>
      <c r="P79" s="52"/>
      <c r="Q79" s="52"/>
      <c r="R79" s="78"/>
      <c r="S79" s="116">
        <f t="shared" si="13"/>
        <v>37.434317999999998</v>
      </c>
      <c r="T79" s="116">
        <v>2.177</v>
      </c>
      <c r="U79" s="38">
        <v>37434318</v>
      </c>
      <c r="V79" s="56"/>
      <c r="W79" s="56">
        <v>37.799999999999997</v>
      </c>
      <c r="X79" s="56">
        <v>11000000</v>
      </c>
      <c r="Y79" s="56">
        <f t="shared" si="12"/>
        <v>11</v>
      </c>
    </row>
    <row r="80" spans="1:25" ht="23" x14ac:dyDescent="0.25">
      <c r="A80" s="100" t="s">
        <v>1460</v>
      </c>
      <c r="B80" s="31" t="s">
        <v>576</v>
      </c>
      <c r="C80" s="78">
        <v>51</v>
      </c>
      <c r="D80" s="78">
        <v>36</v>
      </c>
      <c r="E80" s="31" t="s">
        <v>580</v>
      </c>
      <c r="F80" s="78" t="s">
        <v>584</v>
      </c>
      <c r="G80" s="78">
        <v>2070</v>
      </c>
      <c r="H80" s="78">
        <v>8397</v>
      </c>
      <c r="I80" s="93">
        <v>37.104999999999997</v>
      </c>
      <c r="J80" s="93"/>
      <c r="K80" s="26">
        <f t="shared" si="14"/>
        <v>37.104999999999997</v>
      </c>
      <c r="L80" s="116">
        <f t="shared" si="16"/>
        <v>10</v>
      </c>
      <c r="M80" s="1">
        <f t="shared" si="15"/>
        <v>3.7104999999999997</v>
      </c>
      <c r="N80" s="78">
        <v>17.38</v>
      </c>
      <c r="O80" s="52"/>
      <c r="P80" s="52"/>
      <c r="Q80" s="52" t="s">
        <v>1461</v>
      </c>
      <c r="R80" s="78"/>
      <c r="S80" s="116">
        <f t="shared" si="13"/>
        <v>37.105288999999999</v>
      </c>
      <c r="T80" s="116">
        <v>0</v>
      </c>
      <c r="U80" s="38">
        <v>37105289</v>
      </c>
      <c r="V80" s="56"/>
      <c r="W80" s="56"/>
      <c r="X80" s="56">
        <v>10000000</v>
      </c>
      <c r="Y80" s="56">
        <f t="shared" si="12"/>
        <v>10</v>
      </c>
    </row>
    <row r="81" spans="1:25" ht="12.5" x14ac:dyDescent="0.25">
      <c r="A81" s="100" t="s">
        <v>1462</v>
      </c>
      <c r="B81" s="31" t="s">
        <v>65</v>
      </c>
      <c r="C81" s="78">
        <v>42</v>
      </c>
      <c r="D81" s="78">
        <v>69</v>
      </c>
      <c r="E81" s="31" t="s">
        <v>1416</v>
      </c>
      <c r="F81" s="78" t="s">
        <v>591</v>
      </c>
      <c r="G81" s="78">
        <v>2532</v>
      </c>
      <c r="H81" s="78">
        <v>4985</v>
      </c>
      <c r="I81" s="93">
        <v>36.316000000000003</v>
      </c>
      <c r="J81" s="93">
        <v>39.360999999999997</v>
      </c>
      <c r="K81" s="26">
        <f t="shared" si="14"/>
        <v>75.676999999999992</v>
      </c>
      <c r="L81" s="116">
        <f t="shared" si="16"/>
        <v>45</v>
      </c>
      <c r="M81" s="1">
        <f t="shared" si="15"/>
        <v>1.6817111111111109</v>
      </c>
      <c r="N81" s="78">
        <v>12.62</v>
      </c>
      <c r="O81" s="52"/>
      <c r="P81" s="52"/>
      <c r="Q81" s="52"/>
      <c r="R81" s="78"/>
      <c r="S81" s="116">
        <f t="shared" si="13"/>
        <v>36.097529999999999</v>
      </c>
      <c r="T81" s="116">
        <v>39.36</v>
      </c>
      <c r="U81" s="38">
        <v>36097530</v>
      </c>
      <c r="V81" s="56"/>
      <c r="W81" s="56">
        <v>73.8</v>
      </c>
      <c r="X81" s="56">
        <v>45000000</v>
      </c>
      <c r="Y81" s="56">
        <f t="shared" si="12"/>
        <v>45</v>
      </c>
    </row>
    <row r="82" spans="1:25" ht="12.5" x14ac:dyDescent="0.25">
      <c r="A82" s="100" t="s">
        <v>1463</v>
      </c>
      <c r="B82" s="31" t="s">
        <v>576</v>
      </c>
      <c r="C82" s="78">
        <v>62</v>
      </c>
      <c r="D82" s="78">
        <v>84</v>
      </c>
      <c r="E82" s="31" t="s">
        <v>1399</v>
      </c>
      <c r="F82" s="78" t="s">
        <v>584</v>
      </c>
      <c r="G82" s="78">
        <v>1850</v>
      </c>
      <c r="H82" s="78">
        <v>5055</v>
      </c>
      <c r="I82" s="93">
        <v>35.738999999999997</v>
      </c>
      <c r="J82" s="93">
        <v>77.28</v>
      </c>
      <c r="K82" s="26">
        <f t="shared" si="14"/>
        <v>113.01900000000001</v>
      </c>
      <c r="L82" s="116">
        <f t="shared" si="16"/>
        <v>55</v>
      </c>
      <c r="M82" s="1">
        <f t="shared" si="15"/>
        <v>2.0548909090909091</v>
      </c>
      <c r="N82" s="78">
        <v>9.4</v>
      </c>
      <c r="O82" s="52"/>
      <c r="P82" s="52"/>
      <c r="Q82" s="52"/>
      <c r="R82" s="78"/>
      <c r="S82" s="116">
        <v>35.729999999999997</v>
      </c>
      <c r="T82" s="116">
        <v>77.28</v>
      </c>
      <c r="U82" s="38">
        <v>35694000</v>
      </c>
      <c r="V82" s="56"/>
      <c r="W82" s="56">
        <v>66.900000000000006</v>
      </c>
      <c r="X82" s="56">
        <v>55000000</v>
      </c>
      <c r="Y82" s="56">
        <f t="shared" si="12"/>
        <v>55</v>
      </c>
    </row>
    <row r="83" spans="1:25" ht="12.5" x14ac:dyDescent="0.25">
      <c r="A83" s="100" t="s">
        <v>1464</v>
      </c>
      <c r="B83" s="31" t="s">
        <v>576</v>
      </c>
      <c r="C83" s="78">
        <v>19</v>
      </c>
      <c r="D83" s="78">
        <v>46</v>
      </c>
      <c r="E83" s="31" t="s">
        <v>1408</v>
      </c>
      <c r="F83" s="78" t="s">
        <v>611</v>
      </c>
      <c r="G83" s="78">
        <v>3452</v>
      </c>
      <c r="H83" s="78">
        <v>4233</v>
      </c>
      <c r="I83" s="93">
        <v>35.161000000000001</v>
      </c>
      <c r="J83" s="93">
        <v>33.121000000000002</v>
      </c>
      <c r="K83" s="26">
        <f t="shared" si="14"/>
        <v>68.282000000000011</v>
      </c>
      <c r="L83" s="116">
        <f t="shared" si="16"/>
        <v>8.5</v>
      </c>
      <c r="M83" s="1">
        <f t="shared" si="15"/>
        <v>8.033176470588236</v>
      </c>
      <c r="N83" s="78">
        <v>14.6</v>
      </c>
      <c r="O83" s="52"/>
      <c r="P83" s="52"/>
      <c r="Q83" s="52"/>
      <c r="R83" s="78"/>
      <c r="S83" s="116">
        <f>U83/1000000</f>
        <v>35.161554000000002</v>
      </c>
      <c r="T83" s="116">
        <v>33.121000000000002</v>
      </c>
      <c r="U83" s="38">
        <v>35161554</v>
      </c>
      <c r="V83" s="56"/>
      <c r="W83" s="56">
        <v>65.599999999999994</v>
      </c>
      <c r="X83" s="56">
        <v>8500000</v>
      </c>
      <c r="Y83" s="56">
        <f t="shared" ref="Y83:Y114" si="17">SUM((X83/1000000))</f>
        <v>8.5</v>
      </c>
    </row>
    <row r="84" spans="1:25" ht="12.5" x14ac:dyDescent="0.25">
      <c r="A84" s="100" t="s">
        <v>1465</v>
      </c>
      <c r="B84" s="31" t="s">
        <v>674</v>
      </c>
      <c r="C84" s="78">
        <v>21</v>
      </c>
      <c r="D84" s="78">
        <v>41</v>
      </c>
      <c r="E84" s="31" t="s">
        <v>1425</v>
      </c>
      <c r="F84" s="78" t="s">
        <v>577</v>
      </c>
      <c r="G84" s="78">
        <v>3121</v>
      </c>
      <c r="H84" s="78">
        <v>4830</v>
      </c>
      <c r="I84" s="93">
        <v>33.478999999999999</v>
      </c>
      <c r="J84" s="93">
        <v>10.404999999999999</v>
      </c>
      <c r="K84" s="26">
        <f t="shared" si="14"/>
        <v>43.884</v>
      </c>
      <c r="L84" s="116">
        <f t="shared" si="16"/>
        <v>2.6</v>
      </c>
      <c r="M84" s="1">
        <f t="shared" si="15"/>
        <v>16.878461538461536</v>
      </c>
      <c r="N84" s="78">
        <v>15.08</v>
      </c>
      <c r="O84" s="52"/>
      <c r="P84" s="52"/>
      <c r="Q84" s="52"/>
      <c r="R84" s="78"/>
      <c r="S84" s="116">
        <f>U84/1000000</f>
        <v>33.479697999999999</v>
      </c>
      <c r="T84" s="116">
        <v>10.404999999999999</v>
      </c>
      <c r="U84" s="38">
        <v>33479698</v>
      </c>
      <c r="V84" s="56"/>
      <c r="W84" s="56">
        <v>43.9</v>
      </c>
      <c r="X84" s="56">
        <v>2600000</v>
      </c>
      <c r="Y84" s="56">
        <f t="shared" si="17"/>
        <v>2.6</v>
      </c>
    </row>
    <row r="85" spans="1:25" ht="23" x14ac:dyDescent="0.25">
      <c r="A85" s="100" t="s">
        <v>1466</v>
      </c>
      <c r="B85" s="31" t="s">
        <v>576</v>
      </c>
      <c r="C85" s="78">
        <v>40</v>
      </c>
      <c r="D85" s="78">
        <v>51</v>
      </c>
      <c r="E85" s="31" t="s">
        <v>1351</v>
      </c>
      <c r="F85" s="78" t="s">
        <v>584</v>
      </c>
      <c r="G85" s="78">
        <v>839</v>
      </c>
      <c r="H85" s="78">
        <v>8148</v>
      </c>
      <c r="I85" s="93">
        <v>33.456000000000003</v>
      </c>
      <c r="J85" s="93">
        <v>1.6E-2</v>
      </c>
      <c r="K85" s="26">
        <f t="shared" si="14"/>
        <v>33.472000000000001</v>
      </c>
      <c r="L85" s="116">
        <f t="shared" si="16"/>
        <v>0.5</v>
      </c>
      <c r="M85" s="1">
        <f t="shared" si="15"/>
        <v>66.944000000000003</v>
      </c>
      <c r="N85" s="78">
        <v>6.84</v>
      </c>
      <c r="O85" s="52"/>
      <c r="P85" s="52"/>
      <c r="Q85" s="52" t="s">
        <v>1467</v>
      </c>
      <c r="R85" s="78"/>
      <c r="S85" s="116">
        <v>33.450000000000003</v>
      </c>
      <c r="T85" s="116">
        <v>1.7000000000000001E-2</v>
      </c>
      <c r="U85" s="38">
        <v>33149106</v>
      </c>
      <c r="V85" s="56"/>
      <c r="W85" s="56"/>
      <c r="X85" s="56">
        <v>500000</v>
      </c>
      <c r="Y85" s="56">
        <f t="shared" si="17"/>
        <v>0.5</v>
      </c>
    </row>
    <row r="86" spans="1:25" ht="12.5" x14ac:dyDescent="0.25">
      <c r="A86" s="100" t="s">
        <v>1468</v>
      </c>
      <c r="B86" s="31" t="s">
        <v>121</v>
      </c>
      <c r="C86" s="78">
        <v>26</v>
      </c>
      <c r="D86" s="78">
        <v>49</v>
      </c>
      <c r="E86" s="31" t="s">
        <v>577</v>
      </c>
      <c r="F86" s="78" t="s">
        <v>577</v>
      </c>
      <c r="G86" s="78">
        <v>3056</v>
      </c>
      <c r="H86" s="78">
        <v>3373</v>
      </c>
      <c r="I86" s="93">
        <v>32.862000000000002</v>
      </c>
      <c r="J86" s="93">
        <v>16.827999999999999</v>
      </c>
      <c r="K86" s="26">
        <f t="shared" si="14"/>
        <v>49.69</v>
      </c>
      <c r="L86" s="116">
        <f t="shared" si="16"/>
        <v>40</v>
      </c>
      <c r="M86" s="1">
        <f t="shared" si="15"/>
        <v>1.2422499999999999</v>
      </c>
      <c r="N86" s="78">
        <v>10.3</v>
      </c>
      <c r="O86" s="52"/>
      <c r="P86" s="52"/>
      <c r="Q86" s="52"/>
      <c r="R86" s="78"/>
      <c r="S86" s="116">
        <f>U86/1000000</f>
        <v>32.862104000000002</v>
      </c>
      <c r="T86" s="116">
        <v>16.82</v>
      </c>
      <c r="U86" s="38">
        <v>32862104</v>
      </c>
      <c r="V86" s="56"/>
      <c r="W86" s="56">
        <v>49.7</v>
      </c>
      <c r="X86" s="56">
        <v>40000000</v>
      </c>
      <c r="Y86" s="56">
        <f t="shared" si="17"/>
        <v>40</v>
      </c>
    </row>
    <row r="87" spans="1:25" ht="12.5" x14ac:dyDescent="0.25">
      <c r="A87" s="100" t="s">
        <v>1469</v>
      </c>
      <c r="B87" s="31" t="s">
        <v>121</v>
      </c>
      <c r="C87" s="78">
        <v>14</v>
      </c>
      <c r="D87" s="78">
        <v>38</v>
      </c>
      <c r="E87" s="31" t="s">
        <v>577</v>
      </c>
      <c r="F87" s="78" t="s">
        <v>577</v>
      </c>
      <c r="G87" s="78">
        <v>3012</v>
      </c>
      <c r="H87" s="78">
        <v>4617</v>
      </c>
      <c r="I87" s="93">
        <v>32.234999999999999</v>
      </c>
      <c r="J87" s="93">
        <v>8.6270000000000007</v>
      </c>
      <c r="K87" s="26">
        <f t="shared" si="14"/>
        <v>40.862000000000002</v>
      </c>
      <c r="L87" s="116">
        <f t="shared" si="16"/>
        <v>62</v>
      </c>
      <c r="M87" s="1">
        <f t="shared" si="15"/>
        <v>0.65906451612903227</v>
      </c>
      <c r="N87" s="78">
        <v>13.91</v>
      </c>
      <c r="O87" s="52"/>
      <c r="P87" s="52"/>
      <c r="Q87" s="52"/>
      <c r="R87" s="78"/>
      <c r="S87" s="116">
        <f>U87/1000000</f>
        <v>32.200122</v>
      </c>
      <c r="T87" s="116">
        <v>8.6270000000000007</v>
      </c>
      <c r="U87" s="38">
        <v>32200122</v>
      </c>
      <c r="V87" s="56"/>
      <c r="W87" s="56">
        <v>40.799999999999997</v>
      </c>
      <c r="X87" s="56">
        <v>62000000</v>
      </c>
      <c r="Y87" s="56">
        <f t="shared" si="17"/>
        <v>62</v>
      </c>
    </row>
    <row r="88" spans="1:25" ht="12.5" x14ac:dyDescent="0.25">
      <c r="A88" s="100" t="s">
        <v>1470</v>
      </c>
      <c r="B88" s="31" t="s">
        <v>65</v>
      </c>
      <c r="C88" s="78">
        <v>71</v>
      </c>
      <c r="D88" s="78">
        <v>72</v>
      </c>
      <c r="E88" s="31" t="s">
        <v>580</v>
      </c>
      <c r="F88" s="78" t="s">
        <v>577</v>
      </c>
      <c r="G88" s="78">
        <v>2204</v>
      </c>
      <c r="H88" s="78">
        <v>4430</v>
      </c>
      <c r="I88" s="93">
        <v>32.241</v>
      </c>
      <c r="J88" s="93">
        <v>23.206</v>
      </c>
      <c r="K88" s="26">
        <f t="shared" si="14"/>
        <v>55.447000000000003</v>
      </c>
      <c r="L88" s="116">
        <f t="shared" si="16"/>
        <v>7</v>
      </c>
      <c r="M88" s="1">
        <f t="shared" si="15"/>
        <v>7.9210000000000003</v>
      </c>
      <c r="N88" s="78">
        <v>9.76</v>
      </c>
      <c r="O88" s="52"/>
      <c r="P88" s="52"/>
      <c r="Q88" s="52"/>
      <c r="R88" s="78"/>
      <c r="S88" s="116">
        <f>U88/1000000</f>
        <v>32.013120000000001</v>
      </c>
      <c r="T88" s="116">
        <v>23.2</v>
      </c>
      <c r="U88" s="38">
        <v>32013120</v>
      </c>
      <c r="V88" s="56"/>
      <c r="W88" s="56">
        <v>55</v>
      </c>
      <c r="X88" s="56">
        <v>7000000</v>
      </c>
      <c r="Y88" s="56">
        <f t="shared" si="17"/>
        <v>7</v>
      </c>
    </row>
    <row r="89" spans="1:25" ht="34.5" x14ac:dyDescent="0.25">
      <c r="A89" s="100" t="s">
        <v>1471</v>
      </c>
      <c r="B89" s="31" t="s">
        <v>65</v>
      </c>
      <c r="C89" s="78">
        <v>94</v>
      </c>
      <c r="D89" s="78">
        <v>88</v>
      </c>
      <c r="E89" s="31" t="s">
        <v>1399</v>
      </c>
      <c r="F89" s="78" t="s">
        <v>939</v>
      </c>
      <c r="G89" s="78">
        <v>36</v>
      </c>
      <c r="H89" s="78">
        <v>40385</v>
      </c>
      <c r="I89" s="93">
        <v>31.841000000000001</v>
      </c>
      <c r="J89" s="93">
        <v>22.745000000000001</v>
      </c>
      <c r="K89" s="26">
        <f t="shared" si="14"/>
        <v>54.585999999999999</v>
      </c>
      <c r="L89" s="116">
        <f t="shared" si="16"/>
        <v>20</v>
      </c>
      <c r="M89" s="1">
        <f t="shared" si="15"/>
        <v>2.7292999999999998</v>
      </c>
      <c r="N89" s="78">
        <v>1.5</v>
      </c>
      <c r="O89" s="52" t="s">
        <v>1472</v>
      </c>
      <c r="P89" s="52"/>
      <c r="Q89" s="52" t="s">
        <v>1473</v>
      </c>
      <c r="R89" s="78"/>
      <c r="S89" s="116">
        <v>31.84</v>
      </c>
      <c r="T89" s="116">
        <v>18.32</v>
      </c>
      <c r="U89" s="38">
        <v>17124000</v>
      </c>
      <c r="V89" s="56"/>
      <c r="W89" s="56"/>
      <c r="X89" s="56">
        <v>20000000</v>
      </c>
      <c r="Y89" s="56">
        <f t="shared" si="17"/>
        <v>20</v>
      </c>
    </row>
    <row r="90" spans="1:25" ht="12.5" x14ac:dyDescent="0.25">
      <c r="A90" s="100" t="s">
        <v>1474</v>
      </c>
      <c r="B90" s="31" t="s">
        <v>576</v>
      </c>
      <c r="C90" s="78">
        <v>36</v>
      </c>
      <c r="D90" s="78">
        <v>58</v>
      </c>
      <c r="E90" s="31" t="s">
        <v>1416</v>
      </c>
      <c r="F90" s="78" t="s">
        <v>591</v>
      </c>
      <c r="G90" s="78">
        <v>2626</v>
      </c>
      <c r="H90" s="78">
        <v>4594</v>
      </c>
      <c r="I90" s="93">
        <v>31.715</v>
      </c>
      <c r="J90" s="93">
        <v>77.263999999999996</v>
      </c>
      <c r="K90" s="26">
        <f t="shared" si="14"/>
        <v>108.979</v>
      </c>
      <c r="L90" s="116">
        <f t="shared" si="16"/>
        <v>30</v>
      </c>
      <c r="M90" s="1">
        <f t="shared" si="15"/>
        <v>3.6326333333333332</v>
      </c>
      <c r="N90" s="78">
        <v>12.06</v>
      </c>
      <c r="O90" s="52"/>
      <c r="P90" s="52"/>
      <c r="Q90" s="52"/>
      <c r="R90" s="78"/>
      <c r="S90" s="116">
        <f t="shared" ref="S90:S119" si="18">U90/1000000</f>
        <v>31.715062</v>
      </c>
      <c r="T90" s="116">
        <v>77.263999999999996</v>
      </c>
      <c r="U90" s="38">
        <v>31715062</v>
      </c>
      <c r="V90" s="56"/>
      <c r="W90" s="56">
        <v>60.9</v>
      </c>
      <c r="X90" s="56">
        <v>30000000</v>
      </c>
      <c r="Y90" s="56">
        <f t="shared" si="17"/>
        <v>30</v>
      </c>
    </row>
    <row r="91" spans="1:25" ht="23" x14ac:dyDescent="0.25">
      <c r="A91" s="100" t="s">
        <v>1475</v>
      </c>
      <c r="B91" s="31" t="s">
        <v>78</v>
      </c>
      <c r="C91" s="78">
        <v>59</v>
      </c>
      <c r="D91" s="78">
        <v>46</v>
      </c>
      <c r="E91" s="31" t="s">
        <v>602</v>
      </c>
      <c r="F91" s="78" t="s">
        <v>603</v>
      </c>
      <c r="G91" s="78">
        <v>2461</v>
      </c>
      <c r="H91" s="78">
        <v>5775</v>
      </c>
      <c r="I91" s="93">
        <v>31.690999999999999</v>
      </c>
      <c r="J91" s="93">
        <v>9.6280000000000001</v>
      </c>
      <c r="K91" s="26">
        <f t="shared" si="14"/>
        <v>41.319000000000003</v>
      </c>
      <c r="L91" s="116">
        <f t="shared" si="16"/>
        <v>12</v>
      </c>
      <c r="M91" s="1">
        <f t="shared" si="15"/>
        <v>3.4432500000000004</v>
      </c>
      <c r="N91" s="78">
        <v>14.2</v>
      </c>
      <c r="O91" s="52"/>
      <c r="P91" s="52"/>
      <c r="Q91" s="52" t="s">
        <v>1476</v>
      </c>
      <c r="R91" s="78"/>
      <c r="S91" s="116">
        <f t="shared" si="18"/>
        <v>31.691811000000001</v>
      </c>
      <c r="T91" s="116">
        <v>9.6199999999999992</v>
      </c>
      <c r="U91" s="38">
        <v>31691811</v>
      </c>
      <c r="V91" s="56"/>
      <c r="W91" s="56">
        <v>37.200000000000003</v>
      </c>
      <c r="X91" s="56">
        <v>12000000</v>
      </c>
      <c r="Y91" s="56">
        <f t="shared" si="17"/>
        <v>12</v>
      </c>
    </row>
    <row r="92" spans="1:25" ht="12.5" x14ac:dyDescent="0.25">
      <c r="A92" s="100" t="s">
        <v>1477</v>
      </c>
      <c r="B92" s="31" t="s">
        <v>78</v>
      </c>
      <c r="C92" s="78">
        <v>73</v>
      </c>
      <c r="D92" s="78">
        <v>67</v>
      </c>
      <c r="E92" s="31" t="s">
        <v>583</v>
      </c>
      <c r="F92" s="78" t="s">
        <v>577</v>
      </c>
      <c r="G92" s="78">
        <v>2421</v>
      </c>
      <c r="H92" s="78">
        <v>4672</v>
      </c>
      <c r="I92" s="93">
        <v>31.486999999999998</v>
      </c>
      <c r="J92" s="93">
        <v>2.0179999999999998</v>
      </c>
      <c r="K92" s="26">
        <f t="shared" si="14"/>
        <v>33.504999999999995</v>
      </c>
      <c r="L92" s="116">
        <f t="shared" si="16"/>
        <v>10</v>
      </c>
      <c r="M92" s="1">
        <f t="shared" si="15"/>
        <v>3.3504999999999994</v>
      </c>
      <c r="N92" s="78">
        <v>11.31</v>
      </c>
      <c r="O92" s="52"/>
      <c r="P92" s="52"/>
      <c r="Q92" s="52"/>
      <c r="R92" s="78"/>
      <c r="S92" s="116">
        <f t="shared" si="18"/>
        <v>31.487293000000001</v>
      </c>
      <c r="T92" s="116">
        <v>2.04</v>
      </c>
      <c r="U92" s="38">
        <v>31487293</v>
      </c>
      <c r="V92" s="56"/>
      <c r="W92" s="56">
        <v>31.7</v>
      </c>
      <c r="X92" s="56">
        <v>10000000</v>
      </c>
      <c r="Y92" s="56">
        <f t="shared" si="17"/>
        <v>10</v>
      </c>
    </row>
    <row r="93" spans="1:25" ht="12.5" x14ac:dyDescent="0.25">
      <c r="A93" s="100" t="s">
        <v>1478</v>
      </c>
      <c r="B93" s="31" t="s">
        <v>107</v>
      </c>
      <c r="C93" s="78">
        <v>22</v>
      </c>
      <c r="D93" s="78">
        <v>51</v>
      </c>
      <c r="E93" s="31" t="s">
        <v>606</v>
      </c>
      <c r="F93" s="78" t="s">
        <v>603</v>
      </c>
      <c r="G93" s="78">
        <v>2436</v>
      </c>
      <c r="H93" s="78">
        <v>5101</v>
      </c>
      <c r="I93" s="93">
        <v>31.417999999999999</v>
      </c>
      <c r="J93" s="93">
        <v>25.545000000000002</v>
      </c>
      <c r="K93" s="26">
        <f t="shared" si="14"/>
        <v>56.963000000000001</v>
      </c>
      <c r="L93" s="116">
        <f t="shared" si="16"/>
        <v>12</v>
      </c>
      <c r="M93" s="1">
        <f t="shared" si="15"/>
        <v>4.7469166666666665</v>
      </c>
      <c r="N93" s="78">
        <v>12.4</v>
      </c>
      <c r="O93" s="52"/>
      <c r="P93" s="52"/>
      <c r="Q93" s="52"/>
      <c r="R93" s="78"/>
      <c r="S93" s="116">
        <f t="shared" si="18"/>
        <v>31.418697000000002</v>
      </c>
      <c r="T93" s="116">
        <v>25.545000000000002</v>
      </c>
      <c r="U93" s="38">
        <v>31418697</v>
      </c>
      <c r="V93" s="56"/>
      <c r="W93" s="56">
        <v>56.8</v>
      </c>
      <c r="X93" s="56">
        <v>12000000</v>
      </c>
      <c r="Y93" s="56">
        <f t="shared" si="17"/>
        <v>12</v>
      </c>
    </row>
    <row r="94" spans="1:25" ht="23" x14ac:dyDescent="0.25">
      <c r="A94" s="100" t="s">
        <v>1479</v>
      </c>
      <c r="B94" s="31" t="s">
        <v>760</v>
      </c>
      <c r="C94" s="78">
        <v>64</v>
      </c>
      <c r="D94" s="78">
        <v>70</v>
      </c>
      <c r="E94" s="31" t="s">
        <v>583</v>
      </c>
      <c r="F94" s="78" t="s">
        <v>621</v>
      </c>
      <c r="G94" s="78">
        <v>3735</v>
      </c>
      <c r="H94" s="78">
        <v>3680</v>
      </c>
      <c r="I94" s="93">
        <v>31.457000000000001</v>
      </c>
      <c r="J94" s="93">
        <v>10.647</v>
      </c>
      <c r="K94" s="26">
        <f t="shared" si="14"/>
        <v>42.103999999999999</v>
      </c>
      <c r="L94" s="116">
        <f t="shared" si="16"/>
        <v>24</v>
      </c>
      <c r="M94" s="1">
        <f t="shared" si="15"/>
        <v>1.7543333333333333</v>
      </c>
      <c r="N94" s="78">
        <v>10.07</v>
      </c>
      <c r="O94" s="52"/>
      <c r="P94" s="52"/>
      <c r="Q94" s="52" t="s">
        <v>1480</v>
      </c>
      <c r="R94" s="78"/>
      <c r="S94" s="116">
        <f t="shared" si="18"/>
        <v>31.300999999999998</v>
      </c>
      <c r="T94" s="116">
        <v>10.64</v>
      </c>
      <c r="U94" s="38">
        <v>31301000</v>
      </c>
      <c r="V94" s="56"/>
      <c r="W94" s="56">
        <v>36.6</v>
      </c>
      <c r="X94" s="56">
        <v>24000000</v>
      </c>
      <c r="Y94" s="56">
        <f t="shared" si="17"/>
        <v>24</v>
      </c>
    </row>
    <row r="95" spans="1:25" ht="12.5" x14ac:dyDescent="0.25">
      <c r="A95" s="100" t="s">
        <v>1481</v>
      </c>
      <c r="B95" s="31" t="s">
        <v>65</v>
      </c>
      <c r="C95" s="78">
        <v>52</v>
      </c>
      <c r="D95" s="78">
        <v>41</v>
      </c>
      <c r="E95" s="31" t="s">
        <v>627</v>
      </c>
      <c r="F95" s="78" t="s">
        <v>577</v>
      </c>
      <c r="G95" s="78">
        <v>2769</v>
      </c>
      <c r="H95" s="78">
        <v>4580</v>
      </c>
      <c r="I95" s="93">
        <v>31.373000000000001</v>
      </c>
      <c r="J95" s="93">
        <v>9.9250000000000007</v>
      </c>
      <c r="K95" s="26">
        <f t="shared" si="14"/>
        <v>41.298000000000002</v>
      </c>
      <c r="L95" s="116">
        <f t="shared" si="16"/>
        <v>58</v>
      </c>
      <c r="M95" s="1">
        <f t="shared" si="15"/>
        <v>0.71203448275862069</v>
      </c>
      <c r="N95" s="78">
        <v>12.7</v>
      </c>
      <c r="O95" s="52"/>
      <c r="P95" s="52"/>
      <c r="Q95" s="52"/>
      <c r="R95" s="78"/>
      <c r="S95" s="116">
        <f t="shared" si="18"/>
        <v>31.230174999999999</v>
      </c>
      <c r="T95" s="116">
        <v>9.9250000000000007</v>
      </c>
      <c r="U95" s="38">
        <v>31230175</v>
      </c>
      <c r="V95" s="56"/>
      <c r="W95" s="56">
        <v>41</v>
      </c>
      <c r="X95" s="56">
        <v>58000000</v>
      </c>
      <c r="Y95" s="56">
        <f t="shared" si="17"/>
        <v>58</v>
      </c>
    </row>
    <row r="96" spans="1:25" ht="12.5" x14ac:dyDescent="0.25">
      <c r="A96" s="100" t="s">
        <v>1482</v>
      </c>
      <c r="B96" s="31" t="s">
        <v>576</v>
      </c>
      <c r="C96" s="78">
        <v>14</v>
      </c>
      <c r="D96" s="78">
        <v>49</v>
      </c>
      <c r="E96" s="31" t="s">
        <v>1483</v>
      </c>
      <c r="F96" s="78" t="s">
        <v>603</v>
      </c>
      <c r="G96" s="78">
        <v>2664</v>
      </c>
      <c r="H96" s="78">
        <v>4190</v>
      </c>
      <c r="I96" s="93">
        <v>30.690999999999999</v>
      </c>
      <c r="J96" s="93">
        <v>46.796999999999997</v>
      </c>
      <c r="K96" s="26">
        <f t="shared" si="14"/>
        <v>77.488</v>
      </c>
      <c r="L96" s="116">
        <f t="shared" si="16"/>
        <v>35</v>
      </c>
      <c r="M96" s="1">
        <f t="shared" si="15"/>
        <v>2.213942857142857</v>
      </c>
      <c r="N96" s="78">
        <v>11.2</v>
      </c>
      <c r="O96" s="52"/>
      <c r="P96" s="52"/>
      <c r="Q96" s="52"/>
      <c r="R96" s="78"/>
      <c r="S96" s="116">
        <f t="shared" si="18"/>
        <v>30.691438999999999</v>
      </c>
      <c r="T96" s="116">
        <v>46.796999999999997</v>
      </c>
      <c r="U96" s="38">
        <v>30691439</v>
      </c>
      <c r="V96" s="56"/>
      <c r="W96" s="56">
        <v>73.400000000000006</v>
      </c>
      <c r="X96" s="56">
        <v>35000000</v>
      </c>
      <c r="Y96" s="56">
        <f t="shared" si="17"/>
        <v>35</v>
      </c>
    </row>
    <row r="97" spans="1:25" ht="23" x14ac:dyDescent="0.25">
      <c r="A97" s="100" t="s">
        <v>1484</v>
      </c>
      <c r="B97" s="31" t="s">
        <v>1485</v>
      </c>
      <c r="C97" s="78">
        <v>36</v>
      </c>
      <c r="D97" s="78">
        <v>37</v>
      </c>
      <c r="E97" s="31" t="s">
        <v>683</v>
      </c>
      <c r="F97" s="78" t="s">
        <v>611</v>
      </c>
      <c r="G97" s="78">
        <v>2511</v>
      </c>
      <c r="H97" s="78">
        <v>2860</v>
      </c>
      <c r="I97" s="93">
        <v>30.105</v>
      </c>
      <c r="J97" s="93">
        <v>34.728000000000002</v>
      </c>
      <c r="K97" s="26">
        <f t="shared" si="14"/>
        <v>64.832999999999998</v>
      </c>
      <c r="L97" s="116">
        <f t="shared" si="16"/>
        <v>37</v>
      </c>
      <c r="M97" s="1">
        <f t="shared" si="15"/>
        <v>1.7522432432432431</v>
      </c>
      <c r="N97" s="78">
        <v>7.18</v>
      </c>
      <c r="O97" s="52"/>
      <c r="P97" s="52"/>
      <c r="Q97" s="52" t="s">
        <v>1486</v>
      </c>
      <c r="R97" s="78"/>
      <c r="S97" s="116">
        <f t="shared" si="18"/>
        <v>30.105968000000001</v>
      </c>
      <c r="T97" s="116">
        <v>34.728000000000002</v>
      </c>
      <c r="U97" s="38">
        <v>30105968</v>
      </c>
      <c r="V97" s="56"/>
      <c r="W97" s="56">
        <v>63.8</v>
      </c>
      <c r="X97" s="56">
        <v>37000000</v>
      </c>
      <c r="Y97" s="56">
        <f t="shared" si="17"/>
        <v>37</v>
      </c>
    </row>
    <row r="98" spans="1:25" ht="12.5" x14ac:dyDescent="0.25">
      <c r="A98" s="100" t="s">
        <v>1487</v>
      </c>
      <c r="B98" s="31" t="s">
        <v>576</v>
      </c>
      <c r="C98" s="78">
        <v>78</v>
      </c>
      <c r="D98" s="78">
        <v>74</v>
      </c>
      <c r="E98" s="31" t="s">
        <v>643</v>
      </c>
      <c r="F98" s="78" t="s">
        <v>647</v>
      </c>
      <c r="G98" s="78">
        <v>1603</v>
      </c>
      <c r="H98" s="78">
        <v>3702</v>
      </c>
      <c r="I98" s="93">
        <v>30.06</v>
      </c>
      <c r="J98" s="93">
        <v>34.762</v>
      </c>
      <c r="K98" s="26">
        <f t="shared" si="14"/>
        <v>64.822000000000003</v>
      </c>
      <c r="L98" s="116">
        <f t="shared" si="16"/>
        <v>20</v>
      </c>
      <c r="M98" s="1">
        <f t="shared" si="15"/>
        <v>3.2411000000000003</v>
      </c>
      <c r="N98" s="78">
        <v>5.94</v>
      </c>
      <c r="O98" s="52"/>
      <c r="P98" s="52"/>
      <c r="Q98" s="52"/>
      <c r="R98" s="78"/>
      <c r="S98" s="116">
        <f t="shared" si="18"/>
        <v>30.060659999999999</v>
      </c>
      <c r="T98" s="116">
        <v>34.762</v>
      </c>
      <c r="U98" s="38">
        <v>30060660</v>
      </c>
      <c r="V98" s="56"/>
      <c r="W98" s="56">
        <v>63.8</v>
      </c>
      <c r="X98" s="56">
        <v>20000000</v>
      </c>
      <c r="Y98" s="56">
        <f t="shared" si="17"/>
        <v>20</v>
      </c>
    </row>
    <row r="99" spans="1:25" ht="12.5" x14ac:dyDescent="0.25">
      <c r="A99" s="100" t="s">
        <v>1488</v>
      </c>
      <c r="B99" s="31" t="s">
        <v>576</v>
      </c>
      <c r="C99" s="78">
        <v>14</v>
      </c>
      <c r="D99" s="78">
        <v>56</v>
      </c>
      <c r="E99" s="31" t="s">
        <v>1489</v>
      </c>
      <c r="F99" s="78" t="s">
        <v>647</v>
      </c>
      <c r="G99" s="78">
        <v>2368</v>
      </c>
      <c r="H99" s="78">
        <v>4795</v>
      </c>
      <c r="I99" s="93">
        <v>28.687000000000001</v>
      </c>
      <c r="J99" s="93">
        <v>23.971</v>
      </c>
      <c r="K99" s="26">
        <f t="shared" si="14"/>
        <v>52.658000000000001</v>
      </c>
      <c r="L99" s="116">
        <f t="shared" si="16"/>
        <v>35</v>
      </c>
      <c r="M99" s="1">
        <f t="shared" si="15"/>
        <v>1.5045142857142857</v>
      </c>
      <c r="N99" s="78">
        <v>11.4</v>
      </c>
      <c r="O99" s="52"/>
      <c r="P99" s="52"/>
      <c r="Q99" s="52"/>
      <c r="R99" s="78"/>
      <c r="S99" s="116">
        <f t="shared" si="18"/>
        <v>28.687835</v>
      </c>
      <c r="T99" s="116">
        <v>23.971</v>
      </c>
      <c r="U99" s="38">
        <v>28687835</v>
      </c>
      <c r="V99" s="56"/>
      <c r="W99" s="56">
        <v>52.5</v>
      </c>
      <c r="X99" s="56">
        <v>35000000</v>
      </c>
      <c r="Y99" s="56">
        <f t="shared" si="17"/>
        <v>35</v>
      </c>
    </row>
    <row r="100" spans="1:25" ht="23" x14ac:dyDescent="0.25">
      <c r="A100" s="100" t="s">
        <v>1490</v>
      </c>
      <c r="B100" s="31" t="s">
        <v>674</v>
      </c>
      <c r="C100" s="78">
        <v>13</v>
      </c>
      <c r="D100" s="78">
        <v>41</v>
      </c>
      <c r="E100" s="31" t="s">
        <v>683</v>
      </c>
      <c r="F100" s="78" t="s">
        <v>584</v>
      </c>
      <c r="G100" s="78">
        <v>2962</v>
      </c>
      <c r="H100" s="78">
        <v>3415</v>
      </c>
      <c r="I100" s="93">
        <v>26.902000000000001</v>
      </c>
      <c r="J100" s="93">
        <v>23.105</v>
      </c>
      <c r="K100" s="26">
        <f t="shared" ref="K100:K131" si="19">SUM((I100+J100))</f>
        <v>50.007000000000005</v>
      </c>
      <c r="L100" s="116">
        <f t="shared" si="16"/>
        <v>16</v>
      </c>
      <c r="M100" s="1">
        <f t="shared" ref="M100:M131" si="20">SUM((K100/L100))</f>
        <v>3.1254375000000003</v>
      </c>
      <c r="N100" s="78">
        <v>10.119999999999999</v>
      </c>
      <c r="O100" s="52"/>
      <c r="P100" s="52"/>
      <c r="Q100" s="52"/>
      <c r="R100" s="78"/>
      <c r="S100" s="116">
        <f t="shared" si="18"/>
        <v>26.902075</v>
      </c>
      <c r="T100" s="116">
        <v>23.105</v>
      </c>
      <c r="U100" s="38">
        <v>26902075</v>
      </c>
      <c r="V100" s="56"/>
      <c r="W100" s="56">
        <v>46.1</v>
      </c>
      <c r="X100" s="56">
        <v>16000000</v>
      </c>
      <c r="Y100" s="56">
        <f t="shared" si="17"/>
        <v>16</v>
      </c>
    </row>
    <row r="101" spans="1:25" ht="23" x14ac:dyDescent="0.25">
      <c r="A101" s="100" t="s">
        <v>1491</v>
      </c>
      <c r="B101" s="31" t="s">
        <v>674</v>
      </c>
      <c r="C101" s="78">
        <v>0</v>
      </c>
      <c r="D101" s="78">
        <v>36</v>
      </c>
      <c r="E101" s="31" t="s">
        <v>602</v>
      </c>
      <c r="F101" s="78" t="s">
        <v>603</v>
      </c>
      <c r="G101" s="78">
        <v>2240</v>
      </c>
      <c r="H101" s="78">
        <v>5585</v>
      </c>
      <c r="I101" s="93">
        <v>26.89</v>
      </c>
      <c r="J101" s="93">
        <v>18.957000000000001</v>
      </c>
      <c r="K101" s="26">
        <f t="shared" si="19"/>
        <v>45.847000000000001</v>
      </c>
      <c r="L101" s="116">
        <f t="shared" si="16"/>
        <v>20</v>
      </c>
      <c r="M101" s="1">
        <f t="shared" si="20"/>
        <v>2.2923499999999999</v>
      </c>
      <c r="N101" s="78">
        <v>12.5</v>
      </c>
      <c r="O101" s="52"/>
      <c r="P101" s="52"/>
      <c r="Q101" s="52"/>
      <c r="R101" s="78"/>
      <c r="S101" s="116">
        <f t="shared" si="18"/>
        <v>26.890041</v>
      </c>
      <c r="T101" s="116">
        <v>17.62</v>
      </c>
      <c r="U101" s="38">
        <v>26890041</v>
      </c>
      <c r="V101" s="56"/>
      <c r="W101" s="56">
        <v>44.5</v>
      </c>
      <c r="X101" s="56">
        <v>20000000</v>
      </c>
      <c r="Y101" s="56">
        <f t="shared" si="17"/>
        <v>20</v>
      </c>
    </row>
    <row r="102" spans="1:25" ht="12.5" x14ac:dyDescent="0.25">
      <c r="A102" s="100" t="s">
        <v>1492</v>
      </c>
      <c r="B102" s="31" t="s">
        <v>576</v>
      </c>
      <c r="C102" s="78">
        <v>41</v>
      </c>
      <c r="D102" s="78">
        <v>65</v>
      </c>
      <c r="E102" s="37" t="s">
        <v>1493</v>
      </c>
      <c r="F102" s="78" t="s">
        <v>584</v>
      </c>
      <c r="G102" s="78">
        <v>1166</v>
      </c>
      <c r="H102" s="78">
        <v>7035</v>
      </c>
      <c r="I102" s="93">
        <v>26.814</v>
      </c>
      <c r="J102" s="93">
        <v>50.898000000000003</v>
      </c>
      <c r="K102" s="26">
        <f t="shared" si="19"/>
        <v>77.712000000000003</v>
      </c>
      <c r="L102" s="116">
        <f t="shared" si="16"/>
        <v>40</v>
      </c>
      <c r="M102" s="1">
        <f t="shared" si="20"/>
        <v>1.9428000000000001</v>
      </c>
      <c r="N102" s="78">
        <v>8.1999999999999993</v>
      </c>
      <c r="O102" s="52"/>
      <c r="P102" s="52"/>
      <c r="Q102" s="52"/>
      <c r="R102" s="78"/>
      <c r="S102" s="116">
        <f t="shared" si="18"/>
        <v>26.814957</v>
      </c>
      <c r="T102" s="116">
        <v>50.898000000000003</v>
      </c>
      <c r="U102" s="38">
        <v>26814957</v>
      </c>
      <c r="V102" s="56"/>
      <c r="W102" s="56">
        <v>77.2</v>
      </c>
      <c r="X102" s="56">
        <v>40000000</v>
      </c>
      <c r="Y102" s="56">
        <f t="shared" si="17"/>
        <v>40</v>
      </c>
    </row>
    <row r="103" spans="1:25" ht="12.5" x14ac:dyDescent="0.25">
      <c r="A103" s="100" t="s">
        <v>1494</v>
      </c>
      <c r="B103" s="31" t="s">
        <v>96</v>
      </c>
      <c r="C103" s="78">
        <v>37</v>
      </c>
      <c r="D103" s="78">
        <v>62</v>
      </c>
      <c r="E103" s="31" t="s">
        <v>646</v>
      </c>
      <c r="F103" s="78" t="s">
        <v>591</v>
      </c>
      <c r="G103" s="78">
        <v>2467</v>
      </c>
      <c r="H103" s="78">
        <v>5054</v>
      </c>
      <c r="I103" s="93">
        <v>26.417999999999999</v>
      </c>
      <c r="J103" s="93">
        <v>39.154000000000003</v>
      </c>
      <c r="K103" s="26">
        <f t="shared" si="19"/>
        <v>65.572000000000003</v>
      </c>
      <c r="L103" s="116">
        <f t="shared" si="16"/>
        <v>20</v>
      </c>
      <c r="M103" s="1">
        <f t="shared" si="20"/>
        <v>3.2786</v>
      </c>
      <c r="N103" s="78">
        <v>12.5</v>
      </c>
      <c r="O103" s="52"/>
      <c r="P103" s="52"/>
      <c r="Q103" s="52"/>
      <c r="R103" s="78"/>
      <c r="S103" s="116">
        <f t="shared" si="18"/>
        <v>26.418666999999999</v>
      </c>
      <c r="T103" s="116">
        <v>39.154000000000003</v>
      </c>
      <c r="U103" s="38">
        <v>26418667</v>
      </c>
      <c r="V103" s="56"/>
      <c r="W103" s="56">
        <v>63.6</v>
      </c>
      <c r="X103" s="56">
        <v>20000000</v>
      </c>
      <c r="Y103" s="56">
        <f t="shared" si="17"/>
        <v>20</v>
      </c>
    </row>
    <row r="104" spans="1:25" ht="23" x14ac:dyDescent="0.25">
      <c r="A104" s="100" t="s">
        <v>1495</v>
      </c>
      <c r="B104" s="31" t="s">
        <v>96</v>
      </c>
      <c r="C104" s="78">
        <v>7</v>
      </c>
      <c r="D104" s="78">
        <v>40</v>
      </c>
      <c r="E104" s="31" t="s">
        <v>602</v>
      </c>
      <c r="F104" s="78" t="s">
        <v>603</v>
      </c>
      <c r="G104" s="78">
        <v>2753</v>
      </c>
      <c r="H104" s="78">
        <v>3794</v>
      </c>
      <c r="I104" s="93">
        <v>25.928000000000001</v>
      </c>
      <c r="J104" s="93">
        <v>21.95</v>
      </c>
      <c r="K104" s="26">
        <f t="shared" si="19"/>
        <v>47.878</v>
      </c>
      <c r="L104" s="116">
        <v>8</v>
      </c>
      <c r="M104" s="1">
        <f t="shared" si="20"/>
        <v>5.98475</v>
      </c>
      <c r="N104" s="78">
        <v>10.5</v>
      </c>
      <c r="O104" s="52"/>
      <c r="P104" s="52"/>
      <c r="Q104" s="52" t="s">
        <v>1496</v>
      </c>
      <c r="R104" s="78"/>
      <c r="S104" s="116">
        <f t="shared" si="18"/>
        <v>25.928550000000001</v>
      </c>
      <c r="T104" s="116">
        <v>21.95</v>
      </c>
      <c r="U104" s="38">
        <v>25928550</v>
      </c>
      <c r="V104" s="56"/>
      <c r="W104" s="56">
        <v>47.8</v>
      </c>
      <c r="X104" s="56"/>
      <c r="Y104" s="56">
        <f t="shared" si="17"/>
        <v>0</v>
      </c>
    </row>
    <row r="105" spans="1:25" ht="23" x14ac:dyDescent="0.25">
      <c r="A105" s="100" t="s">
        <v>1497</v>
      </c>
      <c r="B105" s="31" t="s">
        <v>760</v>
      </c>
      <c r="C105" s="78">
        <v>15</v>
      </c>
      <c r="D105" s="78">
        <v>36</v>
      </c>
      <c r="E105" s="31" t="s">
        <v>577</v>
      </c>
      <c r="F105" s="78" t="s">
        <v>577</v>
      </c>
      <c r="G105" s="78">
        <v>2960</v>
      </c>
      <c r="H105" s="78">
        <v>3212</v>
      </c>
      <c r="I105" s="93">
        <v>25.881</v>
      </c>
      <c r="J105" s="93">
        <v>45.356000000000002</v>
      </c>
      <c r="K105" s="26">
        <f t="shared" si="19"/>
        <v>71.236999999999995</v>
      </c>
      <c r="L105" s="116">
        <f t="shared" ref="L105:L148" si="21">Y105</f>
        <v>65</v>
      </c>
      <c r="M105" s="1">
        <f t="shared" si="20"/>
        <v>1.0959538461538461</v>
      </c>
      <c r="N105" s="78">
        <v>9.51</v>
      </c>
      <c r="O105" s="52"/>
      <c r="P105" s="52"/>
      <c r="Q105" s="52"/>
      <c r="R105" s="78"/>
      <c r="S105" s="116">
        <f t="shared" si="18"/>
        <v>25.874034000000002</v>
      </c>
      <c r="T105" s="116">
        <v>45.345999999999997</v>
      </c>
      <c r="U105" s="38">
        <v>25874034</v>
      </c>
      <c r="V105" s="56"/>
      <c r="W105" s="56">
        <v>71.099999999999994</v>
      </c>
      <c r="X105" s="56">
        <v>65000000</v>
      </c>
      <c r="Y105" s="56">
        <f t="shared" si="17"/>
        <v>65</v>
      </c>
    </row>
    <row r="106" spans="1:25" ht="12.5" x14ac:dyDescent="0.25">
      <c r="A106" s="100" t="s">
        <v>1498</v>
      </c>
      <c r="B106" s="31" t="s">
        <v>107</v>
      </c>
      <c r="C106" s="78">
        <v>60</v>
      </c>
      <c r="D106" s="78">
        <v>42</v>
      </c>
      <c r="E106" s="31" t="s">
        <v>1376</v>
      </c>
      <c r="F106" s="78" t="s">
        <v>584</v>
      </c>
      <c r="G106" s="78">
        <v>2030</v>
      </c>
      <c r="H106" s="78">
        <v>5175</v>
      </c>
      <c r="I106" s="93">
        <v>25.533999999999999</v>
      </c>
      <c r="J106" s="93">
        <v>3.9710000000000001</v>
      </c>
      <c r="K106" s="26">
        <f t="shared" si="19"/>
        <v>29.504999999999999</v>
      </c>
      <c r="L106" s="116">
        <f t="shared" si="21"/>
        <v>25.1</v>
      </c>
      <c r="M106" s="1">
        <f t="shared" si="20"/>
        <v>1.1754980079681274</v>
      </c>
      <c r="N106" s="78">
        <v>10.5</v>
      </c>
      <c r="O106" s="52"/>
      <c r="P106" s="52"/>
      <c r="Q106" s="52" t="s">
        <v>1499</v>
      </c>
      <c r="R106" s="78"/>
      <c r="S106" s="116">
        <f t="shared" si="18"/>
        <v>25.534493000000001</v>
      </c>
      <c r="T106" s="116">
        <v>3.97</v>
      </c>
      <c r="U106" s="38">
        <v>25534493</v>
      </c>
      <c r="V106" s="56"/>
      <c r="W106" s="56">
        <v>29</v>
      </c>
      <c r="X106" s="56">
        <v>25100000</v>
      </c>
      <c r="Y106" s="56">
        <f t="shared" si="17"/>
        <v>25.1</v>
      </c>
    </row>
    <row r="107" spans="1:25" ht="12.5" x14ac:dyDescent="0.25">
      <c r="A107" s="100" t="s">
        <v>1500</v>
      </c>
      <c r="B107" s="31" t="s">
        <v>962</v>
      </c>
      <c r="C107" s="78">
        <v>23</v>
      </c>
      <c r="D107" s="78">
        <v>37</v>
      </c>
      <c r="E107" s="31" t="s">
        <v>627</v>
      </c>
      <c r="F107" s="78" t="s">
        <v>591</v>
      </c>
      <c r="G107" s="78">
        <v>2729</v>
      </c>
      <c r="H107" s="78">
        <v>3152</v>
      </c>
      <c r="I107" s="93">
        <v>24.85</v>
      </c>
      <c r="J107" s="93">
        <v>16.776</v>
      </c>
      <c r="K107" s="26">
        <f t="shared" si="19"/>
        <v>41.626000000000005</v>
      </c>
      <c r="L107" s="116">
        <f t="shared" si="21"/>
        <v>21</v>
      </c>
      <c r="M107" s="1">
        <f t="shared" si="20"/>
        <v>1.9821904761904765</v>
      </c>
      <c r="N107" s="78">
        <v>8.6</v>
      </c>
      <c r="O107" s="52"/>
      <c r="P107" s="52"/>
      <c r="Q107" s="52"/>
      <c r="R107" s="78"/>
      <c r="S107" s="116">
        <f t="shared" si="18"/>
        <v>24.850922000000001</v>
      </c>
      <c r="T107" s="116">
        <v>16.776</v>
      </c>
      <c r="U107" s="38">
        <v>24850922</v>
      </c>
      <c r="V107" s="56"/>
      <c r="W107" s="56">
        <v>41.6</v>
      </c>
      <c r="X107" s="56">
        <v>21000000</v>
      </c>
      <c r="Y107" s="56">
        <f t="shared" si="17"/>
        <v>21</v>
      </c>
    </row>
    <row r="108" spans="1:25" ht="12.5" x14ac:dyDescent="0.25">
      <c r="A108" s="100" t="s">
        <v>1501</v>
      </c>
      <c r="B108" s="31" t="s">
        <v>1034</v>
      </c>
      <c r="C108" s="78">
        <v>55</v>
      </c>
      <c r="D108" s="78">
        <v>66</v>
      </c>
      <c r="E108" s="31" t="s">
        <v>749</v>
      </c>
      <c r="F108" s="78" t="s">
        <v>647</v>
      </c>
      <c r="G108" s="78">
        <v>2054</v>
      </c>
      <c r="H108" s="78">
        <v>3831</v>
      </c>
      <c r="I108" s="93">
        <v>23.53</v>
      </c>
      <c r="J108" s="93">
        <v>4.133</v>
      </c>
      <c r="K108" s="26">
        <f t="shared" si="19"/>
        <v>27.663</v>
      </c>
      <c r="L108" s="116">
        <f t="shared" si="21"/>
        <v>22</v>
      </c>
      <c r="M108" s="1">
        <f t="shared" si="20"/>
        <v>1.2574090909090909</v>
      </c>
      <c r="N108" s="78">
        <v>7.9</v>
      </c>
      <c r="O108" s="52"/>
      <c r="P108" s="52"/>
      <c r="Q108" s="52"/>
      <c r="R108" s="78"/>
      <c r="S108" s="116">
        <f t="shared" si="18"/>
        <v>23.530830999999999</v>
      </c>
      <c r="T108" s="116">
        <v>4.133</v>
      </c>
      <c r="U108" s="38">
        <v>23530831</v>
      </c>
      <c r="V108" s="56"/>
      <c r="W108" s="56">
        <v>25.3</v>
      </c>
      <c r="X108" s="56">
        <v>22000000</v>
      </c>
      <c r="Y108" s="56">
        <f t="shared" si="17"/>
        <v>22</v>
      </c>
    </row>
    <row r="109" spans="1:25" ht="23" x14ac:dyDescent="0.25">
      <c r="A109" s="100" t="s">
        <v>1502</v>
      </c>
      <c r="B109" s="31" t="s">
        <v>760</v>
      </c>
      <c r="C109" s="78">
        <v>82</v>
      </c>
      <c r="D109" s="78">
        <v>73</v>
      </c>
      <c r="E109" s="31" t="s">
        <v>1503</v>
      </c>
      <c r="F109" s="78" t="s">
        <v>621</v>
      </c>
      <c r="G109" s="78">
        <v>692</v>
      </c>
      <c r="H109" s="78">
        <v>5427</v>
      </c>
      <c r="I109" s="93">
        <v>23.216000000000001</v>
      </c>
      <c r="J109" s="93">
        <v>73.191999999999993</v>
      </c>
      <c r="K109" s="26">
        <f t="shared" si="19"/>
        <v>96.407999999999987</v>
      </c>
      <c r="L109" s="116">
        <f t="shared" si="21"/>
        <v>16</v>
      </c>
      <c r="M109" s="1">
        <f t="shared" si="20"/>
        <v>6.0254999999999992</v>
      </c>
      <c r="N109" s="78">
        <v>3.76</v>
      </c>
      <c r="O109" s="52"/>
      <c r="P109" s="52"/>
      <c r="Q109" s="52" t="s">
        <v>1504</v>
      </c>
      <c r="R109" s="78"/>
      <c r="S109" s="116">
        <f t="shared" si="18"/>
        <v>22.835000000000001</v>
      </c>
      <c r="T109" s="116">
        <v>73.19</v>
      </c>
      <c r="U109" s="38">
        <v>22835000</v>
      </c>
      <c r="V109" s="56"/>
      <c r="W109" s="56">
        <v>77.2</v>
      </c>
      <c r="X109" s="56">
        <v>16000000</v>
      </c>
      <c r="Y109" s="56">
        <f t="shared" si="17"/>
        <v>16</v>
      </c>
    </row>
    <row r="110" spans="1:25" ht="12.5" x14ac:dyDescent="0.25">
      <c r="A110" s="100" t="s">
        <v>1505</v>
      </c>
      <c r="B110" s="31" t="s">
        <v>96</v>
      </c>
      <c r="C110" s="78">
        <v>7</v>
      </c>
      <c r="D110" s="78">
        <v>32</v>
      </c>
      <c r="E110" s="31" t="s">
        <v>1399</v>
      </c>
      <c r="F110" s="78" t="s">
        <v>591</v>
      </c>
      <c r="G110" s="78">
        <v>3390</v>
      </c>
      <c r="H110" s="78">
        <v>2798</v>
      </c>
      <c r="I110" s="93">
        <v>22.532</v>
      </c>
      <c r="J110" s="93">
        <v>49.576000000000001</v>
      </c>
      <c r="K110" s="26">
        <f t="shared" si="19"/>
        <v>72.108000000000004</v>
      </c>
      <c r="L110" s="116">
        <f t="shared" si="21"/>
        <v>45</v>
      </c>
      <c r="M110" s="1">
        <f t="shared" si="20"/>
        <v>1.6024</v>
      </c>
      <c r="N110" s="78">
        <v>9.5</v>
      </c>
      <c r="O110" s="52"/>
      <c r="P110" s="52"/>
      <c r="Q110" s="52"/>
      <c r="R110" s="78"/>
      <c r="S110" s="116">
        <f t="shared" si="18"/>
        <v>22.531697999999999</v>
      </c>
      <c r="T110" s="116">
        <v>47.68</v>
      </c>
      <c r="U110" s="38">
        <v>22531698</v>
      </c>
      <c r="V110" s="56"/>
      <c r="W110" s="56">
        <v>70.599999999999994</v>
      </c>
      <c r="X110" s="56">
        <v>45000000</v>
      </c>
      <c r="Y110" s="56">
        <f t="shared" si="17"/>
        <v>45</v>
      </c>
    </row>
    <row r="111" spans="1:25" ht="12.5" x14ac:dyDescent="0.25">
      <c r="A111" s="100" t="s">
        <v>1506</v>
      </c>
      <c r="B111" s="31" t="s">
        <v>96</v>
      </c>
      <c r="C111" s="78">
        <v>32</v>
      </c>
      <c r="D111" s="78">
        <v>34</v>
      </c>
      <c r="E111" s="31" t="s">
        <v>1483</v>
      </c>
      <c r="F111" s="78" t="s">
        <v>647</v>
      </c>
      <c r="G111" s="78">
        <v>3185</v>
      </c>
      <c r="H111" s="78">
        <v>3147</v>
      </c>
      <c r="I111" s="93">
        <v>20.981999999999999</v>
      </c>
      <c r="J111" s="93">
        <v>47.386000000000003</v>
      </c>
      <c r="K111" s="26">
        <f t="shared" si="19"/>
        <v>68.367999999999995</v>
      </c>
      <c r="L111" s="116">
        <f t="shared" si="21"/>
        <v>35</v>
      </c>
      <c r="M111" s="1">
        <f t="shared" si="20"/>
        <v>1.9533714285714285</v>
      </c>
      <c r="N111" s="78">
        <v>10.1</v>
      </c>
      <c r="O111" s="52"/>
      <c r="P111" s="52"/>
      <c r="Q111" s="52"/>
      <c r="R111" s="78"/>
      <c r="S111" s="116">
        <f t="shared" si="18"/>
        <v>20.982478</v>
      </c>
      <c r="T111" s="116">
        <v>47.386000000000003</v>
      </c>
      <c r="U111" s="38">
        <v>20982478</v>
      </c>
      <c r="V111" s="56"/>
      <c r="W111" s="56">
        <v>68.3</v>
      </c>
      <c r="X111" s="56">
        <v>35000000</v>
      </c>
      <c r="Y111" s="56">
        <f t="shared" si="17"/>
        <v>35</v>
      </c>
    </row>
    <row r="112" spans="1:25" ht="12.5" x14ac:dyDescent="0.25">
      <c r="A112" s="100" t="s">
        <v>1507</v>
      </c>
      <c r="B112" s="31" t="s">
        <v>576</v>
      </c>
      <c r="C112" s="78">
        <v>22</v>
      </c>
      <c r="D112" s="78">
        <v>51</v>
      </c>
      <c r="E112" s="31" t="s">
        <v>577</v>
      </c>
      <c r="F112" s="78" t="s">
        <v>577</v>
      </c>
      <c r="G112" s="78">
        <v>2470</v>
      </c>
      <c r="H112" s="78">
        <v>3132</v>
      </c>
      <c r="I112" s="93">
        <v>20.667999999999999</v>
      </c>
      <c r="J112" s="93">
        <v>5.7430000000000003</v>
      </c>
      <c r="K112" s="26">
        <f t="shared" si="19"/>
        <v>26.411000000000001</v>
      </c>
      <c r="L112" s="116">
        <f t="shared" si="21"/>
        <v>22</v>
      </c>
      <c r="M112" s="1">
        <f t="shared" si="20"/>
        <v>1.2005000000000001</v>
      </c>
      <c r="N112" s="78">
        <v>7.74</v>
      </c>
      <c r="O112" s="52"/>
      <c r="P112" s="52"/>
      <c r="Q112" s="52"/>
      <c r="R112" s="78"/>
      <c r="S112" s="116">
        <f t="shared" si="18"/>
        <v>20.668842999999999</v>
      </c>
      <c r="T112" s="116">
        <v>5.7430000000000003</v>
      </c>
      <c r="U112" s="38">
        <v>20668843</v>
      </c>
      <c r="V112" s="56"/>
      <c r="W112" s="56">
        <v>26.1</v>
      </c>
      <c r="X112" s="56">
        <v>22000000</v>
      </c>
      <c r="Y112" s="56">
        <f t="shared" si="17"/>
        <v>22</v>
      </c>
    </row>
    <row r="113" spans="1:25" ht="12.5" x14ac:dyDescent="0.25">
      <c r="A113" s="100" t="s">
        <v>1508</v>
      </c>
      <c r="B113" s="31" t="s">
        <v>674</v>
      </c>
      <c r="C113" s="78">
        <v>77</v>
      </c>
      <c r="D113" s="78">
        <v>55</v>
      </c>
      <c r="E113" s="31" t="s">
        <v>666</v>
      </c>
      <c r="F113" s="78" t="s">
        <v>591</v>
      </c>
      <c r="G113" s="78">
        <v>1045</v>
      </c>
      <c r="H113" s="78">
        <v>4833</v>
      </c>
      <c r="I113" s="93">
        <v>20.210999999999999</v>
      </c>
      <c r="J113" s="93">
        <v>7.4539999999999997</v>
      </c>
      <c r="K113" s="26">
        <f t="shared" si="19"/>
        <v>27.664999999999999</v>
      </c>
      <c r="L113" s="116">
        <f t="shared" si="21"/>
        <v>20</v>
      </c>
      <c r="M113" s="1">
        <f t="shared" si="20"/>
        <v>1.3832499999999999</v>
      </c>
      <c r="N113" s="78">
        <v>5</v>
      </c>
      <c r="O113" s="52"/>
      <c r="P113" s="52"/>
      <c r="Q113" s="52"/>
      <c r="R113" s="78"/>
      <c r="S113" s="116">
        <f t="shared" si="18"/>
        <v>20.070951999999998</v>
      </c>
      <c r="T113" s="116">
        <v>7.52</v>
      </c>
      <c r="U113" s="38">
        <v>20070952</v>
      </c>
      <c r="V113" s="56"/>
      <c r="W113" s="56">
        <v>25.9</v>
      </c>
      <c r="X113" s="56">
        <v>20000000</v>
      </c>
      <c r="Y113" s="56">
        <f t="shared" si="17"/>
        <v>20</v>
      </c>
    </row>
    <row r="114" spans="1:25" ht="12.5" x14ac:dyDescent="0.25">
      <c r="A114" s="100" t="s">
        <v>1509</v>
      </c>
      <c r="B114" s="31" t="s">
        <v>576</v>
      </c>
      <c r="C114" s="78">
        <v>36</v>
      </c>
      <c r="D114" s="78">
        <v>42</v>
      </c>
      <c r="E114" s="31" t="s">
        <v>598</v>
      </c>
      <c r="F114" s="78" t="s">
        <v>611</v>
      </c>
      <c r="G114" s="78">
        <v>2339</v>
      </c>
      <c r="H114" s="78"/>
      <c r="I114" s="93">
        <v>19.527999999999999</v>
      </c>
      <c r="J114" s="93">
        <v>11.218</v>
      </c>
      <c r="K114" s="26">
        <f t="shared" si="19"/>
        <v>30.745999999999999</v>
      </c>
      <c r="L114" s="116">
        <f t="shared" si="21"/>
        <v>30</v>
      </c>
      <c r="M114" s="1">
        <f t="shared" si="20"/>
        <v>1.0248666666666666</v>
      </c>
      <c r="N114" s="78">
        <v>7.8</v>
      </c>
      <c r="O114" s="52"/>
      <c r="P114" s="52"/>
      <c r="Q114" s="52"/>
      <c r="R114" s="78"/>
      <c r="S114" s="116">
        <f t="shared" si="18"/>
        <v>19.444296000000001</v>
      </c>
      <c r="T114" s="116">
        <v>11.218</v>
      </c>
      <c r="U114" s="38">
        <v>19444296</v>
      </c>
      <c r="V114" s="56"/>
      <c r="W114" s="56">
        <v>27.6</v>
      </c>
      <c r="X114" s="56">
        <v>30000000</v>
      </c>
      <c r="Y114" s="56">
        <f t="shared" si="17"/>
        <v>30</v>
      </c>
    </row>
    <row r="115" spans="1:25" ht="12.5" x14ac:dyDescent="0.25">
      <c r="A115" s="100" t="s">
        <v>1510</v>
      </c>
      <c r="B115" s="31" t="s">
        <v>107</v>
      </c>
      <c r="C115" s="78">
        <v>14</v>
      </c>
      <c r="D115" s="78">
        <v>51</v>
      </c>
      <c r="E115" s="31" t="s">
        <v>577</v>
      </c>
      <c r="F115" s="78" t="s">
        <v>577</v>
      </c>
      <c r="G115" s="78">
        <v>2604</v>
      </c>
      <c r="H115" s="78">
        <v>3174</v>
      </c>
      <c r="I115" s="93">
        <v>19.219000000000001</v>
      </c>
      <c r="J115" s="93">
        <v>22.402999999999999</v>
      </c>
      <c r="K115" s="26">
        <f t="shared" si="19"/>
        <v>41.622</v>
      </c>
      <c r="L115" s="116">
        <f t="shared" si="21"/>
        <v>20</v>
      </c>
      <c r="M115" s="1">
        <f t="shared" si="20"/>
        <v>2.0811000000000002</v>
      </c>
      <c r="N115" s="78">
        <v>8.27</v>
      </c>
      <c r="O115" s="52"/>
      <c r="P115" s="52"/>
      <c r="Q115" s="52"/>
      <c r="R115" s="78"/>
      <c r="S115" s="116">
        <f t="shared" si="18"/>
        <v>19.219249999999999</v>
      </c>
      <c r="T115" s="116">
        <v>22.402999999999999</v>
      </c>
      <c r="U115" s="38">
        <v>19219250</v>
      </c>
      <c r="V115" s="56"/>
      <c r="W115" s="56">
        <v>36.200000000000003</v>
      </c>
      <c r="X115" s="56">
        <v>20000000</v>
      </c>
      <c r="Y115" s="56">
        <f t="shared" ref="Y115:Y146" si="22">SUM((X115/1000000))</f>
        <v>20</v>
      </c>
    </row>
    <row r="116" spans="1:25" ht="12.5" x14ac:dyDescent="0.25">
      <c r="A116" s="100" t="s">
        <v>1511</v>
      </c>
      <c r="B116" s="78" t="s">
        <v>576</v>
      </c>
      <c r="C116" s="78">
        <v>78</v>
      </c>
      <c r="D116" s="78">
        <v>75</v>
      </c>
      <c r="E116" s="78" t="s">
        <v>1489</v>
      </c>
      <c r="F116" s="78" t="s">
        <v>584</v>
      </c>
      <c r="G116" s="78">
        <v>1267</v>
      </c>
      <c r="H116" s="78">
        <v>4214</v>
      </c>
      <c r="I116" s="93">
        <v>33.445999999999998</v>
      </c>
      <c r="J116" s="93">
        <v>17.46</v>
      </c>
      <c r="K116" s="26">
        <f t="shared" si="19"/>
        <v>50.905999999999999</v>
      </c>
      <c r="L116" s="26">
        <f t="shared" si="21"/>
        <v>25</v>
      </c>
      <c r="M116" s="1">
        <f t="shared" si="20"/>
        <v>2.0362399999999998</v>
      </c>
      <c r="N116" s="78">
        <v>5.3</v>
      </c>
      <c r="O116" s="78"/>
      <c r="P116" s="78"/>
      <c r="Q116" s="78"/>
      <c r="R116" s="78"/>
      <c r="S116" s="26">
        <f t="shared" si="18"/>
        <v>18.73</v>
      </c>
      <c r="T116" s="26">
        <v>17.46</v>
      </c>
      <c r="U116" s="78">
        <v>18730000</v>
      </c>
      <c r="V116" s="78"/>
      <c r="W116" s="78">
        <v>18.7</v>
      </c>
      <c r="X116" s="78">
        <v>25000000</v>
      </c>
      <c r="Y116" s="78">
        <f t="shared" si="22"/>
        <v>25</v>
      </c>
    </row>
    <row r="117" spans="1:25" ht="12.5" x14ac:dyDescent="0.25">
      <c r="A117" s="100" t="s">
        <v>1512</v>
      </c>
      <c r="B117" s="31" t="s">
        <v>107</v>
      </c>
      <c r="C117" s="78">
        <v>14</v>
      </c>
      <c r="D117" s="78">
        <v>29</v>
      </c>
      <c r="E117" s="31" t="s">
        <v>1376</v>
      </c>
      <c r="F117" s="78" t="s">
        <v>591</v>
      </c>
      <c r="G117" s="78">
        <v>2509</v>
      </c>
      <c r="H117" s="78">
        <v>2576</v>
      </c>
      <c r="I117" s="93">
        <v>19.806000000000001</v>
      </c>
      <c r="J117" s="93">
        <v>19.225000000000001</v>
      </c>
      <c r="K117" s="26">
        <f t="shared" si="19"/>
        <v>39.031000000000006</v>
      </c>
      <c r="L117" s="116">
        <f t="shared" si="21"/>
        <v>6</v>
      </c>
      <c r="M117" s="1">
        <f t="shared" si="20"/>
        <v>6.5051666666666677</v>
      </c>
      <c r="N117" s="78">
        <v>6.5</v>
      </c>
      <c r="O117" s="52"/>
      <c r="P117" s="52"/>
      <c r="Q117" s="52"/>
      <c r="R117" s="78"/>
      <c r="S117" s="116">
        <f t="shared" si="18"/>
        <v>17.754000000000001</v>
      </c>
      <c r="T117" s="116">
        <v>19.225000000000001</v>
      </c>
      <c r="U117" s="38">
        <v>17754000</v>
      </c>
      <c r="V117" s="56"/>
      <c r="W117" s="56">
        <v>21.5</v>
      </c>
      <c r="X117" s="56">
        <v>6000000</v>
      </c>
      <c r="Y117" s="56">
        <f t="shared" si="22"/>
        <v>6</v>
      </c>
    </row>
    <row r="118" spans="1:25" ht="12.5" x14ac:dyDescent="0.25">
      <c r="A118" s="100" t="s">
        <v>1513</v>
      </c>
      <c r="B118" s="31" t="s">
        <v>674</v>
      </c>
      <c r="C118" s="78">
        <v>78</v>
      </c>
      <c r="D118" s="78">
        <v>26</v>
      </c>
      <c r="E118" s="31" t="s">
        <v>1489</v>
      </c>
      <c r="F118" s="78" t="s">
        <v>584</v>
      </c>
      <c r="G118" s="78"/>
      <c r="H118" s="78"/>
      <c r="I118" s="93">
        <v>17.657</v>
      </c>
      <c r="J118" s="93"/>
      <c r="K118" s="26">
        <f t="shared" si="19"/>
        <v>17.657</v>
      </c>
      <c r="L118" s="116">
        <f t="shared" si="21"/>
        <v>10</v>
      </c>
      <c r="M118" s="1">
        <f t="shared" si="20"/>
        <v>1.7657</v>
      </c>
      <c r="N118" s="78">
        <v>3.3</v>
      </c>
      <c r="O118" s="52"/>
      <c r="P118" s="52"/>
      <c r="Q118" s="52"/>
      <c r="R118" s="78"/>
      <c r="S118" s="116">
        <f t="shared" si="18"/>
        <v>17.657972999999998</v>
      </c>
      <c r="T118" s="116" t="s">
        <v>382</v>
      </c>
      <c r="U118" s="38">
        <v>17657973</v>
      </c>
      <c r="V118" s="56"/>
      <c r="W118" s="56">
        <v>17.7</v>
      </c>
      <c r="X118" s="56">
        <v>10000000</v>
      </c>
      <c r="Y118" s="56">
        <f t="shared" si="22"/>
        <v>10</v>
      </c>
    </row>
    <row r="119" spans="1:25" ht="12.5" x14ac:dyDescent="0.25">
      <c r="A119" s="100" t="s">
        <v>1514</v>
      </c>
      <c r="B119" s="31" t="s">
        <v>121</v>
      </c>
      <c r="C119" s="78">
        <v>46</v>
      </c>
      <c r="D119" s="78">
        <v>32</v>
      </c>
      <c r="E119" s="31" t="s">
        <v>1359</v>
      </c>
      <c r="F119" s="78" t="s">
        <v>603</v>
      </c>
      <c r="G119" s="78">
        <v>2812</v>
      </c>
      <c r="H119" s="78">
        <v>2846</v>
      </c>
      <c r="I119" s="93">
        <v>17.431999999999999</v>
      </c>
      <c r="J119" s="93">
        <v>5.2949999999999999</v>
      </c>
      <c r="K119" s="26">
        <f t="shared" si="19"/>
        <v>22.726999999999997</v>
      </c>
      <c r="L119" s="116">
        <f t="shared" si="21"/>
        <v>25</v>
      </c>
      <c r="M119" s="1">
        <f t="shared" si="20"/>
        <v>0.90907999999999989</v>
      </c>
      <c r="N119" s="78">
        <v>8</v>
      </c>
      <c r="O119" s="52"/>
      <c r="P119" s="52"/>
      <c r="Q119" s="52"/>
      <c r="R119" s="78"/>
      <c r="S119" s="116">
        <f t="shared" si="18"/>
        <v>17.432843999999999</v>
      </c>
      <c r="T119" s="116">
        <v>5.2949999999999999</v>
      </c>
      <c r="U119" s="38">
        <v>17432844</v>
      </c>
      <c r="V119" s="56"/>
      <c r="W119" s="56">
        <v>22.6</v>
      </c>
      <c r="X119" s="56">
        <v>25000000</v>
      </c>
      <c r="Y119" s="56">
        <f t="shared" si="22"/>
        <v>25</v>
      </c>
    </row>
    <row r="120" spans="1:25" ht="12.5" x14ac:dyDescent="0.25">
      <c r="A120" s="100" t="s">
        <v>1515</v>
      </c>
      <c r="B120" s="31" t="s">
        <v>78</v>
      </c>
      <c r="C120" s="78">
        <v>5</v>
      </c>
      <c r="D120" s="78">
        <v>51</v>
      </c>
      <c r="E120" s="31" t="s">
        <v>646</v>
      </c>
      <c r="F120" s="78" t="s">
        <v>584</v>
      </c>
      <c r="G120" s="78">
        <v>2168</v>
      </c>
      <c r="H120" s="78">
        <v>3209</v>
      </c>
      <c r="I120" s="93">
        <v>17.213000000000001</v>
      </c>
      <c r="J120" s="93">
        <v>15.379</v>
      </c>
      <c r="K120" s="26">
        <f t="shared" si="19"/>
        <v>32.591999999999999</v>
      </c>
      <c r="L120" s="116">
        <f t="shared" si="21"/>
        <v>30</v>
      </c>
      <c r="M120" s="1">
        <f t="shared" si="20"/>
        <v>1.0864</v>
      </c>
      <c r="N120" s="78">
        <v>7</v>
      </c>
      <c r="O120" s="52"/>
      <c r="P120" s="52"/>
      <c r="Q120" s="52"/>
      <c r="R120" s="78"/>
      <c r="S120" s="116">
        <v>17.21</v>
      </c>
      <c r="T120" s="116">
        <v>15.37</v>
      </c>
      <c r="U120" s="38">
        <v>16930884</v>
      </c>
      <c r="V120" s="56">
        <v>15379918</v>
      </c>
      <c r="W120" s="56">
        <f>SUM(U120:V120)</f>
        <v>32310802</v>
      </c>
      <c r="X120" s="56">
        <v>30000000</v>
      </c>
      <c r="Y120" s="56">
        <f t="shared" si="22"/>
        <v>30</v>
      </c>
    </row>
    <row r="121" spans="1:25" ht="12.5" x14ac:dyDescent="0.25">
      <c r="A121" s="100" t="s">
        <v>1516</v>
      </c>
      <c r="B121" s="31" t="s">
        <v>630</v>
      </c>
      <c r="C121" s="78">
        <v>36</v>
      </c>
      <c r="D121" s="78">
        <v>44</v>
      </c>
      <c r="E121" s="31" t="s">
        <v>1419</v>
      </c>
      <c r="F121" s="78" t="s">
        <v>577</v>
      </c>
      <c r="G121" s="78">
        <v>2213</v>
      </c>
      <c r="H121" s="78">
        <v>2815</v>
      </c>
      <c r="I121" s="93">
        <v>16.289000000000001</v>
      </c>
      <c r="J121" s="93">
        <v>1.3440000000000001</v>
      </c>
      <c r="K121" s="26">
        <f t="shared" si="19"/>
        <v>17.633000000000003</v>
      </c>
      <c r="L121" s="116">
        <f t="shared" si="21"/>
        <v>20</v>
      </c>
      <c r="M121" s="1">
        <f t="shared" si="20"/>
        <v>0.88165000000000016</v>
      </c>
      <c r="N121" s="78">
        <v>6.23</v>
      </c>
      <c r="O121" s="52"/>
      <c r="P121" s="52"/>
      <c r="Q121" s="52"/>
      <c r="R121" s="78"/>
      <c r="S121" s="116">
        <f>U121/1000000</f>
        <v>16.289867000000001</v>
      </c>
      <c r="T121" s="116">
        <v>1.3440000000000001</v>
      </c>
      <c r="U121" s="38">
        <v>16289867</v>
      </c>
      <c r="V121" s="56"/>
      <c r="W121" s="56">
        <v>33.4</v>
      </c>
      <c r="X121" s="56">
        <v>20000000</v>
      </c>
      <c r="Y121" s="56">
        <f t="shared" si="22"/>
        <v>20</v>
      </c>
    </row>
    <row r="122" spans="1:25" ht="12.5" x14ac:dyDescent="0.25">
      <c r="A122" s="100" t="s">
        <v>1517</v>
      </c>
      <c r="B122" s="31" t="s">
        <v>674</v>
      </c>
      <c r="C122" s="78">
        <v>34</v>
      </c>
      <c r="D122" s="78">
        <v>54</v>
      </c>
      <c r="E122" s="31" t="s">
        <v>598</v>
      </c>
      <c r="F122" s="78" t="s">
        <v>956</v>
      </c>
      <c r="G122" s="78">
        <v>2585</v>
      </c>
      <c r="H122" s="78">
        <v>2423</v>
      </c>
      <c r="I122" s="93">
        <v>15.74</v>
      </c>
      <c r="J122" s="93">
        <v>15.407</v>
      </c>
      <c r="K122" s="26">
        <f t="shared" si="19"/>
        <v>31.146999999999998</v>
      </c>
      <c r="L122" s="116">
        <f t="shared" si="21"/>
        <v>30</v>
      </c>
      <c r="M122" s="1">
        <f t="shared" si="20"/>
        <v>1.0382333333333333</v>
      </c>
      <c r="N122" s="78">
        <v>6.26</v>
      </c>
      <c r="O122" s="52"/>
      <c r="P122" s="52"/>
      <c r="Q122" s="52"/>
      <c r="R122" s="78"/>
      <c r="S122" s="116">
        <f>U122/1000000</f>
        <v>15.740721000000001</v>
      </c>
      <c r="T122" s="116">
        <v>15.407</v>
      </c>
      <c r="U122" s="38">
        <v>15740721</v>
      </c>
      <c r="V122" s="56"/>
      <c r="W122" s="56">
        <v>23.8</v>
      </c>
      <c r="X122" s="56">
        <v>30000000</v>
      </c>
      <c r="Y122" s="56">
        <f t="shared" si="22"/>
        <v>30</v>
      </c>
    </row>
    <row r="123" spans="1:25" ht="12.5" x14ac:dyDescent="0.25">
      <c r="A123" s="100" t="s">
        <v>1518</v>
      </c>
      <c r="B123" s="31" t="s">
        <v>107</v>
      </c>
      <c r="C123" s="78">
        <v>9</v>
      </c>
      <c r="D123" s="78">
        <v>33</v>
      </c>
      <c r="E123" s="31" t="s">
        <v>1384</v>
      </c>
      <c r="F123" s="78" t="s">
        <v>591</v>
      </c>
      <c r="G123" s="78">
        <v>2650</v>
      </c>
      <c r="H123" s="78">
        <v>2937</v>
      </c>
      <c r="I123" s="93">
        <v>15.298</v>
      </c>
      <c r="J123" s="93">
        <v>27.189</v>
      </c>
      <c r="K123" s="26">
        <f t="shared" si="19"/>
        <v>42.487000000000002</v>
      </c>
      <c r="L123" s="116">
        <f t="shared" si="21"/>
        <v>45</v>
      </c>
      <c r="M123" s="1">
        <f t="shared" si="20"/>
        <v>0.94415555555555564</v>
      </c>
      <c r="N123" s="78">
        <v>7.8</v>
      </c>
      <c r="O123" s="52"/>
      <c r="P123" s="52"/>
      <c r="Q123" s="52"/>
      <c r="R123" s="78"/>
      <c r="S123" s="116">
        <f>U123/1000000</f>
        <v>15.298133</v>
      </c>
      <c r="T123" s="116">
        <v>31.3</v>
      </c>
      <c r="U123" s="38">
        <v>15298133</v>
      </c>
      <c r="V123" s="56"/>
      <c r="W123" s="56">
        <v>39.4</v>
      </c>
      <c r="X123" s="56">
        <v>45000000</v>
      </c>
      <c r="Y123" s="56">
        <f t="shared" si="22"/>
        <v>45</v>
      </c>
    </row>
    <row r="124" spans="1:25" ht="12.5" x14ac:dyDescent="0.25">
      <c r="A124" s="100" t="s">
        <v>1519</v>
      </c>
      <c r="B124" s="31" t="s">
        <v>107</v>
      </c>
      <c r="C124" s="78">
        <v>2</v>
      </c>
      <c r="D124" s="78">
        <v>28</v>
      </c>
      <c r="E124" s="31" t="s">
        <v>666</v>
      </c>
      <c r="F124" s="78" t="s">
        <v>577</v>
      </c>
      <c r="G124" s="78">
        <v>2642</v>
      </c>
      <c r="H124" s="78">
        <v>2209</v>
      </c>
      <c r="I124" s="93">
        <v>14.19</v>
      </c>
      <c r="J124" s="93">
        <v>20.625</v>
      </c>
      <c r="K124" s="26">
        <f t="shared" si="19"/>
        <v>34.814999999999998</v>
      </c>
      <c r="L124" s="116">
        <f t="shared" si="21"/>
        <v>20</v>
      </c>
      <c r="M124" s="1">
        <f t="shared" si="20"/>
        <v>1.7407499999999998</v>
      </c>
      <c r="N124" s="78">
        <v>5.8</v>
      </c>
      <c r="O124" s="52"/>
      <c r="P124" s="52"/>
      <c r="Q124" s="52"/>
      <c r="R124" s="78"/>
      <c r="S124" s="116">
        <f>U124/1000000</f>
        <v>14.190901</v>
      </c>
      <c r="T124" s="116">
        <v>20.62</v>
      </c>
      <c r="U124" s="38">
        <v>14190901</v>
      </c>
      <c r="V124" s="56"/>
      <c r="W124" s="56">
        <v>34.5</v>
      </c>
      <c r="X124" s="56">
        <v>20000000</v>
      </c>
      <c r="Y124" s="56">
        <f t="shared" si="22"/>
        <v>20</v>
      </c>
    </row>
    <row r="125" spans="1:25" ht="12.5" x14ac:dyDescent="0.25">
      <c r="A125" s="100" t="s">
        <v>1520</v>
      </c>
      <c r="B125" s="31" t="s">
        <v>121</v>
      </c>
      <c r="C125" s="78">
        <v>60</v>
      </c>
      <c r="D125" s="78">
        <v>68</v>
      </c>
      <c r="E125" s="31" t="s">
        <v>583</v>
      </c>
      <c r="F125" s="78" t="s">
        <v>584</v>
      </c>
      <c r="G125" s="78"/>
      <c r="H125" s="78"/>
      <c r="I125" s="93">
        <v>13.848000000000001</v>
      </c>
      <c r="J125" s="93">
        <v>29.457000000000001</v>
      </c>
      <c r="K125" s="26">
        <f t="shared" si="19"/>
        <v>43.305</v>
      </c>
      <c r="L125" s="116">
        <f t="shared" si="21"/>
        <v>13.5</v>
      </c>
      <c r="M125" s="1">
        <f t="shared" si="20"/>
        <v>3.2077777777777778</v>
      </c>
      <c r="N125" s="78">
        <v>3.3</v>
      </c>
      <c r="O125" s="52"/>
      <c r="P125" s="52"/>
      <c r="Q125" s="52"/>
      <c r="R125" s="78"/>
      <c r="S125" s="116">
        <f>U125/1000000</f>
        <v>13.848978000000001</v>
      </c>
      <c r="T125" s="116">
        <v>29.457000000000001</v>
      </c>
      <c r="U125" s="38">
        <v>13848978</v>
      </c>
      <c r="V125" s="56"/>
      <c r="W125" s="56">
        <v>34.299999999999997</v>
      </c>
      <c r="X125" s="56">
        <v>13500000</v>
      </c>
      <c r="Y125" s="56">
        <f t="shared" si="22"/>
        <v>13.5</v>
      </c>
    </row>
    <row r="126" spans="1:25" ht="12.5" x14ac:dyDescent="0.25">
      <c r="A126" s="100" t="s">
        <v>1521</v>
      </c>
      <c r="B126" s="31" t="s">
        <v>576</v>
      </c>
      <c r="C126" s="78">
        <v>3</v>
      </c>
      <c r="D126" s="78">
        <v>22</v>
      </c>
      <c r="E126" s="31" t="s">
        <v>1408</v>
      </c>
      <c r="F126" s="78" t="s">
        <v>603</v>
      </c>
      <c r="G126" s="78">
        <v>2652</v>
      </c>
      <c r="H126" s="78">
        <v>2045</v>
      </c>
      <c r="I126" s="93">
        <v>13.558999999999999</v>
      </c>
      <c r="J126" s="93">
        <v>1.8580000000000001</v>
      </c>
      <c r="K126" s="26">
        <f t="shared" si="19"/>
        <v>15.417</v>
      </c>
      <c r="L126" s="116">
        <f t="shared" si="21"/>
        <v>5</v>
      </c>
      <c r="M126" s="1">
        <f t="shared" si="20"/>
        <v>3.0834000000000001</v>
      </c>
      <c r="N126" s="78">
        <v>5.4</v>
      </c>
      <c r="O126" s="52"/>
      <c r="P126" s="52"/>
      <c r="Q126" s="52"/>
      <c r="R126" s="78"/>
      <c r="S126" s="116">
        <v>13.56</v>
      </c>
      <c r="T126" s="116">
        <v>1.33</v>
      </c>
      <c r="U126" s="38">
        <v>13477895</v>
      </c>
      <c r="V126" s="56"/>
      <c r="W126" s="56"/>
      <c r="X126" s="56">
        <v>5000000</v>
      </c>
      <c r="Y126" s="56">
        <f t="shared" si="22"/>
        <v>5</v>
      </c>
    </row>
    <row r="127" spans="1:25" ht="23" x14ac:dyDescent="0.25">
      <c r="A127" s="100" t="s">
        <v>1522</v>
      </c>
      <c r="B127" s="31" t="s">
        <v>121</v>
      </c>
      <c r="C127" s="78">
        <v>85</v>
      </c>
      <c r="D127" s="78">
        <v>60</v>
      </c>
      <c r="E127" s="31" t="s">
        <v>1523</v>
      </c>
      <c r="F127" s="78" t="s">
        <v>577</v>
      </c>
      <c r="G127" s="78">
        <v>1505</v>
      </c>
      <c r="H127" s="78">
        <v>3330</v>
      </c>
      <c r="I127" s="93">
        <v>13.367000000000001</v>
      </c>
      <c r="J127" s="93">
        <v>13.706</v>
      </c>
      <c r="K127" s="26">
        <f t="shared" si="19"/>
        <v>27.073</v>
      </c>
      <c r="L127" s="116">
        <f t="shared" si="21"/>
        <v>20</v>
      </c>
      <c r="M127" s="1">
        <f t="shared" si="20"/>
        <v>1.35365</v>
      </c>
      <c r="N127" s="78">
        <v>5.01</v>
      </c>
      <c r="O127" s="52"/>
      <c r="P127" s="52"/>
      <c r="Q127" s="52"/>
      <c r="R127" s="78"/>
      <c r="S127" s="116">
        <f>U127/1000000</f>
        <v>13.252641000000001</v>
      </c>
      <c r="T127" s="116">
        <v>13.706868</v>
      </c>
      <c r="U127" s="38">
        <v>13252641</v>
      </c>
      <c r="V127" s="56"/>
      <c r="W127" s="56">
        <v>24</v>
      </c>
      <c r="X127" s="56">
        <v>20000000</v>
      </c>
      <c r="Y127" s="56">
        <f t="shared" si="22"/>
        <v>20</v>
      </c>
    </row>
    <row r="128" spans="1:25" ht="12.5" x14ac:dyDescent="0.25">
      <c r="A128" s="100" t="s">
        <v>1524</v>
      </c>
      <c r="B128" s="31" t="s">
        <v>107</v>
      </c>
      <c r="C128" s="78">
        <v>70</v>
      </c>
      <c r="D128" s="78">
        <v>78</v>
      </c>
      <c r="E128" s="37" t="s">
        <v>1438</v>
      </c>
      <c r="F128" s="78" t="s">
        <v>977</v>
      </c>
      <c r="G128" s="78">
        <v>502</v>
      </c>
      <c r="H128" s="78">
        <v>6792</v>
      </c>
      <c r="I128" s="93">
        <v>13.010999999999999</v>
      </c>
      <c r="J128" s="93">
        <v>0.627</v>
      </c>
      <c r="K128" s="26">
        <f t="shared" si="19"/>
        <v>13.638</v>
      </c>
      <c r="L128" s="116">
        <f t="shared" si="21"/>
        <v>2.5</v>
      </c>
      <c r="M128" s="1">
        <f t="shared" si="20"/>
        <v>5.4551999999999996</v>
      </c>
      <c r="N128" s="78">
        <v>3.41</v>
      </c>
      <c r="O128" s="52"/>
      <c r="P128" s="52"/>
      <c r="Q128" s="52" t="s">
        <v>1525</v>
      </c>
      <c r="R128" s="78"/>
      <c r="S128" s="116">
        <f>U128/1000000</f>
        <v>13.01116</v>
      </c>
      <c r="T128" s="116">
        <v>0.124</v>
      </c>
      <c r="U128" s="38">
        <v>13011160</v>
      </c>
      <c r="V128" s="56"/>
      <c r="W128" s="56"/>
      <c r="X128" s="56">
        <v>2500000</v>
      </c>
      <c r="Y128" s="56">
        <f t="shared" si="22"/>
        <v>2.5</v>
      </c>
    </row>
    <row r="129" spans="1:25" ht="12.5" x14ac:dyDescent="0.25">
      <c r="A129" s="100" t="s">
        <v>1526</v>
      </c>
      <c r="B129" s="31" t="s">
        <v>576</v>
      </c>
      <c r="C129" s="78">
        <v>85</v>
      </c>
      <c r="D129" s="78">
        <v>61</v>
      </c>
      <c r="E129" s="31" t="s">
        <v>1351</v>
      </c>
      <c r="F129" s="78" t="s">
        <v>584</v>
      </c>
      <c r="G129" s="78">
        <v>9</v>
      </c>
      <c r="H129" s="78">
        <v>32597</v>
      </c>
      <c r="I129" s="93">
        <v>12.795999999999999</v>
      </c>
      <c r="J129" s="93">
        <v>3.8260000000000001</v>
      </c>
      <c r="K129" s="26">
        <f t="shared" si="19"/>
        <v>16.622</v>
      </c>
      <c r="L129" s="116">
        <f t="shared" si="21"/>
        <v>12</v>
      </c>
      <c r="M129" s="1">
        <f t="shared" si="20"/>
        <v>1.3851666666666667</v>
      </c>
      <c r="N129" s="78">
        <v>0.28999999999999998</v>
      </c>
      <c r="O129" s="52"/>
      <c r="P129" s="52"/>
      <c r="Q129" s="52" t="s">
        <v>1527</v>
      </c>
      <c r="R129" s="78"/>
      <c r="S129" s="116">
        <v>12.79</v>
      </c>
      <c r="T129" s="116">
        <v>3.82</v>
      </c>
      <c r="U129" s="38">
        <v>10326000</v>
      </c>
      <c r="V129" s="56"/>
      <c r="W129" s="56"/>
      <c r="X129" s="56">
        <v>12000000</v>
      </c>
      <c r="Y129" s="56">
        <f t="shared" si="22"/>
        <v>12</v>
      </c>
    </row>
    <row r="130" spans="1:25" ht="23" x14ac:dyDescent="0.25">
      <c r="A130" s="100" t="s">
        <v>1528</v>
      </c>
      <c r="B130" s="31" t="s">
        <v>65</v>
      </c>
      <c r="C130" s="78">
        <v>41</v>
      </c>
      <c r="D130" s="78"/>
      <c r="E130" s="31" t="s">
        <v>1435</v>
      </c>
      <c r="F130" s="78"/>
      <c r="G130" s="78"/>
      <c r="H130" s="78"/>
      <c r="I130" s="93">
        <v>12.981</v>
      </c>
      <c r="J130" s="93">
        <v>0.17299999999999999</v>
      </c>
      <c r="K130" s="26">
        <f t="shared" si="19"/>
        <v>13.154</v>
      </c>
      <c r="L130" s="116">
        <f t="shared" si="21"/>
        <v>15</v>
      </c>
      <c r="M130" s="1">
        <f t="shared" si="20"/>
        <v>0.87693333333333334</v>
      </c>
      <c r="N130" s="78">
        <v>4.25</v>
      </c>
      <c r="O130" s="52"/>
      <c r="P130" s="52"/>
      <c r="Q130" s="52"/>
      <c r="R130" s="78"/>
      <c r="S130" s="116">
        <f>U130/1000000</f>
        <v>12.727024999999999</v>
      </c>
      <c r="T130" s="116">
        <v>0.17</v>
      </c>
      <c r="U130" s="38">
        <v>12727025</v>
      </c>
      <c r="V130" s="56"/>
      <c r="W130" s="56"/>
      <c r="X130" s="56">
        <v>15000000</v>
      </c>
      <c r="Y130" s="56">
        <f t="shared" si="22"/>
        <v>15</v>
      </c>
    </row>
    <row r="131" spans="1:25" ht="23" x14ac:dyDescent="0.25">
      <c r="A131" s="100" t="s">
        <v>1529</v>
      </c>
      <c r="B131" s="31" t="s">
        <v>1266</v>
      </c>
      <c r="C131" s="78">
        <v>72</v>
      </c>
      <c r="D131" s="78">
        <v>37</v>
      </c>
      <c r="E131" s="31" t="s">
        <v>643</v>
      </c>
      <c r="F131" s="78"/>
      <c r="G131" s="78">
        <v>266</v>
      </c>
      <c r="H131" s="78">
        <v>10412</v>
      </c>
      <c r="I131" s="93">
        <v>12.59</v>
      </c>
      <c r="J131" s="93">
        <v>10.721</v>
      </c>
      <c r="K131" s="26">
        <f t="shared" si="19"/>
        <v>23.311</v>
      </c>
      <c r="L131" s="116">
        <f t="shared" si="21"/>
        <v>1.7</v>
      </c>
      <c r="M131" s="1">
        <f t="shared" si="20"/>
        <v>13.712352941176471</v>
      </c>
      <c r="N131" s="78">
        <v>2.8</v>
      </c>
      <c r="O131" s="52"/>
      <c r="P131" s="52"/>
      <c r="Q131" s="52" t="s">
        <v>1530</v>
      </c>
      <c r="R131" s="78"/>
      <c r="S131" s="116">
        <f>U131/1000000</f>
        <v>12.590147</v>
      </c>
      <c r="T131" s="116">
        <v>10.72</v>
      </c>
      <c r="U131" s="38">
        <v>12590147</v>
      </c>
      <c r="V131" s="56"/>
      <c r="W131" s="56">
        <v>23</v>
      </c>
      <c r="X131" s="56">
        <v>1700000</v>
      </c>
      <c r="Y131" s="56">
        <f t="shared" si="22"/>
        <v>1.7</v>
      </c>
    </row>
    <row r="132" spans="1:25" ht="12.5" x14ac:dyDescent="0.25">
      <c r="A132" s="100" t="s">
        <v>1531</v>
      </c>
      <c r="B132" s="31" t="s">
        <v>576</v>
      </c>
      <c r="C132" s="78">
        <v>78</v>
      </c>
      <c r="D132" s="78">
        <v>70</v>
      </c>
      <c r="E132" s="31" t="s">
        <v>583</v>
      </c>
      <c r="F132" s="78" t="s">
        <v>577</v>
      </c>
      <c r="G132" s="78">
        <v>535</v>
      </c>
      <c r="H132" s="78">
        <v>4655</v>
      </c>
      <c r="I132" s="93">
        <v>12.313000000000001</v>
      </c>
      <c r="J132" s="93">
        <v>4.4109999999999996</v>
      </c>
      <c r="K132" s="26">
        <f t="shared" ref="K132:K163" si="23">SUM((I132+J132))</f>
        <v>16.724</v>
      </c>
      <c r="L132" s="116">
        <f t="shared" si="21"/>
        <v>60</v>
      </c>
      <c r="M132" s="1">
        <f t="shared" ref="M132:M163" si="24">SUM((K132/L132))</f>
        <v>0.27873333333333333</v>
      </c>
      <c r="N132" s="78">
        <v>2.4900000000000002</v>
      </c>
      <c r="O132" s="52"/>
      <c r="P132" s="52"/>
      <c r="Q132" s="52"/>
      <c r="R132" s="78"/>
      <c r="S132" s="116">
        <f>U132/1000000</f>
        <v>12.313694</v>
      </c>
      <c r="T132" s="116">
        <v>2.86</v>
      </c>
      <c r="U132" s="38">
        <v>12313694</v>
      </c>
      <c r="V132" s="56"/>
      <c r="W132" s="56"/>
      <c r="X132" s="56">
        <v>60000000</v>
      </c>
      <c r="Y132" s="56">
        <f t="shared" si="22"/>
        <v>60</v>
      </c>
    </row>
    <row r="133" spans="1:25" ht="23" x14ac:dyDescent="0.25">
      <c r="A133" s="100" t="s">
        <v>1532</v>
      </c>
      <c r="B133" s="31" t="s">
        <v>760</v>
      </c>
      <c r="C133" s="78">
        <v>45</v>
      </c>
      <c r="D133" s="78">
        <v>42</v>
      </c>
      <c r="E133" s="31" t="s">
        <v>577</v>
      </c>
      <c r="F133" s="78" t="s">
        <v>577</v>
      </c>
      <c r="G133" s="78">
        <v>2044</v>
      </c>
      <c r="H133" s="78">
        <v>2643</v>
      </c>
      <c r="I133" s="93">
        <v>12.082000000000001</v>
      </c>
      <c r="J133" s="93">
        <v>0.249</v>
      </c>
      <c r="K133" s="26">
        <f t="shared" si="23"/>
        <v>12.331000000000001</v>
      </c>
      <c r="L133" s="116">
        <f t="shared" si="21"/>
        <v>0</v>
      </c>
      <c r="M133" s="1"/>
      <c r="N133" s="78">
        <v>5.4</v>
      </c>
      <c r="O133" s="52"/>
      <c r="P133" s="52"/>
      <c r="Q133" s="52" t="s">
        <v>1533</v>
      </c>
      <c r="R133" s="78"/>
      <c r="S133" s="116">
        <v>12.08</v>
      </c>
      <c r="T133" s="116">
        <v>0.25</v>
      </c>
      <c r="U133" s="38">
        <v>12009235</v>
      </c>
      <c r="V133" s="56"/>
      <c r="W133" s="56"/>
      <c r="X133" s="56"/>
      <c r="Y133" s="56">
        <f t="shared" si="22"/>
        <v>0</v>
      </c>
    </row>
    <row r="134" spans="1:25" ht="23" x14ac:dyDescent="0.25">
      <c r="A134" s="100" t="s">
        <v>1534</v>
      </c>
      <c r="B134" s="31" t="s">
        <v>96</v>
      </c>
      <c r="C134" s="78">
        <v>19</v>
      </c>
      <c r="D134" s="78">
        <v>42</v>
      </c>
      <c r="E134" s="31" t="s">
        <v>1435</v>
      </c>
      <c r="F134" s="78" t="s">
        <v>708</v>
      </c>
      <c r="G134" s="78">
        <v>3011</v>
      </c>
      <c r="H134" s="78">
        <v>1744</v>
      </c>
      <c r="I134" s="93">
        <v>11.803000000000001</v>
      </c>
      <c r="J134" s="93">
        <v>38.845999999999997</v>
      </c>
      <c r="K134" s="26">
        <f t="shared" si="23"/>
        <v>50.649000000000001</v>
      </c>
      <c r="L134" s="116">
        <f t="shared" si="21"/>
        <v>60</v>
      </c>
      <c r="M134" s="1">
        <f t="shared" ref="M134:M151" si="25">SUM((K134/L134))</f>
        <v>0.84415000000000007</v>
      </c>
      <c r="N134" s="78">
        <v>5.25</v>
      </c>
      <c r="O134" s="52"/>
      <c r="P134" s="52"/>
      <c r="Q134" s="52"/>
      <c r="R134" s="78"/>
      <c r="S134" s="116">
        <f t="shared" ref="S134:S139" si="26">U134/1000000</f>
        <v>11.803254000000001</v>
      </c>
      <c r="T134" s="116">
        <v>38.845999999999997</v>
      </c>
      <c r="U134" s="38">
        <v>11803254</v>
      </c>
      <c r="V134" s="56"/>
      <c r="W134" s="56">
        <v>50.5</v>
      </c>
      <c r="X134" s="56">
        <v>60000000</v>
      </c>
      <c r="Y134" s="56">
        <f t="shared" si="22"/>
        <v>60</v>
      </c>
    </row>
    <row r="135" spans="1:25" ht="12.5" x14ac:dyDescent="0.25">
      <c r="A135" s="100" t="s">
        <v>1535</v>
      </c>
      <c r="B135" s="31" t="s">
        <v>576</v>
      </c>
      <c r="C135" s="78">
        <v>39</v>
      </c>
      <c r="D135" s="78">
        <v>39</v>
      </c>
      <c r="E135" s="31" t="s">
        <v>643</v>
      </c>
      <c r="F135" s="78" t="s">
        <v>577</v>
      </c>
      <c r="G135" s="78">
        <v>2089</v>
      </c>
      <c r="H135" s="78">
        <v>1953</v>
      </c>
      <c r="I135" s="93">
        <v>11.537000000000001</v>
      </c>
      <c r="J135" s="93">
        <v>0.23</v>
      </c>
      <c r="K135" s="26">
        <f t="shared" si="23"/>
        <v>11.767000000000001</v>
      </c>
      <c r="L135" s="116">
        <f t="shared" si="21"/>
        <v>30</v>
      </c>
      <c r="M135" s="1">
        <f t="shared" si="25"/>
        <v>0.39223333333333338</v>
      </c>
      <c r="N135" s="78">
        <v>4</v>
      </c>
      <c r="O135" s="52"/>
      <c r="P135" s="52"/>
      <c r="Q135" s="52"/>
      <c r="R135" s="78"/>
      <c r="S135" s="116">
        <f t="shared" si="26"/>
        <v>11.511323000000001</v>
      </c>
      <c r="T135" s="116">
        <v>0.23</v>
      </c>
      <c r="U135" s="38">
        <v>11511323</v>
      </c>
      <c r="V135" s="56"/>
      <c r="W135" s="56"/>
      <c r="X135" s="56">
        <v>30000000</v>
      </c>
      <c r="Y135" s="56">
        <f t="shared" si="22"/>
        <v>30</v>
      </c>
    </row>
    <row r="136" spans="1:25" ht="12.5" x14ac:dyDescent="0.25">
      <c r="A136" s="100" t="s">
        <v>1536</v>
      </c>
      <c r="B136" s="31" t="s">
        <v>1537</v>
      </c>
      <c r="C136" s="78">
        <v>65</v>
      </c>
      <c r="D136" s="78">
        <v>57</v>
      </c>
      <c r="E136" s="31" t="s">
        <v>577</v>
      </c>
      <c r="F136" s="78" t="s">
        <v>577</v>
      </c>
      <c r="G136" s="78">
        <v>808</v>
      </c>
      <c r="H136" s="78">
        <v>5013</v>
      </c>
      <c r="I136" s="93">
        <v>11.175000000000001</v>
      </c>
      <c r="J136" s="93">
        <v>19.401</v>
      </c>
      <c r="K136" s="26">
        <f t="shared" si="23"/>
        <v>30.576000000000001</v>
      </c>
      <c r="L136" s="116">
        <f t="shared" si="21"/>
        <v>20</v>
      </c>
      <c r="M136" s="1">
        <f t="shared" si="25"/>
        <v>1.5287999999999999</v>
      </c>
      <c r="N136" s="78">
        <v>4.05</v>
      </c>
      <c r="O136" s="52"/>
      <c r="P136" s="52"/>
      <c r="Q136" s="52"/>
      <c r="R136" s="78"/>
      <c r="S136" s="116">
        <f t="shared" si="26"/>
        <v>11.175164000000001</v>
      </c>
      <c r="T136" s="116">
        <v>19.399999999999999</v>
      </c>
      <c r="U136" s="38">
        <v>11175164</v>
      </c>
      <c r="V136" s="56"/>
      <c r="W136" s="56">
        <v>29.3</v>
      </c>
      <c r="X136" s="56">
        <v>20000000</v>
      </c>
      <c r="Y136" s="56">
        <f t="shared" si="22"/>
        <v>20</v>
      </c>
    </row>
    <row r="137" spans="1:25" ht="23" x14ac:dyDescent="0.25">
      <c r="A137" s="100" t="s">
        <v>1538</v>
      </c>
      <c r="B137" s="31" t="s">
        <v>594</v>
      </c>
      <c r="C137" s="78">
        <v>48</v>
      </c>
      <c r="D137" s="78">
        <v>47</v>
      </c>
      <c r="E137" s="31" t="s">
        <v>643</v>
      </c>
      <c r="F137" s="78" t="s">
        <v>591</v>
      </c>
      <c r="G137" s="78">
        <v>1936</v>
      </c>
      <c r="H137" s="78">
        <v>2544</v>
      </c>
      <c r="I137" s="93">
        <v>11.007999999999999</v>
      </c>
      <c r="J137" s="93">
        <v>11.202</v>
      </c>
      <c r="K137" s="26">
        <f t="shared" si="23"/>
        <v>22.21</v>
      </c>
      <c r="L137" s="116">
        <f t="shared" si="21"/>
        <v>33</v>
      </c>
      <c r="M137" s="1">
        <f t="shared" si="25"/>
        <v>0.67303030303030309</v>
      </c>
      <c r="N137" s="78">
        <v>4.9000000000000004</v>
      </c>
      <c r="O137" s="52"/>
      <c r="P137" s="52"/>
      <c r="Q137" s="52"/>
      <c r="R137" s="78"/>
      <c r="S137" s="116">
        <f t="shared" si="26"/>
        <v>11.00877</v>
      </c>
      <c r="T137" s="116">
        <v>11.2</v>
      </c>
      <c r="U137" s="38">
        <v>11008770</v>
      </c>
      <c r="V137" s="56"/>
      <c r="W137" s="56">
        <v>21.6</v>
      </c>
      <c r="X137" s="56">
        <v>33000000</v>
      </c>
      <c r="Y137" s="56">
        <f t="shared" si="22"/>
        <v>33</v>
      </c>
    </row>
    <row r="138" spans="1:25" ht="12.5" x14ac:dyDescent="0.25">
      <c r="A138" s="100" t="s">
        <v>1539</v>
      </c>
      <c r="B138" s="31" t="s">
        <v>121</v>
      </c>
      <c r="C138" s="78">
        <v>65</v>
      </c>
      <c r="D138" s="78">
        <v>27</v>
      </c>
      <c r="E138" s="31" t="s">
        <v>595</v>
      </c>
      <c r="F138" s="78" t="s">
        <v>584</v>
      </c>
      <c r="G138" s="78">
        <v>1291</v>
      </c>
      <c r="H138" s="78">
        <v>3528</v>
      </c>
      <c r="I138" s="93">
        <v>10.914999999999999</v>
      </c>
      <c r="J138" s="93">
        <v>0.29099999999999998</v>
      </c>
      <c r="K138" s="26">
        <f t="shared" si="23"/>
        <v>11.206</v>
      </c>
      <c r="L138" s="116">
        <f t="shared" si="21"/>
        <v>25</v>
      </c>
      <c r="M138" s="1">
        <f t="shared" si="25"/>
        <v>0.44823999999999997</v>
      </c>
      <c r="N138" s="78">
        <v>4.5599999999999996</v>
      </c>
      <c r="O138" s="52"/>
      <c r="P138" s="52"/>
      <c r="Q138" s="52" t="s">
        <v>1540</v>
      </c>
      <c r="R138" s="78"/>
      <c r="S138" s="116">
        <f t="shared" si="26"/>
        <v>10.915744</v>
      </c>
      <c r="T138" s="116">
        <v>0.26</v>
      </c>
      <c r="U138" s="38">
        <v>10915744</v>
      </c>
      <c r="V138" s="56"/>
      <c r="W138" s="56"/>
      <c r="X138" s="56">
        <v>25000000</v>
      </c>
      <c r="Y138" s="56">
        <f t="shared" si="22"/>
        <v>25</v>
      </c>
    </row>
    <row r="139" spans="1:25" ht="12.5" x14ac:dyDescent="0.25">
      <c r="A139" s="100" t="s">
        <v>1541</v>
      </c>
      <c r="B139" s="31" t="s">
        <v>962</v>
      </c>
      <c r="C139" s="78">
        <v>52</v>
      </c>
      <c r="D139" s="78">
        <v>74</v>
      </c>
      <c r="E139" s="31" t="s">
        <v>1351</v>
      </c>
      <c r="F139" s="78" t="s">
        <v>577</v>
      </c>
      <c r="G139" s="78"/>
      <c r="H139" s="78"/>
      <c r="I139" s="93">
        <v>10.010999999999999</v>
      </c>
      <c r="J139" s="93">
        <v>11.144</v>
      </c>
      <c r="K139" s="26">
        <f t="shared" si="23"/>
        <v>21.155000000000001</v>
      </c>
      <c r="L139" s="116">
        <f t="shared" si="21"/>
        <v>15</v>
      </c>
      <c r="M139" s="1">
        <f t="shared" si="25"/>
        <v>1.4103333333333334</v>
      </c>
      <c r="N139" s="78">
        <v>3.8</v>
      </c>
      <c r="O139" s="52"/>
      <c r="P139" s="52"/>
      <c r="Q139" s="52"/>
      <c r="R139" s="78"/>
      <c r="S139" s="116">
        <f t="shared" si="26"/>
        <v>10.011996</v>
      </c>
      <c r="T139" s="116">
        <v>10.73</v>
      </c>
      <c r="U139" s="38">
        <v>10011996</v>
      </c>
      <c r="V139" s="56"/>
      <c r="W139" s="56">
        <v>20.8</v>
      </c>
      <c r="X139" s="56">
        <v>15000000</v>
      </c>
      <c r="Y139" s="56">
        <f t="shared" si="22"/>
        <v>15</v>
      </c>
    </row>
    <row r="140" spans="1:25" ht="12.5" x14ac:dyDescent="0.25">
      <c r="A140" s="100" t="s">
        <v>1542</v>
      </c>
      <c r="B140" s="31" t="s">
        <v>576</v>
      </c>
      <c r="C140" s="78">
        <v>62</v>
      </c>
      <c r="D140" s="78">
        <v>73</v>
      </c>
      <c r="E140" s="31" t="s">
        <v>590</v>
      </c>
      <c r="F140" s="78" t="s">
        <v>1543</v>
      </c>
      <c r="G140" s="78">
        <v>2808</v>
      </c>
      <c r="H140" s="78">
        <v>1625</v>
      </c>
      <c r="I140" s="93">
        <v>9.7929999999999993</v>
      </c>
      <c r="J140" s="93">
        <v>1.4E-2</v>
      </c>
      <c r="K140" s="26">
        <f t="shared" si="23"/>
        <v>9.8069999999999986</v>
      </c>
      <c r="L140" s="116">
        <f t="shared" si="21"/>
        <v>37.5</v>
      </c>
      <c r="M140" s="1">
        <f t="shared" si="25"/>
        <v>0.26151999999999997</v>
      </c>
      <c r="N140" s="78">
        <v>4.5599999999999996</v>
      </c>
      <c r="O140" s="52"/>
      <c r="P140" s="52"/>
      <c r="Q140" s="52" t="s">
        <v>1544</v>
      </c>
      <c r="R140" s="78"/>
      <c r="S140" s="116">
        <v>9.7899999999999991</v>
      </c>
      <c r="T140" s="116">
        <v>0.01</v>
      </c>
      <c r="U140" s="38">
        <v>9643725</v>
      </c>
      <c r="V140" s="56"/>
      <c r="W140" s="56"/>
      <c r="X140" s="56">
        <v>37500000</v>
      </c>
      <c r="Y140" s="56">
        <f t="shared" si="22"/>
        <v>37.5</v>
      </c>
    </row>
    <row r="141" spans="1:25" ht="23" x14ac:dyDescent="0.25">
      <c r="A141" s="100" t="s">
        <v>1545</v>
      </c>
      <c r="B141" s="31" t="s">
        <v>576</v>
      </c>
      <c r="C141" s="78">
        <v>50</v>
      </c>
      <c r="D141" s="78">
        <v>41</v>
      </c>
      <c r="E141" s="31" t="s">
        <v>683</v>
      </c>
      <c r="F141" s="78" t="s">
        <v>577</v>
      </c>
      <c r="G141" s="78">
        <v>1106</v>
      </c>
      <c r="H141" s="78">
        <v>3700</v>
      </c>
      <c r="I141" s="93">
        <v>9.5109999999999992</v>
      </c>
      <c r="J141" s="93">
        <v>2.3319999999999999</v>
      </c>
      <c r="K141" s="26">
        <f t="shared" si="23"/>
        <v>11.843</v>
      </c>
      <c r="L141" s="116">
        <f t="shared" si="21"/>
        <v>7</v>
      </c>
      <c r="M141" s="1">
        <f t="shared" si="25"/>
        <v>1.6918571428571429</v>
      </c>
      <c r="N141" s="78">
        <v>4.09</v>
      </c>
      <c r="O141" s="52"/>
      <c r="P141" s="52"/>
      <c r="Q141" s="52" t="s">
        <v>1546</v>
      </c>
      <c r="R141" s="78"/>
      <c r="S141" s="116">
        <f t="shared" ref="S141:S150" si="27">U141/1000000</f>
        <v>9.5112889999999997</v>
      </c>
      <c r="T141" s="116">
        <v>2.14</v>
      </c>
      <c r="U141" s="38">
        <v>9511289</v>
      </c>
      <c r="V141" s="56"/>
      <c r="W141" s="56"/>
      <c r="X141" s="56">
        <v>7000000</v>
      </c>
      <c r="Y141" s="56">
        <f t="shared" si="22"/>
        <v>7</v>
      </c>
    </row>
    <row r="142" spans="1:25" ht="23" x14ac:dyDescent="0.25">
      <c r="A142" s="100" t="s">
        <v>1547</v>
      </c>
      <c r="B142" s="31" t="s">
        <v>576</v>
      </c>
      <c r="C142" s="78">
        <v>92</v>
      </c>
      <c r="D142" s="78">
        <v>83</v>
      </c>
      <c r="E142" s="31" t="s">
        <v>683</v>
      </c>
      <c r="F142" s="78" t="s">
        <v>584</v>
      </c>
      <c r="G142" s="78"/>
      <c r="H142" s="78"/>
      <c r="I142" s="93">
        <v>9.4269999999999996</v>
      </c>
      <c r="J142" s="93">
        <v>8.6509999999999998</v>
      </c>
      <c r="K142" s="26">
        <f t="shared" si="23"/>
        <v>18.077999999999999</v>
      </c>
      <c r="L142" s="116">
        <f t="shared" si="21"/>
        <v>4</v>
      </c>
      <c r="M142" s="1">
        <f t="shared" si="25"/>
        <v>4.5194999999999999</v>
      </c>
      <c r="N142" s="78">
        <v>0.09</v>
      </c>
      <c r="O142" s="52"/>
      <c r="P142" s="52"/>
      <c r="Q142" s="52" t="s">
        <v>1548</v>
      </c>
      <c r="R142" s="78"/>
      <c r="S142" s="116">
        <f t="shared" si="27"/>
        <v>9.4270890000000005</v>
      </c>
      <c r="T142" s="116">
        <v>8.6509999999999998</v>
      </c>
      <c r="U142" s="38">
        <v>9427089</v>
      </c>
      <c r="V142" s="56"/>
      <c r="W142" s="56"/>
      <c r="X142" s="56">
        <v>4000000</v>
      </c>
      <c r="Y142" s="56">
        <f t="shared" si="22"/>
        <v>4</v>
      </c>
    </row>
    <row r="143" spans="1:25" ht="12.5" x14ac:dyDescent="0.25">
      <c r="A143" s="100" t="s">
        <v>1549</v>
      </c>
      <c r="B143" s="31" t="s">
        <v>576</v>
      </c>
      <c r="C143" s="78">
        <v>63</v>
      </c>
      <c r="D143" s="78">
        <v>84</v>
      </c>
      <c r="E143" s="31" t="s">
        <v>595</v>
      </c>
      <c r="F143" s="78" t="s">
        <v>584</v>
      </c>
      <c r="G143" s="78"/>
      <c r="H143" s="78"/>
      <c r="I143" s="93">
        <v>9.0459999999999994</v>
      </c>
      <c r="J143" s="93">
        <v>31.37</v>
      </c>
      <c r="K143" s="26">
        <f t="shared" si="23"/>
        <v>40.415999999999997</v>
      </c>
      <c r="L143" s="116">
        <f t="shared" si="21"/>
        <v>12.5</v>
      </c>
      <c r="M143" s="1">
        <f t="shared" si="25"/>
        <v>3.2332799999999997</v>
      </c>
      <c r="N143" s="78">
        <v>1.03</v>
      </c>
      <c r="O143" s="52"/>
      <c r="P143" s="52"/>
      <c r="Q143" s="52"/>
      <c r="R143" s="78"/>
      <c r="S143" s="116">
        <f t="shared" si="27"/>
        <v>8.7047899999999991</v>
      </c>
      <c r="T143" s="116">
        <v>31.37</v>
      </c>
      <c r="U143" s="38">
        <v>8704790</v>
      </c>
      <c r="V143" s="56"/>
      <c r="W143" s="56">
        <v>33</v>
      </c>
      <c r="X143" s="56">
        <v>12500000</v>
      </c>
      <c r="Y143" s="56">
        <f t="shared" si="22"/>
        <v>12.5</v>
      </c>
    </row>
    <row r="144" spans="1:25" ht="23" x14ac:dyDescent="0.25">
      <c r="A144" s="100" t="s">
        <v>1550</v>
      </c>
      <c r="B144" s="31" t="s">
        <v>962</v>
      </c>
      <c r="C144" s="78">
        <v>46</v>
      </c>
      <c r="D144" s="78">
        <v>61</v>
      </c>
      <c r="E144" s="31" t="s">
        <v>610</v>
      </c>
      <c r="F144" s="78" t="s">
        <v>708</v>
      </c>
      <c r="G144" s="78">
        <v>2421</v>
      </c>
      <c r="H144" s="78">
        <v>1490</v>
      </c>
      <c r="I144" s="93">
        <v>8.4019999999999992</v>
      </c>
      <c r="J144" s="93">
        <v>10.353</v>
      </c>
      <c r="K144" s="26">
        <f t="shared" si="23"/>
        <v>18.754999999999999</v>
      </c>
      <c r="L144" s="116">
        <f t="shared" si="21"/>
        <v>19</v>
      </c>
      <c r="M144" s="1">
        <f t="shared" si="25"/>
        <v>0.98710526315789471</v>
      </c>
      <c r="N144" s="78">
        <v>3.61</v>
      </c>
      <c r="O144" s="52"/>
      <c r="P144" s="52"/>
      <c r="Q144" s="52" t="s">
        <v>1551</v>
      </c>
      <c r="R144" s="78"/>
      <c r="S144" s="116">
        <f t="shared" si="27"/>
        <v>8.4024850000000004</v>
      </c>
      <c r="T144" s="116">
        <v>10.35</v>
      </c>
      <c r="U144" s="38">
        <v>8402485</v>
      </c>
      <c r="V144" s="56"/>
      <c r="W144" s="56"/>
      <c r="X144" s="56">
        <v>19000000</v>
      </c>
      <c r="Y144" s="56">
        <f t="shared" si="22"/>
        <v>19</v>
      </c>
    </row>
    <row r="145" spans="1:25" ht="23" x14ac:dyDescent="0.25">
      <c r="A145" s="100" t="s">
        <v>1552</v>
      </c>
      <c r="B145" s="31" t="s">
        <v>78</v>
      </c>
      <c r="C145" s="78">
        <v>67</v>
      </c>
      <c r="D145" s="78">
        <v>64</v>
      </c>
      <c r="E145" s="31" t="s">
        <v>931</v>
      </c>
      <c r="F145" s="78" t="s">
        <v>939</v>
      </c>
      <c r="G145" s="78">
        <v>687</v>
      </c>
      <c r="H145" s="78">
        <v>5015</v>
      </c>
      <c r="I145" s="93">
        <v>8.1950000000000003</v>
      </c>
      <c r="J145" s="93">
        <v>0.68400000000000005</v>
      </c>
      <c r="K145" s="26">
        <f t="shared" si="23"/>
        <v>8.8789999999999996</v>
      </c>
      <c r="L145" s="116">
        <f t="shared" si="21"/>
        <v>12</v>
      </c>
      <c r="M145" s="1">
        <f t="shared" si="25"/>
        <v>0.73991666666666667</v>
      </c>
      <c r="N145" s="78">
        <v>3.4</v>
      </c>
      <c r="O145" s="52"/>
      <c r="P145" s="52"/>
      <c r="Q145" s="52"/>
      <c r="R145" s="78"/>
      <c r="S145" s="116">
        <f t="shared" si="27"/>
        <v>8.195551</v>
      </c>
      <c r="T145" s="116">
        <v>0.68</v>
      </c>
      <c r="U145" s="38">
        <v>8195551</v>
      </c>
      <c r="V145" s="56"/>
      <c r="W145" s="56"/>
      <c r="X145" s="56">
        <v>12000000</v>
      </c>
      <c r="Y145" s="56">
        <f t="shared" si="22"/>
        <v>12</v>
      </c>
    </row>
    <row r="146" spans="1:25" ht="12.5" x14ac:dyDescent="0.25">
      <c r="A146" s="100" t="s">
        <v>1553</v>
      </c>
      <c r="B146" s="31" t="s">
        <v>107</v>
      </c>
      <c r="C146" s="78">
        <v>27</v>
      </c>
      <c r="D146" s="78">
        <v>47</v>
      </c>
      <c r="E146" s="31" t="s">
        <v>640</v>
      </c>
      <c r="F146" s="78" t="s">
        <v>591</v>
      </c>
      <c r="G146" s="78">
        <v>2508</v>
      </c>
      <c r="H146" s="78">
        <v>1703</v>
      </c>
      <c r="I146" s="93">
        <v>8.0500000000000007</v>
      </c>
      <c r="J146" s="93">
        <v>2.0489999999999999</v>
      </c>
      <c r="K146" s="26">
        <f t="shared" si="23"/>
        <v>10.099</v>
      </c>
      <c r="L146" s="116">
        <f t="shared" si="21"/>
        <v>35</v>
      </c>
      <c r="M146" s="1">
        <f t="shared" si="25"/>
        <v>0.28854285714285716</v>
      </c>
      <c r="N146" s="78">
        <v>4.3</v>
      </c>
      <c r="O146" s="52"/>
      <c r="P146" s="52"/>
      <c r="Q146" s="52" t="s">
        <v>1554</v>
      </c>
      <c r="R146" s="78"/>
      <c r="S146" s="116">
        <f t="shared" si="27"/>
        <v>8.0509769999999996</v>
      </c>
      <c r="T146" s="116">
        <v>2.04</v>
      </c>
      <c r="U146" s="38">
        <v>8050977</v>
      </c>
      <c r="V146" s="56"/>
      <c r="W146" s="56"/>
      <c r="X146" s="56">
        <v>35000000</v>
      </c>
      <c r="Y146" s="56">
        <f t="shared" si="22"/>
        <v>35</v>
      </c>
    </row>
    <row r="147" spans="1:25" ht="12.5" x14ac:dyDescent="0.25">
      <c r="A147" s="100" t="s">
        <v>1555</v>
      </c>
      <c r="B147" s="31" t="s">
        <v>630</v>
      </c>
      <c r="C147" s="78">
        <v>34</v>
      </c>
      <c r="D147" s="78">
        <v>68</v>
      </c>
      <c r="E147" s="31" t="s">
        <v>1399</v>
      </c>
      <c r="F147" s="78" t="s">
        <v>591</v>
      </c>
      <c r="G147" s="78">
        <v>1185</v>
      </c>
      <c r="H147" s="78">
        <v>2935</v>
      </c>
      <c r="I147" s="93">
        <v>7.9189999999999996</v>
      </c>
      <c r="J147" s="93">
        <v>1.4039999999999999</v>
      </c>
      <c r="K147" s="26">
        <f t="shared" si="23"/>
        <v>9.3230000000000004</v>
      </c>
      <c r="L147" s="116">
        <f t="shared" si="21"/>
        <v>45</v>
      </c>
      <c r="M147" s="1">
        <f t="shared" si="25"/>
        <v>0.20717777777777779</v>
      </c>
      <c r="N147" s="78">
        <v>3.5</v>
      </c>
      <c r="O147" s="52"/>
      <c r="P147" s="52"/>
      <c r="Q147" s="52" t="s">
        <v>1556</v>
      </c>
      <c r="R147" s="78"/>
      <c r="S147" s="116">
        <f t="shared" si="27"/>
        <v>7.919117</v>
      </c>
      <c r="T147" s="116">
        <v>1.2</v>
      </c>
      <c r="U147" s="38">
        <v>7919117</v>
      </c>
      <c r="V147" s="56"/>
      <c r="W147" s="56"/>
      <c r="X147" s="56">
        <v>45000000</v>
      </c>
      <c r="Y147" s="56">
        <f t="shared" ref="Y147:Y178" si="28">SUM((X147/1000000))</f>
        <v>45</v>
      </c>
    </row>
    <row r="148" spans="1:25" ht="12.5" x14ac:dyDescent="0.25">
      <c r="A148" s="100" t="s">
        <v>1557</v>
      </c>
      <c r="B148" s="31" t="s">
        <v>576</v>
      </c>
      <c r="C148" s="78">
        <v>52</v>
      </c>
      <c r="D148" s="78">
        <v>48</v>
      </c>
      <c r="E148" s="31" t="s">
        <v>1416</v>
      </c>
      <c r="F148" s="78" t="s">
        <v>708</v>
      </c>
      <c r="G148" s="78">
        <v>2022</v>
      </c>
      <c r="H148" s="78">
        <v>1548</v>
      </c>
      <c r="I148" s="93">
        <v>7.8730000000000002</v>
      </c>
      <c r="J148" s="93">
        <v>10.055999999999999</v>
      </c>
      <c r="K148" s="26">
        <f t="shared" si="23"/>
        <v>17.928999999999998</v>
      </c>
      <c r="L148" s="116">
        <f t="shared" si="21"/>
        <v>38</v>
      </c>
      <c r="M148" s="1">
        <f t="shared" si="25"/>
        <v>0.47181578947368419</v>
      </c>
      <c r="N148" s="78">
        <v>3.13</v>
      </c>
      <c r="O148" s="52"/>
      <c r="P148" s="52"/>
      <c r="Q148" s="52" t="s">
        <v>1558</v>
      </c>
      <c r="R148" s="78"/>
      <c r="S148" s="116">
        <f t="shared" si="27"/>
        <v>7.8418919999999996</v>
      </c>
      <c r="T148" s="116">
        <v>10.050000000000001</v>
      </c>
      <c r="U148" s="38">
        <v>7841892</v>
      </c>
      <c r="V148" s="56"/>
      <c r="W148" s="56"/>
      <c r="X148" s="56">
        <v>38000000</v>
      </c>
      <c r="Y148" s="56">
        <f t="shared" si="28"/>
        <v>38</v>
      </c>
    </row>
    <row r="149" spans="1:25" ht="23" x14ac:dyDescent="0.25">
      <c r="A149" s="100" t="s">
        <v>1559</v>
      </c>
      <c r="B149" s="31" t="s">
        <v>312</v>
      </c>
      <c r="C149" s="78">
        <v>81</v>
      </c>
      <c r="D149" s="78">
        <v>85</v>
      </c>
      <c r="E149" s="31" t="s">
        <v>1435</v>
      </c>
      <c r="F149" s="78" t="s">
        <v>956</v>
      </c>
      <c r="G149" s="78"/>
      <c r="H149" s="78"/>
      <c r="I149" s="93">
        <v>7.8</v>
      </c>
      <c r="J149" s="93">
        <v>25.593</v>
      </c>
      <c r="K149" s="26">
        <f t="shared" si="23"/>
        <v>33.393000000000001</v>
      </c>
      <c r="L149" s="116">
        <v>15</v>
      </c>
      <c r="M149" s="1">
        <f t="shared" si="25"/>
        <v>2.2262</v>
      </c>
      <c r="N149" s="78">
        <v>0.46</v>
      </c>
      <c r="O149" s="52"/>
      <c r="P149" s="52"/>
      <c r="Q149" s="52" t="s">
        <v>1560</v>
      </c>
      <c r="R149" s="78"/>
      <c r="S149" s="116">
        <f t="shared" si="27"/>
        <v>7.8008240000000004</v>
      </c>
      <c r="T149" s="116">
        <v>25.593</v>
      </c>
      <c r="U149" s="38">
        <v>7800824</v>
      </c>
      <c r="V149" s="56"/>
      <c r="W149" s="56">
        <v>32</v>
      </c>
      <c r="X149" s="56"/>
      <c r="Y149" s="56">
        <f t="shared" si="28"/>
        <v>0</v>
      </c>
    </row>
    <row r="150" spans="1:25" ht="23" x14ac:dyDescent="0.25">
      <c r="A150" s="100" t="s">
        <v>1561</v>
      </c>
      <c r="B150" s="121" t="s">
        <v>576</v>
      </c>
      <c r="C150" s="78">
        <v>10</v>
      </c>
      <c r="D150" s="78">
        <v>42</v>
      </c>
      <c r="E150" s="37" t="s">
        <v>1438</v>
      </c>
      <c r="F150" s="78" t="s">
        <v>977</v>
      </c>
      <c r="G150" s="78">
        <v>1052</v>
      </c>
      <c r="H150" s="78">
        <v>2824</v>
      </c>
      <c r="I150" s="93">
        <v>7.72</v>
      </c>
      <c r="J150" s="93"/>
      <c r="K150" s="26">
        <f t="shared" si="23"/>
        <v>7.72</v>
      </c>
      <c r="L150" s="116">
        <f>Y150</f>
        <v>3.5</v>
      </c>
      <c r="M150" s="1">
        <f t="shared" si="25"/>
        <v>2.2057142857142855</v>
      </c>
      <c r="N150" s="78">
        <v>2.97</v>
      </c>
      <c r="O150" s="52"/>
      <c r="P150" s="52"/>
      <c r="Q150" s="52"/>
      <c r="R150" s="78"/>
      <c r="S150" s="116">
        <f t="shared" si="27"/>
        <v>7.7204870000000003</v>
      </c>
      <c r="T150" s="116">
        <v>0</v>
      </c>
      <c r="U150" s="38">
        <v>7720487</v>
      </c>
      <c r="V150" s="56"/>
      <c r="W150" s="56"/>
      <c r="X150" s="56">
        <v>3500000</v>
      </c>
      <c r="Y150" s="56">
        <f t="shared" si="28"/>
        <v>3.5</v>
      </c>
    </row>
    <row r="151" spans="1:25" ht="12.5" x14ac:dyDescent="0.25">
      <c r="A151" s="100" t="s">
        <v>1562</v>
      </c>
      <c r="B151" s="31" t="s">
        <v>1537</v>
      </c>
      <c r="C151" s="78">
        <v>15</v>
      </c>
      <c r="D151" s="78">
        <v>47</v>
      </c>
      <c r="E151" s="31" t="s">
        <v>583</v>
      </c>
      <c r="F151" s="78" t="s">
        <v>577</v>
      </c>
      <c r="G151" s="78"/>
      <c r="H151" s="78"/>
      <c r="I151" s="93">
        <v>7.5629999999999997</v>
      </c>
      <c r="J151" s="93">
        <v>13.894</v>
      </c>
      <c r="K151" s="26">
        <f t="shared" si="23"/>
        <v>21.457000000000001</v>
      </c>
      <c r="L151" s="116">
        <f>Y151</f>
        <v>10</v>
      </c>
      <c r="M151" s="1">
        <f t="shared" si="25"/>
        <v>2.1457000000000002</v>
      </c>
      <c r="N151" s="78">
        <v>4.03</v>
      </c>
      <c r="O151" s="52"/>
      <c r="P151" s="52"/>
      <c r="Q151" s="52"/>
      <c r="R151" s="78"/>
      <c r="S151" s="116">
        <v>7.57</v>
      </c>
      <c r="T151" s="116">
        <v>13.14</v>
      </c>
      <c r="U151" s="38"/>
      <c r="V151" s="56"/>
      <c r="W151" s="56">
        <v>20.9</v>
      </c>
      <c r="X151" s="56">
        <v>10000000</v>
      </c>
      <c r="Y151" s="56">
        <f t="shared" si="28"/>
        <v>10</v>
      </c>
    </row>
    <row r="152" spans="1:25" ht="12.5" x14ac:dyDescent="0.25">
      <c r="A152" s="100"/>
      <c r="B152" s="31"/>
      <c r="C152" s="78"/>
      <c r="D152" s="78"/>
      <c r="E152" s="31"/>
      <c r="F152" s="78"/>
      <c r="G152" s="78"/>
      <c r="H152" s="78"/>
      <c r="I152" s="93"/>
      <c r="J152" s="93"/>
      <c r="K152" s="16"/>
      <c r="L152" s="52"/>
      <c r="M152" s="1"/>
      <c r="N152" s="78"/>
      <c r="O152" s="52"/>
      <c r="P152" s="52"/>
      <c r="Q152" s="52"/>
      <c r="R152" s="78"/>
      <c r="S152" s="61"/>
      <c r="T152" s="61"/>
      <c r="U152" s="38"/>
      <c r="V152" s="78"/>
      <c r="W152" s="78"/>
      <c r="X152" s="78"/>
      <c r="Y152" s="78"/>
    </row>
    <row r="153" spans="1:25" ht="12.5" x14ac:dyDescent="0.25">
      <c r="A153" s="100"/>
      <c r="B153" s="31"/>
      <c r="C153" s="78"/>
      <c r="D153" s="78"/>
      <c r="E153" s="31"/>
      <c r="F153" s="78"/>
      <c r="G153" s="78"/>
      <c r="H153" s="78"/>
      <c r="I153" s="93"/>
      <c r="J153" s="93"/>
      <c r="K153" s="16"/>
      <c r="L153" s="52"/>
      <c r="M153" s="1"/>
      <c r="N153" s="78"/>
      <c r="O153" s="52"/>
      <c r="P153" s="52"/>
      <c r="Q153" s="52"/>
      <c r="R153" s="78"/>
      <c r="S153" s="61"/>
      <c r="T153" s="61"/>
      <c r="U153" s="38"/>
      <c r="V153" s="78"/>
      <c r="W153" s="78"/>
      <c r="X153" s="78"/>
      <c r="Y153" s="78"/>
    </row>
    <row r="154" spans="1:25" ht="12.5" x14ac:dyDescent="0.25">
      <c r="A154" s="100"/>
      <c r="B154" s="31"/>
      <c r="C154" s="78"/>
      <c r="D154" s="78"/>
      <c r="E154" s="31"/>
      <c r="F154" s="78"/>
      <c r="G154" s="78"/>
      <c r="H154" s="78"/>
      <c r="I154" s="93"/>
      <c r="J154" s="93"/>
      <c r="K154" s="16"/>
      <c r="L154" s="52"/>
      <c r="M154" s="1"/>
      <c r="N154" s="78"/>
      <c r="O154" s="52"/>
      <c r="P154" s="52"/>
      <c r="Q154" s="52"/>
      <c r="R154" s="78"/>
      <c r="S154" s="61"/>
      <c r="T154" s="61"/>
      <c r="U154" s="38"/>
      <c r="V154" s="78"/>
      <c r="W154" s="78"/>
      <c r="X154" s="78"/>
      <c r="Y154" s="78"/>
    </row>
    <row r="155" spans="1:25" ht="12.5" x14ac:dyDescent="0.25">
      <c r="A155" s="100"/>
      <c r="B155" s="31"/>
      <c r="C155" s="78"/>
      <c r="D155" s="78"/>
      <c r="E155" s="31"/>
      <c r="F155" s="78"/>
      <c r="G155" s="78"/>
      <c r="H155" s="78"/>
      <c r="I155" s="93"/>
      <c r="J155" s="93"/>
      <c r="K155" s="16"/>
      <c r="L155" s="52"/>
      <c r="M155" s="1"/>
      <c r="N155" s="78"/>
      <c r="O155" s="52"/>
      <c r="P155" s="52"/>
      <c r="Q155" s="52"/>
      <c r="R155" s="78"/>
      <c r="S155" s="61"/>
      <c r="T155" s="61"/>
      <c r="U155" s="38"/>
      <c r="V155" s="78"/>
      <c r="W155" s="78"/>
      <c r="X155" s="78"/>
      <c r="Y155" s="78"/>
    </row>
    <row r="156" spans="1:25" ht="12.5" x14ac:dyDescent="0.25">
      <c r="A156" s="100"/>
      <c r="B156" s="31"/>
      <c r="C156" s="78"/>
      <c r="D156" s="78"/>
      <c r="E156" s="31"/>
      <c r="F156" s="78"/>
      <c r="G156" s="78"/>
      <c r="H156" s="78"/>
      <c r="I156" s="93"/>
      <c r="J156" s="93"/>
      <c r="K156" s="16"/>
      <c r="L156" s="52"/>
      <c r="M156" s="1"/>
      <c r="N156" s="78"/>
      <c r="O156" s="52"/>
      <c r="P156" s="52"/>
      <c r="Q156" s="52"/>
      <c r="R156" s="78"/>
      <c r="S156" s="61"/>
      <c r="T156" s="61"/>
      <c r="U156" s="38"/>
      <c r="V156" s="78"/>
      <c r="W156" s="78"/>
      <c r="X156" s="78"/>
      <c r="Y156" s="78"/>
    </row>
    <row r="157" spans="1:25" ht="12.5" x14ac:dyDescent="0.25">
      <c r="A157" s="100"/>
      <c r="B157" s="31"/>
      <c r="C157" s="78"/>
      <c r="D157" s="78"/>
      <c r="E157" s="31"/>
      <c r="F157" s="78"/>
      <c r="G157" s="78"/>
      <c r="H157" s="78"/>
      <c r="I157" s="93"/>
      <c r="J157" s="93"/>
      <c r="K157" s="16"/>
      <c r="L157" s="52"/>
      <c r="M157" s="1"/>
      <c r="N157" s="78"/>
      <c r="O157" s="52"/>
      <c r="P157" s="52"/>
      <c r="Q157" s="52"/>
      <c r="R157" s="78"/>
      <c r="S157" s="61"/>
      <c r="T157" s="61"/>
      <c r="U157" s="38"/>
      <c r="V157" s="78"/>
      <c r="W157" s="78"/>
      <c r="X157" s="78"/>
      <c r="Y157" s="78"/>
    </row>
    <row r="158" spans="1:25" ht="12.5" x14ac:dyDescent="0.25">
      <c r="A158" s="100"/>
      <c r="B158" s="31"/>
      <c r="C158" s="78"/>
      <c r="D158" s="78"/>
      <c r="E158" s="31"/>
      <c r="F158" s="78"/>
      <c r="G158" s="78"/>
      <c r="H158" s="78"/>
      <c r="I158" s="93"/>
      <c r="J158" s="93"/>
      <c r="K158" s="16"/>
      <c r="L158" s="52"/>
      <c r="M158" s="1"/>
      <c r="N158" s="78"/>
      <c r="O158" s="52"/>
      <c r="P158" s="52"/>
      <c r="Q158" s="52"/>
      <c r="R158" s="78"/>
      <c r="S158" s="61"/>
      <c r="T158" s="61"/>
      <c r="U158" s="38"/>
      <c r="V158" s="78"/>
      <c r="W158" s="78"/>
      <c r="X158" s="78"/>
      <c r="Y158" s="78"/>
    </row>
    <row r="159" spans="1:25" ht="12.5" x14ac:dyDescent="0.25">
      <c r="A159" s="100"/>
      <c r="B159" s="31"/>
      <c r="C159" s="78"/>
      <c r="D159" s="78"/>
      <c r="E159" s="31"/>
      <c r="F159" s="78"/>
      <c r="G159" s="78"/>
      <c r="H159" s="78"/>
      <c r="I159" s="93"/>
      <c r="J159" s="93"/>
      <c r="K159" s="16"/>
      <c r="L159" s="52"/>
      <c r="M159" s="1"/>
      <c r="N159" s="78"/>
      <c r="O159" s="52"/>
      <c r="P159" s="52"/>
      <c r="Q159" s="52"/>
      <c r="R159" s="78"/>
      <c r="S159" s="61"/>
      <c r="T159" s="61"/>
      <c r="U159" s="38"/>
      <c r="V159" s="78"/>
      <c r="W159" s="78"/>
      <c r="X159" s="78"/>
      <c r="Y159" s="78"/>
    </row>
    <row r="160" spans="1:25" ht="12.5" x14ac:dyDescent="0.25">
      <c r="A160" s="100"/>
      <c r="B160" s="31"/>
      <c r="C160" s="78"/>
      <c r="D160" s="78"/>
      <c r="E160" s="31"/>
      <c r="F160" s="78"/>
      <c r="G160" s="78"/>
      <c r="H160" s="78"/>
      <c r="I160" s="93"/>
      <c r="J160" s="93"/>
      <c r="K160" s="16"/>
      <c r="L160" s="52"/>
      <c r="M160" s="1"/>
      <c r="N160" s="78"/>
      <c r="O160" s="52"/>
      <c r="P160" s="52"/>
      <c r="Q160" s="52"/>
      <c r="R160" s="78"/>
      <c r="S160" s="61"/>
      <c r="T160" s="61"/>
      <c r="U160" s="38"/>
      <c r="V160" s="78"/>
      <c r="W160" s="78"/>
      <c r="X160" s="78"/>
      <c r="Y160" s="7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50"/>
  <sheetViews>
    <sheetView workbookViewId="0">
      <pane xSplit="1" ySplit="3" topLeftCell="B4" activePane="bottomRight" state="frozen"/>
      <selection pane="topRight" activeCell="B1" sqref="B1"/>
      <selection pane="bottomLeft" activeCell="A4" sqref="A4"/>
      <selection pane="bottomRight" activeCell="B1" sqref="B1"/>
    </sheetView>
  </sheetViews>
  <sheetFormatPr defaultColWidth="17.08984375" defaultRowHeight="12.75" customHeight="1" x14ac:dyDescent="0.25"/>
  <cols>
    <col min="1" max="1" width="21.81640625" customWidth="1"/>
    <col min="2" max="2" width="15.08984375" customWidth="1"/>
    <col min="3" max="3" width="6.453125" customWidth="1"/>
    <col min="4" max="4" width="6.26953125" customWidth="1"/>
    <col min="5" max="5" width="13.81640625" customWidth="1"/>
    <col min="6" max="6" width="11.7265625" customWidth="1"/>
    <col min="7" max="7" width="9.26953125" customWidth="1"/>
    <col min="8" max="8" width="10.54296875" customWidth="1"/>
    <col min="9" max="9" width="11" customWidth="1"/>
    <col min="10" max="10" width="10" customWidth="1"/>
    <col min="11" max="11" width="9.7265625" customWidth="1"/>
    <col min="12" max="12" width="7.08984375" customWidth="1"/>
    <col min="13" max="13" width="7.453125" customWidth="1"/>
    <col min="14" max="14" width="8" customWidth="1"/>
    <col min="15" max="15" width="9.54296875" customWidth="1"/>
    <col min="16" max="16" width="5.26953125" customWidth="1"/>
    <col min="17" max="17" width="42.26953125" customWidth="1"/>
    <col min="19" max="19" width="8.7265625" customWidth="1"/>
    <col min="20" max="20" width="7.453125" customWidth="1"/>
  </cols>
  <sheetData>
    <row r="1" spans="1:24" ht="12.75" customHeight="1" x14ac:dyDescent="0.25">
      <c r="A1" s="8" t="s">
        <v>33</v>
      </c>
      <c r="B1" s="108" t="s">
        <v>1341</v>
      </c>
      <c r="C1" s="8" t="s">
        <v>15</v>
      </c>
      <c r="D1" s="8" t="s">
        <v>1079</v>
      </c>
      <c r="E1" s="57" t="s">
        <v>41</v>
      </c>
      <c r="F1" s="8" t="s">
        <v>42</v>
      </c>
      <c r="G1" s="8" t="s">
        <v>1080</v>
      </c>
      <c r="H1" s="8" t="s">
        <v>45</v>
      </c>
      <c r="I1" s="69" t="s">
        <v>46</v>
      </c>
      <c r="J1" s="69" t="s">
        <v>47</v>
      </c>
      <c r="K1" s="8" t="s">
        <v>48</v>
      </c>
      <c r="L1" s="30" t="s">
        <v>49</v>
      </c>
      <c r="M1" s="83" t="s">
        <v>1081</v>
      </c>
      <c r="N1" s="8" t="s">
        <v>43</v>
      </c>
      <c r="O1" s="30" t="s">
        <v>53</v>
      </c>
      <c r="P1" s="30" t="s">
        <v>54</v>
      </c>
      <c r="Q1" s="30" t="s">
        <v>56</v>
      </c>
      <c r="R1" s="78"/>
      <c r="S1" s="30" t="s">
        <v>46</v>
      </c>
      <c r="T1" s="30" t="s">
        <v>47</v>
      </c>
      <c r="U1" s="55" t="s">
        <v>46</v>
      </c>
      <c r="V1" s="55" t="s">
        <v>47</v>
      </c>
      <c r="W1" s="55" t="s">
        <v>1563</v>
      </c>
      <c r="X1" s="55" t="s">
        <v>49</v>
      </c>
    </row>
    <row r="2" spans="1:24" ht="12.75" customHeight="1" x14ac:dyDescent="0.25">
      <c r="A2" s="78"/>
      <c r="B2" s="108"/>
      <c r="C2" s="8"/>
      <c r="D2" s="8"/>
      <c r="E2" s="57"/>
      <c r="F2" s="8"/>
      <c r="G2" s="8"/>
      <c r="H2" s="8" t="s">
        <v>296</v>
      </c>
      <c r="I2" s="69" t="s">
        <v>297</v>
      </c>
      <c r="J2" s="69" t="s">
        <v>297</v>
      </c>
      <c r="K2" s="8" t="s">
        <v>297</v>
      </c>
      <c r="L2" s="30" t="s">
        <v>297</v>
      </c>
      <c r="M2" s="76" t="s">
        <v>298</v>
      </c>
      <c r="N2" s="8" t="s">
        <v>297</v>
      </c>
      <c r="O2" s="30"/>
      <c r="P2" s="30"/>
      <c r="Q2" s="62" t="s">
        <v>1564</v>
      </c>
      <c r="R2" s="78"/>
      <c r="S2" s="30" t="s">
        <v>297</v>
      </c>
      <c r="T2" s="30" t="s">
        <v>297</v>
      </c>
      <c r="U2" s="55" t="s">
        <v>296</v>
      </c>
      <c r="V2" s="55" t="s">
        <v>296</v>
      </c>
      <c r="W2" s="55" t="s">
        <v>296</v>
      </c>
      <c r="X2" s="55" t="s">
        <v>296</v>
      </c>
    </row>
    <row r="3" spans="1:24" ht="12.75" customHeight="1" x14ac:dyDescent="0.25">
      <c r="A3" s="78" t="s">
        <v>613</v>
      </c>
      <c r="B3" s="37"/>
      <c r="C3" s="10">
        <f>AVERAGE(C4:C92)</f>
        <v>51.426966292134829</v>
      </c>
      <c r="D3" s="10">
        <f>AVERAGE(D4:D100)</f>
        <v>67.813186813186817</v>
      </c>
      <c r="E3" s="109"/>
      <c r="F3" s="78"/>
      <c r="G3" s="10">
        <f>AVERAGE(G4:G100)</f>
        <v>2753.6333333333332</v>
      </c>
      <c r="H3" s="10">
        <f>AVERAGE(H4:H100)</f>
        <v>8080.7555555555555</v>
      </c>
      <c r="I3" s="4"/>
      <c r="J3" s="4"/>
      <c r="K3" s="26">
        <f>AVERAGE(K4:K92)</f>
        <v>191.39323595505618</v>
      </c>
      <c r="L3" s="116">
        <f>AVERAGE(L4:L92)</f>
        <v>63.264044943820224</v>
      </c>
      <c r="M3" s="1">
        <f>AVERAGE((K3/L3))</f>
        <v>3.0253082319509814</v>
      </c>
      <c r="N3" s="26">
        <f>AVERAGE(N4:N92)</f>
        <v>25.880786516853917</v>
      </c>
      <c r="O3" s="52"/>
      <c r="P3" s="52"/>
      <c r="Q3" s="52"/>
      <c r="R3" s="78"/>
      <c r="S3" s="116">
        <f>AVERAGE(S4:S92)</f>
        <v>86.307534280898892</v>
      </c>
      <c r="T3" s="116">
        <f>AVERAGE(T4:T92)</f>
        <v>104.9996055280899</v>
      </c>
      <c r="U3" s="104"/>
      <c r="V3" s="104"/>
      <c r="W3" s="104"/>
      <c r="X3" s="104"/>
    </row>
    <row r="4" spans="1:24" ht="12.75" customHeight="1" x14ac:dyDescent="0.25">
      <c r="A4" s="78" t="s">
        <v>1565</v>
      </c>
      <c r="B4" s="37" t="s">
        <v>78</v>
      </c>
      <c r="C4" s="78">
        <v>61</v>
      </c>
      <c r="D4" s="78">
        <v>54</v>
      </c>
      <c r="E4" s="31" t="s">
        <v>620</v>
      </c>
      <c r="F4" s="78" t="s">
        <v>591</v>
      </c>
      <c r="G4" s="78">
        <v>4252</v>
      </c>
      <c r="H4" s="78">
        <v>35540</v>
      </c>
      <c r="I4" s="4">
        <v>336.53</v>
      </c>
      <c r="J4" s="4">
        <v>554.34100000000001</v>
      </c>
      <c r="K4" s="26">
        <f t="shared" ref="K4:K35" si="0">SUM((I4+J4))</f>
        <v>890.87099999999998</v>
      </c>
      <c r="L4" s="116">
        <f>X4/1000000</f>
        <v>258</v>
      </c>
      <c r="M4" s="1">
        <f>K4/L4</f>
        <v>3.452988372093023</v>
      </c>
      <c r="N4" s="78">
        <v>151.1</v>
      </c>
      <c r="O4" s="52"/>
      <c r="P4" s="52"/>
      <c r="Q4" s="52"/>
      <c r="R4" s="78"/>
      <c r="S4" s="116">
        <f t="shared" ref="S4:T7" si="1">U4/1000000</f>
        <v>336.530303</v>
      </c>
      <c r="T4" s="116">
        <f t="shared" si="1"/>
        <v>554.34132299999999</v>
      </c>
      <c r="U4" s="104">
        <v>336530303</v>
      </c>
      <c r="V4" s="104">
        <v>554341323</v>
      </c>
      <c r="W4" s="104">
        <f t="shared" ref="W4:W35" si="2">SUM(U4:V4)</f>
        <v>890871626</v>
      </c>
      <c r="X4" s="104">
        <v>258000000</v>
      </c>
    </row>
    <row r="5" spans="1:24" ht="12.75" customHeight="1" x14ac:dyDescent="0.25">
      <c r="A5" s="78" t="s">
        <v>1566</v>
      </c>
      <c r="B5" s="37" t="s">
        <v>121</v>
      </c>
      <c r="C5" s="78">
        <v>42</v>
      </c>
      <c r="D5" s="78">
        <v>57</v>
      </c>
      <c r="E5" s="31" t="s">
        <v>643</v>
      </c>
      <c r="F5" s="78" t="s">
        <v>611</v>
      </c>
      <c r="G5" s="78">
        <v>4122</v>
      </c>
      <c r="H5" s="78">
        <v>29507</v>
      </c>
      <c r="I5" s="4">
        <v>322.71899999999999</v>
      </c>
      <c r="J5" s="4">
        <v>476.238</v>
      </c>
      <c r="K5" s="26">
        <f t="shared" si="0"/>
        <v>798.95699999999999</v>
      </c>
      <c r="L5" s="116">
        <f>X5/1000000</f>
        <v>160</v>
      </c>
      <c r="M5" s="1">
        <f>K5/L5</f>
        <v>4.9934812500000003</v>
      </c>
      <c r="N5" s="78">
        <v>121.6</v>
      </c>
      <c r="O5" s="52"/>
      <c r="P5" s="52"/>
      <c r="Q5" s="52"/>
      <c r="R5" s="78"/>
      <c r="S5" s="116">
        <f t="shared" si="1"/>
        <v>322.719944</v>
      </c>
      <c r="T5" s="116">
        <f t="shared" si="1"/>
        <v>476.23822100000001</v>
      </c>
      <c r="U5" s="104">
        <v>322719944</v>
      </c>
      <c r="V5" s="104">
        <v>476238221</v>
      </c>
      <c r="W5" s="104">
        <f t="shared" si="2"/>
        <v>798958165</v>
      </c>
      <c r="X5" s="104">
        <v>160000000</v>
      </c>
    </row>
    <row r="6" spans="1:24" ht="12.75" customHeight="1" x14ac:dyDescent="0.25">
      <c r="A6" s="78" t="s">
        <v>1567</v>
      </c>
      <c r="B6" s="37" t="s">
        <v>121</v>
      </c>
      <c r="C6" s="78">
        <v>57</v>
      </c>
      <c r="D6" s="78">
        <v>89</v>
      </c>
      <c r="E6" s="31" t="s">
        <v>602</v>
      </c>
      <c r="F6" s="78" t="s">
        <v>591</v>
      </c>
      <c r="G6" s="78">
        <v>4011</v>
      </c>
      <c r="H6" s="78">
        <v>17577</v>
      </c>
      <c r="I6" s="4">
        <v>319.24599999999998</v>
      </c>
      <c r="J6" s="4">
        <v>390.46300000000002</v>
      </c>
      <c r="K6" s="26">
        <f t="shared" si="0"/>
        <v>709.70900000000006</v>
      </c>
      <c r="L6" s="116">
        <f>X6/1000000</f>
        <v>150</v>
      </c>
      <c r="M6" s="1">
        <f>K6/L6</f>
        <v>4.731393333333334</v>
      </c>
      <c r="N6" s="78">
        <v>70.5</v>
      </c>
      <c r="O6" s="52"/>
      <c r="P6" s="52"/>
      <c r="Q6" s="52"/>
      <c r="R6" s="78"/>
      <c r="S6" s="116">
        <f t="shared" si="1"/>
        <v>319.24619300000001</v>
      </c>
      <c r="T6" s="116">
        <f t="shared" si="1"/>
        <v>389.026388</v>
      </c>
      <c r="U6" s="104">
        <v>319246193</v>
      </c>
      <c r="V6" s="104">
        <v>389026388</v>
      </c>
      <c r="W6" s="104">
        <f t="shared" si="2"/>
        <v>708272581</v>
      </c>
      <c r="X6" s="104">
        <v>150000000</v>
      </c>
    </row>
    <row r="7" spans="1:24" ht="12.75" customHeight="1" x14ac:dyDescent="0.25">
      <c r="A7" s="78" t="s">
        <v>1568</v>
      </c>
      <c r="B7" s="37" t="s">
        <v>630</v>
      </c>
      <c r="C7" s="78">
        <v>45</v>
      </c>
      <c r="D7" s="78">
        <v>74</v>
      </c>
      <c r="E7" s="31" t="s">
        <v>666</v>
      </c>
      <c r="F7" s="78" t="s">
        <v>591</v>
      </c>
      <c r="G7" s="78">
        <v>4362</v>
      </c>
      <c r="H7" s="78">
        <v>26302</v>
      </c>
      <c r="I7" s="4">
        <v>309.42</v>
      </c>
      <c r="J7" s="4">
        <v>654</v>
      </c>
      <c r="K7" s="26">
        <f t="shared" si="0"/>
        <v>963.42000000000007</v>
      </c>
      <c r="L7" s="116">
        <f>X7/1000000</f>
        <v>300</v>
      </c>
      <c r="M7" s="1">
        <f>K7/L7</f>
        <v>3.2114000000000003</v>
      </c>
      <c r="N7" s="78">
        <v>114.7</v>
      </c>
      <c r="O7" s="52"/>
      <c r="P7" s="52"/>
      <c r="Q7" s="52"/>
      <c r="R7" s="78"/>
      <c r="S7" s="116">
        <f t="shared" si="1"/>
        <v>309.42042500000002</v>
      </c>
      <c r="T7" s="116">
        <f t="shared" si="1"/>
        <v>651.57606699999997</v>
      </c>
      <c r="U7" s="104">
        <v>309420425</v>
      </c>
      <c r="V7" s="104">
        <v>651576067</v>
      </c>
      <c r="W7" s="104">
        <f t="shared" si="2"/>
        <v>960996492</v>
      </c>
      <c r="X7" s="104">
        <v>300000000</v>
      </c>
    </row>
    <row r="8" spans="1:24" ht="12.75" customHeight="1" x14ac:dyDescent="0.25">
      <c r="A8" s="78" t="s">
        <v>1569</v>
      </c>
      <c r="B8" s="37" t="s">
        <v>674</v>
      </c>
      <c r="C8" s="78">
        <v>78</v>
      </c>
      <c r="D8" s="78">
        <v>82</v>
      </c>
      <c r="E8" s="31" t="s">
        <v>643</v>
      </c>
      <c r="F8" s="78" t="s">
        <v>708</v>
      </c>
      <c r="G8" s="78">
        <v>4285</v>
      </c>
      <c r="H8" s="78">
        <v>17998</v>
      </c>
      <c r="I8" s="4">
        <v>292.00400000000002</v>
      </c>
      <c r="J8" s="4">
        <v>647.88099999999997</v>
      </c>
      <c r="K8" s="26">
        <f t="shared" si="0"/>
        <v>939.88499999999999</v>
      </c>
      <c r="L8" s="52">
        <v>150</v>
      </c>
      <c r="M8" s="1">
        <f>SUM((K8/L8))</f>
        <v>6.2659000000000002</v>
      </c>
      <c r="N8" s="78">
        <v>77.099999999999994</v>
      </c>
      <c r="O8" s="52"/>
      <c r="P8" s="52"/>
      <c r="Q8" s="52"/>
      <c r="R8" s="78"/>
      <c r="S8" s="52">
        <v>292</v>
      </c>
      <c r="T8" s="52">
        <v>647.88</v>
      </c>
      <c r="U8" s="78"/>
      <c r="V8" s="78"/>
      <c r="W8" s="104">
        <f t="shared" si="2"/>
        <v>0</v>
      </c>
      <c r="X8" s="78"/>
    </row>
    <row r="9" spans="1:24" ht="12.75" customHeight="1" x14ac:dyDescent="0.25">
      <c r="A9" s="78" t="s">
        <v>1570</v>
      </c>
      <c r="B9" s="37" t="s">
        <v>674</v>
      </c>
      <c r="C9" s="78">
        <v>69</v>
      </c>
      <c r="D9" s="78">
        <v>69</v>
      </c>
      <c r="E9" s="31" t="s">
        <v>643</v>
      </c>
      <c r="F9" s="78" t="s">
        <v>647</v>
      </c>
      <c r="G9" s="78">
        <v>3606</v>
      </c>
      <c r="H9" s="78">
        <v>21411</v>
      </c>
      <c r="I9" s="4">
        <v>256.39299999999997</v>
      </c>
      <c r="J9" s="4">
        <v>328.95600000000002</v>
      </c>
      <c r="K9" s="26">
        <f t="shared" si="0"/>
        <v>585.34899999999993</v>
      </c>
      <c r="L9" s="116">
        <f t="shared" ref="L9:L40" si="3">X9/1000000</f>
        <v>150</v>
      </c>
      <c r="M9" s="1">
        <f t="shared" ref="M9:M40" si="4">K9/L9</f>
        <v>3.9023266666666663</v>
      </c>
      <c r="N9" s="78">
        <v>77.2</v>
      </c>
      <c r="O9" s="52"/>
      <c r="P9" s="52"/>
      <c r="Q9" s="52"/>
      <c r="R9" s="78"/>
      <c r="S9" s="116">
        <f t="shared" ref="S9:S40" si="5">U9/1000000</f>
        <v>256.39301</v>
      </c>
      <c r="T9" s="116">
        <f t="shared" ref="T9:T40" si="6">V9/1000000</f>
        <v>327.76241499999998</v>
      </c>
      <c r="U9" s="104">
        <v>256393010</v>
      </c>
      <c r="V9" s="104">
        <v>327762415</v>
      </c>
      <c r="W9" s="104">
        <f t="shared" si="2"/>
        <v>584155425</v>
      </c>
      <c r="X9" s="104">
        <v>150000000</v>
      </c>
    </row>
    <row r="10" spans="1:24" ht="12.75" customHeight="1" x14ac:dyDescent="0.25">
      <c r="A10" s="78" t="s">
        <v>1571</v>
      </c>
      <c r="B10" s="37" t="s">
        <v>65</v>
      </c>
      <c r="C10" s="78">
        <v>93</v>
      </c>
      <c r="D10" s="78">
        <v>91</v>
      </c>
      <c r="E10" s="31" t="s">
        <v>749</v>
      </c>
      <c r="F10" s="78" t="s">
        <v>647</v>
      </c>
      <c r="G10" s="78">
        <v>3660</v>
      </c>
      <c r="H10" s="78">
        <v>18929</v>
      </c>
      <c r="I10" s="4">
        <v>227.471</v>
      </c>
      <c r="J10" s="4">
        <v>215.35300000000001</v>
      </c>
      <c r="K10" s="26">
        <f t="shared" si="0"/>
        <v>442.82400000000001</v>
      </c>
      <c r="L10" s="116">
        <f t="shared" si="3"/>
        <v>110</v>
      </c>
      <c r="M10" s="1">
        <f t="shared" si="4"/>
        <v>4.0256727272727275</v>
      </c>
      <c r="N10" s="78">
        <v>69.3</v>
      </c>
      <c r="O10" s="52"/>
      <c r="P10" s="52"/>
      <c r="Q10" s="52"/>
      <c r="R10" s="78"/>
      <c r="S10" s="116">
        <f t="shared" si="5"/>
        <v>227.47107</v>
      </c>
      <c r="T10" s="116">
        <f t="shared" si="6"/>
        <v>215.35134400000001</v>
      </c>
      <c r="U10" s="104">
        <v>227471070</v>
      </c>
      <c r="V10" s="104">
        <v>215351344</v>
      </c>
      <c r="W10" s="104">
        <f t="shared" si="2"/>
        <v>442822414</v>
      </c>
      <c r="X10" s="104">
        <v>110000000</v>
      </c>
    </row>
    <row r="11" spans="1:24" ht="12.75" customHeight="1" x14ac:dyDescent="0.25">
      <c r="A11" s="78" t="s">
        <v>1572</v>
      </c>
      <c r="B11" s="37" t="s">
        <v>630</v>
      </c>
      <c r="C11" s="78">
        <v>31</v>
      </c>
      <c r="D11" s="78">
        <v>72</v>
      </c>
      <c r="E11" s="31" t="s">
        <v>646</v>
      </c>
      <c r="F11" s="78" t="s">
        <v>647</v>
      </c>
      <c r="G11" s="78">
        <v>3832</v>
      </c>
      <c r="H11" s="78">
        <v>11686</v>
      </c>
      <c r="I11" s="4">
        <v>219.964</v>
      </c>
      <c r="J11" s="4">
        <v>237.4</v>
      </c>
      <c r="K11" s="26">
        <f t="shared" si="0"/>
        <v>457.36400000000003</v>
      </c>
      <c r="L11" s="116">
        <f t="shared" si="3"/>
        <v>130</v>
      </c>
      <c r="M11" s="1">
        <f t="shared" si="4"/>
        <v>3.5181846153846155</v>
      </c>
      <c r="N11" s="78">
        <v>44.8</v>
      </c>
      <c r="O11" s="52"/>
      <c r="P11" s="52"/>
      <c r="Q11" s="52"/>
      <c r="R11" s="78"/>
      <c r="S11" s="116">
        <f t="shared" si="5"/>
        <v>219.96411499999999</v>
      </c>
      <c r="T11" s="116">
        <f t="shared" si="6"/>
        <v>237.400485</v>
      </c>
      <c r="U11" s="104">
        <v>219964115</v>
      </c>
      <c r="V11" s="104">
        <v>237400485</v>
      </c>
      <c r="W11" s="104">
        <f t="shared" si="2"/>
        <v>457364600</v>
      </c>
      <c r="X11" s="104">
        <v>130000000</v>
      </c>
    </row>
    <row r="12" spans="1:24" ht="12.75" customHeight="1" x14ac:dyDescent="0.25">
      <c r="A12" s="78" t="s">
        <v>1573</v>
      </c>
      <c r="B12" s="37" t="s">
        <v>96</v>
      </c>
      <c r="C12" s="78">
        <v>26</v>
      </c>
      <c r="D12" s="78">
        <v>73</v>
      </c>
      <c r="E12" s="31" t="s">
        <v>577</v>
      </c>
      <c r="F12" s="78" t="s">
        <v>611</v>
      </c>
      <c r="G12" s="78">
        <v>3475</v>
      </c>
      <c r="H12" s="78">
        <v>12750</v>
      </c>
      <c r="I12" s="4">
        <v>217.32599999999999</v>
      </c>
      <c r="J12" s="4">
        <v>144.00899999999999</v>
      </c>
      <c r="K12" s="26">
        <f t="shared" si="0"/>
        <v>361.33499999999998</v>
      </c>
      <c r="L12" s="116">
        <f t="shared" si="3"/>
        <v>70</v>
      </c>
      <c r="M12" s="1">
        <f t="shared" si="4"/>
        <v>5.1619285714285708</v>
      </c>
      <c r="N12" s="78">
        <v>44.3</v>
      </c>
      <c r="O12" s="52"/>
      <c r="P12" s="52"/>
      <c r="Q12" s="52"/>
      <c r="R12" s="78"/>
      <c r="S12" s="116">
        <f t="shared" si="5"/>
        <v>217.32697400000001</v>
      </c>
      <c r="T12" s="116">
        <f t="shared" si="6"/>
        <v>143.138914</v>
      </c>
      <c r="U12" s="104">
        <v>217326974</v>
      </c>
      <c r="V12" s="104">
        <v>143138914</v>
      </c>
      <c r="W12" s="104">
        <f t="shared" si="2"/>
        <v>360465888</v>
      </c>
      <c r="X12" s="104">
        <v>70000000</v>
      </c>
    </row>
    <row r="13" spans="1:24" ht="12.75" customHeight="1" x14ac:dyDescent="0.25">
      <c r="A13" s="78">
        <v>300</v>
      </c>
      <c r="B13" s="37" t="s">
        <v>674</v>
      </c>
      <c r="C13" s="78">
        <v>60</v>
      </c>
      <c r="D13" s="78">
        <v>90</v>
      </c>
      <c r="E13" s="31" t="s">
        <v>606</v>
      </c>
      <c r="F13" s="78" t="s">
        <v>591</v>
      </c>
      <c r="G13" s="78">
        <v>3103</v>
      </c>
      <c r="H13" s="78">
        <v>22844</v>
      </c>
      <c r="I13" s="4">
        <v>210.614</v>
      </c>
      <c r="J13" s="4">
        <v>245.453</v>
      </c>
      <c r="K13" s="26">
        <f t="shared" si="0"/>
        <v>456.06700000000001</v>
      </c>
      <c r="L13" s="116">
        <f t="shared" si="3"/>
        <v>65</v>
      </c>
      <c r="M13" s="1">
        <f t="shared" si="4"/>
        <v>7.0164153846153852</v>
      </c>
      <c r="N13" s="78">
        <v>70.900000000000006</v>
      </c>
      <c r="O13" s="52"/>
      <c r="P13" s="52"/>
      <c r="Q13" s="52"/>
      <c r="R13" s="78"/>
      <c r="S13" s="116">
        <f t="shared" si="5"/>
        <v>210.61493899999999</v>
      </c>
      <c r="T13" s="116">
        <f t="shared" si="6"/>
        <v>245.45324199999999</v>
      </c>
      <c r="U13" s="104">
        <v>210614939</v>
      </c>
      <c r="V13" s="104">
        <v>245453242</v>
      </c>
      <c r="W13" s="104">
        <f t="shared" si="2"/>
        <v>456068181</v>
      </c>
      <c r="X13" s="104">
        <v>65000000</v>
      </c>
    </row>
    <row r="14" spans="1:24" ht="12.75" customHeight="1" x14ac:dyDescent="0.25">
      <c r="A14" s="78" t="s">
        <v>1574</v>
      </c>
      <c r="B14" s="37" t="s">
        <v>630</v>
      </c>
      <c r="C14" s="78">
        <v>97</v>
      </c>
      <c r="D14" s="78">
        <v>84</v>
      </c>
      <c r="E14" s="31" t="s">
        <v>683</v>
      </c>
      <c r="F14" s="78" t="s">
        <v>611</v>
      </c>
      <c r="G14" s="78">
        <v>3940</v>
      </c>
      <c r="H14" s="78">
        <v>11935</v>
      </c>
      <c r="I14" s="4">
        <v>206.44499999999999</v>
      </c>
      <c r="J14" s="4">
        <v>417.27699999999999</v>
      </c>
      <c r="K14" s="26">
        <f t="shared" si="0"/>
        <v>623.72199999999998</v>
      </c>
      <c r="L14" s="116">
        <f t="shared" si="3"/>
        <v>150</v>
      </c>
      <c r="M14" s="1">
        <f t="shared" si="4"/>
        <v>4.1581466666666662</v>
      </c>
      <c r="N14" s="78">
        <v>47</v>
      </c>
      <c r="O14" s="52" t="s">
        <v>1091</v>
      </c>
      <c r="P14" s="52" t="s">
        <v>1091</v>
      </c>
      <c r="Q14" s="52"/>
      <c r="R14" s="78"/>
      <c r="S14" s="116">
        <f t="shared" si="5"/>
        <v>206.44565399999999</v>
      </c>
      <c r="T14" s="116">
        <f t="shared" si="6"/>
        <v>414.97918399999998</v>
      </c>
      <c r="U14" s="104">
        <v>206445654</v>
      </c>
      <c r="V14" s="104">
        <v>414979184</v>
      </c>
      <c r="W14" s="104">
        <f t="shared" si="2"/>
        <v>621424838</v>
      </c>
      <c r="X14" s="104">
        <v>150000000</v>
      </c>
    </row>
    <row r="15" spans="1:24" ht="12.75" customHeight="1" x14ac:dyDescent="0.25">
      <c r="A15" s="78" t="s">
        <v>1575</v>
      </c>
      <c r="B15" s="37" t="s">
        <v>96</v>
      </c>
      <c r="C15" s="78">
        <v>90</v>
      </c>
      <c r="D15" s="78">
        <v>78</v>
      </c>
      <c r="E15" s="31" t="s">
        <v>590</v>
      </c>
      <c r="F15" s="78" t="s">
        <v>577</v>
      </c>
      <c r="G15" s="78">
        <v>3922</v>
      </c>
      <c r="H15" s="78">
        <v>18877</v>
      </c>
      <c r="I15" s="4">
        <v>183.13499999999999</v>
      </c>
      <c r="J15" s="4">
        <v>343.93599999999998</v>
      </c>
      <c r="K15" s="26">
        <f t="shared" si="0"/>
        <v>527.07099999999991</v>
      </c>
      <c r="L15" s="116">
        <f t="shared" si="3"/>
        <v>75</v>
      </c>
      <c r="M15" s="1">
        <f t="shared" si="4"/>
        <v>7.0276133333333322</v>
      </c>
      <c r="N15" s="78">
        <v>74</v>
      </c>
      <c r="O15" s="52"/>
      <c r="P15" s="52"/>
      <c r="Q15" s="52"/>
      <c r="R15" s="78"/>
      <c r="S15" s="116">
        <f t="shared" si="5"/>
        <v>183.13501400000001</v>
      </c>
      <c r="T15" s="116">
        <f t="shared" si="6"/>
        <v>343.93272300000001</v>
      </c>
      <c r="U15" s="104">
        <v>183135014</v>
      </c>
      <c r="V15" s="104">
        <v>343932723</v>
      </c>
      <c r="W15" s="104">
        <f t="shared" si="2"/>
        <v>527067737</v>
      </c>
      <c r="X15" s="104">
        <v>75000000</v>
      </c>
    </row>
    <row r="16" spans="1:24" ht="12.75" customHeight="1" x14ac:dyDescent="0.25">
      <c r="A16" s="78" t="s">
        <v>1576</v>
      </c>
      <c r="B16" s="37" t="s">
        <v>630</v>
      </c>
      <c r="C16" s="78">
        <v>14</v>
      </c>
      <c r="D16" s="78">
        <v>72</v>
      </c>
      <c r="E16" s="31" t="s">
        <v>683</v>
      </c>
      <c r="F16" s="78" t="s">
        <v>577</v>
      </c>
      <c r="G16" s="78">
        <v>3287</v>
      </c>
      <c r="H16" s="78">
        <v>12077</v>
      </c>
      <c r="I16" s="4">
        <v>168.273</v>
      </c>
      <c r="J16" s="4">
        <v>85.350999999999999</v>
      </c>
      <c r="K16" s="26">
        <f t="shared" si="0"/>
        <v>253.624</v>
      </c>
      <c r="L16" s="116">
        <f t="shared" si="3"/>
        <v>90</v>
      </c>
      <c r="M16" s="1">
        <f t="shared" si="4"/>
        <v>2.8180444444444444</v>
      </c>
      <c r="N16" s="78">
        <v>39.700000000000003</v>
      </c>
      <c r="O16" s="52"/>
      <c r="P16" s="52"/>
      <c r="Q16" s="52"/>
      <c r="R16" s="78"/>
      <c r="S16" s="116">
        <f t="shared" si="5"/>
        <v>168.27355</v>
      </c>
      <c r="T16" s="116">
        <f t="shared" si="6"/>
        <v>85.351877000000002</v>
      </c>
      <c r="U16" s="104">
        <v>168273550</v>
      </c>
      <c r="V16" s="104">
        <v>85351877</v>
      </c>
      <c r="W16" s="104">
        <f t="shared" si="2"/>
        <v>253625427</v>
      </c>
      <c r="X16" s="104">
        <v>90000000</v>
      </c>
    </row>
    <row r="17" spans="1:24" ht="12.75" customHeight="1" x14ac:dyDescent="0.25">
      <c r="A17" s="78" t="s">
        <v>1577</v>
      </c>
      <c r="B17" s="37" t="s">
        <v>65</v>
      </c>
      <c r="C17" s="78">
        <v>91</v>
      </c>
      <c r="D17" s="78">
        <v>83</v>
      </c>
      <c r="E17" s="31" t="s">
        <v>583</v>
      </c>
      <c r="F17" s="78" t="s">
        <v>577</v>
      </c>
      <c r="G17" s="78">
        <v>2871</v>
      </c>
      <c r="H17" s="78">
        <v>10690</v>
      </c>
      <c r="I17" s="4">
        <v>148.768</v>
      </c>
      <c r="J17" s="4">
        <v>70.307000000000002</v>
      </c>
      <c r="K17" s="26">
        <f t="shared" si="0"/>
        <v>219.07499999999999</v>
      </c>
      <c r="L17" s="116">
        <f t="shared" si="3"/>
        <v>33</v>
      </c>
      <c r="M17" s="1">
        <f t="shared" si="4"/>
        <v>6.6386363636363637</v>
      </c>
      <c r="N17" s="78">
        <v>30.7</v>
      </c>
      <c r="O17" s="52"/>
      <c r="P17" s="52"/>
      <c r="Q17" s="52"/>
      <c r="R17" s="78"/>
      <c r="S17" s="116">
        <f t="shared" si="5"/>
        <v>148.76891699999999</v>
      </c>
      <c r="T17" s="116">
        <f t="shared" si="6"/>
        <v>70.232343999999998</v>
      </c>
      <c r="U17" s="104">
        <v>148768917</v>
      </c>
      <c r="V17" s="104">
        <v>70232344</v>
      </c>
      <c r="W17" s="104">
        <f t="shared" si="2"/>
        <v>219001261</v>
      </c>
      <c r="X17" s="104">
        <v>33000000</v>
      </c>
    </row>
    <row r="18" spans="1:24" ht="12.75" customHeight="1" x14ac:dyDescent="0.25">
      <c r="A18" s="78" t="s">
        <v>1578</v>
      </c>
      <c r="B18" s="37" t="s">
        <v>96</v>
      </c>
      <c r="C18" s="78">
        <v>94</v>
      </c>
      <c r="D18" s="78">
        <v>89</v>
      </c>
      <c r="E18" s="31" t="s">
        <v>590</v>
      </c>
      <c r="F18" s="78" t="s">
        <v>577</v>
      </c>
      <c r="G18" s="78">
        <v>1019</v>
      </c>
      <c r="H18" s="78">
        <v>10436</v>
      </c>
      <c r="I18" s="4">
        <v>143.495</v>
      </c>
      <c r="J18" s="4">
        <v>87.915999999999997</v>
      </c>
      <c r="K18" s="26">
        <f t="shared" si="0"/>
        <v>231.411</v>
      </c>
      <c r="L18" s="116">
        <f t="shared" si="3"/>
        <v>7.5</v>
      </c>
      <c r="M18" s="1">
        <f t="shared" si="4"/>
        <v>30.854800000000001</v>
      </c>
      <c r="N18" s="78">
        <v>10.6</v>
      </c>
      <c r="O18" s="52" t="s">
        <v>1579</v>
      </c>
      <c r="P18" s="52" t="s">
        <v>1579</v>
      </c>
      <c r="Q18" s="52"/>
      <c r="R18" s="78"/>
      <c r="S18" s="116">
        <f t="shared" si="5"/>
        <v>143.49526499999999</v>
      </c>
      <c r="T18" s="116">
        <f t="shared" si="6"/>
        <v>87.688907999999998</v>
      </c>
      <c r="U18" s="104">
        <v>143495265</v>
      </c>
      <c r="V18" s="104">
        <v>87688908</v>
      </c>
      <c r="W18" s="104">
        <f t="shared" si="2"/>
        <v>231184173</v>
      </c>
      <c r="X18" s="104">
        <v>7500000</v>
      </c>
    </row>
    <row r="19" spans="1:24" ht="12.75" customHeight="1" x14ac:dyDescent="0.25">
      <c r="A19" s="78" t="s">
        <v>1580</v>
      </c>
      <c r="B19" s="37" t="s">
        <v>674</v>
      </c>
      <c r="C19" s="78">
        <v>20</v>
      </c>
      <c r="D19" s="78">
        <v>68</v>
      </c>
      <c r="E19" s="31" t="s">
        <v>666</v>
      </c>
      <c r="F19" s="78" t="s">
        <v>591</v>
      </c>
      <c r="G19" s="78">
        <v>3778</v>
      </c>
      <c r="H19" s="78">
        <v>12996</v>
      </c>
      <c r="I19" s="4">
        <v>140.125</v>
      </c>
      <c r="J19" s="4">
        <v>117.896</v>
      </c>
      <c r="K19" s="26">
        <f t="shared" si="0"/>
        <v>258.02100000000002</v>
      </c>
      <c r="L19" s="116">
        <f t="shared" si="3"/>
        <v>140</v>
      </c>
      <c r="M19" s="1">
        <f t="shared" si="4"/>
        <v>1.8430071428571431</v>
      </c>
      <c r="N19" s="78">
        <v>49.1</v>
      </c>
      <c r="O19" s="52"/>
      <c r="P19" s="52"/>
      <c r="Q19" s="52"/>
      <c r="R19" s="78"/>
      <c r="S19" s="116">
        <f t="shared" si="5"/>
        <v>140.125968</v>
      </c>
      <c r="T19" s="116">
        <f t="shared" si="6"/>
        <v>117.896265</v>
      </c>
      <c r="U19" s="104">
        <v>140125968</v>
      </c>
      <c r="V19" s="104">
        <v>117896265</v>
      </c>
      <c r="W19" s="104">
        <f t="shared" si="2"/>
        <v>258022233</v>
      </c>
      <c r="X19" s="104">
        <v>140000000</v>
      </c>
    </row>
    <row r="20" spans="1:24" ht="12.75" customHeight="1" x14ac:dyDescent="0.25">
      <c r="A20" s="78" t="s">
        <v>1581</v>
      </c>
      <c r="B20" s="37" t="s">
        <v>96</v>
      </c>
      <c r="C20" s="78">
        <v>79</v>
      </c>
      <c r="D20" s="78">
        <v>86</v>
      </c>
      <c r="E20" s="31" t="s">
        <v>666</v>
      </c>
      <c r="F20" s="78" t="s">
        <v>591</v>
      </c>
      <c r="G20" s="78">
        <v>3408</v>
      </c>
      <c r="H20" s="78">
        <v>9791</v>
      </c>
      <c r="I20" s="4">
        <v>134.529</v>
      </c>
      <c r="J20" s="4">
        <v>249.00200000000001</v>
      </c>
      <c r="K20" s="26">
        <f t="shared" si="0"/>
        <v>383.53100000000001</v>
      </c>
      <c r="L20" s="116">
        <f t="shared" si="3"/>
        <v>110</v>
      </c>
      <c r="M20" s="1">
        <f t="shared" si="4"/>
        <v>3.4866454545454544</v>
      </c>
      <c r="N20" s="78">
        <v>33.4</v>
      </c>
      <c r="O20" s="52"/>
      <c r="P20" s="52"/>
      <c r="Q20" s="52"/>
      <c r="R20" s="78"/>
      <c r="S20" s="116">
        <f t="shared" si="5"/>
        <v>134.529403</v>
      </c>
      <c r="T20" s="116">
        <f t="shared" si="6"/>
        <v>249.00204299999999</v>
      </c>
      <c r="U20" s="104">
        <v>134529403</v>
      </c>
      <c r="V20" s="104">
        <v>249002043</v>
      </c>
      <c r="W20" s="104">
        <f t="shared" si="2"/>
        <v>383531446</v>
      </c>
      <c r="X20" s="104">
        <v>110000000</v>
      </c>
    </row>
    <row r="21" spans="1:24" ht="12.75" customHeight="1" x14ac:dyDescent="0.25">
      <c r="A21" s="78" t="s">
        <v>1582</v>
      </c>
      <c r="B21" s="37" t="s">
        <v>96</v>
      </c>
      <c r="C21" s="78">
        <v>35</v>
      </c>
      <c r="D21" s="78">
        <v>55</v>
      </c>
      <c r="E21" s="31" t="s">
        <v>602</v>
      </c>
      <c r="F21" s="78" t="s">
        <v>591</v>
      </c>
      <c r="G21" s="78">
        <v>3959</v>
      </c>
      <c r="H21" s="78">
        <v>14663</v>
      </c>
      <c r="I21" s="4">
        <v>131.92099999999999</v>
      </c>
      <c r="J21" s="4">
        <v>157.126</v>
      </c>
      <c r="K21" s="26">
        <f t="shared" si="0"/>
        <v>289.04700000000003</v>
      </c>
      <c r="L21" s="116">
        <f t="shared" si="3"/>
        <v>130</v>
      </c>
      <c r="M21" s="1">
        <f t="shared" si="4"/>
        <v>2.2234384615384619</v>
      </c>
      <c r="N21" s="78">
        <v>58</v>
      </c>
      <c r="O21" s="52"/>
      <c r="P21" s="52"/>
      <c r="Q21" s="52"/>
      <c r="R21" s="78"/>
      <c r="S21" s="116">
        <f t="shared" si="5"/>
        <v>131.921738</v>
      </c>
      <c r="T21" s="116">
        <f t="shared" si="6"/>
        <v>157.126025</v>
      </c>
      <c r="U21" s="104">
        <v>131921738</v>
      </c>
      <c r="V21" s="104">
        <v>157126025</v>
      </c>
      <c r="W21" s="104">
        <f t="shared" si="2"/>
        <v>289047763</v>
      </c>
      <c r="X21" s="104">
        <v>130000000</v>
      </c>
    </row>
    <row r="22" spans="1:24" ht="12.75" customHeight="1" x14ac:dyDescent="0.25">
      <c r="A22" s="78" t="s">
        <v>1583</v>
      </c>
      <c r="B22" s="37" t="s">
        <v>65</v>
      </c>
      <c r="C22" s="78">
        <v>79</v>
      </c>
      <c r="D22" s="78">
        <v>87</v>
      </c>
      <c r="E22" s="31" t="s">
        <v>1384</v>
      </c>
      <c r="F22" s="78" t="s">
        <v>647</v>
      </c>
      <c r="G22" s="78">
        <v>3054</v>
      </c>
      <c r="H22" s="78">
        <v>14264</v>
      </c>
      <c r="I22" s="4">
        <v>130.16399999999999</v>
      </c>
      <c r="J22" s="4">
        <v>136.30000000000001</v>
      </c>
      <c r="K22" s="26">
        <f t="shared" si="0"/>
        <v>266.464</v>
      </c>
      <c r="L22" s="116">
        <f t="shared" si="3"/>
        <v>100</v>
      </c>
      <c r="M22" s="1">
        <f t="shared" si="4"/>
        <v>2.6646399999999999</v>
      </c>
      <c r="N22" s="78">
        <v>43.6</v>
      </c>
      <c r="O22" s="52"/>
      <c r="P22" s="52"/>
      <c r="Q22" s="52"/>
      <c r="R22" s="78"/>
      <c r="S22" s="116">
        <f t="shared" si="5"/>
        <v>130.16464500000001</v>
      </c>
      <c r="T22" s="116">
        <f t="shared" si="6"/>
        <v>137.73776899999999</v>
      </c>
      <c r="U22" s="104">
        <v>130164645</v>
      </c>
      <c r="V22" s="104">
        <v>137737769</v>
      </c>
      <c r="W22" s="104">
        <f t="shared" si="2"/>
        <v>267902414</v>
      </c>
      <c r="X22" s="104">
        <v>100000000</v>
      </c>
    </row>
    <row r="23" spans="1:24" ht="12.75" customHeight="1" x14ac:dyDescent="0.25">
      <c r="A23" s="78" t="s">
        <v>1584</v>
      </c>
      <c r="B23" s="37" t="s">
        <v>630</v>
      </c>
      <c r="C23" s="78">
        <v>93</v>
      </c>
      <c r="D23" s="78">
        <v>80</v>
      </c>
      <c r="E23" s="31" t="s">
        <v>583</v>
      </c>
      <c r="F23" s="78" t="s">
        <v>577</v>
      </c>
      <c r="G23" s="78">
        <v>3730</v>
      </c>
      <c r="H23" s="78">
        <v>9233</v>
      </c>
      <c r="I23" s="4">
        <v>127.807</v>
      </c>
      <c r="J23" s="4">
        <v>212.68</v>
      </c>
      <c r="K23" s="26">
        <f t="shared" si="0"/>
        <v>340.48700000000002</v>
      </c>
      <c r="L23" s="116">
        <f t="shared" si="3"/>
        <v>85</v>
      </c>
      <c r="M23" s="1">
        <f t="shared" si="4"/>
        <v>4.0057294117647064</v>
      </c>
      <c r="N23" s="78">
        <v>34.4</v>
      </c>
      <c r="O23" s="52"/>
      <c r="P23" s="52"/>
      <c r="Q23" s="52"/>
      <c r="R23" s="78"/>
      <c r="S23" s="116">
        <f t="shared" si="5"/>
        <v>127.80726199999999</v>
      </c>
      <c r="T23" s="116">
        <f t="shared" si="6"/>
        <v>212.68038999999999</v>
      </c>
      <c r="U23" s="104">
        <v>127807262</v>
      </c>
      <c r="V23" s="104">
        <v>212680390</v>
      </c>
      <c r="W23" s="104">
        <f t="shared" si="2"/>
        <v>340487652</v>
      </c>
      <c r="X23" s="104">
        <v>85000000</v>
      </c>
    </row>
    <row r="24" spans="1:24" ht="12.75" customHeight="1" x14ac:dyDescent="0.25">
      <c r="A24" s="78" t="s">
        <v>1585</v>
      </c>
      <c r="B24" s="37" t="s">
        <v>121</v>
      </c>
      <c r="C24" s="78">
        <v>52</v>
      </c>
      <c r="D24" s="78">
        <v>57</v>
      </c>
      <c r="E24" s="31" t="s">
        <v>610</v>
      </c>
      <c r="F24" s="78" t="s">
        <v>611</v>
      </c>
      <c r="G24" s="78">
        <v>3928</v>
      </c>
      <c r="H24" s="78">
        <v>9679</v>
      </c>
      <c r="I24" s="4">
        <v>126.631</v>
      </c>
      <c r="J24" s="4">
        <v>160.96299999999999</v>
      </c>
      <c r="K24" s="26">
        <f t="shared" si="0"/>
        <v>287.59399999999999</v>
      </c>
      <c r="L24" s="116">
        <f t="shared" si="3"/>
        <v>150</v>
      </c>
      <c r="M24" s="1">
        <f t="shared" si="4"/>
        <v>1.9172933333333333</v>
      </c>
      <c r="N24" s="78">
        <v>38</v>
      </c>
      <c r="O24" s="52"/>
      <c r="P24" s="52"/>
      <c r="Q24" s="52"/>
      <c r="R24" s="78"/>
      <c r="S24" s="116">
        <f t="shared" si="5"/>
        <v>126.631277</v>
      </c>
      <c r="T24" s="116">
        <f t="shared" si="6"/>
        <v>160.492289</v>
      </c>
      <c r="U24" s="104">
        <v>126631277</v>
      </c>
      <c r="V24" s="104">
        <v>160492289</v>
      </c>
      <c r="W24" s="104">
        <f t="shared" si="2"/>
        <v>287123566</v>
      </c>
      <c r="X24" s="104">
        <v>150000000</v>
      </c>
    </row>
    <row r="25" spans="1:24" ht="12.75" customHeight="1" x14ac:dyDescent="0.25">
      <c r="A25" s="78" t="s">
        <v>1586</v>
      </c>
      <c r="B25" s="37" t="s">
        <v>78</v>
      </c>
      <c r="C25" s="78">
        <v>88</v>
      </c>
      <c r="D25" s="78">
        <v>87</v>
      </c>
      <c r="E25" s="31" t="s">
        <v>577</v>
      </c>
      <c r="F25" s="78" t="s">
        <v>577</v>
      </c>
      <c r="G25" s="78">
        <v>2948</v>
      </c>
      <c r="H25" s="78">
        <v>11211</v>
      </c>
      <c r="I25" s="4">
        <v>121.46299999999999</v>
      </c>
      <c r="J25" s="4">
        <v>48.408000000000001</v>
      </c>
      <c r="K25" s="26">
        <f t="shared" si="0"/>
        <v>169.87099999999998</v>
      </c>
      <c r="L25" s="116">
        <f t="shared" si="3"/>
        <v>20</v>
      </c>
      <c r="M25" s="1">
        <f t="shared" si="4"/>
        <v>8.493549999999999</v>
      </c>
      <c r="N25" s="78">
        <v>33</v>
      </c>
      <c r="O25" s="52"/>
      <c r="P25" s="52"/>
      <c r="Q25" s="52"/>
      <c r="R25" s="78"/>
      <c r="S25" s="116">
        <f t="shared" si="5"/>
        <v>121.46322600000001</v>
      </c>
      <c r="T25" s="116">
        <f t="shared" si="6"/>
        <v>48.408493</v>
      </c>
      <c r="U25" s="104">
        <v>121463226</v>
      </c>
      <c r="V25" s="104">
        <v>48408493</v>
      </c>
      <c r="W25" s="104">
        <f t="shared" si="2"/>
        <v>169871719</v>
      </c>
      <c r="X25" s="104">
        <v>20000000</v>
      </c>
    </row>
    <row r="26" spans="1:24" ht="12.75" customHeight="1" x14ac:dyDescent="0.25">
      <c r="A26" s="78" t="s">
        <v>1587</v>
      </c>
      <c r="B26" s="37" t="s">
        <v>65</v>
      </c>
      <c r="C26" s="78">
        <v>13</v>
      </c>
      <c r="D26" s="78">
        <v>73</v>
      </c>
      <c r="E26" s="31" t="s">
        <v>577</v>
      </c>
      <c r="F26" s="78" t="s">
        <v>577</v>
      </c>
      <c r="G26" s="78">
        <v>3495</v>
      </c>
      <c r="H26" s="78">
        <v>9795</v>
      </c>
      <c r="I26" s="4">
        <v>120.059</v>
      </c>
      <c r="J26" s="4">
        <v>66.012</v>
      </c>
      <c r="K26" s="26">
        <f t="shared" si="0"/>
        <v>186.071</v>
      </c>
      <c r="L26" s="116">
        <f t="shared" si="3"/>
        <v>85</v>
      </c>
      <c r="M26" s="1">
        <f t="shared" si="4"/>
        <v>2.1890705882352939</v>
      </c>
      <c r="N26" s="78">
        <v>34.200000000000003</v>
      </c>
      <c r="O26" s="52"/>
      <c r="P26" s="52"/>
      <c r="Q26" s="52"/>
      <c r="R26" s="78"/>
      <c r="S26" s="116">
        <f t="shared" si="5"/>
        <v>120.059556</v>
      </c>
      <c r="T26" s="116">
        <f t="shared" si="6"/>
        <v>65.994618000000003</v>
      </c>
      <c r="U26" s="104">
        <v>120059556</v>
      </c>
      <c r="V26" s="104">
        <v>65994618</v>
      </c>
      <c r="W26" s="104">
        <f t="shared" si="2"/>
        <v>186054174</v>
      </c>
      <c r="X26" s="104">
        <v>85000000</v>
      </c>
    </row>
    <row r="27" spans="1:24" ht="12.75" customHeight="1" x14ac:dyDescent="0.25">
      <c r="A27" s="78" t="s">
        <v>1588</v>
      </c>
      <c r="B27" s="37" t="s">
        <v>674</v>
      </c>
      <c r="C27" s="78">
        <v>92</v>
      </c>
      <c r="D27" s="78">
        <v>84</v>
      </c>
      <c r="E27" s="31" t="s">
        <v>753</v>
      </c>
      <c r="F27" s="78" t="s">
        <v>1589</v>
      </c>
      <c r="G27" s="78">
        <v>3121</v>
      </c>
      <c r="H27" s="78">
        <v>8803</v>
      </c>
      <c r="I27" s="4">
        <v>118.871</v>
      </c>
      <c r="J27" s="4">
        <v>83.676000000000002</v>
      </c>
      <c r="K27" s="26">
        <f t="shared" si="0"/>
        <v>202.547</v>
      </c>
      <c r="L27" s="116">
        <f t="shared" si="3"/>
        <v>75</v>
      </c>
      <c r="M27" s="1">
        <f t="shared" si="4"/>
        <v>2.7006266666666665</v>
      </c>
      <c r="N27" s="78">
        <v>27.5</v>
      </c>
      <c r="O27" s="52"/>
      <c r="P27" s="52"/>
      <c r="Q27" s="52"/>
      <c r="R27" s="78"/>
      <c r="S27" s="116">
        <f t="shared" si="5"/>
        <v>118.871849</v>
      </c>
      <c r="T27" s="116">
        <f t="shared" si="6"/>
        <v>83.676726000000002</v>
      </c>
      <c r="U27" s="104">
        <v>118871849</v>
      </c>
      <c r="V27" s="104">
        <v>83676726</v>
      </c>
      <c r="W27" s="104">
        <f t="shared" si="2"/>
        <v>202548575</v>
      </c>
      <c r="X27" s="104">
        <v>75000000</v>
      </c>
    </row>
    <row r="28" spans="1:24" ht="12.75" customHeight="1" x14ac:dyDescent="0.25">
      <c r="A28" s="78" t="s">
        <v>1590</v>
      </c>
      <c r="B28" s="37" t="s">
        <v>121</v>
      </c>
      <c r="C28" s="78">
        <v>69</v>
      </c>
      <c r="D28" s="78">
        <v>66</v>
      </c>
      <c r="E28" s="31" t="s">
        <v>627</v>
      </c>
      <c r="F28" s="78" t="s">
        <v>577</v>
      </c>
      <c r="G28" s="78">
        <v>3372</v>
      </c>
      <c r="H28" s="78">
        <v>9790</v>
      </c>
      <c r="I28" s="4">
        <v>118.59399999999999</v>
      </c>
      <c r="J28" s="4">
        <v>27.114000000000001</v>
      </c>
      <c r="K28" s="26">
        <f t="shared" si="0"/>
        <v>145.708</v>
      </c>
      <c r="L28" s="116">
        <f t="shared" si="3"/>
        <v>61</v>
      </c>
      <c r="M28" s="1">
        <f t="shared" si="4"/>
        <v>2.388655737704918</v>
      </c>
      <c r="N28" s="78">
        <v>33</v>
      </c>
      <c r="O28" s="52"/>
      <c r="P28" s="52"/>
      <c r="Q28" s="52"/>
      <c r="R28" s="78"/>
      <c r="S28" s="116">
        <f t="shared" si="5"/>
        <v>118.594548</v>
      </c>
      <c r="T28" s="116">
        <f t="shared" si="6"/>
        <v>27.114094000000001</v>
      </c>
      <c r="U28" s="104">
        <v>118594548</v>
      </c>
      <c r="V28" s="104">
        <v>27114094</v>
      </c>
      <c r="W28" s="104">
        <f t="shared" si="2"/>
        <v>145708642</v>
      </c>
      <c r="X28" s="104">
        <v>61000000</v>
      </c>
    </row>
    <row r="29" spans="1:24" ht="12.75" customHeight="1" x14ac:dyDescent="0.25">
      <c r="A29" s="78" t="s">
        <v>1591</v>
      </c>
      <c r="B29" s="37" t="s">
        <v>674</v>
      </c>
      <c r="C29" s="78">
        <v>70</v>
      </c>
      <c r="D29" s="78">
        <v>74</v>
      </c>
      <c r="E29" s="31" t="s">
        <v>640</v>
      </c>
      <c r="F29" s="78" t="s">
        <v>647</v>
      </c>
      <c r="G29" s="78">
        <v>3565</v>
      </c>
      <c r="H29" s="78">
        <v>10135</v>
      </c>
      <c r="I29" s="4">
        <v>117.154</v>
      </c>
      <c r="J29" s="4">
        <v>194.15700000000001</v>
      </c>
      <c r="K29" s="26">
        <f t="shared" si="0"/>
        <v>311.31100000000004</v>
      </c>
      <c r="L29" s="116">
        <f t="shared" si="3"/>
        <v>85</v>
      </c>
      <c r="M29" s="1">
        <f t="shared" si="4"/>
        <v>3.662482352941177</v>
      </c>
      <c r="N29" s="78">
        <v>36.1</v>
      </c>
      <c r="O29" s="52"/>
      <c r="P29" s="52"/>
      <c r="Q29" s="52"/>
      <c r="R29" s="78"/>
      <c r="S29" s="116">
        <f t="shared" si="5"/>
        <v>117.154724</v>
      </c>
      <c r="T29" s="116">
        <f t="shared" si="6"/>
        <v>194.15790000000001</v>
      </c>
      <c r="U29" s="104">
        <v>117154724</v>
      </c>
      <c r="V29" s="104">
        <v>194157900</v>
      </c>
      <c r="W29" s="104">
        <f t="shared" si="2"/>
        <v>311312624</v>
      </c>
      <c r="X29" s="104">
        <v>85000000</v>
      </c>
    </row>
    <row r="30" spans="1:24" ht="12.75" customHeight="1" x14ac:dyDescent="0.25">
      <c r="A30" s="78" t="s">
        <v>1592</v>
      </c>
      <c r="B30" s="37" t="s">
        <v>78</v>
      </c>
      <c r="C30" s="78">
        <v>28</v>
      </c>
      <c r="D30" s="78">
        <v>56</v>
      </c>
      <c r="E30" s="31" t="s">
        <v>602</v>
      </c>
      <c r="F30" s="78" t="s">
        <v>591</v>
      </c>
      <c r="G30" s="78">
        <v>3619</v>
      </c>
      <c r="H30" s="78">
        <v>12541</v>
      </c>
      <c r="I30" s="4">
        <v>115.80200000000001</v>
      </c>
      <c r="J30" s="4">
        <v>112.935</v>
      </c>
      <c r="K30" s="26">
        <f t="shared" si="0"/>
        <v>228.73700000000002</v>
      </c>
      <c r="L30" s="116">
        <f t="shared" si="3"/>
        <v>110</v>
      </c>
      <c r="M30" s="1">
        <f t="shared" si="4"/>
        <v>2.0794272727272731</v>
      </c>
      <c r="N30" s="78">
        <v>45.3</v>
      </c>
      <c r="O30" s="52"/>
      <c r="P30" s="52"/>
      <c r="Q30" s="52"/>
      <c r="R30" s="78"/>
      <c r="S30" s="116">
        <f t="shared" si="5"/>
        <v>115.80259599999999</v>
      </c>
      <c r="T30" s="116">
        <f t="shared" si="6"/>
        <v>112.93579699999999</v>
      </c>
      <c r="U30" s="104">
        <v>115802596</v>
      </c>
      <c r="V30" s="104">
        <v>112935797</v>
      </c>
      <c r="W30" s="104">
        <f t="shared" si="2"/>
        <v>228738393</v>
      </c>
      <c r="X30" s="104">
        <v>110000000</v>
      </c>
    </row>
    <row r="31" spans="1:24" ht="12.75" customHeight="1" x14ac:dyDescent="0.25">
      <c r="A31" s="78" t="s">
        <v>1593</v>
      </c>
      <c r="B31" s="37" t="s">
        <v>65</v>
      </c>
      <c r="C31" s="78">
        <v>23</v>
      </c>
      <c r="D31" s="78">
        <v>56</v>
      </c>
      <c r="E31" s="31" t="s">
        <v>577</v>
      </c>
      <c r="F31" s="78" t="s">
        <v>577</v>
      </c>
      <c r="G31" s="78">
        <v>3604</v>
      </c>
      <c r="H31" s="78">
        <v>8654</v>
      </c>
      <c r="I31" s="4">
        <v>100.462</v>
      </c>
      <c r="J31" s="4">
        <v>72.956000000000003</v>
      </c>
      <c r="K31" s="26">
        <f t="shared" si="0"/>
        <v>173.41800000000001</v>
      </c>
      <c r="L31" s="116">
        <f t="shared" si="3"/>
        <v>175</v>
      </c>
      <c r="M31" s="1">
        <f t="shared" si="4"/>
        <v>0.99096000000000006</v>
      </c>
      <c r="N31" s="78">
        <v>31.2</v>
      </c>
      <c r="O31" s="52"/>
      <c r="P31" s="52"/>
      <c r="Q31" s="52"/>
      <c r="R31" s="78"/>
      <c r="S31" s="116">
        <f t="shared" si="5"/>
        <v>100.462298</v>
      </c>
      <c r="T31" s="116">
        <f t="shared" si="6"/>
        <v>72.929590000000005</v>
      </c>
      <c r="U31" s="104">
        <v>100462298</v>
      </c>
      <c r="V31" s="104">
        <v>72929590</v>
      </c>
      <c r="W31" s="104">
        <f t="shared" si="2"/>
        <v>173391888</v>
      </c>
      <c r="X31" s="104">
        <v>175000000</v>
      </c>
    </row>
    <row r="32" spans="1:24" ht="12.75" customHeight="1" x14ac:dyDescent="0.25">
      <c r="A32" s="78" t="s">
        <v>1594</v>
      </c>
      <c r="B32" s="37" t="s">
        <v>630</v>
      </c>
      <c r="C32" s="78">
        <v>66</v>
      </c>
      <c r="D32" s="78">
        <v>75</v>
      </c>
      <c r="E32" s="31" t="s">
        <v>643</v>
      </c>
      <c r="F32" s="78" t="s">
        <v>611</v>
      </c>
      <c r="G32" s="78">
        <v>3413</v>
      </c>
      <c r="H32" s="78">
        <v>7361</v>
      </c>
      <c r="I32" s="4">
        <v>97.822000000000003</v>
      </c>
      <c r="J32" s="4">
        <v>71.510000000000005</v>
      </c>
      <c r="K32" s="26">
        <f t="shared" si="0"/>
        <v>169.33199999999999</v>
      </c>
      <c r="L32" s="116">
        <f t="shared" si="3"/>
        <v>100</v>
      </c>
      <c r="M32" s="1">
        <f t="shared" si="4"/>
        <v>1.6933199999999999</v>
      </c>
      <c r="N32" s="78">
        <v>25.1</v>
      </c>
      <c r="O32" s="52"/>
      <c r="P32" s="52"/>
      <c r="Q32" s="52"/>
      <c r="R32" s="78"/>
      <c r="S32" s="116">
        <f t="shared" si="5"/>
        <v>97.822170999999997</v>
      </c>
      <c r="T32" s="116">
        <f t="shared" si="6"/>
        <v>71.510807</v>
      </c>
      <c r="U32" s="104">
        <v>97822171</v>
      </c>
      <c r="V32" s="104">
        <v>71510807</v>
      </c>
      <c r="W32" s="104">
        <f t="shared" si="2"/>
        <v>169332978</v>
      </c>
      <c r="X32" s="104">
        <v>100000000</v>
      </c>
    </row>
    <row r="33" spans="1:24" ht="12.75" customHeight="1" x14ac:dyDescent="0.25">
      <c r="A33" s="78" t="s">
        <v>1595</v>
      </c>
      <c r="B33" s="37" t="s">
        <v>121</v>
      </c>
      <c r="C33" s="78">
        <v>9</v>
      </c>
      <c r="D33" s="78">
        <v>56</v>
      </c>
      <c r="E33" s="31" t="s">
        <v>577</v>
      </c>
      <c r="F33" s="78" t="s">
        <v>577</v>
      </c>
      <c r="G33" s="78">
        <v>3136</v>
      </c>
      <c r="H33" s="78">
        <v>10904</v>
      </c>
      <c r="I33" s="4">
        <v>95.673000000000002</v>
      </c>
      <c r="J33" s="4">
        <v>63.639000000000003</v>
      </c>
      <c r="K33" s="26">
        <f t="shared" si="0"/>
        <v>159.31200000000001</v>
      </c>
      <c r="L33" s="116">
        <f t="shared" si="3"/>
        <v>60</v>
      </c>
      <c r="M33" s="1">
        <f t="shared" si="4"/>
        <v>2.6552000000000002</v>
      </c>
      <c r="N33" s="78">
        <v>34.200000000000003</v>
      </c>
      <c r="O33" s="52"/>
      <c r="P33" s="52"/>
      <c r="Q33" s="52"/>
      <c r="R33" s="78"/>
      <c r="S33" s="116">
        <f t="shared" si="5"/>
        <v>95.673607000000004</v>
      </c>
      <c r="T33" s="116">
        <f t="shared" si="6"/>
        <v>63.639954000000003</v>
      </c>
      <c r="U33" s="104">
        <v>95673607</v>
      </c>
      <c r="V33" s="104">
        <v>63639954</v>
      </c>
      <c r="W33" s="104">
        <f t="shared" si="2"/>
        <v>159313561</v>
      </c>
      <c r="X33" s="104">
        <v>60000000</v>
      </c>
    </row>
    <row r="34" spans="1:24" ht="12.75" customHeight="1" x14ac:dyDescent="0.25">
      <c r="A34" s="78" t="s">
        <v>1596</v>
      </c>
      <c r="B34" s="37" t="s">
        <v>674</v>
      </c>
      <c r="C34" s="78">
        <v>41</v>
      </c>
      <c r="D34" s="78">
        <v>81</v>
      </c>
      <c r="E34" s="31" t="s">
        <v>1445</v>
      </c>
      <c r="F34" s="78" t="s">
        <v>584</v>
      </c>
      <c r="G34" s="78">
        <v>2911</v>
      </c>
      <c r="H34" s="78">
        <v>6661</v>
      </c>
      <c r="I34" s="4">
        <v>93.465999999999994</v>
      </c>
      <c r="J34" s="4">
        <v>81.906000000000006</v>
      </c>
      <c r="K34" s="26">
        <f t="shared" si="0"/>
        <v>175.37200000000001</v>
      </c>
      <c r="L34" s="116">
        <f t="shared" si="3"/>
        <v>45</v>
      </c>
      <c r="M34" s="1">
        <f t="shared" si="4"/>
        <v>3.8971555555555559</v>
      </c>
      <c r="N34" s="78">
        <v>19.399999999999999</v>
      </c>
      <c r="O34" s="52"/>
      <c r="P34" s="52"/>
      <c r="Q34" s="52"/>
      <c r="R34" s="78"/>
      <c r="S34" s="116">
        <f t="shared" si="5"/>
        <v>93.466502000000006</v>
      </c>
      <c r="T34" s="116">
        <f t="shared" si="6"/>
        <v>80.843790999999996</v>
      </c>
      <c r="U34" s="104">
        <v>93466502</v>
      </c>
      <c r="V34" s="104">
        <v>80843791</v>
      </c>
      <c r="W34" s="104">
        <f t="shared" si="2"/>
        <v>174310293</v>
      </c>
      <c r="X34" s="104">
        <v>45000000</v>
      </c>
    </row>
    <row r="35" spans="1:24" ht="12.75" customHeight="1" x14ac:dyDescent="0.25">
      <c r="A35" s="78" t="s">
        <v>1597</v>
      </c>
      <c r="B35" s="37" t="s">
        <v>630</v>
      </c>
      <c r="C35" s="78">
        <v>27</v>
      </c>
      <c r="D35" s="78">
        <v>75</v>
      </c>
      <c r="E35" s="31" t="s">
        <v>580</v>
      </c>
      <c r="F35" s="78" t="s">
        <v>577</v>
      </c>
      <c r="G35" s="78">
        <v>3103</v>
      </c>
      <c r="H35" s="78">
        <v>7396</v>
      </c>
      <c r="I35" s="4">
        <v>90.647999999999996</v>
      </c>
      <c r="J35" s="4">
        <v>57.231999999999999</v>
      </c>
      <c r="K35" s="26">
        <f t="shared" si="0"/>
        <v>147.88</v>
      </c>
      <c r="L35" s="116">
        <f t="shared" si="3"/>
        <v>22</v>
      </c>
      <c r="M35" s="1">
        <f t="shared" si="4"/>
        <v>6.7218181818181817</v>
      </c>
      <c r="N35" s="78">
        <v>22.9</v>
      </c>
      <c r="O35" s="52"/>
      <c r="P35" s="52"/>
      <c r="Q35" s="52"/>
      <c r="R35" s="78"/>
      <c r="S35" s="116">
        <f t="shared" si="5"/>
        <v>90.636983000000001</v>
      </c>
      <c r="T35" s="116">
        <f t="shared" si="6"/>
        <v>57.232340999999998</v>
      </c>
      <c r="U35" s="104">
        <v>90636983</v>
      </c>
      <c r="V35" s="104">
        <v>57232341</v>
      </c>
      <c r="W35" s="104">
        <f t="shared" si="2"/>
        <v>147869324</v>
      </c>
      <c r="X35" s="104">
        <v>22000000</v>
      </c>
    </row>
    <row r="36" spans="1:24" ht="12.75" customHeight="1" x14ac:dyDescent="0.25">
      <c r="A36" s="78" t="s">
        <v>1598</v>
      </c>
      <c r="B36" s="37" t="s">
        <v>121</v>
      </c>
      <c r="C36" s="78">
        <v>71</v>
      </c>
      <c r="D36" s="78">
        <v>52</v>
      </c>
      <c r="E36" s="31" t="s">
        <v>610</v>
      </c>
      <c r="F36" s="78" t="s">
        <v>591</v>
      </c>
      <c r="G36" s="78">
        <v>3153</v>
      </c>
      <c r="H36" s="78">
        <v>8726</v>
      </c>
      <c r="I36" s="4">
        <v>82.28</v>
      </c>
      <c r="J36" s="4">
        <v>114.113</v>
      </c>
      <c r="K36" s="26">
        <f t="shared" ref="K36:K67" si="7">SUM((I36+J36))</f>
        <v>196.393</v>
      </c>
      <c r="L36" s="116">
        <f t="shared" si="3"/>
        <v>150</v>
      </c>
      <c r="M36" s="1">
        <f t="shared" si="4"/>
        <v>1.3092866666666667</v>
      </c>
      <c r="N36" s="78">
        <v>27.5</v>
      </c>
      <c r="O36" s="52"/>
      <c r="P36" s="52"/>
      <c r="Q36" s="52"/>
      <c r="R36" s="78"/>
      <c r="S36" s="116">
        <f t="shared" si="5"/>
        <v>82.195215000000005</v>
      </c>
      <c r="T36" s="116">
        <f t="shared" si="6"/>
        <v>114.068876</v>
      </c>
      <c r="U36" s="104">
        <v>82195215</v>
      </c>
      <c r="V36" s="104">
        <v>114068876</v>
      </c>
      <c r="W36" s="104">
        <f t="shared" ref="W36:W67" si="8">SUM(U36:V36)</f>
        <v>196264091</v>
      </c>
      <c r="X36" s="104">
        <v>150000000</v>
      </c>
    </row>
    <row r="37" spans="1:24" ht="12.75" customHeight="1" x14ac:dyDescent="0.25">
      <c r="A37" s="78" t="s">
        <v>1599</v>
      </c>
      <c r="B37" s="37" t="s">
        <v>121</v>
      </c>
      <c r="C37" s="78">
        <v>67</v>
      </c>
      <c r="D37" s="78">
        <v>75</v>
      </c>
      <c r="E37" s="31" t="s">
        <v>749</v>
      </c>
      <c r="F37" s="78" t="s">
        <v>647</v>
      </c>
      <c r="G37" s="78">
        <v>2925</v>
      </c>
      <c r="H37" s="78">
        <v>7598</v>
      </c>
      <c r="I37" s="4">
        <v>80.209000000000003</v>
      </c>
      <c r="J37" s="4">
        <v>37.549999999999997</v>
      </c>
      <c r="K37" s="26">
        <f t="shared" si="7"/>
        <v>117.759</v>
      </c>
      <c r="L37" s="116">
        <f t="shared" si="3"/>
        <v>20</v>
      </c>
      <c r="M37" s="1">
        <f t="shared" si="4"/>
        <v>5.88795</v>
      </c>
      <c r="N37" s="78">
        <v>22.2</v>
      </c>
      <c r="O37" s="52"/>
      <c r="P37" s="52"/>
      <c r="Q37" s="52"/>
      <c r="R37" s="78"/>
      <c r="S37" s="116">
        <f t="shared" si="5"/>
        <v>80.209692000000004</v>
      </c>
      <c r="T37" s="116">
        <f t="shared" si="6"/>
        <v>37.550441999999997</v>
      </c>
      <c r="U37" s="104">
        <v>80209692</v>
      </c>
      <c r="V37" s="104">
        <v>37550442</v>
      </c>
      <c r="W37" s="104">
        <f t="shared" si="8"/>
        <v>117760134</v>
      </c>
      <c r="X37" s="104">
        <v>20000000</v>
      </c>
    </row>
    <row r="38" spans="1:24" ht="12.75" customHeight="1" x14ac:dyDescent="0.25">
      <c r="A38" s="78" t="s">
        <v>1600</v>
      </c>
      <c r="B38" s="37" t="s">
        <v>121</v>
      </c>
      <c r="C38" s="78">
        <v>95</v>
      </c>
      <c r="D38" s="78">
        <v>84</v>
      </c>
      <c r="E38" s="31" t="s">
        <v>749</v>
      </c>
      <c r="F38" s="78" t="s">
        <v>584</v>
      </c>
      <c r="G38" s="78">
        <v>860</v>
      </c>
      <c r="H38" s="78">
        <v>9042</v>
      </c>
      <c r="I38" s="4">
        <v>74.283000000000001</v>
      </c>
      <c r="J38" s="4">
        <v>97.343000000000004</v>
      </c>
      <c r="K38" s="26">
        <f t="shared" si="7"/>
        <v>171.626</v>
      </c>
      <c r="L38" s="116">
        <f t="shared" si="3"/>
        <v>25</v>
      </c>
      <c r="M38" s="1">
        <f t="shared" si="4"/>
        <v>6.8650400000000005</v>
      </c>
      <c r="N38" s="78">
        <v>7.8</v>
      </c>
      <c r="O38" s="52" t="s">
        <v>1601</v>
      </c>
      <c r="P38" s="52" t="s">
        <v>1602</v>
      </c>
      <c r="Q38" s="52"/>
      <c r="R38" s="78"/>
      <c r="S38" s="116">
        <f t="shared" si="5"/>
        <v>74.283625000000001</v>
      </c>
      <c r="T38" s="116">
        <f t="shared" si="6"/>
        <v>86.715832000000006</v>
      </c>
      <c r="U38" s="104">
        <v>74283625</v>
      </c>
      <c r="V38" s="104">
        <v>86715832</v>
      </c>
      <c r="W38" s="104">
        <f t="shared" si="8"/>
        <v>160999457</v>
      </c>
      <c r="X38" s="104">
        <v>25000000</v>
      </c>
    </row>
    <row r="39" spans="1:24" ht="12.75" customHeight="1" x14ac:dyDescent="0.25">
      <c r="A39" s="78" t="s">
        <v>1603</v>
      </c>
      <c r="B39" s="37" t="s">
        <v>674</v>
      </c>
      <c r="C39" s="78">
        <v>42</v>
      </c>
      <c r="D39" s="78">
        <v>55</v>
      </c>
      <c r="E39" s="31" t="s">
        <v>666</v>
      </c>
      <c r="F39" s="78" t="s">
        <v>591</v>
      </c>
      <c r="G39" s="78">
        <v>3528</v>
      </c>
      <c r="H39" s="78">
        <v>7308</v>
      </c>
      <c r="I39" s="4">
        <v>70.106999999999999</v>
      </c>
      <c r="J39" s="4">
        <v>302.12700000000001</v>
      </c>
      <c r="K39" s="26">
        <f t="shared" si="7"/>
        <v>372.23400000000004</v>
      </c>
      <c r="L39" s="116">
        <f t="shared" si="3"/>
        <v>180</v>
      </c>
      <c r="M39" s="1">
        <f t="shared" si="4"/>
        <v>2.067966666666667</v>
      </c>
      <c r="N39" s="78">
        <v>25.7</v>
      </c>
      <c r="O39" s="52"/>
      <c r="P39" s="52"/>
      <c r="Q39" s="52"/>
      <c r="R39" s="78"/>
      <c r="S39" s="116">
        <f t="shared" si="5"/>
        <v>70.107727999999994</v>
      </c>
      <c r="T39" s="116">
        <f t="shared" si="6"/>
        <v>302.12713600000001</v>
      </c>
      <c r="U39" s="104">
        <v>70107728</v>
      </c>
      <c r="V39" s="104">
        <v>302127136</v>
      </c>
      <c r="W39" s="104">
        <f t="shared" si="8"/>
        <v>372234864</v>
      </c>
      <c r="X39" s="104">
        <v>180000000</v>
      </c>
    </row>
    <row r="40" spans="1:24" ht="12.75" customHeight="1" x14ac:dyDescent="0.25">
      <c r="A40" s="78" t="s">
        <v>1604</v>
      </c>
      <c r="B40" s="37" t="s">
        <v>65</v>
      </c>
      <c r="C40" s="78">
        <v>82</v>
      </c>
      <c r="D40" s="78">
        <v>73</v>
      </c>
      <c r="E40" s="31" t="s">
        <v>580</v>
      </c>
      <c r="F40" s="78" t="s">
        <v>939</v>
      </c>
      <c r="G40" s="78">
        <v>2575</v>
      </c>
      <c r="H40" s="78">
        <v>3750</v>
      </c>
      <c r="I40" s="4">
        <v>66.661000000000001</v>
      </c>
      <c r="J40" s="4">
        <v>52.338999999999999</v>
      </c>
      <c r="K40" s="26">
        <f t="shared" si="7"/>
        <v>119</v>
      </c>
      <c r="L40" s="116">
        <f t="shared" si="3"/>
        <v>75</v>
      </c>
      <c r="M40" s="1">
        <f t="shared" si="4"/>
        <v>1.5866666666666667</v>
      </c>
      <c r="N40" s="78">
        <v>9.6</v>
      </c>
      <c r="O40" s="52"/>
      <c r="P40" s="52"/>
      <c r="Q40" s="52"/>
      <c r="R40" s="78"/>
      <c r="S40" s="116">
        <f t="shared" si="5"/>
        <v>66.661095000000003</v>
      </c>
      <c r="T40" s="116">
        <f t="shared" si="6"/>
        <v>51.814126000000002</v>
      </c>
      <c r="U40" s="104">
        <v>66661095</v>
      </c>
      <c r="V40" s="104">
        <v>51814126</v>
      </c>
      <c r="W40" s="104">
        <f t="shared" si="8"/>
        <v>118475221</v>
      </c>
      <c r="X40" s="104">
        <v>75000000</v>
      </c>
    </row>
    <row r="41" spans="1:24" ht="12.75" customHeight="1" x14ac:dyDescent="0.25">
      <c r="A41" s="78" t="s">
        <v>1605</v>
      </c>
      <c r="B41" s="37" t="s">
        <v>576</v>
      </c>
      <c r="C41" s="78">
        <v>18</v>
      </c>
      <c r="D41" s="78">
        <v>70</v>
      </c>
      <c r="E41" s="31" t="s">
        <v>677</v>
      </c>
      <c r="F41" s="78" t="s">
        <v>603</v>
      </c>
      <c r="G41" s="78">
        <v>3183</v>
      </c>
      <c r="H41" s="78">
        <v>9976</v>
      </c>
      <c r="I41" s="4">
        <v>63.3</v>
      </c>
      <c r="J41" s="4">
        <v>76.052000000000007</v>
      </c>
      <c r="K41" s="26">
        <f t="shared" si="7"/>
        <v>139.352</v>
      </c>
      <c r="L41" s="116">
        <f t="shared" ref="L41:L59" si="9">X41/1000000</f>
        <v>10</v>
      </c>
      <c r="M41" s="1">
        <f t="shared" ref="M41:M72" si="10">K41/L41</f>
        <v>13.9352</v>
      </c>
      <c r="N41" s="78">
        <v>31.7</v>
      </c>
      <c r="O41" s="52"/>
      <c r="P41" s="52"/>
      <c r="Q41" s="52"/>
      <c r="R41" s="78"/>
      <c r="S41" s="116">
        <f t="shared" ref="S41:S61" si="11">U41/1000000</f>
        <v>63.300094999999999</v>
      </c>
      <c r="T41" s="116">
        <f t="shared" ref="T41:T61" si="12">V41/1000000</f>
        <v>76.052537999999998</v>
      </c>
      <c r="U41" s="104">
        <v>63300095</v>
      </c>
      <c r="V41" s="104">
        <v>76052538</v>
      </c>
      <c r="W41" s="104">
        <f t="shared" si="8"/>
        <v>139352633</v>
      </c>
      <c r="X41" s="104">
        <v>10000000</v>
      </c>
    </row>
    <row r="42" spans="1:24" ht="12.5" x14ac:dyDescent="0.25">
      <c r="A42" s="78" t="s">
        <v>1606</v>
      </c>
      <c r="B42" s="37" t="s">
        <v>576</v>
      </c>
      <c r="C42" s="78">
        <v>27</v>
      </c>
      <c r="D42" s="78">
        <v>83</v>
      </c>
      <c r="E42" s="31" t="s">
        <v>590</v>
      </c>
      <c r="F42" s="78" t="s">
        <v>1589</v>
      </c>
      <c r="G42" s="78">
        <v>2051</v>
      </c>
      <c r="H42" s="78">
        <v>10645</v>
      </c>
      <c r="I42" s="4">
        <v>61.356000000000002</v>
      </c>
      <c r="J42" s="4">
        <v>14.154</v>
      </c>
      <c r="K42" s="26">
        <f t="shared" si="7"/>
        <v>75.510000000000005</v>
      </c>
      <c r="L42" s="116">
        <f t="shared" si="9"/>
        <v>14</v>
      </c>
      <c r="M42" s="1">
        <f t="shared" si="10"/>
        <v>5.3935714285714287</v>
      </c>
      <c r="N42" s="78">
        <v>21.9</v>
      </c>
      <c r="O42" s="52"/>
      <c r="P42" s="52"/>
      <c r="Q42" s="52"/>
      <c r="R42" s="78"/>
      <c r="S42" s="116">
        <f t="shared" si="11"/>
        <v>61.356220999999998</v>
      </c>
      <c r="T42" s="116">
        <f t="shared" si="12"/>
        <v>14.154902</v>
      </c>
      <c r="U42" s="104">
        <v>61356221</v>
      </c>
      <c r="V42" s="104">
        <v>14154902</v>
      </c>
      <c r="W42" s="104">
        <f t="shared" si="8"/>
        <v>75511123</v>
      </c>
      <c r="X42" s="104">
        <v>14000000</v>
      </c>
    </row>
    <row r="43" spans="1:24" ht="12.5" x14ac:dyDescent="0.25">
      <c r="A43" s="78" t="s">
        <v>1607</v>
      </c>
      <c r="B43" s="37" t="s">
        <v>78</v>
      </c>
      <c r="C43" s="78">
        <v>78</v>
      </c>
      <c r="D43" s="78">
        <v>64</v>
      </c>
      <c r="E43" s="31" t="s">
        <v>580</v>
      </c>
      <c r="F43" s="78" t="s">
        <v>611</v>
      </c>
      <c r="G43" s="78">
        <v>3528</v>
      </c>
      <c r="H43" s="78">
        <v>5000</v>
      </c>
      <c r="I43" s="4">
        <v>58.866999999999997</v>
      </c>
      <c r="J43" s="4">
        <v>90.176000000000002</v>
      </c>
      <c r="K43" s="26">
        <f t="shared" si="7"/>
        <v>149.04300000000001</v>
      </c>
      <c r="L43" s="116">
        <f t="shared" si="9"/>
        <v>85</v>
      </c>
      <c r="M43" s="1">
        <f t="shared" si="10"/>
        <v>1.7534470588235296</v>
      </c>
      <c r="N43" s="78">
        <v>17.600000000000001</v>
      </c>
      <c r="O43" s="52"/>
      <c r="P43" s="52"/>
      <c r="Q43" s="52"/>
      <c r="R43" s="78"/>
      <c r="S43" s="116">
        <f t="shared" si="11"/>
        <v>58.867694</v>
      </c>
      <c r="T43" s="116">
        <f t="shared" si="12"/>
        <v>90.176818999999995</v>
      </c>
      <c r="U43" s="104">
        <v>58867694</v>
      </c>
      <c r="V43" s="104">
        <v>90176819</v>
      </c>
      <c r="W43" s="104">
        <f t="shared" si="8"/>
        <v>149044513</v>
      </c>
      <c r="X43" s="104">
        <v>85000000</v>
      </c>
    </row>
    <row r="44" spans="1:24" ht="23" x14ac:dyDescent="0.25">
      <c r="A44" s="78" t="s">
        <v>1608</v>
      </c>
      <c r="B44" s="37" t="s">
        <v>760</v>
      </c>
      <c r="C44" s="78">
        <v>26</v>
      </c>
      <c r="D44" s="78">
        <v>64</v>
      </c>
      <c r="E44" s="31" t="s">
        <v>749</v>
      </c>
      <c r="F44" s="78" t="s">
        <v>603</v>
      </c>
      <c r="G44" s="78">
        <v>3472</v>
      </c>
      <c r="H44" s="78">
        <v>7592</v>
      </c>
      <c r="I44" s="4">
        <v>58.271999999999998</v>
      </c>
      <c r="J44" s="4">
        <v>21.981000000000002</v>
      </c>
      <c r="K44" s="26">
        <f t="shared" si="7"/>
        <v>80.253</v>
      </c>
      <c r="L44" s="116">
        <f t="shared" si="9"/>
        <v>20</v>
      </c>
      <c r="M44" s="1">
        <f t="shared" si="10"/>
        <v>4.0126499999999998</v>
      </c>
      <c r="N44" s="78">
        <v>26.4</v>
      </c>
      <c r="O44" s="52"/>
      <c r="P44" s="52"/>
      <c r="Q44" s="52"/>
      <c r="R44" s="78"/>
      <c r="S44" s="116">
        <f t="shared" si="11"/>
        <v>58.272029000000003</v>
      </c>
      <c r="T44" s="116">
        <f t="shared" si="12"/>
        <v>20.197855000000001</v>
      </c>
      <c r="U44" s="104">
        <v>58272029</v>
      </c>
      <c r="V44" s="104">
        <v>20197855</v>
      </c>
      <c r="W44" s="104">
        <f t="shared" si="8"/>
        <v>78469884</v>
      </c>
      <c r="X44" s="104">
        <v>20000000</v>
      </c>
    </row>
    <row r="45" spans="1:24" ht="23" x14ac:dyDescent="0.25">
      <c r="A45" s="78" t="s">
        <v>1609</v>
      </c>
      <c r="B45" s="37" t="s">
        <v>576</v>
      </c>
      <c r="C45" s="78">
        <v>46</v>
      </c>
      <c r="D45" s="78">
        <v>47</v>
      </c>
      <c r="E45" s="31" t="s">
        <v>583</v>
      </c>
      <c r="F45" s="78" t="s">
        <v>621</v>
      </c>
      <c r="G45" s="78">
        <v>2011</v>
      </c>
      <c r="H45" s="78">
        <v>10618</v>
      </c>
      <c r="I45" s="4">
        <v>55.204000000000001</v>
      </c>
      <c r="J45" s="4">
        <v>0.65800000000000003</v>
      </c>
      <c r="K45" s="26">
        <f t="shared" si="7"/>
        <v>55.862000000000002</v>
      </c>
      <c r="L45" s="116">
        <f t="shared" si="9"/>
        <v>15</v>
      </c>
      <c r="M45" s="1">
        <f t="shared" si="10"/>
        <v>3.7241333333333335</v>
      </c>
      <c r="N45" s="78">
        <v>21.4</v>
      </c>
      <c r="O45" s="52"/>
      <c r="P45" s="52"/>
      <c r="Q45" s="52"/>
      <c r="R45" s="78"/>
      <c r="S45" s="116">
        <f t="shared" si="11"/>
        <v>55.204524999999997</v>
      </c>
      <c r="T45" s="116">
        <f t="shared" si="12"/>
        <v>0.65836099999999997</v>
      </c>
      <c r="U45" s="104">
        <v>55204525</v>
      </c>
      <c r="V45" s="104">
        <v>658361</v>
      </c>
      <c r="W45" s="104">
        <f t="shared" si="8"/>
        <v>55862886</v>
      </c>
      <c r="X45" s="104">
        <v>15000000</v>
      </c>
    </row>
    <row r="46" spans="1:24" ht="12.5" x14ac:dyDescent="0.25">
      <c r="A46" s="78" t="s">
        <v>1610</v>
      </c>
      <c r="B46" s="120" t="s">
        <v>674</v>
      </c>
      <c r="C46" s="78">
        <v>33</v>
      </c>
      <c r="D46" s="78">
        <v>63</v>
      </c>
      <c r="E46" s="31" t="s">
        <v>602</v>
      </c>
      <c r="F46" s="78" t="s">
        <v>591</v>
      </c>
      <c r="G46" s="78">
        <v>3110</v>
      </c>
      <c r="H46" s="78">
        <v>7799</v>
      </c>
      <c r="I46" s="4">
        <v>54.149000000000001</v>
      </c>
      <c r="J46" s="4">
        <v>41.459000000000003</v>
      </c>
      <c r="K46" s="26">
        <f t="shared" si="7"/>
        <v>95.608000000000004</v>
      </c>
      <c r="L46" s="116">
        <f t="shared" si="9"/>
        <v>35</v>
      </c>
      <c r="M46" s="1">
        <f t="shared" si="10"/>
        <v>2.7316571428571428</v>
      </c>
      <c r="N46" s="78">
        <v>24.3</v>
      </c>
      <c r="O46" s="52"/>
      <c r="P46" s="52"/>
      <c r="Q46" s="52"/>
      <c r="R46" s="78"/>
      <c r="S46" s="116">
        <f t="shared" si="11"/>
        <v>54.149098000000002</v>
      </c>
      <c r="T46" s="116">
        <f t="shared" si="12"/>
        <v>40.860790000000001</v>
      </c>
      <c r="U46" s="104">
        <v>54149098</v>
      </c>
      <c r="V46" s="104">
        <v>40860790</v>
      </c>
      <c r="W46" s="104">
        <f t="shared" si="8"/>
        <v>95009888</v>
      </c>
      <c r="X46" s="104">
        <v>35000000</v>
      </c>
    </row>
    <row r="47" spans="1:24" ht="12.5" x14ac:dyDescent="0.25">
      <c r="A47" s="78" t="s">
        <v>1611</v>
      </c>
      <c r="B47" s="37" t="s">
        <v>576</v>
      </c>
      <c r="C47" s="78">
        <v>21</v>
      </c>
      <c r="D47" s="78">
        <v>82</v>
      </c>
      <c r="E47" s="31" t="s">
        <v>583</v>
      </c>
      <c r="F47" s="78" t="s">
        <v>621</v>
      </c>
      <c r="G47" s="78">
        <v>2454</v>
      </c>
      <c r="H47" s="78">
        <v>2641</v>
      </c>
      <c r="I47" s="4">
        <v>53.695</v>
      </c>
      <c r="J47" s="4">
        <v>103.139</v>
      </c>
      <c r="K47" s="26">
        <f t="shared" si="7"/>
        <v>156.834</v>
      </c>
      <c r="L47" s="116">
        <f t="shared" si="9"/>
        <v>30</v>
      </c>
      <c r="M47" s="1">
        <f t="shared" si="10"/>
        <v>5.2278000000000002</v>
      </c>
      <c r="N47" s="78">
        <v>6.5</v>
      </c>
      <c r="O47" s="52"/>
      <c r="P47" s="52"/>
      <c r="Q47" s="52"/>
      <c r="R47" s="78"/>
      <c r="S47" s="116">
        <f t="shared" si="11"/>
        <v>53.695808</v>
      </c>
      <c r="T47" s="116">
        <f t="shared" si="12"/>
        <v>99.397696999999994</v>
      </c>
      <c r="U47" s="104">
        <v>53695808</v>
      </c>
      <c r="V47" s="104">
        <v>99397697</v>
      </c>
      <c r="W47" s="104">
        <f t="shared" si="8"/>
        <v>153093505</v>
      </c>
      <c r="X47" s="104">
        <v>30000000</v>
      </c>
    </row>
    <row r="48" spans="1:24" ht="12.5" x14ac:dyDescent="0.25">
      <c r="A48" s="78" t="s">
        <v>1612</v>
      </c>
      <c r="B48" s="37" t="s">
        <v>107</v>
      </c>
      <c r="C48" s="78">
        <v>88</v>
      </c>
      <c r="D48" s="78">
        <v>85</v>
      </c>
      <c r="E48" s="31" t="s">
        <v>1408</v>
      </c>
      <c r="F48" s="78" t="s">
        <v>1613</v>
      </c>
      <c r="G48" s="78">
        <v>2652</v>
      </c>
      <c r="H48" s="78">
        <v>5292</v>
      </c>
      <c r="I48" s="4">
        <v>53.606000000000002</v>
      </c>
      <c r="J48" s="4">
        <v>16.408999999999999</v>
      </c>
      <c r="K48" s="26">
        <f t="shared" si="7"/>
        <v>70.015000000000001</v>
      </c>
      <c r="L48" s="116">
        <f t="shared" si="9"/>
        <v>48</v>
      </c>
      <c r="M48" s="1">
        <f t="shared" si="10"/>
        <v>1.4586458333333334</v>
      </c>
      <c r="N48" s="78">
        <v>14</v>
      </c>
      <c r="O48" s="52"/>
      <c r="P48" s="52"/>
      <c r="Q48" s="52"/>
      <c r="R48" s="78"/>
      <c r="S48" s="116">
        <f t="shared" si="11"/>
        <v>53.606915999999998</v>
      </c>
      <c r="T48" s="116">
        <f t="shared" si="12"/>
        <v>16.173815000000001</v>
      </c>
      <c r="U48" s="104">
        <v>53606916</v>
      </c>
      <c r="V48" s="104">
        <v>16173815</v>
      </c>
      <c r="W48" s="104">
        <f t="shared" si="8"/>
        <v>69780731</v>
      </c>
      <c r="X48" s="104">
        <v>48000000</v>
      </c>
    </row>
    <row r="49" spans="1:24" ht="23" x14ac:dyDescent="0.25">
      <c r="A49" s="78" t="s">
        <v>1614</v>
      </c>
      <c r="B49" s="37" t="s">
        <v>674</v>
      </c>
      <c r="C49" s="78">
        <v>86</v>
      </c>
      <c r="D49" s="78">
        <v>81</v>
      </c>
      <c r="E49" s="31" t="s">
        <v>640</v>
      </c>
      <c r="F49" s="78" t="s">
        <v>1589</v>
      </c>
      <c r="G49" s="78">
        <v>1249</v>
      </c>
      <c r="H49" s="78">
        <v>7446</v>
      </c>
      <c r="I49" s="4">
        <v>52.898000000000003</v>
      </c>
      <c r="J49" s="4">
        <v>99.625</v>
      </c>
      <c r="K49" s="26">
        <f t="shared" si="7"/>
        <v>152.523</v>
      </c>
      <c r="L49" s="116">
        <f t="shared" si="9"/>
        <v>50</v>
      </c>
      <c r="M49" s="1">
        <f t="shared" si="10"/>
        <v>3.0504599999999997</v>
      </c>
      <c r="N49" s="78">
        <v>9.3000000000000007</v>
      </c>
      <c r="O49" s="52"/>
      <c r="P49" s="52"/>
      <c r="Q49" s="52"/>
      <c r="R49" s="78"/>
      <c r="S49" s="116">
        <f t="shared" si="11"/>
        <v>52.898072999999997</v>
      </c>
      <c r="T49" s="116">
        <f t="shared" si="12"/>
        <v>99.625090999999998</v>
      </c>
      <c r="U49" s="104">
        <v>52898073</v>
      </c>
      <c r="V49" s="104">
        <v>99625091</v>
      </c>
      <c r="W49" s="104">
        <f t="shared" si="8"/>
        <v>152523164</v>
      </c>
      <c r="X49" s="104">
        <v>50000000</v>
      </c>
    </row>
    <row r="50" spans="1:24" ht="12.5" x14ac:dyDescent="0.25">
      <c r="A50" s="78" t="s">
        <v>1615</v>
      </c>
      <c r="B50" s="37" t="s">
        <v>674</v>
      </c>
      <c r="C50" s="78">
        <v>63</v>
      </c>
      <c r="D50" s="78">
        <v>70</v>
      </c>
      <c r="E50" s="31" t="s">
        <v>583</v>
      </c>
      <c r="F50" s="78" t="s">
        <v>621</v>
      </c>
      <c r="G50" s="78"/>
      <c r="H50" s="78"/>
      <c r="I50" s="4">
        <v>50.572000000000003</v>
      </c>
      <c r="J50" s="4">
        <v>95.322999999999993</v>
      </c>
      <c r="K50" s="26">
        <f t="shared" si="7"/>
        <v>145.89499999999998</v>
      </c>
      <c r="L50" s="116">
        <f t="shared" si="9"/>
        <v>40</v>
      </c>
      <c r="M50" s="1">
        <f t="shared" si="10"/>
        <v>3.6473749999999994</v>
      </c>
      <c r="N50" s="78">
        <v>13.6</v>
      </c>
      <c r="O50" s="52"/>
      <c r="P50" s="52"/>
      <c r="Q50" s="52"/>
      <c r="R50" s="78"/>
      <c r="S50" s="116">
        <f t="shared" si="11"/>
        <v>50.572589000000001</v>
      </c>
      <c r="T50" s="116">
        <f t="shared" si="12"/>
        <v>95.323832999999993</v>
      </c>
      <c r="U50" s="104">
        <v>50572589</v>
      </c>
      <c r="V50" s="104">
        <v>95323833</v>
      </c>
      <c r="W50" s="104">
        <f t="shared" si="8"/>
        <v>145896422</v>
      </c>
      <c r="X50" s="104">
        <v>40000000</v>
      </c>
    </row>
    <row r="51" spans="1:24" ht="46" x14ac:dyDescent="0.25">
      <c r="A51" s="78" t="s">
        <v>1616</v>
      </c>
      <c r="B51" s="37" t="s">
        <v>576</v>
      </c>
      <c r="C51" s="78">
        <v>90</v>
      </c>
      <c r="D51" s="78">
        <v>72</v>
      </c>
      <c r="E51" s="31" t="s">
        <v>683</v>
      </c>
      <c r="F51" s="78" t="s">
        <v>647</v>
      </c>
      <c r="G51" s="78">
        <v>2511</v>
      </c>
      <c r="H51" s="78">
        <v>4131</v>
      </c>
      <c r="I51" s="4">
        <v>49.033000000000001</v>
      </c>
      <c r="J51" s="4">
        <v>43.957000000000001</v>
      </c>
      <c r="K51" s="26">
        <f t="shared" si="7"/>
        <v>92.990000000000009</v>
      </c>
      <c r="L51" s="116">
        <f t="shared" si="9"/>
        <v>25</v>
      </c>
      <c r="M51" s="1">
        <f t="shared" si="10"/>
        <v>3.7196000000000002</v>
      </c>
      <c r="N51" s="78">
        <v>10.4</v>
      </c>
      <c r="O51" s="52" t="s">
        <v>1617</v>
      </c>
      <c r="P51" s="52" t="s">
        <v>1617</v>
      </c>
      <c r="Q51" s="52"/>
      <c r="R51" s="78"/>
      <c r="S51" s="116">
        <f t="shared" si="11"/>
        <v>49.033881999999998</v>
      </c>
      <c r="T51" s="116">
        <f t="shared" si="12"/>
        <v>43.957953000000003</v>
      </c>
      <c r="U51" s="104">
        <v>49033882</v>
      </c>
      <c r="V51" s="104">
        <v>43957953</v>
      </c>
      <c r="W51" s="104">
        <f t="shared" si="8"/>
        <v>92991835</v>
      </c>
      <c r="X51" s="104">
        <v>25000000</v>
      </c>
    </row>
    <row r="52" spans="1:24" ht="12.5" x14ac:dyDescent="0.25">
      <c r="A52" s="78" t="s">
        <v>1618</v>
      </c>
      <c r="B52" s="37" t="s">
        <v>78</v>
      </c>
      <c r="C52" s="78">
        <v>8</v>
      </c>
      <c r="D52" s="78">
        <v>55</v>
      </c>
      <c r="E52" s="31" t="s">
        <v>646</v>
      </c>
      <c r="F52" s="78" t="s">
        <v>584</v>
      </c>
      <c r="G52" s="78">
        <v>2831</v>
      </c>
      <c r="H52" s="78">
        <v>6202</v>
      </c>
      <c r="I52" s="4">
        <v>47.851999999999997</v>
      </c>
      <c r="J52" s="4">
        <v>36.293999999999997</v>
      </c>
      <c r="K52" s="26">
        <f t="shared" si="7"/>
        <v>84.145999999999987</v>
      </c>
      <c r="L52" s="116">
        <f t="shared" si="9"/>
        <v>20</v>
      </c>
      <c r="M52" s="1">
        <f t="shared" si="10"/>
        <v>4.2072999999999992</v>
      </c>
      <c r="N52" s="78">
        <v>17.600000000000001</v>
      </c>
      <c r="O52" s="52"/>
      <c r="P52" s="52"/>
      <c r="Q52" s="52"/>
      <c r="R52" s="78"/>
      <c r="S52" s="116">
        <f t="shared" si="11"/>
        <v>47.852603999999999</v>
      </c>
      <c r="T52" s="116">
        <f t="shared" si="12"/>
        <v>36.143751000000002</v>
      </c>
      <c r="U52" s="104">
        <v>47852604</v>
      </c>
      <c r="V52" s="104">
        <v>36143751</v>
      </c>
      <c r="W52" s="104">
        <f t="shared" si="8"/>
        <v>83996355</v>
      </c>
      <c r="X52" s="104">
        <v>20000000</v>
      </c>
    </row>
    <row r="53" spans="1:24" ht="12.5" x14ac:dyDescent="0.25">
      <c r="A53" s="78" t="s">
        <v>1619</v>
      </c>
      <c r="B53" s="120" t="s">
        <v>65</v>
      </c>
      <c r="C53" s="78">
        <v>52</v>
      </c>
      <c r="D53" s="78">
        <v>78</v>
      </c>
      <c r="E53" s="31" t="s">
        <v>643</v>
      </c>
      <c r="F53" s="78" t="s">
        <v>591</v>
      </c>
      <c r="G53" s="78">
        <v>2793</v>
      </c>
      <c r="H53" s="78">
        <v>6135</v>
      </c>
      <c r="I53" s="4">
        <v>47.536000000000001</v>
      </c>
      <c r="J53" s="4">
        <v>39.121000000000002</v>
      </c>
      <c r="K53" s="26">
        <f t="shared" si="7"/>
        <v>86.657000000000011</v>
      </c>
      <c r="L53" s="116">
        <f t="shared" si="9"/>
        <v>80</v>
      </c>
      <c r="M53" s="1">
        <f t="shared" si="10"/>
        <v>1.0832125000000001</v>
      </c>
      <c r="N53" s="78">
        <v>17.100000000000001</v>
      </c>
      <c r="O53" s="52"/>
      <c r="P53" s="52"/>
      <c r="Q53" s="52"/>
      <c r="R53" s="78"/>
      <c r="S53" s="116">
        <f t="shared" si="11"/>
        <v>47.536777999999998</v>
      </c>
      <c r="T53" s="116">
        <f t="shared" si="12"/>
        <v>39.072011000000003</v>
      </c>
      <c r="U53" s="104">
        <v>47536778</v>
      </c>
      <c r="V53" s="104">
        <v>39072011</v>
      </c>
      <c r="W53" s="104">
        <f t="shared" si="8"/>
        <v>86608789</v>
      </c>
      <c r="X53" s="104">
        <v>80000000</v>
      </c>
    </row>
    <row r="54" spans="1:24" ht="12.5" x14ac:dyDescent="0.25">
      <c r="A54" s="78" t="s">
        <v>1620</v>
      </c>
      <c r="B54" s="37" t="s">
        <v>121</v>
      </c>
      <c r="C54" s="78">
        <v>47</v>
      </c>
      <c r="D54" s="78">
        <v>82</v>
      </c>
      <c r="E54" s="31" t="s">
        <v>749</v>
      </c>
      <c r="F54" s="78" t="s">
        <v>591</v>
      </c>
      <c r="G54" s="78">
        <v>2806</v>
      </c>
      <c r="H54" s="78">
        <v>5175</v>
      </c>
      <c r="I54" s="4">
        <v>47.003</v>
      </c>
      <c r="J54" s="4">
        <v>48.692999999999998</v>
      </c>
      <c r="K54" s="26">
        <f t="shared" si="7"/>
        <v>95.695999999999998</v>
      </c>
      <c r="L54" s="116">
        <f t="shared" si="9"/>
        <v>61</v>
      </c>
      <c r="M54" s="1">
        <f t="shared" si="10"/>
        <v>1.5687868852459017</v>
      </c>
      <c r="N54" s="78">
        <v>14.5</v>
      </c>
      <c r="O54" s="52"/>
      <c r="P54" s="52"/>
      <c r="Q54" s="52"/>
      <c r="R54" s="78"/>
      <c r="S54" s="116">
        <f t="shared" si="11"/>
        <v>47.003582000000002</v>
      </c>
      <c r="T54" s="116">
        <f t="shared" si="12"/>
        <v>48.693413999999997</v>
      </c>
      <c r="U54" s="104">
        <v>47003582</v>
      </c>
      <c r="V54" s="104">
        <v>48693414</v>
      </c>
      <c r="W54" s="104">
        <f t="shared" si="8"/>
        <v>95696996</v>
      </c>
      <c r="X54" s="104">
        <v>61000000</v>
      </c>
    </row>
    <row r="55" spans="1:24" ht="12.5" x14ac:dyDescent="0.25">
      <c r="A55" s="78" t="s">
        <v>1621</v>
      </c>
      <c r="B55" s="37" t="s">
        <v>674</v>
      </c>
      <c r="C55" s="78">
        <v>8</v>
      </c>
      <c r="D55" s="78">
        <v>55</v>
      </c>
      <c r="E55" s="31" t="s">
        <v>583</v>
      </c>
      <c r="F55" s="78" t="s">
        <v>577</v>
      </c>
      <c r="G55" s="78">
        <v>2604</v>
      </c>
      <c r="H55" s="78">
        <v>4002</v>
      </c>
      <c r="I55" s="4">
        <v>43.798999999999999</v>
      </c>
      <c r="J55" s="4">
        <v>25.507000000000001</v>
      </c>
      <c r="K55" s="26">
        <f t="shared" si="7"/>
        <v>69.305999999999997</v>
      </c>
      <c r="L55" s="116">
        <f t="shared" si="9"/>
        <v>35</v>
      </c>
      <c r="M55" s="1">
        <f t="shared" si="10"/>
        <v>1.9801714285714285</v>
      </c>
      <c r="N55" s="78">
        <v>10.4</v>
      </c>
      <c r="O55" s="52"/>
      <c r="P55" s="52"/>
      <c r="Q55" s="52"/>
      <c r="R55" s="78"/>
      <c r="S55" s="116">
        <f t="shared" si="11"/>
        <v>43.799818000000002</v>
      </c>
      <c r="T55" s="116">
        <f t="shared" si="12"/>
        <v>25.507406</v>
      </c>
      <c r="U55" s="104">
        <v>43799818</v>
      </c>
      <c r="V55" s="104">
        <v>25507406</v>
      </c>
      <c r="W55" s="104">
        <f t="shared" si="8"/>
        <v>69307224</v>
      </c>
      <c r="X55" s="104">
        <v>35000000</v>
      </c>
    </row>
    <row r="56" spans="1:24" ht="12.5" x14ac:dyDescent="0.25">
      <c r="A56" s="78" t="s">
        <v>1622</v>
      </c>
      <c r="B56" s="120" t="s">
        <v>674</v>
      </c>
      <c r="C56" s="78">
        <v>39</v>
      </c>
      <c r="D56" s="78">
        <v>64</v>
      </c>
      <c r="E56" s="31" t="s">
        <v>583</v>
      </c>
      <c r="F56" s="78" t="s">
        <v>577</v>
      </c>
      <c r="G56" s="78">
        <v>2425</v>
      </c>
      <c r="H56" s="78">
        <v>4826</v>
      </c>
      <c r="I56" s="4">
        <v>43.106999999999999</v>
      </c>
      <c r="J56" s="4">
        <v>49.493000000000002</v>
      </c>
      <c r="K56" s="26">
        <f t="shared" si="7"/>
        <v>92.6</v>
      </c>
      <c r="L56" s="116">
        <f t="shared" si="9"/>
        <v>28</v>
      </c>
      <c r="M56" s="1">
        <f t="shared" si="10"/>
        <v>3.3071428571428569</v>
      </c>
      <c r="N56" s="78">
        <v>11.7</v>
      </c>
      <c r="O56" s="52"/>
      <c r="P56" s="52"/>
      <c r="Q56" s="52"/>
      <c r="R56" s="78"/>
      <c r="S56" s="116">
        <f t="shared" si="11"/>
        <v>43.107979</v>
      </c>
      <c r="T56" s="116">
        <f t="shared" si="12"/>
        <v>49.493071</v>
      </c>
      <c r="U56" s="104">
        <v>43107979</v>
      </c>
      <c r="V56" s="104">
        <v>49493071</v>
      </c>
      <c r="W56" s="104">
        <f t="shared" si="8"/>
        <v>92601050</v>
      </c>
      <c r="X56" s="104">
        <v>28000000</v>
      </c>
    </row>
    <row r="57" spans="1:24" ht="23" x14ac:dyDescent="0.25">
      <c r="A57" s="78" t="s">
        <v>1623</v>
      </c>
      <c r="B57" s="37" t="s">
        <v>96</v>
      </c>
      <c r="C57" s="78">
        <v>14</v>
      </c>
      <c r="D57" s="78">
        <v>37</v>
      </c>
      <c r="E57" s="31" t="s">
        <v>602</v>
      </c>
      <c r="F57" s="78" t="s">
        <v>603</v>
      </c>
      <c r="G57" s="78">
        <v>2611</v>
      </c>
      <c r="H57" s="78">
        <v>3853</v>
      </c>
      <c r="I57" s="4">
        <v>41.796999999999997</v>
      </c>
      <c r="J57" s="4">
        <v>87.087000000000003</v>
      </c>
      <c r="K57" s="26">
        <f t="shared" si="7"/>
        <v>128.88400000000001</v>
      </c>
      <c r="L57" s="116">
        <f t="shared" si="9"/>
        <v>40</v>
      </c>
      <c r="M57" s="1">
        <f t="shared" si="10"/>
        <v>3.2221000000000002</v>
      </c>
      <c r="N57" s="78">
        <v>10</v>
      </c>
      <c r="O57" s="52"/>
      <c r="P57" s="52"/>
      <c r="Q57" s="52"/>
      <c r="R57" s="78"/>
      <c r="S57" s="116">
        <f t="shared" si="11"/>
        <v>41.797066000000001</v>
      </c>
      <c r="T57" s="116">
        <f t="shared" si="12"/>
        <v>87.086650000000006</v>
      </c>
      <c r="U57" s="104">
        <v>41797066</v>
      </c>
      <c r="V57" s="104">
        <v>87086650</v>
      </c>
      <c r="W57" s="104">
        <f t="shared" si="8"/>
        <v>128883716</v>
      </c>
      <c r="X57" s="104">
        <v>40000000</v>
      </c>
    </row>
    <row r="58" spans="1:24" ht="34.5" x14ac:dyDescent="0.25">
      <c r="A58" s="78" t="s">
        <v>1624</v>
      </c>
      <c r="B58" s="37" t="s">
        <v>121</v>
      </c>
      <c r="C58" s="78">
        <v>91</v>
      </c>
      <c r="D58" s="78">
        <v>84</v>
      </c>
      <c r="E58" s="31" t="s">
        <v>719</v>
      </c>
      <c r="F58" s="78" t="s">
        <v>584</v>
      </c>
      <c r="G58" s="78">
        <v>885</v>
      </c>
      <c r="H58" s="78">
        <v>5502</v>
      </c>
      <c r="I58" s="4">
        <v>40.222000000000001</v>
      </c>
      <c r="J58" s="4">
        <v>35.959000000000003</v>
      </c>
      <c r="K58" s="26">
        <f t="shared" si="7"/>
        <v>76.181000000000012</v>
      </c>
      <c r="L58" s="116">
        <f t="shared" si="9"/>
        <v>25</v>
      </c>
      <c r="M58" s="1">
        <f t="shared" si="10"/>
        <v>3.0472400000000004</v>
      </c>
      <c r="N58" s="78">
        <v>4.9000000000000004</v>
      </c>
      <c r="O58" s="52" t="s">
        <v>1625</v>
      </c>
      <c r="P58" s="52" t="s">
        <v>1626</v>
      </c>
      <c r="Q58" s="52"/>
      <c r="R58" s="78"/>
      <c r="S58" s="116">
        <f t="shared" si="11"/>
        <v>40.222513999999997</v>
      </c>
      <c r="T58" s="116">
        <f t="shared" si="12"/>
        <v>35.959017000000003</v>
      </c>
      <c r="U58" s="104">
        <v>40222514</v>
      </c>
      <c r="V58" s="104">
        <v>35959017</v>
      </c>
      <c r="W58" s="104">
        <f t="shared" si="8"/>
        <v>76181531</v>
      </c>
      <c r="X58" s="104">
        <v>25000000</v>
      </c>
    </row>
    <row r="59" spans="1:24" ht="12.5" x14ac:dyDescent="0.25">
      <c r="A59" s="78" t="s">
        <v>1627</v>
      </c>
      <c r="B59" s="37" t="s">
        <v>576</v>
      </c>
      <c r="C59" s="78">
        <v>2</v>
      </c>
      <c r="D59" s="78">
        <v>38</v>
      </c>
      <c r="E59" s="31" t="s">
        <v>577</v>
      </c>
      <c r="F59" s="78" t="s">
        <v>577</v>
      </c>
      <c r="G59" s="78">
        <v>2801</v>
      </c>
      <c r="H59" s="78">
        <v>6644</v>
      </c>
      <c r="I59" s="4">
        <v>39.738999999999997</v>
      </c>
      <c r="J59" s="4">
        <v>47.125999999999998</v>
      </c>
      <c r="K59" s="26">
        <f t="shared" si="7"/>
        <v>86.864999999999995</v>
      </c>
      <c r="L59" s="116">
        <f t="shared" si="9"/>
        <v>20</v>
      </c>
      <c r="M59" s="1">
        <f t="shared" si="10"/>
        <v>4.3432499999999994</v>
      </c>
      <c r="N59" s="78">
        <v>18.600000000000001</v>
      </c>
      <c r="O59" s="52"/>
      <c r="P59" s="52"/>
      <c r="Q59" s="52"/>
      <c r="R59" s="78"/>
      <c r="S59" s="116">
        <f t="shared" si="11"/>
        <v>39.739367000000001</v>
      </c>
      <c r="T59" s="116">
        <f t="shared" si="12"/>
        <v>47.126196999999998</v>
      </c>
      <c r="U59" s="104">
        <v>39739367</v>
      </c>
      <c r="V59" s="104">
        <v>47126197</v>
      </c>
      <c r="W59" s="104">
        <f t="shared" si="8"/>
        <v>86865564</v>
      </c>
      <c r="X59" s="104">
        <v>20000000</v>
      </c>
    </row>
    <row r="60" spans="1:24" ht="12.5" x14ac:dyDescent="0.25">
      <c r="A60" s="78" t="s">
        <v>1628</v>
      </c>
      <c r="B60" s="37" t="s">
        <v>96</v>
      </c>
      <c r="C60" s="78">
        <v>15</v>
      </c>
      <c r="D60" s="78">
        <v>61</v>
      </c>
      <c r="E60" s="31" t="s">
        <v>643</v>
      </c>
      <c r="F60" s="78" t="s">
        <v>591</v>
      </c>
      <c r="G60" s="78">
        <v>2458</v>
      </c>
      <c r="H60" s="78">
        <v>5362</v>
      </c>
      <c r="I60" s="4">
        <v>39.686999999999998</v>
      </c>
      <c r="J60" s="4">
        <v>60.277999999999999</v>
      </c>
      <c r="K60" s="26">
        <f t="shared" si="7"/>
        <v>99.965000000000003</v>
      </c>
      <c r="L60" s="116">
        <v>17.5</v>
      </c>
      <c r="M60" s="1">
        <f t="shared" si="10"/>
        <v>5.7122857142857146</v>
      </c>
      <c r="N60" s="78">
        <v>13.2</v>
      </c>
      <c r="O60" s="52"/>
      <c r="P60" s="52"/>
      <c r="Q60" s="52"/>
      <c r="R60" s="78"/>
      <c r="S60" s="116">
        <f t="shared" si="11"/>
        <v>39.687694</v>
      </c>
      <c r="T60" s="116">
        <f t="shared" si="12"/>
        <v>60.276288999999998</v>
      </c>
      <c r="U60" s="104">
        <v>39687694</v>
      </c>
      <c r="V60" s="104">
        <v>60276289</v>
      </c>
      <c r="W60" s="104">
        <f t="shared" si="8"/>
        <v>99963983</v>
      </c>
      <c r="X60" s="104">
        <v>24000000</v>
      </c>
    </row>
    <row r="61" spans="1:24" ht="12.5" x14ac:dyDescent="0.25">
      <c r="A61" s="78" t="s">
        <v>1629</v>
      </c>
      <c r="B61" s="37" t="s">
        <v>576</v>
      </c>
      <c r="C61" s="78">
        <v>50</v>
      </c>
      <c r="D61" s="78">
        <v>57</v>
      </c>
      <c r="E61" s="31" t="s">
        <v>602</v>
      </c>
      <c r="F61" s="78" t="s">
        <v>603</v>
      </c>
      <c r="G61" s="78">
        <v>2855</v>
      </c>
      <c r="H61" s="78">
        <v>5587</v>
      </c>
      <c r="I61" s="4">
        <v>39.567999999999998</v>
      </c>
      <c r="J61" s="4">
        <v>35.936</v>
      </c>
      <c r="K61" s="26">
        <f t="shared" si="7"/>
        <v>75.503999999999991</v>
      </c>
      <c r="L61" s="116">
        <f>X61/1000000</f>
        <v>32</v>
      </c>
      <c r="M61" s="1">
        <f t="shared" si="10"/>
        <v>2.3594999999999997</v>
      </c>
      <c r="N61" s="78">
        <v>15.6</v>
      </c>
      <c r="O61" s="52"/>
      <c r="P61" s="52"/>
      <c r="Q61" s="52"/>
      <c r="R61" s="78"/>
      <c r="S61" s="116">
        <f t="shared" si="11"/>
        <v>39.568995999999999</v>
      </c>
      <c r="T61" s="116">
        <f t="shared" si="12"/>
        <v>35.526091000000001</v>
      </c>
      <c r="U61" s="104">
        <v>39568996</v>
      </c>
      <c r="V61" s="104">
        <v>35526091</v>
      </c>
      <c r="W61" s="104">
        <f t="shared" si="8"/>
        <v>75095087</v>
      </c>
      <c r="X61" s="104">
        <v>32000000</v>
      </c>
    </row>
    <row r="62" spans="1:24" ht="12.5" x14ac:dyDescent="0.25">
      <c r="A62" s="78" t="s">
        <v>1630</v>
      </c>
      <c r="B62" s="37" t="s">
        <v>121</v>
      </c>
      <c r="C62" s="78">
        <v>76</v>
      </c>
      <c r="D62" s="78">
        <v>86</v>
      </c>
      <c r="E62" s="31" t="s">
        <v>643</v>
      </c>
      <c r="F62" s="78" t="s">
        <v>708</v>
      </c>
      <c r="G62" s="78">
        <v>2540</v>
      </c>
      <c r="H62" s="78">
        <v>3610</v>
      </c>
      <c r="I62" s="4">
        <v>38.634</v>
      </c>
      <c r="J62" s="4">
        <v>96.924999999999997</v>
      </c>
      <c r="K62" s="26">
        <f t="shared" si="7"/>
        <v>135.559</v>
      </c>
      <c r="L62" s="52">
        <v>70</v>
      </c>
      <c r="M62" s="1">
        <f>SUM((K62/L62))</f>
        <v>1.9365571428571429</v>
      </c>
      <c r="N62" s="78">
        <v>9.16</v>
      </c>
      <c r="O62" s="52"/>
      <c r="P62" s="52"/>
      <c r="Q62" s="52"/>
      <c r="R62" s="78"/>
      <c r="S62" s="52">
        <v>38.630000000000003</v>
      </c>
      <c r="T62" s="52">
        <v>96.92</v>
      </c>
      <c r="U62" s="78"/>
      <c r="V62" s="78"/>
      <c r="W62" s="104">
        <f t="shared" si="8"/>
        <v>0</v>
      </c>
      <c r="X62" s="78"/>
    </row>
    <row r="63" spans="1:24" ht="12.5" x14ac:dyDescent="0.25">
      <c r="A63" s="78" t="s">
        <v>1631</v>
      </c>
      <c r="B63" s="120" t="s">
        <v>674</v>
      </c>
      <c r="C63" s="78">
        <v>43</v>
      </c>
      <c r="D63" s="78">
        <v>65</v>
      </c>
      <c r="E63" s="31" t="s">
        <v>627</v>
      </c>
      <c r="F63" s="78" t="s">
        <v>591</v>
      </c>
      <c r="G63" s="78">
        <v>2755</v>
      </c>
      <c r="H63" s="78">
        <v>4889</v>
      </c>
      <c r="I63" s="4">
        <v>36.792999999999999</v>
      </c>
      <c r="J63" s="4">
        <v>32.993000000000002</v>
      </c>
      <c r="K63" s="26">
        <f t="shared" si="7"/>
        <v>69.786000000000001</v>
      </c>
      <c r="L63" s="116">
        <f t="shared" ref="L63:L94" si="13">X63/1000000</f>
        <v>70</v>
      </c>
      <c r="M63" s="1">
        <f t="shared" ref="M63:M94" si="14">K63/L63</f>
        <v>0.99694285714285713</v>
      </c>
      <c r="N63" s="78">
        <v>13.5</v>
      </c>
      <c r="O63" s="52"/>
      <c r="P63" s="52"/>
      <c r="Q63" s="52"/>
      <c r="R63" s="78"/>
      <c r="S63" s="116">
        <f t="shared" ref="S63:S94" si="15">U63/1000000</f>
        <v>36.793804000000002</v>
      </c>
      <c r="T63" s="116">
        <f t="shared" ref="T63:T94" si="16">V63/1000000</f>
        <v>32.993859</v>
      </c>
      <c r="U63" s="104">
        <v>36793804</v>
      </c>
      <c r="V63" s="104">
        <v>32993859</v>
      </c>
      <c r="W63" s="104">
        <f t="shared" si="8"/>
        <v>69787663</v>
      </c>
      <c r="X63" s="104">
        <v>70000000</v>
      </c>
    </row>
    <row r="64" spans="1:24" ht="12.5" x14ac:dyDescent="0.25">
      <c r="A64" s="78" t="s">
        <v>1632</v>
      </c>
      <c r="B64" s="37" t="s">
        <v>121</v>
      </c>
      <c r="C64" s="78">
        <v>30</v>
      </c>
      <c r="D64" s="78">
        <v>41</v>
      </c>
      <c r="E64" s="31" t="s">
        <v>583</v>
      </c>
      <c r="F64" s="78" t="s">
        <v>577</v>
      </c>
      <c r="G64" s="78">
        <v>3229</v>
      </c>
      <c r="H64" s="78">
        <v>4342</v>
      </c>
      <c r="I64" s="4">
        <v>36.786999999999999</v>
      </c>
      <c r="J64" s="4">
        <v>90.978999999999999</v>
      </c>
      <c r="K64" s="26">
        <f t="shared" si="7"/>
        <v>127.76599999999999</v>
      </c>
      <c r="L64" s="116">
        <f t="shared" si="13"/>
        <v>60</v>
      </c>
      <c r="M64" s="1">
        <f t="shared" si="14"/>
        <v>2.1294333333333331</v>
      </c>
      <c r="N64" s="78">
        <v>14</v>
      </c>
      <c r="O64" s="52"/>
      <c r="P64" s="52"/>
      <c r="Q64" s="52"/>
      <c r="R64" s="78"/>
      <c r="S64" s="116">
        <f t="shared" si="15"/>
        <v>36.787256999999997</v>
      </c>
      <c r="T64" s="116">
        <f t="shared" si="16"/>
        <v>90.979393000000002</v>
      </c>
      <c r="U64" s="104">
        <v>36787257</v>
      </c>
      <c r="V64" s="104">
        <v>90979393</v>
      </c>
      <c r="W64" s="104">
        <f t="shared" si="8"/>
        <v>127766650</v>
      </c>
      <c r="X64" s="104">
        <v>60000000</v>
      </c>
    </row>
    <row r="65" spans="1:24" ht="12.5" x14ac:dyDescent="0.25">
      <c r="A65" s="78" t="s">
        <v>1633</v>
      </c>
      <c r="B65" s="37" t="s">
        <v>65</v>
      </c>
      <c r="C65" s="78">
        <v>27</v>
      </c>
      <c r="D65" s="78">
        <v>64</v>
      </c>
      <c r="E65" s="31" t="s">
        <v>749</v>
      </c>
      <c r="F65" s="78" t="s">
        <v>591</v>
      </c>
      <c r="G65" s="78">
        <v>2218</v>
      </c>
      <c r="H65" s="78">
        <v>6599</v>
      </c>
      <c r="I65" s="4">
        <v>35.786999999999999</v>
      </c>
      <c r="J65" s="4">
        <v>21.315999999999999</v>
      </c>
      <c r="K65" s="26">
        <f t="shared" si="7"/>
        <v>57.102999999999994</v>
      </c>
      <c r="L65" s="116">
        <f t="shared" si="13"/>
        <v>17</v>
      </c>
      <c r="M65" s="1">
        <f t="shared" si="14"/>
        <v>3.3589999999999995</v>
      </c>
      <c r="N65" s="78">
        <v>14.6</v>
      </c>
      <c r="O65" s="52"/>
      <c r="P65" s="52"/>
      <c r="Q65" s="52"/>
      <c r="R65" s="78"/>
      <c r="S65" s="116">
        <f t="shared" si="15"/>
        <v>35.787686000000001</v>
      </c>
      <c r="T65" s="116">
        <f t="shared" si="16"/>
        <v>21.316209000000001</v>
      </c>
      <c r="U65" s="104">
        <v>35787686</v>
      </c>
      <c r="V65" s="104">
        <v>21316209</v>
      </c>
      <c r="W65" s="104">
        <f t="shared" si="8"/>
        <v>57103895</v>
      </c>
      <c r="X65" s="104">
        <v>17000000</v>
      </c>
    </row>
    <row r="66" spans="1:24" ht="12.5" x14ac:dyDescent="0.25">
      <c r="A66" s="78" t="s">
        <v>1634</v>
      </c>
      <c r="B66" s="37" t="s">
        <v>107</v>
      </c>
      <c r="C66" s="78">
        <v>3</v>
      </c>
      <c r="D66" s="78">
        <v>61</v>
      </c>
      <c r="E66" s="31" t="s">
        <v>583</v>
      </c>
      <c r="F66" s="78" t="s">
        <v>577</v>
      </c>
      <c r="G66" s="78">
        <v>2612</v>
      </c>
      <c r="H66" s="78">
        <v>5226</v>
      </c>
      <c r="I66" s="4">
        <v>35.017000000000003</v>
      </c>
      <c r="J66" s="4">
        <v>24.173999999999999</v>
      </c>
      <c r="K66" s="26">
        <f t="shared" si="7"/>
        <v>59.191000000000003</v>
      </c>
      <c r="L66" s="116">
        <f t="shared" si="13"/>
        <v>25</v>
      </c>
      <c r="M66" s="1">
        <f t="shared" si="14"/>
        <v>2.3676400000000002</v>
      </c>
      <c r="N66" s="78">
        <v>13.7</v>
      </c>
      <c r="O66" s="52"/>
      <c r="P66" s="52"/>
      <c r="Q66" s="52"/>
      <c r="R66" s="78"/>
      <c r="S66" s="116">
        <f t="shared" si="15"/>
        <v>35.017296999999999</v>
      </c>
      <c r="T66" s="116">
        <f t="shared" si="16"/>
        <v>24.174831000000001</v>
      </c>
      <c r="U66" s="104">
        <v>35017297</v>
      </c>
      <c r="V66" s="104">
        <v>24174831</v>
      </c>
      <c r="W66" s="104">
        <f t="shared" si="8"/>
        <v>59192128</v>
      </c>
      <c r="X66" s="104">
        <v>25000000</v>
      </c>
    </row>
    <row r="67" spans="1:24" ht="12.5" x14ac:dyDescent="0.25">
      <c r="A67" s="78" t="s">
        <v>1635</v>
      </c>
      <c r="B67" s="37" t="s">
        <v>121</v>
      </c>
      <c r="C67" s="78">
        <v>89</v>
      </c>
      <c r="D67" s="78">
        <v>73</v>
      </c>
      <c r="E67" s="31" t="s">
        <v>749</v>
      </c>
      <c r="F67" s="78" t="s">
        <v>647</v>
      </c>
      <c r="G67" s="78">
        <v>2362</v>
      </c>
      <c r="H67" s="78">
        <v>5671</v>
      </c>
      <c r="I67" s="4">
        <v>33.08</v>
      </c>
      <c r="J67" s="4">
        <v>51.704999999999998</v>
      </c>
      <c r="K67" s="26">
        <f t="shared" si="7"/>
        <v>84.784999999999997</v>
      </c>
      <c r="L67" s="116">
        <f t="shared" si="13"/>
        <v>65</v>
      </c>
      <c r="M67" s="1">
        <f t="shared" si="14"/>
        <v>1.3043846153846153</v>
      </c>
      <c r="N67" s="78">
        <v>13.4</v>
      </c>
      <c r="O67" s="52"/>
      <c r="P67" s="52"/>
      <c r="Q67" s="52"/>
      <c r="R67" s="78"/>
      <c r="S67" s="116">
        <f t="shared" si="15"/>
        <v>33.080083999999999</v>
      </c>
      <c r="T67" s="116">
        <f t="shared" si="16"/>
        <v>51.705829999999999</v>
      </c>
      <c r="U67" s="104">
        <v>33080084</v>
      </c>
      <c r="V67" s="104">
        <v>51705830</v>
      </c>
      <c r="W67" s="104">
        <f t="shared" si="8"/>
        <v>84785914</v>
      </c>
      <c r="X67" s="104">
        <v>65000000</v>
      </c>
    </row>
    <row r="68" spans="1:24" ht="23" x14ac:dyDescent="0.25">
      <c r="A68" s="78" t="s">
        <v>1636</v>
      </c>
      <c r="B68" s="37" t="s">
        <v>576</v>
      </c>
      <c r="C68" s="78">
        <v>36</v>
      </c>
      <c r="D68" s="78">
        <v>56</v>
      </c>
      <c r="E68" s="31" t="s">
        <v>683</v>
      </c>
      <c r="F68" s="78" t="s">
        <v>599</v>
      </c>
      <c r="G68" s="78">
        <v>3164</v>
      </c>
      <c r="H68" s="78">
        <v>3043</v>
      </c>
      <c r="I68" s="4">
        <v>32.061</v>
      </c>
      <c r="J68" s="4">
        <v>37.412999999999997</v>
      </c>
      <c r="K68" s="26">
        <f t="shared" ref="K68:K99" si="17">SUM((I68+J68))</f>
        <v>69.47399999999999</v>
      </c>
      <c r="L68" s="116">
        <f t="shared" si="13"/>
        <v>25</v>
      </c>
      <c r="M68" s="1">
        <f t="shared" si="14"/>
        <v>2.7789599999999997</v>
      </c>
      <c r="N68" s="78">
        <v>9.6300000000000008</v>
      </c>
      <c r="O68" s="52"/>
      <c r="P68" s="52"/>
      <c r="Q68" s="52"/>
      <c r="R68" s="78"/>
      <c r="S68" s="116">
        <f t="shared" si="15"/>
        <v>32.061554999999998</v>
      </c>
      <c r="T68" s="116">
        <f t="shared" si="16"/>
        <v>36.886257999999998</v>
      </c>
      <c r="U68" s="104">
        <v>32061555</v>
      </c>
      <c r="V68" s="104">
        <v>36886258</v>
      </c>
      <c r="W68" s="104">
        <f t="shared" ref="W68:W99" si="18">SUM(U68:V68)</f>
        <v>68947813</v>
      </c>
      <c r="X68" s="104">
        <v>25000000</v>
      </c>
    </row>
    <row r="69" spans="1:24" ht="12.5" x14ac:dyDescent="0.25">
      <c r="A69" s="78" t="s">
        <v>1637</v>
      </c>
      <c r="B69" s="37" t="s">
        <v>78</v>
      </c>
      <c r="C69" s="78">
        <v>55</v>
      </c>
      <c r="D69" s="78">
        <v>63</v>
      </c>
      <c r="E69" s="31" t="s">
        <v>606</v>
      </c>
      <c r="F69" s="78" t="s">
        <v>584</v>
      </c>
      <c r="G69" s="78">
        <v>2362</v>
      </c>
      <c r="H69" s="78">
        <v>4583</v>
      </c>
      <c r="I69" s="4">
        <v>28.562999999999999</v>
      </c>
      <c r="J69" s="4">
        <v>26.363</v>
      </c>
      <c r="K69" s="26">
        <f t="shared" si="17"/>
        <v>54.926000000000002</v>
      </c>
      <c r="L69" s="116">
        <f t="shared" si="13"/>
        <v>21</v>
      </c>
      <c r="M69" s="1">
        <f t="shared" si="14"/>
        <v>2.6155238095238098</v>
      </c>
      <c r="N69" s="78">
        <v>10.8</v>
      </c>
      <c r="O69" s="52"/>
      <c r="P69" s="52"/>
      <c r="Q69" s="52"/>
      <c r="R69" s="78"/>
      <c r="S69" s="116">
        <f t="shared" si="15"/>
        <v>28.563179000000002</v>
      </c>
      <c r="T69" s="116">
        <f t="shared" si="16"/>
        <v>26.262756</v>
      </c>
      <c r="U69" s="104">
        <v>28563179</v>
      </c>
      <c r="V69" s="104">
        <v>26262756</v>
      </c>
      <c r="W69" s="104">
        <f t="shared" si="18"/>
        <v>54825935</v>
      </c>
      <c r="X69" s="104">
        <v>21000000</v>
      </c>
    </row>
    <row r="70" spans="1:24" ht="12.5" x14ac:dyDescent="0.25">
      <c r="A70" s="78" t="s">
        <v>1638</v>
      </c>
      <c r="B70" s="37" t="s">
        <v>971</v>
      </c>
      <c r="C70" s="78">
        <v>56</v>
      </c>
      <c r="D70" s="78">
        <v>75</v>
      </c>
      <c r="E70" s="31" t="s">
        <v>598</v>
      </c>
      <c r="F70" s="78" t="s">
        <v>647</v>
      </c>
      <c r="G70" s="78">
        <v>2453</v>
      </c>
      <c r="H70" s="78">
        <v>4083</v>
      </c>
      <c r="I70" s="4">
        <v>28.548999999999999</v>
      </c>
      <c r="J70" s="4">
        <v>19.571999999999999</v>
      </c>
      <c r="K70" s="26">
        <f t="shared" si="17"/>
        <v>48.120999999999995</v>
      </c>
      <c r="L70" s="116">
        <f t="shared" si="13"/>
        <v>20</v>
      </c>
      <c r="M70" s="1">
        <f t="shared" si="14"/>
        <v>2.4060499999999996</v>
      </c>
      <c r="N70" s="78">
        <v>10</v>
      </c>
      <c r="O70" s="52"/>
      <c r="P70" s="52"/>
      <c r="Q70" s="52"/>
      <c r="R70" s="78"/>
      <c r="S70" s="116">
        <f t="shared" si="15"/>
        <v>28.549298</v>
      </c>
      <c r="T70" s="116">
        <f t="shared" si="16"/>
        <v>19.572602</v>
      </c>
      <c r="U70" s="104">
        <v>28549298</v>
      </c>
      <c r="V70" s="104">
        <v>19572602</v>
      </c>
      <c r="W70" s="104">
        <f t="shared" si="18"/>
        <v>48121900</v>
      </c>
      <c r="X70" s="104">
        <v>20000000</v>
      </c>
    </row>
    <row r="71" spans="1:24" ht="23" x14ac:dyDescent="0.25">
      <c r="A71" s="78" t="s">
        <v>1639</v>
      </c>
      <c r="B71" s="37" t="s">
        <v>760</v>
      </c>
      <c r="C71" s="78">
        <v>33</v>
      </c>
      <c r="D71" s="78">
        <v>52</v>
      </c>
      <c r="E71" s="31" t="s">
        <v>580</v>
      </c>
      <c r="F71" s="78" t="s">
        <v>577</v>
      </c>
      <c r="G71" s="78">
        <v>2629</v>
      </c>
      <c r="H71" s="78">
        <v>2845</v>
      </c>
      <c r="I71" s="4">
        <v>25.93</v>
      </c>
      <c r="J71" s="4">
        <v>21.806999999999999</v>
      </c>
      <c r="K71" s="26">
        <f t="shared" si="17"/>
        <v>47.736999999999995</v>
      </c>
      <c r="L71" s="116">
        <f t="shared" si="13"/>
        <v>20</v>
      </c>
      <c r="M71" s="1">
        <f t="shared" si="14"/>
        <v>2.3868499999999999</v>
      </c>
      <c r="N71" s="78">
        <v>7.5</v>
      </c>
      <c r="O71" s="52"/>
      <c r="P71" s="52"/>
      <c r="Q71" s="52"/>
      <c r="R71" s="78"/>
      <c r="S71" s="116">
        <f t="shared" si="15"/>
        <v>25.930651999999998</v>
      </c>
      <c r="T71" s="116">
        <f t="shared" si="16"/>
        <v>21.069299000000001</v>
      </c>
      <c r="U71" s="104">
        <v>25930652</v>
      </c>
      <c r="V71" s="104">
        <v>21069299</v>
      </c>
      <c r="W71" s="104">
        <f t="shared" si="18"/>
        <v>46999951</v>
      </c>
      <c r="X71" s="104">
        <v>20000000</v>
      </c>
    </row>
    <row r="72" spans="1:24" ht="12.5" x14ac:dyDescent="0.25">
      <c r="A72" s="78" t="s">
        <v>1640</v>
      </c>
      <c r="B72" s="37" t="s">
        <v>576</v>
      </c>
      <c r="C72" s="78">
        <v>49</v>
      </c>
      <c r="D72" s="78">
        <v>61</v>
      </c>
      <c r="E72" s="31" t="s">
        <v>646</v>
      </c>
      <c r="F72" s="78" t="s">
        <v>647</v>
      </c>
      <c r="G72" s="78">
        <v>2612</v>
      </c>
      <c r="H72" s="78">
        <v>2615</v>
      </c>
      <c r="I72" s="4">
        <v>25.611999999999998</v>
      </c>
      <c r="J72" s="4">
        <v>5.0540000000000003</v>
      </c>
      <c r="K72" s="26">
        <f t="shared" si="17"/>
        <v>30.665999999999997</v>
      </c>
      <c r="L72" s="116">
        <f t="shared" si="13"/>
        <v>20</v>
      </c>
      <c r="M72" s="1">
        <f t="shared" si="14"/>
        <v>1.5332999999999999</v>
      </c>
      <c r="N72" s="78">
        <v>6.9</v>
      </c>
      <c r="O72" s="52"/>
      <c r="P72" s="52"/>
      <c r="Q72" s="52"/>
      <c r="R72" s="78"/>
      <c r="S72" s="116">
        <f t="shared" si="15"/>
        <v>25.61252</v>
      </c>
      <c r="T72" s="116">
        <f t="shared" si="16"/>
        <v>5.0544099999999998</v>
      </c>
      <c r="U72" s="104">
        <v>25612520</v>
      </c>
      <c r="V72" s="104">
        <v>5054410</v>
      </c>
      <c r="W72" s="104">
        <f t="shared" si="18"/>
        <v>30666930</v>
      </c>
      <c r="X72" s="104">
        <v>20000000</v>
      </c>
    </row>
    <row r="73" spans="1:24" ht="23" x14ac:dyDescent="0.25">
      <c r="A73" s="78" t="s">
        <v>1641</v>
      </c>
      <c r="B73" s="37" t="s">
        <v>760</v>
      </c>
      <c r="C73" s="78">
        <v>72</v>
      </c>
      <c r="D73" s="78">
        <v>64</v>
      </c>
      <c r="E73" s="31" t="s">
        <v>602</v>
      </c>
      <c r="F73" s="78" t="s">
        <v>603</v>
      </c>
      <c r="G73" s="78">
        <v>2423</v>
      </c>
      <c r="H73" s="78">
        <v>3686</v>
      </c>
      <c r="I73" s="4">
        <v>25.594000000000001</v>
      </c>
      <c r="J73" s="4">
        <v>31.698</v>
      </c>
      <c r="K73" s="26">
        <f t="shared" si="17"/>
        <v>57.292000000000002</v>
      </c>
      <c r="L73" s="116">
        <f t="shared" si="13"/>
        <v>18</v>
      </c>
      <c r="M73" s="1">
        <f t="shared" si="14"/>
        <v>3.1828888888888889</v>
      </c>
      <c r="N73" s="78">
        <v>8.9</v>
      </c>
      <c r="O73" s="52"/>
      <c r="P73" s="52"/>
      <c r="Q73" s="52"/>
      <c r="R73" s="78"/>
      <c r="S73" s="116">
        <f t="shared" si="15"/>
        <v>25.593755000000002</v>
      </c>
      <c r="T73" s="116">
        <f t="shared" si="16"/>
        <v>31.235392000000001</v>
      </c>
      <c r="U73" s="104">
        <v>25593755</v>
      </c>
      <c r="V73" s="104">
        <v>31235392</v>
      </c>
      <c r="W73" s="104">
        <f t="shared" si="18"/>
        <v>56829147</v>
      </c>
      <c r="X73" s="104">
        <v>18000000</v>
      </c>
    </row>
    <row r="74" spans="1:24" ht="12.5" x14ac:dyDescent="0.25">
      <c r="A74" s="78" t="s">
        <v>1642</v>
      </c>
      <c r="B74" s="120" t="s">
        <v>674</v>
      </c>
      <c r="C74" s="78">
        <v>9</v>
      </c>
      <c r="D74" s="78">
        <v>53</v>
      </c>
      <c r="E74" s="31" t="s">
        <v>643</v>
      </c>
      <c r="F74" s="78" t="s">
        <v>603</v>
      </c>
      <c r="G74" s="78">
        <v>2603</v>
      </c>
      <c r="H74" s="78">
        <v>3851</v>
      </c>
      <c r="I74" s="4">
        <v>25.126000000000001</v>
      </c>
      <c r="J74" s="4">
        <v>37.643999999999998</v>
      </c>
      <c r="K74" s="26">
        <f t="shared" si="17"/>
        <v>62.769999999999996</v>
      </c>
      <c r="L74" s="116">
        <f t="shared" si="13"/>
        <v>40</v>
      </c>
      <c r="M74" s="1">
        <f t="shared" si="14"/>
        <v>1.5692499999999998</v>
      </c>
      <c r="N74" s="78">
        <v>10</v>
      </c>
      <c r="O74" s="52"/>
      <c r="P74" s="52"/>
      <c r="Q74" s="52"/>
      <c r="R74" s="78"/>
      <c r="S74" s="116">
        <f t="shared" si="15"/>
        <v>25.126214000000001</v>
      </c>
      <c r="T74" s="116">
        <f t="shared" si="16"/>
        <v>37.644844999999997</v>
      </c>
      <c r="U74" s="104">
        <v>25126214</v>
      </c>
      <c r="V74" s="104">
        <v>37644845</v>
      </c>
      <c r="W74" s="104">
        <f t="shared" si="18"/>
        <v>62771059</v>
      </c>
      <c r="X74" s="104">
        <v>40000000</v>
      </c>
    </row>
    <row r="75" spans="1:24" ht="23" x14ac:dyDescent="0.25">
      <c r="A75" s="78" t="s">
        <v>1643</v>
      </c>
      <c r="B75" s="37" t="s">
        <v>760</v>
      </c>
      <c r="C75" s="78">
        <v>82</v>
      </c>
      <c r="D75" s="78">
        <v>86</v>
      </c>
      <c r="E75" s="31" t="s">
        <v>1384</v>
      </c>
      <c r="F75" s="78" t="s">
        <v>591</v>
      </c>
      <c r="G75" s="78">
        <v>2624</v>
      </c>
      <c r="H75" s="78">
        <v>4419</v>
      </c>
      <c r="I75" s="4">
        <v>25.036999999999999</v>
      </c>
      <c r="J75" s="4">
        <v>0.38400000000000001</v>
      </c>
      <c r="K75" s="26">
        <f t="shared" si="17"/>
        <v>25.420999999999999</v>
      </c>
      <c r="L75" s="116">
        <f t="shared" si="13"/>
        <v>53</v>
      </c>
      <c r="M75" s="1">
        <f t="shared" si="14"/>
        <v>0.47964150943396228</v>
      </c>
      <c r="N75" s="78">
        <v>11.6</v>
      </c>
      <c r="O75" s="52"/>
      <c r="P75" s="52"/>
      <c r="Q75" s="52"/>
      <c r="R75" s="78"/>
      <c r="S75" s="116">
        <f t="shared" si="15"/>
        <v>25.037897000000001</v>
      </c>
      <c r="T75" s="116">
        <f t="shared" si="16"/>
        <v>25.156752000000001</v>
      </c>
      <c r="U75" s="104">
        <v>25037897</v>
      </c>
      <c r="V75" s="104">
        <v>25156752</v>
      </c>
      <c r="W75" s="104">
        <f t="shared" si="18"/>
        <v>50194649</v>
      </c>
      <c r="X75" s="104">
        <v>53000000</v>
      </c>
    </row>
    <row r="76" spans="1:24" ht="23" x14ac:dyDescent="0.25">
      <c r="A76" s="78" t="s">
        <v>1644</v>
      </c>
      <c r="B76" s="37" t="s">
        <v>760</v>
      </c>
      <c r="C76" s="78">
        <v>93</v>
      </c>
      <c r="D76" s="78">
        <v>87</v>
      </c>
      <c r="E76" s="31" t="s">
        <v>1399</v>
      </c>
      <c r="F76" s="78" t="s">
        <v>977</v>
      </c>
      <c r="G76" s="78">
        <v>702</v>
      </c>
      <c r="H76" s="78">
        <v>5128</v>
      </c>
      <c r="I76" s="4">
        <v>24.54</v>
      </c>
      <c r="J76" s="4">
        <v>11.548</v>
      </c>
      <c r="K76" s="26">
        <f t="shared" si="17"/>
        <v>36.088000000000001</v>
      </c>
      <c r="L76" s="116">
        <f t="shared" si="13"/>
        <v>9</v>
      </c>
      <c r="M76" s="1">
        <f t="shared" si="14"/>
        <v>4.0097777777777779</v>
      </c>
      <c r="N76" s="78">
        <v>3.6</v>
      </c>
      <c r="O76" s="52"/>
      <c r="P76" s="52"/>
      <c r="Q76" s="52"/>
      <c r="R76" s="78"/>
      <c r="S76" s="116">
        <f t="shared" si="15"/>
        <v>24.540078999999999</v>
      </c>
      <c r="T76" s="116">
        <f t="shared" si="16"/>
        <v>11.227679</v>
      </c>
      <c r="U76" s="104">
        <v>24540079</v>
      </c>
      <c r="V76" s="104">
        <v>11227679</v>
      </c>
      <c r="W76" s="104">
        <f t="shared" si="18"/>
        <v>35767758</v>
      </c>
      <c r="X76" s="104">
        <v>9000000</v>
      </c>
    </row>
    <row r="77" spans="1:24" ht="12.5" x14ac:dyDescent="0.25">
      <c r="A77" s="78" t="s">
        <v>1645</v>
      </c>
      <c r="B77" s="37" t="s">
        <v>576</v>
      </c>
      <c r="C77" s="78">
        <v>54</v>
      </c>
      <c r="D77" s="78">
        <v>84</v>
      </c>
      <c r="E77" s="31" t="s">
        <v>583</v>
      </c>
      <c r="F77" s="78" t="s">
        <v>621</v>
      </c>
      <c r="G77" s="78">
        <v>954</v>
      </c>
      <c r="H77" s="78">
        <v>4009</v>
      </c>
      <c r="I77" s="4">
        <v>24.343</v>
      </c>
      <c r="J77" s="4">
        <v>5.0229999999999997</v>
      </c>
      <c r="K77" s="26">
        <f t="shared" si="17"/>
        <v>29.366</v>
      </c>
      <c r="L77" s="116">
        <f t="shared" si="13"/>
        <v>45</v>
      </c>
      <c r="M77" s="1">
        <f t="shared" si="14"/>
        <v>0.65257777777777781</v>
      </c>
      <c r="N77" s="78">
        <v>3.8</v>
      </c>
      <c r="O77" s="52"/>
      <c r="P77" s="52"/>
      <c r="Q77" s="52"/>
      <c r="R77" s="78"/>
      <c r="S77" s="116">
        <f t="shared" si="15"/>
        <v>24.343672999999999</v>
      </c>
      <c r="T77" s="116">
        <f t="shared" si="16"/>
        <v>5.0234699999999997</v>
      </c>
      <c r="U77" s="104">
        <v>24343673</v>
      </c>
      <c r="V77" s="104">
        <v>5023470</v>
      </c>
      <c r="W77" s="104">
        <f t="shared" si="18"/>
        <v>29367143</v>
      </c>
      <c r="X77" s="104">
        <v>45000000</v>
      </c>
    </row>
    <row r="78" spans="1:24" ht="12.5" x14ac:dyDescent="0.25">
      <c r="A78" s="78" t="s">
        <v>1646</v>
      </c>
      <c r="B78" s="37" t="s">
        <v>576</v>
      </c>
      <c r="C78" s="78">
        <v>11</v>
      </c>
      <c r="D78" s="78">
        <v>50</v>
      </c>
      <c r="E78" s="31" t="s">
        <v>602</v>
      </c>
      <c r="F78" s="78" t="s">
        <v>603</v>
      </c>
      <c r="G78" s="78">
        <v>2447</v>
      </c>
      <c r="H78" s="78">
        <v>3958</v>
      </c>
      <c r="I78" s="4">
        <v>20.803999999999998</v>
      </c>
      <c r="J78" s="4">
        <v>16.661999999999999</v>
      </c>
      <c r="K78" s="26">
        <f t="shared" si="17"/>
        <v>37.465999999999994</v>
      </c>
      <c r="L78" s="116">
        <f t="shared" si="13"/>
        <v>15</v>
      </c>
      <c r="M78" s="1">
        <f t="shared" si="14"/>
        <v>2.4977333333333331</v>
      </c>
      <c r="N78" s="78">
        <v>9.6999999999999993</v>
      </c>
      <c r="O78" s="52"/>
      <c r="P78" s="52"/>
      <c r="Q78" s="52"/>
      <c r="R78" s="78"/>
      <c r="S78" s="116">
        <f t="shared" si="15"/>
        <v>20.804165999999999</v>
      </c>
      <c r="T78" s="116">
        <f t="shared" si="16"/>
        <v>16.661823999999999</v>
      </c>
      <c r="U78" s="104">
        <v>20804166</v>
      </c>
      <c r="V78" s="104">
        <v>16661824</v>
      </c>
      <c r="W78" s="104">
        <f t="shared" si="18"/>
        <v>37465990</v>
      </c>
      <c r="X78" s="104">
        <v>15000000</v>
      </c>
    </row>
    <row r="79" spans="1:24" ht="12.5" x14ac:dyDescent="0.25">
      <c r="A79" s="78" t="s">
        <v>1647</v>
      </c>
      <c r="B79" s="37" t="s">
        <v>78</v>
      </c>
      <c r="C79" s="78">
        <v>55</v>
      </c>
      <c r="D79" s="78">
        <v>46</v>
      </c>
      <c r="E79" s="31" t="s">
        <v>749</v>
      </c>
      <c r="F79" s="78" t="s">
        <v>577</v>
      </c>
      <c r="G79" s="78">
        <v>2551</v>
      </c>
      <c r="H79" s="78">
        <v>2980</v>
      </c>
      <c r="I79" s="4">
        <v>19.363</v>
      </c>
      <c r="J79" s="4">
        <v>15.936999999999999</v>
      </c>
      <c r="K79" s="26">
        <f t="shared" si="17"/>
        <v>35.299999999999997</v>
      </c>
      <c r="L79" s="116">
        <f t="shared" si="13"/>
        <v>19</v>
      </c>
      <c r="M79" s="1">
        <f t="shared" si="14"/>
        <v>1.857894736842105</v>
      </c>
      <c r="N79" s="78">
        <v>7.6</v>
      </c>
      <c r="O79" s="52"/>
      <c r="P79" s="52"/>
      <c r="Q79" s="52"/>
      <c r="R79" s="78"/>
      <c r="S79" s="116">
        <f t="shared" si="15"/>
        <v>19.363565000000001</v>
      </c>
      <c r="T79" s="116">
        <f t="shared" si="16"/>
        <v>15.93708</v>
      </c>
      <c r="U79" s="104">
        <v>19363565</v>
      </c>
      <c r="V79" s="104">
        <v>15937080</v>
      </c>
      <c r="W79" s="104">
        <f t="shared" si="18"/>
        <v>35300645</v>
      </c>
      <c r="X79" s="104">
        <v>19000000</v>
      </c>
    </row>
    <row r="80" spans="1:24" ht="12.5" x14ac:dyDescent="0.25">
      <c r="A80" s="78" t="s">
        <v>1648</v>
      </c>
      <c r="B80" s="37" t="s">
        <v>576</v>
      </c>
      <c r="C80" s="78">
        <v>89</v>
      </c>
      <c r="D80" s="78">
        <v>67</v>
      </c>
      <c r="E80" s="31" t="s">
        <v>583</v>
      </c>
      <c r="F80" s="78" t="s">
        <v>621</v>
      </c>
      <c r="G80" s="78">
        <v>605</v>
      </c>
      <c r="H80" s="78">
        <v>3327</v>
      </c>
      <c r="I80" s="4">
        <v>19.074000000000002</v>
      </c>
      <c r="J80" s="4">
        <v>3.1040000000000001</v>
      </c>
      <c r="K80" s="26">
        <f t="shared" si="17"/>
        <v>22.178000000000001</v>
      </c>
      <c r="L80" s="116">
        <f t="shared" si="13"/>
        <v>2</v>
      </c>
      <c r="M80" s="1">
        <f t="shared" si="14"/>
        <v>11.089</v>
      </c>
      <c r="N80" s="78">
        <v>2</v>
      </c>
      <c r="O80" s="52"/>
      <c r="P80" s="52"/>
      <c r="Q80" s="52"/>
      <c r="R80" s="78"/>
      <c r="S80" s="116">
        <f t="shared" si="15"/>
        <v>19.0748</v>
      </c>
      <c r="T80" s="116">
        <f t="shared" si="16"/>
        <v>3.1046830000000001</v>
      </c>
      <c r="U80" s="104">
        <v>19074800</v>
      </c>
      <c r="V80" s="104">
        <v>3104683</v>
      </c>
      <c r="W80" s="104">
        <f t="shared" si="18"/>
        <v>22179483</v>
      </c>
      <c r="X80" s="104">
        <v>2000000</v>
      </c>
    </row>
    <row r="81" spans="1:24" ht="12.5" x14ac:dyDescent="0.25">
      <c r="A81" s="78" t="s">
        <v>1649</v>
      </c>
      <c r="B81" s="37" t="s">
        <v>121</v>
      </c>
      <c r="C81" s="78">
        <v>82</v>
      </c>
      <c r="D81" s="78">
        <v>90</v>
      </c>
      <c r="E81" s="31" t="s">
        <v>1399</v>
      </c>
      <c r="F81" s="78" t="s">
        <v>584</v>
      </c>
      <c r="G81" s="78">
        <v>658</v>
      </c>
      <c r="H81" s="78">
        <v>3249</v>
      </c>
      <c r="I81" s="4">
        <v>18.353999999999999</v>
      </c>
      <c r="J81" s="4">
        <v>37.9</v>
      </c>
      <c r="K81" s="26">
        <f t="shared" si="17"/>
        <v>56.253999999999998</v>
      </c>
      <c r="L81" s="116">
        <f t="shared" si="13"/>
        <v>15</v>
      </c>
      <c r="M81" s="1">
        <f t="shared" si="14"/>
        <v>3.7502666666666666</v>
      </c>
      <c r="N81" s="78">
        <v>2.1</v>
      </c>
      <c r="O81" s="52"/>
      <c r="P81" s="52"/>
      <c r="Q81" s="52"/>
      <c r="R81" s="78"/>
      <c r="S81" s="116">
        <f t="shared" si="15"/>
        <v>18.354355999999999</v>
      </c>
      <c r="T81" s="116">
        <f t="shared" si="16"/>
        <v>37.280209999999997</v>
      </c>
      <c r="U81" s="104">
        <v>18354356</v>
      </c>
      <c r="V81" s="104">
        <v>37280210</v>
      </c>
      <c r="W81" s="104">
        <f t="shared" si="18"/>
        <v>55634566</v>
      </c>
      <c r="X81" s="104">
        <v>15000000</v>
      </c>
    </row>
    <row r="82" spans="1:24" ht="23" x14ac:dyDescent="0.25">
      <c r="A82" s="78" t="s">
        <v>1650</v>
      </c>
      <c r="B82" s="37" t="s">
        <v>78</v>
      </c>
      <c r="C82" s="78">
        <v>75</v>
      </c>
      <c r="D82" s="78">
        <v>55</v>
      </c>
      <c r="E82" s="31" t="s">
        <v>577</v>
      </c>
      <c r="F82" s="78" t="s">
        <v>577</v>
      </c>
      <c r="G82" s="78">
        <v>2650</v>
      </c>
      <c r="H82" s="78">
        <v>1575</v>
      </c>
      <c r="I82" s="4">
        <v>18.317</v>
      </c>
      <c r="J82" s="4">
        <v>2.258</v>
      </c>
      <c r="K82" s="26">
        <f t="shared" si="17"/>
        <v>20.574999999999999</v>
      </c>
      <c r="L82" s="116">
        <f t="shared" si="13"/>
        <v>35</v>
      </c>
      <c r="M82" s="1">
        <f t="shared" si="14"/>
        <v>0.58785714285714286</v>
      </c>
      <c r="N82" s="78">
        <v>4.0999999999999996</v>
      </c>
      <c r="O82" s="52"/>
      <c r="P82" s="52"/>
      <c r="Q82" s="52"/>
      <c r="R82" s="78"/>
      <c r="S82" s="116">
        <f t="shared" si="15"/>
        <v>18.317150999999999</v>
      </c>
      <c r="T82" s="116">
        <f t="shared" si="16"/>
        <v>2.258092</v>
      </c>
      <c r="U82" s="104">
        <v>18317151</v>
      </c>
      <c r="V82" s="104">
        <v>2258092</v>
      </c>
      <c r="W82" s="104">
        <f t="shared" si="18"/>
        <v>20575243</v>
      </c>
      <c r="X82" s="104">
        <v>35000000</v>
      </c>
    </row>
    <row r="83" spans="1:24" ht="12.5" x14ac:dyDescent="0.25">
      <c r="A83" s="78" t="s">
        <v>1651</v>
      </c>
      <c r="B83" s="37" t="s">
        <v>121</v>
      </c>
      <c r="C83" s="78">
        <v>29</v>
      </c>
      <c r="D83" s="78">
        <v>59</v>
      </c>
      <c r="E83" s="31" t="s">
        <v>749</v>
      </c>
      <c r="F83" s="78" t="s">
        <v>647</v>
      </c>
      <c r="G83" s="78">
        <v>2725</v>
      </c>
      <c r="H83" s="78">
        <v>2617</v>
      </c>
      <c r="I83" s="4">
        <v>18.210999999999999</v>
      </c>
      <c r="J83" s="4">
        <v>57.854999999999997</v>
      </c>
      <c r="K83" s="26">
        <f t="shared" si="17"/>
        <v>76.066000000000003</v>
      </c>
      <c r="L83" s="116">
        <f t="shared" si="13"/>
        <v>70</v>
      </c>
      <c r="M83" s="1">
        <f t="shared" si="14"/>
        <v>1.086657142857143</v>
      </c>
      <c r="N83" s="78">
        <v>7.1</v>
      </c>
      <c r="O83" s="52"/>
      <c r="P83" s="52"/>
      <c r="Q83" s="52"/>
      <c r="R83" s="78"/>
      <c r="S83" s="116">
        <f t="shared" si="15"/>
        <v>18.211013000000001</v>
      </c>
      <c r="T83" s="116">
        <f t="shared" si="16"/>
        <v>55.330486999999998</v>
      </c>
      <c r="U83" s="104">
        <v>18211013</v>
      </c>
      <c r="V83" s="104">
        <v>55330487</v>
      </c>
      <c r="W83" s="104">
        <f t="shared" si="18"/>
        <v>73541500</v>
      </c>
      <c r="X83" s="104">
        <v>70000000</v>
      </c>
    </row>
    <row r="84" spans="1:24" ht="12.5" x14ac:dyDescent="0.25">
      <c r="A84" s="78" t="s">
        <v>1652</v>
      </c>
      <c r="B84" s="37" t="s">
        <v>107</v>
      </c>
      <c r="C84" s="78">
        <v>44</v>
      </c>
      <c r="D84" s="78">
        <v>45</v>
      </c>
      <c r="E84" s="31" t="s">
        <v>677</v>
      </c>
      <c r="F84" s="78" t="s">
        <v>603</v>
      </c>
      <c r="G84" s="78">
        <v>2350</v>
      </c>
      <c r="H84" s="78">
        <v>3490</v>
      </c>
      <c r="I84" s="4">
        <v>17.609000000000002</v>
      </c>
      <c r="J84" s="4">
        <v>18.010000000000002</v>
      </c>
      <c r="K84" s="26">
        <f t="shared" si="17"/>
        <v>35.619</v>
      </c>
      <c r="L84" s="116">
        <f t="shared" si="13"/>
        <v>10</v>
      </c>
      <c r="M84" s="1">
        <f t="shared" si="14"/>
        <v>3.5619000000000001</v>
      </c>
      <c r="N84" s="78">
        <v>8.1999999999999993</v>
      </c>
      <c r="O84" s="52"/>
      <c r="P84" s="52"/>
      <c r="Q84" s="52"/>
      <c r="R84" s="78"/>
      <c r="S84" s="116">
        <f t="shared" si="15"/>
        <v>17.609452000000001</v>
      </c>
      <c r="T84" s="116">
        <f t="shared" si="16"/>
        <v>18.010069000000001</v>
      </c>
      <c r="U84" s="104">
        <v>17609452</v>
      </c>
      <c r="V84" s="104">
        <v>18010069</v>
      </c>
      <c r="W84" s="104">
        <f t="shared" si="18"/>
        <v>35619521</v>
      </c>
      <c r="X84" s="104">
        <v>10000000</v>
      </c>
    </row>
    <row r="85" spans="1:24" ht="12.5" x14ac:dyDescent="0.25">
      <c r="A85" s="78" t="s">
        <v>1653</v>
      </c>
      <c r="B85" s="37" t="s">
        <v>121</v>
      </c>
      <c r="C85" s="78">
        <v>66</v>
      </c>
      <c r="D85" s="78">
        <v>85</v>
      </c>
      <c r="E85" s="31" t="s">
        <v>590</v>
      </c>
      <c r="F85" s="78" t="s">
        <v>584</v>
      </c>
      <c r="G85" s="78">
        <v>715</v>
      </c>
      <c r="H85" s="78">
        <v>2243</v>
      </c>
      <c r="I85" s="4">
        <v>15.8</v>
      </c>
      <c r="J85" s="4">
        <v>57.475000000000001</v>
      </c>
      <c r="K85" s="26">
        <f t="shared" si="17"/>
        <v>73.275000000000006</v>
      </c>
      <c r="L85" s="116">
        <f t="shared" si="13"/>
        <v>20</v>
      </c>
      <c r="M85" s="1">
        <f t="shared" si="14"/>
        <v>3.6637500000000003</v>
      </c>
      <c r="N85" s="78">
        <v>1.6</v>
      </c>
      <c r="O85" s="52"/>
      <c r="P85" s="52"/>
      <c r="Q85" s="52"/>
      <c r="R85" s="78"/>
      <c r="S85" s="116">
        <f t="shared" si="15"/>
        <v>15.800077999999999</v>
      </c>
      <c r="T85" s="116">
        <f t="shared" si="16"/>
        <v>57.393799999999999</v>
      </c>
      <c r="U85" s="104">
        <v>15800078</v>
      </c>
      <c r="V85" s="104">
        <v>57393800</v>
      </c>
      <c r="W85" s="104">
        <f t="shared" si="18"/>
        <v>73193878</v>
      </c>
      <c r="X85" s="104">
        <v>20000000</v>
      </c>
    </row>
    <row r="86" spans="1:24" ht="12.5" x14ac:dyDescent="0.25">
      <c r="A86" s="78" t="s">
        <v>1654</v>
      </c>
      <c r="B86" s="37" t="s">
        <v>107</v>
      </c>
      <c r="C86" s="78">
        <v>4</v>
      </c>
      <c r="D86" s="78">
        <v>43</v>
      </c>
      <c r="E86" s="31" t="s">
        <v>590</v>
      </c>
      <c r="F86" s="78" t="s">
        <v>611</v>
      </c>
      <c r="G86" s="78">
        <v>2381</v>
      </c>
      <c r="H86" s="78">
        <v>2775</v>
      </c>
      <c r="I86" s="4">
        <v>15.589</v>
      </c>
      <c r="J86" s="4">
        <v>22.495999999999999</v>
      </c>
      <c r="K86" s="26">
        <f t="shared" si="17"/>
        <v>38.085000000000001</v>
      </c>
      <c r="L86" s="116">
        <f t="shared" si="13"/>
        <v>47</v>
      </c>
      <c r="M86" s="1">
        <f t="shared" si="14"/>
        <v>0.81031914893617019</v>
      </c>
      <c r="N86" s="78">
        <v>6.6</v>
      </c>
      <c r="O86" s="52"/>
      <c r="P86" s="52"/>
      <c r="Q86" s="52"/>
      <c r="R86" s="78"/>
      <c r="S86" s="116">
        <f t="shared" si="15"/>
        <v>15.589392999999999</v>
      </c>
      <c r="T86" s="116">
        <f t="shared" si="16"/>
        <v>22.495398000000002</v>
      </c>
      <c r="U86" s="104">
        <v>15589393</v>
      </c>
      <c r="V86" s="104">
        <v>22495398</v>
      </c>
      <c r="W86" s="104">
        <f t="shared" si="18"/>
        <v>38084791</v>
      </c>
      <c r="X86" s="104">
        <v>47000000</v>
      </c>
    </row>
    <row r="87" spans="1:24" ht="12.5" x14ac:dyDescent="0.25">
      <c r="A87" s="78" t="s">
        <v>1655</v>
      </c>
      <c r="B87" s="37" t="s">
        <v>674</v>
      </c>
      <c r="C87" s="78">
        <v>19</v>
      </c>
      <c r="D87" s="78">
        <v>43</v>
      </c>
      <c r="E87" s="31" t="s">
        <v>602</v>
      </c>
      <c r="F87" s="78" t="s">
        <v>1656</v>
      </c>
      <c r="G87" s="78">
        <v>2776</v>
      </c>
      <c r="H87" s="78">
        <v>2143</v>
      </c>
      <c r="I87" s="4">
        <v>15.074</v>
      </c>
      <c r="J87" s="4">
        <v>25.096</v>
      </c>
      <c r="K87" s="26">
        <f t="shared" si="17"/>
        <v>40.17</v>
      </c>
      <c r="L87" s="116">
        <f t="shared" si="13"/>
        <v>80</v>
      </c>
      <c r="M87" s="1">
        <f t="shared" si="14"/>
        <v>0.50212500000000004</v>
      </c>
      <c r="N87" s="78">
        <v>5.6</v>
      </c>
      <c r="O87" s="52"/>
      <c r="P87" s="52"/>
      <c r="Q87" s="52"/>
      <c r="R87" s="78"/>
      <c r="S87" s="116">
        <f t="shared" si="15"/>
        <v>15.074191000000001</v>
      </c>
      <c r="T87" s="116">
        <f t="shared" si="16"/>
        <v>25.096367000000001</v>
      </c>
      <c r="U87" s="104">
        <v>15074191</v>
      </c>
      <c r="V87" s="104">
        <v>25096367</v>
      </c>
      <c r="W87" s="104">
        <f t="shared" si="18"/>
        <v>40170558</v>
      </c>
      <c r="X87" s="104">
        <v>80000000</v>
      </c>
    </row>
    <row r="88" spans="1:24" ht="12.5" x14ac:dyDescent="0.25">
      <c r="A88" s="78" t="s">
        <v>1657</v>
      </c>
      <c r="B88" s="37" t="s">
        <v>576</v>
      </c>
      <c r="C88" s="78">
        <v>27</v>
      </c>
      <c r="D88" s="78">
        <v>48</v>
      </c>
      <c r="E88" s="31" t="s">
        <v>643</v>
      </c>
      <c r="F88" s="78" t="s">
        <v>584</v>
      </c>
      <c r="G88" s="78">
        <v>2215</v>
      </c>
      <c r="H88" s="78">
        <v>3025</v>
      </c>
      <c r="I88" s="4">
        <v>15.002000000000001</v>
      </c>
      <c r="J88" s="4">
        <v>48.213000000000001</v>
      </c>
      <c r="K88" s="26">
        <f t="shared" si="17"/>
        <v>63.215000000000003</v>
      </c>
      <c r="L88" s="116">
        <f t="shared" si="13"/>
        <v>35</v>
      </c>
      <c r="M88" s="1">
        <f t="shared" si="14"/>
        <v>1.8061428571428573</v>
      </c>
      <c r="N88" s="78">
        <v>6.7</v>
      </c>
      <c r="O88" s="52"/>
      <c r="P88" s="52"/>
      <c r="Q88" s="52"/>
      <c r="R88" s="78"/>
      <c r="S88" s="116">
        <f t="shared" si="15"/>
        <v>15.000114999999999</v>
      </c>
      <c r="T88" s="116">
        <f t="shared" si="16"/>
        <v>48.209102999999999</v>
      </c>
      <c r="U88" s="104">
        <v>15000115</v>
      </c>
      <c r="V88" s="104">
        <v>48209103</v>
      </c>
      <c r="W88" s="104">
        <f t="shared" si="18"/>
        <v>63209218</v>
      </c>
      <c r="X88" s="104">
        <v>35000000</v>
      </c>
    </row>
    <row r="89" spans="1:24" ht="12.5" x14ac:dyDescent="0.25">
      <c r="A89" s="78" t="s">
        <v>1658</v>
      </c>
      <c r="B89" s="37" t="s">
        <v>78</v>
      </c>
      <c r="C89" s="78">
        <v>1</v>
      </c>
      <c r="D89" s="78">
        <v>63</v>
      </c>
      <c r="E89" s="31" t="s">
        <v>577</v>
      </c>
      <c r="F89" s="78" t="s">
        <v>577</v>
      </c>
      <c r="G89" s="78">
        <v>2332</v>
      </c>
      <c r="H89" s="78">
        <v>1459</v>
      </c>
      <c r="I89" s="4">
        <v>13.234999999999999</v>
      </c>
      <c r="J89" s="4">
        <v>4.9619999999999997</v>
      </c>
      <c r="K89" s="26">
        <f t="shared" si="17"/>
        <v>18.196999999999999</v>
      </c>
      <c r="L89" s="116">
        <f t="shared" si="13"/>
        <v>6</v>
      </c>
      <c r="M89" s="1">
        <f t="shared" si="14"/>
        <v>3.032833333333333</v>
      </c>
      <c r="N89" s="78">
        <v>3.4</v>
      </c>
      <c r="O89" s="52"/>
      <c r="P89" s="52"/>
      <c r="Q89" s="52"/>
      <c r="R89" s="78"/>
      <c r="S89" s="116">
        <f t="shared" si="15"/>
        <v>13.235267</v>
      </c>
      <c r="T89" s="116">
        <f t="shared" si="16"/>
        <v>4.9621310000000003</v>
      </c>
      <c r="U89" s="104">
        <v>13235267</v>
      </c>
      <c r="V89" s="104">
        <v>4962131</v>
      </c>
      <c r="W89" s="104">
        <f t="shared" si="18"/>
        <v>18197398</v>
      </c>
      <c r="X89" s="104">
        <v>6000000</v>
      </c>
    </row>
    <row r="90" spans="1:24" ht="12.5" x14ac:dyDescent="0.25">
      <c r="A90" s="78" t="s">
        <v>1659</v>
      </c>
      <c r="B90" s="37" t="s">
        <v>674</v>
      </c>
      <c r="C90" s="78">
        <v>67</v>
      </c>
      <c r="D90" s="78">
        <v>66</v>
      </c>
      <c r="E90" s="31" t="s">
        <v>749</v>
      </c>
      <c r="F90" s="78" t="s">
        <v>591</v>
      </c>
      <c r="G90" s="78">
        <v>2108</v>
      </c>
      <c r="H90" s="78">
        <v>2711</v>
      </c>
      <c r="I90" s="4">
        <v>12.807</v>
      </c>
      <c r="J90" s="4">
        <v>14.013</v>
      </c>
      <c r="K90" s="26">
        <f t="shared" si="17"/>
        <v>26.82</v>
      </c>
      <c r="L90" s="116">
        <f t="shared" si="13"/>
        <v>39</v>
      </c>
      <c r="M90" s="1">
        <f t="shared" si="14"/>
        <v>0.68769230769230771</v>
      </c>
      <c r="N90" s="78">
        <v>5.7</v>
      </c>
      <c r="O90" s="52"/>
      <c r="P90" s="52"/>
      <c r="Q90" s="52"/>
      <c r="R90" s="78"/>
      <c r="S90" s="116">
        <f t="shared" si="15"/>
        <v>12.807138999999999</v>
      </c>
      <c r="T90" s="116">
        <f t="shared" si="16"/>
        <v>14</v>
      </c>
      <c r="U90" s="104">
        <v>12807139</v>
      </c>
      <c r="V90" s="104">
        <v>14000000</v>
      </c>
      <c r="W90" s="104">
        <f t="shared" si="18"/>
        <v>26807139</v>
      </c>
      <c r="X90" s="104">
        <v>39000000</v>
      </c>
    </row>
    <row r="91" spans="1:24" ht="23" x14ac:dyDescent="0.25">
      <c r="A91" s="78" t="s">
        <v>1660</v>
      </c>
      <c r="B91" s="37" t="s">
        <v>96</v>
      </c>
      <c r="C91" s="78">
        <v>67</v>
      </c>
      <c r="D91" s="78">
        <v>79</v>
      </c>
      <c r="E91" s="31" t="s">
        <v>610</v>
      </c>
      <c r="F91" s="78" t="s">
        <v>584</v>
      </c>
      <c r="G91" s="78">
        <v>698</v>
      </c>
      <c r="H91" s="78">
        <v>2523</v>
      </c>
      <c r="I91" s="4">
        <v>11.901999999999999</v>
      </c>
      <c r="J91" s="4">
        <v>23.175999999999998</v>
      </c>
      <c r="K91" s="26">
        <f t="shared" si="17"/>
        <v>35.077999999999996</v>
      </c>
      <c r="L91" s="116">
        <f t="shared" si="13"/>
        <v>17.5</v>
      </c>
      <c r="M91" s="1">
        <f t="shared" si="14"/>
        <v>2.0044571428571425</v>
      </c>
      <c r="N91" s="78">
        <v>1.8</v>
      </c>
      <c r="O91" s="52"/>
      <c r="P91" s="52"/>
      <c r="Q91" s="52"/>
      <c r="R91" s="78"/>
      <c r="S91" s="116">
        <f t="shared" si="15"/>
        <v>11.897548</v>
      </c>
      <c r="T91" s="116">
        <f t="shared" si="16"/>
        <v>23.020659999999999</v>
      </c>
      <c r="U91" s="104">
        <v>11897548</v>
      </c>
      <c r="V91" s="104">
        <v>23020660</v>
      </c>
      <c r="W91" s="104">
        <f t="shared" si="18"/>
        <v>34918208</v>
      </c>
      <c r="X91" s="104">
        <v>17500000</v>
      </c>
    </row>
    <row r="92" spans="1:24" ht="12.5" x14ac:dyDescent="0.25">
      <c r="A92" s="78" t="s">
        <v>1661</v>
      </c>
      <c r="B92" s="37" t="s">
        <v>674</v>
      </c>
      <c r="C92" s="78">
        <v>43</v>
      </c>
      <c r="D92" s="78">
        <v>72</v>
      </c>
      <c r="E92" s="31" t="s">
        <v>683</v>
      </c>
      <c r="F92" s="78" t="s">
        <v>577</v>
      </c>
      <c r="G92" s="78">
        <v>2155</v>
      </c>
      <c r="H92" s="78">
        <v>2186</v>
      </c>
      <c r="I92" s="4">
        <v>11.052</v>
      </c>
      <c r="J92" s="4">
        <v>6.5090000000000003</v>
      </c>
      <c r="K92" s="26">
        <f t="shared" si="17"/>
        <v>17.561</v>
      </c>
      <c r="L92" s="116">
        <f t="shared" si="13"/>
        <v>10</v>
      </c>
      <c r="M92" s="1">
        <f t="shared" si="14"/>
        <v>1.7561</v>
      </c>
      <c r="N92" s="78">
        <v>4.7</v>
      </c>
      <c r="O92" s="52"/>
      <c r="P92" s="52"/>
      <c r="Q92" s="52"/>
      <c r="R92" s="78"/>
      <c r="S92" s="116">
        <f t="shared" si="15"/>
        <v>11.052958</v>
      </c>
      <c r="T92" s="116">
        <f t="shared" si="16"/>
        <v>6.5091130000000001</v>
      </c>
      <c r="U92" s="104">
        <v>11052958</v>
      </c>
      <c r="V92" s="104">
        <v>6509113</v>
      </c>
      <c r="W92" s="104">
        <f t="shared" si="18"/>
        <v>17562071</v>
      </c>
      <c r="X92" s="104">
        <v>10000000</v>
      </c>
    </row>
    <row r="93" spans="1:24" ht="12.5" x14ac:dyDescent="0.25">
      <c r="A93" s="78" t="s">
        <v>1662</v>
      </c>
      <c r="B93" s="37" t="s">
        <v>1663</v>
      </c>
      <c r="C93" s="78">
        <v>27</v>
      </c>
      <c r="D93" s="78">
        <v>44</v>
      </c>
      <c r="E93" s="31" t="s">
        <v>602</v>
      </c>
      <c r="F93" s="78" t="s">
        <v>591</v>
      </c>
      <c r="G93" s="78">
        <v>2277</v>
      </c>
      <c r="H93" s="78">
        <v>2213</v>
      </c>
      <c r="I93" s="4">
        <v>10.977</v>
      </c>
      <c r="J93" s="4">
        <v>64.131</v>
      </c>
      <c r="K93" s="26">
        <f t="shared" si="17"/>
        <v>75.108000000000004</v>
      </c>
      <c r="L93" s="116">
        <f t="shared" si="13"/>
        <v>75</v>
      </c>
      <c r="M93" s="1">
        <f t="shared" si="14"/>
        <v>1.0014400000000001</v>
      </c>
      <c r="N93" s="78">
        <v>5</v>
      </c>
      <c r="O93" s="52"/>
      <c r="P93" s="52"/>
      <c r="Q93" s="52"/>
      <c r="R93" s="78"/>
      <c r="S93" s="116">
        <f t="shared" si="15"/>
        <v>10.977721000000001</v>
      </c>
      <c r="T93" s="116">
        <f t="shared" si="16"/>
        <v>63.274132000000002</v>
      </c>
      <c r="U93" s="104">
        <v>10977721</v>
      </c>
      <c r="V93" s="104">
        <v>63274132</v>
      </c>
      <c r="W93" s="104">
        <f t="shared" si="18"/>
        <v>74251853</v>
      </c>
      <c r="X93" s="104">
        <v>75000000</v>
      </c>
    </row>
    <row r="94" spans="1:24" ht="23" x14ac:dyDescent="0.25">
      <c r="A94" s="78" t="s">
        <v>1664</v>
      </c>
      <c r="B94" s="120" t="s">
        <v>96</v>
      </c>
      <c r="C94" s="78">
        <v>11</v>
      </c>
      <c r="D94" s="78">
        <v>41</v>
      </c>
      <c r="E94" s="31" t="s">
        <v>666</v>
      </c>
      <c r="F94" s="78" t="s">
        <v>591</v>
      </c>
      <c r="G94" s="78">
        <v>1720</v>
      </c>
      <c r="H94" s="78">
        <v>2907</v>
      </c>
      <c r="I94" s="4">
        <v>10.231999999999999</v>
      </c>
      <c r="J94" s="4">
        <v>20.59</v>
      </c>
      <c r="K94" s="26">
        <f t="shared" si="17"/>
        <v>30.821999999999999</v>
      </c>
      <c r="L94" s="116">
        <f t="shared" si="13"/>
        <v>26</v>
      </c>
      <c r="M94" s="1">
        <f t="shared" si="14"/>
        <v>1.1854615384615383</v>
      </c>
      <c r="N94" s="78">
        <v>5</v>
      </c>
      <c r="O94" s="52"/>
      <c r="P94" s="52"/>
      <c r="Q94" s="52"/>
      <c r="R94" s="78"/>
      <c r="S94" s="116">
        <f t="shared" si="15"/>
        <v>10.232081000000001</v>
      </c>
      <c r="T94" s="116">
        <f t="shared" si="16"/>
        <v>20.590779999999999</v>
      </c>
      <c r="U94" s="104">
        <v>10232081</v>
      </c>
      <c r="V94" s="104">
        <v>20590780</v>
      </c>
      <c r="W94" s="104">
        <f t="shared" si="18"/>
        <v>30822861</v>
      </c>
      <c r="X94" s="104">
        <v>26000000</v>
      </c>
    </row>
    <row r="95" spans="1:24" ht="12.5" x14ac:dyDescent="0.25">
      <c r="A95" s="78"/>
      <c r="B95" s="37"/>
      <c r="C95" s="78"/>
      <c r="D95" s="78"/>
      <c r="E95" s="31"/>
      <c r="F95" s="78"/>
      <c r="G95" s="78"/>
      <c r="H95" s="78"/>
      <c r="I95" s="4"/>
      <c r="J95" s="4"/>
      <c r="K95" s="78"/>
      <c r="L95" s="52"/>
      <c r="M95" s="1"/>
      <c r="N95" s="78"/>
      <c r="O95" s="52"/>
      <c r="P95" s="52"/>
      <c r="Q95" s="52"/>
      <c r="R95" s="78"/>
      <c r="S95" s="52"/>
      <c r="T95" s="52"/>
      <c r="U95" s="78"/>
      <c r="V95" s="78"/>
      <c r="W95" s="78"/>
      <c r="X95" s="78"/>
    </row>
    <row r="96" spans="1:24" ht="12.5" x14ac:dyDescent="0.25">
      <c r="A96" s="78"/>
      <c r="B96" s="37"/>
      <c r="C96" s="78"/>
      <c r="D96" s="78"/>
      <c r="E96" s="31"/>
      <c r="F96" s="78"/>
      <c r="G96" s="78"/>
      <c r="H96" s="78"/>
      <c r="I96" s="4"/>
      <c r="J96" s="4"/>
      <c r="K96" s="78"/>
      <c r="L96" s="52"/>
      <c r="M96" s="1"/>
      <c r="N96" s="78"/>
      <c r="O96" s="52"/>
      <c r="P96" s="52"/>
      <c r="Q96" s="52"/>
      <c r="R96" s="78"/>
      <c r="S96" s="52"/>
      <c r="T96" s="52"/>
      <c r="U96" s="78"/>
      <c r="V96" s="78"/>
      <c r="W96" s="78"/>
      <c r="X96" s="78"/>
    </row>
    <row r="97" spans="1:24" ht="12.5" x14ac:dyDescent="0.25">
      <c r="A97" s="78"/>
      <c r="B97" s="37"/>
      <c r="C97" s="78"/>
      <c r="D97" s="78"/>
      <c r="E97" s="31"/>
      <c r="F97" s="78"/>
      <c r="G97" s="78"/>
      <c r="H97" s="78"/>
      <c r="I97" s="4"/>
      <c r="J97" s="4"/>
      <c r="K97" s="78"/>
      <c r="L97" s="52"/>
      <c r="M97" s="1"/>
      <c r="N97" s="78"/>
      <c r="O97" s="52"/>
      <c r="P97" s="52"/>
      <c r="Q97" s="52"/>
      <c r="R97" s="78"/>
      <c r="S97" s="52"/>
      <c r="T97" s="52"/>
      <c r="U97" s="78"/>
      <c r="V97" s="78"/>
      <c r="W97" s="78"/>
      <c r="X97" s="78"/>
    </row>
    <row r="98" spans="1:24" ht="12.5" x14ac:dyDescent="0.25">
      <c r="A98" s="78"/>
      <c r="B98" s="37"/>
      <c r="C98" s="78"/>
      <c r="D98" s="78"/>
      <c r="E98" s="31"/>
      <c r="F98" s="78"/>
      <c r="G98" s="78"/>
      <c r="H98" s="78"/>
      <c r="I98" s="4"/>
      <c r="J98" s="4"/>
      <c r="K98" s="78"/>
      <c r="L98" s="52"/>
      <c r="M98" s="1"/>
      <c r="N98" s="78"/>
      <c r="O98" s="52"/>
      <c r="P98" s="52"/>
      <c r="Q98" s="52"/>
      <c r="R98" s="78"/>
      <c r="S98" s="52"/>
      <c r="T98" s="52"/>
      <c r="U98" s="78"/>
      <c r="V98" s="78"/>
      <c r="W98" s="78"/>
      <c r="X98" s="78"/>
    </row>
    <row r="99" spans="1:24" ht="12.5" x14ac:dyDescent="0.25">
      <c r="A99" s="78"/>
      <c r="B99" s="37"/>
      <c r="C99" s="78"/>
      <c r="D99" s="78"/>
      <c r="E99" s="31"/>
      <c r="F99" s="78"/>
      <c r="G99" s="78"/>
      <c r="H99" s="78"/>
      <c r="I99" s="4"/>
      <c r="J99" s="4"/>
      <c r="K99" s="78"/>
      <c r="L99" s="52"/>
      <c r="M99" s="1"/>
      <c r="N99" s="78"/>
      <c r="O99" s="52"/>
      <c r="P99" s="52"/>
      <c r="Q99" s="52"/>
      <c r="R99" s="78"/>
      <c r="S99" s="52"/>
      <c r="T99" s="52"/>
      <c r="U99" s="78"/>
      <c r="V99" s="78"/>
      <c r="W99" s="78"/>
      <c r="X99" s="78"/>
    </row>
    <row r="100" spans="1:24" ht="12.5" x14ac:dyDescent="0.25">
      <c r="A100" s="78"/>
      <c r="B100" s="37"/>
      <c r="C100" s="78"/>
      <c r="D100" s="78"/>
      <c r="E100" s="31"/>
      <c r="F100" s="78"/>
      <c r="G100" s="78"/>
      <c r="H100" s="78"/>
      <c r="I100" s="4"/>
      <c r="J100" s="4"/>
      <c r="K100" s="78"/>
      <c r="L100" s="52"/>
      <c r="M100" s="1"/>
      <c r="N100" s="78"/>
      <c r="O100" s="52"/>
      <c r="P100" s="52"/>
      <c r="Q100" s="52"/>
      <c r="R100" s="78"/>
      <c r="S100" s="52"/>
      <c r="T100" s="52"/>
      <c r="U100" s="78"/>
      <c r="V100" s="78"/>
      <c r="W100" s="78"/>
      <c r="X100" s="78"/>
    </row>
    <row r="101" spans="1:24" ht="12.5" x14ac:dyDescent="0.25">
      <c r="A101" s="78"/>
      <c r="B101" s="37"/>
      <c r="C101" s="78"/>
      <c r="D101" s="78"/>
      <c r="E101" s="31"/>
      <c r="F101" s="78"/>
      <c r="G101" s="78"/>
      <c r="H101" s="78"/>
      <c r="I101" s="4"/>
      <c r="J101" s="4"/>
      <c r="K101" s="78"/>
      <c r="L101" s="52"/>
      <c r="M101" s="1"/>
      <c r="N101" s="78"/>
      <c r="O101" s="52"/>
      <c r="P101" s="52"/>
      <c r="Q101" s="52"/>
      <c r="R101" s="78"/>
      <c r="S101" s="52"/>
      <c r="T101" s="52"/>
      <c r="U101" s="78"/>
      <c r="V101" s="78"/>
      <c r="W101" s="78"/>
      <c r="X101" s="78"/>
    </row>
    <row r="102" spans="1:24" ht="12.5" x14ac:dyDescent="0.25">
      <c r="A102" s="78"/>
      <c r="B102" s="37"/>
      <c r="C102" s="78"/>
      <c r="D102" s="78"/>
      <c r="E102" s="31"/>
      <c r="F102" s="78"/>
      <c r="G102" s="78"/>
      <c r="H102" s="78"/>
      <c r="I102" s="4"/>
      <c r="J102" s="4"/>
      <c r="K102" s="78"/>
      <c r="L102" s="52"/>
      <c r="M102" s="1"/>
      <c r="N102" s="78"/>
      <c r="O102" s="52"/>
      <c r="P102" s="52"/>
      <c r="Q102" s="52"/>
      <c r="R102" s="78"/>
      <c r="S102" s="52"/>
      <c r="T102" s="52"/>
      <c r="U102" s="78"/>
      <c r="V102" s="78"/>
      <c r="W102" s="78"/>
      <c r="X102" s="78"/>
    </row>
    <row r="103" spans="1:24" ht="12.5" x14ac:dyDescent="0.25">
      <c r="A103" s="78"/>
      <c r="B103" s="37"/>
      <c r="C103" s="78"/>
      <c r="D103" s="78"/>
      <c r="E103" s="31"/>
      <c r="F103" s="78"/>
      <c r="G103" s="78"/>
      <c r="H103" s="78"/>
      <c r="I103" s="4"/>
      <c r="J103" s="4"/>
      <c r="K103" s="78"/>
      <c r="L103" s="52"/>
      <c r="M103" s="1"/>
      <c r="N103" s="78"/>
      <c r="O103" s="52"/>
      <c r="P103" s="52"/>
      <c r="Q103" s="52"/>
      <c r="R103" s="78"/>
      <c r="S103" s="52"/>
      <c r="T103" s="52"/>
      <c r="U103" s="78"/>
      <c r="V103" s="78"/>
      <c r="W103" s="78"/>
      <c r="X103" s="78"/>
    </row>
    <row r="104" spans="1:24" ht="12.5" x14ac:dyDescent="0.25">
      <c r="A104" s="78"/>
      <c r="B104" s="37"/>
      <c r="C104" s="78"/>
      <c r="D104" s="78"/>
      <c r="E104" s="31"/>
      <c r="F104" s="78"/>
      <c r="G104" s="78"/>
      <c r="H104" s="78"/>
      <c r="I104" s="4"/>
      <c r="J104" s="4"/>
      <c r="K104" s="78"/>
      <c r="L104" s="52"/>
      <c r="M104" s="1"/>
      <c r="N104" s="78"/>
      <c r="O104" s="52"/>
      <c r="P104" s="52"/>
      <c r="Q104" s="52"/>
      <c r="R104" s="78"/>
      <c r="S104" s="52"/>
      <c r="T104" s="52"/>
      <c r="U104" s="78"/>
      <c r="V104" s="78"/>
      <c r="W104" s="78"/>
      <c r="X104" s="78"/>
    </row>
    <row r="105" spans="1:24" ht="12.5" x14ac:dyDescent="0.25">
      <c r="A105" s="78"/>
      <c r="B105" s="37"/>
      <c r="C105" s="78"/>
      <c r="D105" s="78"/>
      <c r="E105" s="31"/>
      <c r="F105" s="78"/>
      <c r="G105" s="78"/>
      <c r="H105" s="78"/>
      <c r="I105" s="4"/>
      <c r="J105" s="4"/>
      <c r="K105" s="78"/>
      <c r="L105" s="52"/>
      <c r="M105" s="1"/>
      <c r="N105" s="78"/>
      <c r="O105" s="52"/>
      <c r="P105" s="52"/>
      <c r="Q105" s="52"/>
      <c r="R105" s="78"/>
      <c r="S105" s="52"/>
      <c r="T105" s="52"/>
      <c r="U105" s="78"/>
      <c r="V105" s="78"/>
      <c r="W105" s="78"/>
      <c r="X105" s="78"/>
    </row>
    <row r="106" spans="1:24" ht="12.5" x14ac:dyDescent="0.25">
      <c r="A106" s="78"/>
      <c r="B106" s="37"/>
      <c r="C106" s="78"/>
      <c r="D106" s="78"/>
      <c r="E106" s="31"/>
      <c r="F106" s="78"/>
      <c r="G106" s="78"/>
      <c r="H106" s="78"/>
      <c r="I106" s="4"/>
      <c r="J106" s="4"/>
      <c r="K106" s="78"/>
      <c r="L106" s="52"/>
      <c r="M106" s="1"/>
      <c r="N106" s="78"/>
      <c r="O106" s="52"/>
      <c r="P106" s="52"/>
      <c r="Q106" s="52"/>
      <c r="R106" s="78"/>
      <c r="S106" s="52"/>
      <c r="T106" s="52"/>
      <c r="U106" s="78"/>
      <c r="V106" s="78"/>
      <c r="W106" s="78"/>
      <c r="X106" s="78"/>
    </row>
    <row r="107" spans="1:24" ht="12.5" x14ac:dyDescent="0.25">
      <c r="A107" s="78"/>
      <c r="B107" s="37"/>
      <c r="C107" s="78"/>
      <c r="D107" s="78"/>
      <c r="E107" s="31"/>
      <c r="F107" s="78"/>
      <c r="G107" s="78"/>
      <c r="H107" s="78"/>
      <c r="I107" s="4"/>
      <c r="J107" s="4"/>
      <c r="K107" s="78"/>
      <c r="L107" s="52"/>
      <c r="M107" s="1"/>
      <c r="N107" s="78"/>
      <c r="O107" s="52"/>
      <c r="P107" s="52"/>
      <c r="Q107" s="52"/>
      <c r="R107" s="78"/>
      <c r="S107" s="52"/>
      <c r="T107" s="52"/>
      <c r="U107" s="78"/>
      <c r="V107" s="78"/>
      <c r="W107" s="78"/>
      <c r="X107" s="78"/>
    </row>
    <row r="108" spans="1:24" ht="12.5" x14ac:dyDescent="0.25">
      <c r="A108" s="78"/>
      <c r="B108" s="37"/>
      <c r="C108" s="78"/>
      <c r="D108" s="78"/>
      <c r="E108" s="31"/>
      <c r="F108" s="78"/>
      <c r="G108" s="78"/>
      <c r="H108" s="78"/>
      <c r="I108" s="4"/>
      <c r="J108" s="4"/>
      <c r="K108" s="78"/>
      <c r="L108" s="52"/>
      <c r="M108" s="1"/>
      <c r="N108" s="78"/>
      <c r="O108" s="52"/>
      <c r="P108" s="52"/>
      <c r="Q108" s="52"/>
      <c r="R108" s="78"/>
      <c r="S108" s="52"/>
      <c r="T108" s="52"/>
      <c r="U108" s="78"/>
      <c r="V108" s="78"/>
      <c r="W108" s="78"/>
      <c r="X108" s="78"/>
    </row>
    <row r="109" spans="1:24" ht="12.5" x14ac:dyDescent="0.25">
      <c r="A109" s="78"/>
      <c r="B109" s="37"/>
      <c r="C109" s="78"/>
      <c r="D109" s="78"/>
      <c r="E109" s="31"/>
      <c r="F109" s="78"/>
      <c r="G109" s="78"/>
      <c r="H109" s="78"/>
      <c r="I109" s="4"/>
      <c r="J109" s="4"/>
      <c r="K109" s="78"/>
      <c r="L109" s="52"/>
      <c r="M109" s="1"/>
      <c r="N109" s="78"/>
      <c r="O109" s="52"/>
      <c r="P109" s="52"/>
      <c r="Q109" s="52"/>
      <c r="R109" s="78"/>
      <c r="S109" s="52"/>
      <c r="T109" s="52"/>
      <c r="U109" s="78"/>
      <c r="V109" s="78"/>
      <c r="W109" s="78"/>
      <c r="X109" s="78"/>
    </row>
    <row r="110" spans="1:24" ht="12.5" x14ac:dyDescent="0.25">
      <c r="A110" s="78"/>
      <c r="B110" s="37"/>
      <c r="C110" s="78"/>
      <c r="D110" s="78"/>
      <c r="E110" s="31"/>
      <c r="F110" s="78"/>
      <c r="G110" s="78"/>
      <c r="H110" s="78"/>
      <c r="I110" s="4"/>
      <c r="J110" s="4"/>
      <c r="K110" s="78"/>
      <c r="L110" s="52"/>
      <c r="M110" s="1"/>
      <c r="N110" s="78"/>
      <c r="O110" s="52"/>
      <c r="P110" s="52"/>
      <c r="Q110" s="52"/>
      <c r="R110" s="78"/>
      <c r="S110" s="52"/>
      <c r="T110" s="52"/>
      <c r="U110" s="78"/>
      <c r="V110" s="78"/>
      <c r="W110" s="78"/>
      <c r="X110" s="78"/>
    </row>
    <row r="111" spans="1:24" ht="12.5" x14ac:dyDescent="0.25">
      <c r="A111" s="78"/>
      <c r="B111" s="37"/>
      <c r="C111" s="78"/>
      <c r="D111" s="78"/>
      <c r="E111" s="31"/>
      <c r="F111" s="78"/>
      <c r="G111" s="78"/>
      <c r="H111" s="78"/>
      <c r="I111" s="4"/>
      <c r="J111" s="4"/>
      <c r="K111" s="78"/>
      <c r="L111" s="52"/>
      <c r="M111" s="1"/>
      <c r="N111" s="78"/>
      <c r="O111" s="52"/>
      <c r="P111" s="52"/>
      <c r="Q111" s="52"/>
      <c r="R111" s="78"/>
      <c r="S111" s="52"/>
      <c r="T111" s="52"/>
      <c r="U111" s="78"/>
      <c r="V111" s="78"/>
      <c r="W111" s="78"/>
      <c r="X111" s="78"/>
    </row>
    <row r="112" spans="1:24" ht="12.5" x14ac:dyDescent="0.25">
      <c r="A112" s="78"/>
      <c r="B112" s="37"/>
      <c r="C112" s="78"/>
      <c r="D112" s="78"/>
      <c r="E112" s="31"/>
      <c r="F112" s="78"/>
      <c r="G112" s="78"/>
      <c r="H112" s="78"/>
      <c r="I112" s="4"/>
      <c r="J112" s="4"/>
      <c r="K112" s="78"/>
      <c r="L112" s="52"/>
      <c r="M112" s="1"/>
      <c r="N112" s="78"/>
      <c r="O112" s="52"/>
      <c r="P112" s="52"/>
      <c r="Q112" s="52"/>
      <c r="R112" s="78"/>
      <c r="S112" s="52"/>
      <c r="T112" s="52"/>
      <c r="U112" s="78"/>
      <c r="V112" s="78"/>
      <c r="W112" s="78"/>
      <c r="X112" s="78"/>
    </row>
    <row r="113" spans="1:25" ht="12.5" x14ac:dyDescent="0.25">
      <c r="A113" s="78"/>
      <c r="B113" s="37"/>
      <c r="C113" s="78"/>
      <c r="D113" s="78"/>
      <c r="E113" s="31"/>
      <c r="F113" s="78"/>
      <c r="G113" s="78"/>
      <c r="H113" s="78"/>
      <c r="I113" s="4"/>
      <c r="J113" s="4"/>
      <c r="K113" s="78"/>
      <c r="L113" s="52"/>
      <c r="M113" s="1"/>
      <c r="N113" s="78"/>
      <c r="O113" s="52"/>
      <c r="P113" s="52"/>
      <c r="Q113" s="52"/>
      <c r="R113" s="78"/>
      <c r="S113" s="52"/>
      <c r="T113" s="52"/>
      <c r="U113" s="78"/>
      <c r="V113" s="78"/>
      <c r="W113" s="78"/>
      <c r="X113" s="78"/>
    </row>
    <row r="114" spans="1:25" ht="12.5" x14ac:dyDescent="0.25">
      <c r="A114" s="78"/>
      <c r="B114" s="37"/>
      <c r="C114" s="78"/>
      <c r="D114" s="78"/>
      <c r="E114" s="31"/>
      <c r="F114" s="78"/>
      <c r="G114" s="78"/>
      <c r="H114" s="78"/>
      <c r="I114" s="4"/>
      <c r="J114" s="4"/>
      <c r="K114" s="78"/>
      <c r="L114" s="52"/>
      <c r="M114" s="1"/>
      <c r="N114" s="78"/>
      <c r="O114" s="52"/>
      <c r="P114" s="52"/>
      <c r="Q114" s="52"/>
      <c r="R114" s="78"/>
      <c r="S114" s="52"/>
      <c r="T114" s="52"/>
      <c r="U114" s="78"/>
      <c r="V114" s="78"/>
      <c r="W114" s="78"/>
      <c r="X114" s="78"/>
    </row>
    <row r="115" spans="1:25" ht="12.5" x14ac:dyDescent="0.25">
      <c r="A115" s="78"/>
      <c r="B115" s="37"/>
      <c r="C115" s="78"/>
      <c r="D115" s="78"/>
      <c r="E115" s="31"/>
      <c r="F115" s="78"/>
      <c r="G115" s="78"/>
      <c r="H115" s="78"/>
      <c r="I115" s="4"/>
      <c r="J115" s="4"/>
      <c r="K115" s="78"/>
      <c r="L115" s="52"/>
      <c r="M115" s="1"/>
      <c r="N115" s="78"/>
      <c r="O115" s="52"/>
      <c r="P115" s="52"/>
      <c r="Q115" s="52"/>
      <c r="R115" s="78"/>
      <c r="S115" s="52"/>
      <c r="T115" s="52"/>
      <c r="U115" s="78"/>
      <c r="V115" s="78"/>
      <c r="W115" s="78"/>
      <c r="X115" s="78"/>
    </row>
    <row r="116" spans="1:25" ht="12.5" x14ac:dyDescent="0.25">
      <c r="A116" s="78"/>
      <c r="B116" s="37"/>
      <c r="C116" s="78"/>
      <c r="D116" s="78"/>
      <c r="E116" s="31"/>
      <c r="F116" s="78"/>
      <c r="G116" s="78"/>
      <c r="H116" s="78"/>
      <c r="I116" s="4"/>
      <c r="J116" s="4"/>
      <c r="K116" s="78"/>
      <c r="L116" s="52"/>
      <c r="M116" s="1"/>
      <c r="N116" s="78"/>
      <c r="O116" s="52"/>
      <c r="P116" s="52"/>
      <c r="Q116" s="52"/>
      <c r="R116" s="78"/>
      <c r="S116" s="52"/>
      <c r="T116" s="52"/>
      <c r="U116" s="78"/>
      <c r="V116" s="78"/>
      <c r="W116" s="78"/>
      <c r="X116" s="78"/>
    </row>
    <row r="117" spans="1:25" ht="12.5" x14ac:dyDescent="0.25">
      <c r="A117" s="78"/>
      <c r="B117" s="37"/>
      <c r="C117" s="78"/>
      <c r="D117" s="78"/>
      <c r="E117" s="31"/>
      <c r="F117" s="78"/>
      <c r="G117" s="78"/>
      <c r="H117" s="78"/>
      <c r="I117" s="4"/>
      <c r="J117" s="4"/>
      <c r="K117" s="78"/>
      <c r="L117" s="52"/>
      <c r="M117" s="1"/>
      <c r="N117" s="78"/>
      <c r="O117" s="52"/>
      <c r="P117" s="52"/>
      <c r="Q117" s="52"/>
      <c r="R117" s="78"/>
      <c r="S117" s="52"/>
      <c r="T117" s="52"/>
      <c r="U117" s="78"/>
      <c r="V117" s="78"/>
      <c r="W117" s="78"/>
      <c r="X117" s="78"/>
    </row>
    <row r="118" spans="1:25" ht="12.5" x14ac:dyDescent="0.25">
      <c r="A118" s="78"/>
      <c r="B118" s="37"/>
      <c r="C118" s="78"/>
      <c r="D118" s="78"/>
      <c r="E118" s="31"/>
      <c r="F118" s="78"/>
      <c r="G118" s="78"/>
      <c r="H118" s="78"/>
      <c r="I118" s="4"/>
      <c r="J118" s="4"/>
      <c r="K118" s="78"/>
      <c r="L118" s="52"/>
      <c r="M118" s="1"/>
      <c r="N118" s="78"/>
      <c r="O118" s="52"/>
      <c r="P118" s="52"/>
      <c r="Q118" s="52"/>
      <c r="R118" s="78"/>
      <c r="S118" s="52"/>
      <c r="T118" s="52"/>
      <c r="U118" s="78"/>
      <c r="V118" s="78"/>
      <c r="W118" s="78"/>
      <c r="X118" s="78"/>
    </row>
    <row r="119" spans="1:25" ht="12.5" x14ac:dyDescent="0.25">
      <c r="A119" s="78"/>
      <c r="B119" s="37"/>
      <c r="C119" s="78"/>
      <c r="D119" s="78"/>
      <c r="E119" s="31"/>
      <c r="F119" s="78"/>
      <c r="G119" s="78"/>
      <c r="H119" s="78"/>
      <c r="I119" s="4"/>
      <c r="J119" s="4"/>
      <c r="K119" s="78"/>
      <c r="L119" s="52"/>
      <c r="M119" s="1"/>
      <c r="N119" s="78"/>
      <c r="O119" s="52"/>
      <c r="P119" s="52"/>
      <c r="Q119" s="52"/>
      <c r="R119" s="78"/>
      <c r="S119" s="52"/>
      <c r="T119" s="52"/>
      <c r="U119" s="78"/>
      <c r="V119" s="78"/>
      <c r="W119" s="78"/>
      <c r="X119" s="78"/>
    </row>
    <row r="120" spans="1:25" ht="12.5" x14ac:dyDescent="0.25">
      <c r="A120" s="78"/>
      <c r="B120" s="37"/>
      <c r="C120" s="78"/>
      <c r="D120" s="78"/>
      <c r="E120" s="31"/>
      <c r="F120" s="78"/>
      <c r="G120" s="78"/>
      <c r="H120" s="78"/>
      <c r="I120" s="4"/>
      <c r="J120" s="4"/>
      <c r="K120" s="78"/>
      <c r="L120" s="52"/>
      <c r="M120" s="1"/>
      <c r="N120" s="78"/>
      <c r="O120" s="52"/>
      <c r="P120" s="52"/>
      <c r="Q120" s="52"/>
      <c r="R120" s="78"/>
      <c r="S120" s="52"/>
      <c r="T120" s="52"/>
      <c r="U120" s="78"/>
      <c r="V120" s="78"/>
      <c r="W120" s="78"/>
      <c r="X120" s="78"/>
    </row>
    <row r="121" spans="1:25" ht="12.5" x14ac:dyDescent="0.25">
      <c r="A121" s="78"/>
      <c r="B121" s="37"/>
      <c r="C121" s="78"/>
      <c r="D121" s="78"/>
      <c r="E121" s="31"/>
      <c r="F121" s="78"/>
      <c r="G121" s="78"/>
      <c r="H121" s="78"/>
      <c r="I121" s="4"/>
      <c r="J121" s="4"/>
      <c r="K121" s="78"/>
      <c r="L121" s="52"/>
      <c r="M121" s="1"/>
      <c r="N121" s="78"/>
      <c r="O121" s="52"/>
      <c r="P121" s="52"/>
      <c r="Q121" s="52"/>
      <c r="R121" s="78"/>
      <c r="S121" s="52"/>
      <c r="T121" s="52"/>
      <c r="U121" s="78"/>
      <c r="V121" s="78"/>
      <c r="W121" s="78"/>
      <c r="X121" s="78"/>
    </row>
    <row r="122" spans="1:25" ht="12.5" x14ac:dyDescent="0.25">
      <c r="A122" s="78"/>
      <c r="B122" s="37"/>
      <c r="C122" s="78"/>
      <c r="D122" s="78"/>
      <c r="E122" s="31"/>
      <c r="F122" s="78"/>
      <c r="G122" s="78"/>
      <c r="H122" s="78"/>
      <c r="I122" s="4"/>
      <c r="J122" s="4"/>
      <c r="K122" s="78"/>
      <c r="L122" s="52"/>
      <c r="M122" s="1"/>
      <c r="N122" s="78"/>
      <c r="O122" s="52"/>
      <c r="P122" s="52"/>
      <c r="Q122" s="52"/>
      <c r="R122" s="78"/>
      <c r="S122" s="52"/>
      <c r="T122" s="52"/>
      <c r="U122" s="78"/>
      <c r="V122" s="78"/>
      <c r="W122" s="78"/>
      <c r="X122" s="78"/>
    </row>
    <row r="123" spans="1:25" ht="12.5" x14ac:dyDescent="0.25">
      <c r="A123" s="78"/>
      <c r="B123" s="37"/>
      <c r="C123" s="78"/>
      <c r="D123" s="78"/>
      <c r="E123" s="31"/>
      <c r="F123" s="78"/>
      <c r="G123" s="78"/>
      <c r="H123" s="78"/>
      <c r="I123" s="4"/>
      <c r="J123" s="4"/>
      <c r="K123" s="78"/>
      <c r="L123" s="52"/>
      <c r="M123" s="1"/>
      <c r="N123" s="78"/>
      <c r="O123" s="52"/>
      <c r="P123" s="52"/>
      <c r="Q123" s="52"/>
      <c r="R123" s="78"/>
      <c r="S123" s="52"/>
      <c r="T123" s="52"/>
      <c r="U123" s="78"/>
      <c r="V123" s="78"/>
      <c r="W123" s="78"/>
      <c r="X123" s="78"/>
    </row>
    <row r="124" spans="1:25" ht="12.5" x14ac:dyDescent="0.25">
      <c r="A124" s="78"/>
      <c r="B124" s="37"/>
      <c r="C124" s="78"/>
      <c r="D124" s="78"/>
      <c r="E124" s="31"/>
      <c r="F124" s="78"/>
      <c r="G124" s="78"/>
      <c r="H124" s="78"/>
      <c r="I124" s="4"/>
      <c r="J124" s="4"/>
      <c r="K124" s="78"/>
      <c r="L124" s="52"/>
      <c r="M124" s="1"/>
      <c r="N124" s="78"/>
      <c r="O124" s="52"/>
      <c r="P124" s="52"/>
      <c r="Q124" s="52"/>
      <c r="R124" s="78"/>
      <c r="S124" s="52"/>
      <c r="T124" s="52"/>
      <c r="U124" s="78"/>
      <c r="V124" s="78"/>
      <c r="W124" s="78"/>
      <c r="X124" s="78"/>
    </row>
    <row r="125" spans="1:25" ht="12.5" x14ac:dyDescent="0.25">
      <c r="A125" s="78"/>
      <c r="B125" s="37"/>
      <c r="C125" s="78"/>
      <c r="D125" s="78"/>
      <c r="E125" s="31"/>
      <c r="F125" s="78"/>
      <c r="G125" s="78"/>
      <c r="H125" s="78"/>
      <c r="I125" s="4"/>
      <c r="J125" s="4"/>
      <c r="K125" s="78"/>
      <c r="L125" s="52"/>
      <c r="M125" s="1"/>
      <c r="N125" s="78"/>
      <c r="O125" s="52"/>
      <c r="P125" s="52"/>
      <c r="Q125" s="52"/>
      <c r="R125" s="78"/>
      <c r="S125" s="52"/>
      <c r="T125" s="52"/>
      <c r="U125" s="78"/>
      <c r="V125" s="78"/>
      <c r="W125" s="78"/>
      <c r="X125" s="78"/>
    </row>
    <row r="126" spans="1:25" ht="12.5" x14ac:dyDescent="0.25">
      <c r="A126" s="78"/>
      <c r="B126" s="37"/>
      <c r="C126" s="78"/>
      <c r="D126" s="78"/>
      <c r="E126" s="31"/>
      <c r="F126" s="78"/>
      <c r="G126" s="78"/>
      <c r="H126" s="78"/>
      <c r="I126" s="4"/>
      <c r="J126" s="4"/>
      <c r="K126" s="78"/>
      <c r="L126" s="52"/>
      <c r="M126" s="1"/>
      <c r="N126" s="78"/>
      <c r="O126" s="52"/>
      <c r="P126" s="52"/>
      <c r="Q126" s="52"/>
      <c r="R126" s="78"/>
      <c r="S126" s="52"/>
      <c r="T126" s="52"/>
      <c r="U126" s="78"/>
      <c r="V126" s="78"/>
      <c r="W126" s="78"/>
      <c r="X126" s="78"/>
    </row>
    <row r="127" spans="1:25" ht="12.5" x14ac:dyDescent="0.25">
      <c r="A127" s="78"/>
      <c r="B127" s="37"/>
      <c r="C127" s="78"/>
      <c r="D127" s="78"/>
      <c r="E127" s="31"/>
      <c r="F127" s="78"/>
      <c r="G127" s="78"/>
      <c r="H127" s="78"/>
      <c r="I127" s="4"/>
      <c r="J127" s="4"/>
      <c r="K127" s="78"/>
      <c r="L127" s="52"/>
      <c r="M127" s="1"/>
      <c r="N127" s="78"/>
      <c r="O127" s="52"/>
      <c r="P127" s="52"/>
      <c r="Q127" s="52"/>
      <c r="R127" s="78"/>
      <c r="S127" s="52"/>
      <c r="T127" s="52"/>
      <c r="U127" s="78"/>
      <c r="V127" s="78"/>
      <c r="W127" s="78"/>
      <c r="X127" s="78"/>
    </row>
    <row r="128" spans="1:25" ht="12.5" x14ac:dyDescent="0.25">
      <c r="A128" s="78"/>
      <c r="B128" s="37"/>
      <c r="C128" s="78"/>
      <c r="D128" s="78"/>
      <c r="E128" s="31"/>
      <c r="F128" s="78"/>
      <c r="G128" s="78"/>
      <c r="H128" s="78"/>
      <c r="I128" s="4"/>
      <c r="J128" s="4"/>
      <c r="K128" s="78"/>
      <c r="L128" s="52"/>
      <c r="M128" s="1"/>
      <c r="N128" s="78"/>
      <c r="O128" s="52"/>
      <c r="P128" s="52"/>
      <c r="Q128" s="52"/>
      <c r="R128" s="78"/>
      <c r="S128" s="52"/>
      <c r="T128" s="52"/>
      <c r="U128" s="78"/>
      <c r="V128" s="78"/>
      <c r="W128" s="78"/>
      <c r="X128" s="78"/>
    </row>
    <row r="129" spans="1:24" ht="12.5" x14ac:dyDescent="0.25">
      <c r="A129" s="78"/>
      <c r="B129" s="37"/>
      <c r="C129" s="78"/>
      <c r="D129" s="78"/>
      <c r="E129" s="31"/>
      <c r="F129" s="78"/>
      <c r="G129" s="78"/>
      <c r="H129" s="78"/>
      <c r="I129" s="4"/>
      <c r="J129" s="4"/>
      <c r="K129" s="78"/>
      <c r="L129" s="52"/>
      <c r="M129" s="1"/>
      <c r="N129" s="78"/>
      <c r="O129" s="52"/>
      <c r="P129" s="52"/>
      <c r="Q129" s="52"/>
      <c r="R129" s="78"/>
      <c r="S129" s="52"/>
      <c r="T129" s="52"/>
      <c r="U129" s="78"/>
      <c r="V129" s="78"/>
      <c r="W129" s="78"/>
      <c r="X129" s="78"/>
    </row>
    <row r="130" spans="1:24" ht="12.5" x14ac:dyDescent="0.25">
      <c r="A130" s="78"/>
      <c r="B130" s="37"/>
      <c r="C130" s="78"/>
      <c r="D130" s="78"/>
      <c r="E130" s="31"/>
      <c r="F130" s="78"/>
      <c r="G130" s="78"/>
      <c r="H130" s="78"/>
      <c r="I130" s="4"/>
      <c r="J130" s="4"/>
      <c r="K130" s="78"/>
      <c r="L130" s="52"/>
      <c r="M130" s="1"/>
      <c r="N130" s="78"/>
      <c r="O130" s="52"/>
      <c r="P130" s="52"/>
      <c r="Q130" s="52"/>
      <c r="R130" s="78"/>
      <c r="S130" s="52"/>
      <c r="T130" s="52"/>
      <c r="U130" s="78"/>
      <c r="V130" s="78"/>
      <c r="W130" s="78"/>
      <c r="X130" s="78"/>
    </row>
    <row r="131" spans="1:24" ht="12.5" x14ac:dyDescent="0.25">
      <c r="A131" s="78"/>
      <c r="B131" s="37"/>
      <c r="C131" s="78"/>
      <c r="D131" s="78"/>
      <c r="E131" s="31"/>
      <c r="F131" s="78"/>
      <c r="G131" s="78"/>
      <c r="H131" s="78"/>
      <c r="I131" s="4"/>
      <c r="J131" s="4"/>
      <c r="K131" s="78"/>
      <c r="L131" s="52"/>
      <c r="M131" s="1"/>
      <c r="N131" s="78"/>
      <c r="O131" s="52"/>
      <c r="P131" s="52"/>
      <c r="Q131" s="52"/>
      <c r="R131" s="78"/>
      <c r="S131" s="52"/>
      <c r="T131" s="52"/>
      <c r="U131" s="78"/>
      <c r="V131" s="78"/>
      <c r="W131" s="78"/>
      <c r="X131" s="78"/>
    </row>
    <row r="132" spans="1:24" ht="12.5" x14ac:dyDescent="0.25">
      <c r="A132" s="78"/>
      <c r="B132" s="37"/>
      <c r="C132" s="78"/>
      <c r="D132" s="78"/>
      <c r="E132" s="31"/>
      <c r="F132" s="78"/>
      <c r="G132" s="78"/>
      <c r="H132" s="78"/>
      <c r="I132" s="4"/>
      <c r="J132" s="4"/>
      <c r="K132" s="78"/>
      <c r="L132" s="52"/>
      <c r="M132" s="1"/>
      <c r="N132" s="78"/>
      <c r="O132" s="52"/>
      <c r="P132" s="52"/>
      <c r="Q132" s="52"/>
      <c r="R132" s="78"/>
      <c r="S132" s="52"/>
      <c r="T132" s="52"/>
      <c r="U132" s="78"/>
      <c r="V132" s="78"/>
      <c r="W132" s="78"/>
      <c r="X132" s="78"/>
    </row>
    <row r="133" spans="1:24" ht="12.5" x14ac:dyDescent="0.25">
      <c r="A133" s="78"/>
      <c r="B133" s="37"/>
      <c r="C133" s="78"/>
      <c r="D133" s="78"/>
      <c r="E133" s="31"/>
      <c r="F133" s="78"/>
      <c r="G133" s="78"/>
      <c r="H133" s="78"/>
      <c r="I133" s="4"/>
      <c r="J133" s="4"/>
      <c r="K133" s="78"/>
      <c r="L133" s="52"/>
      <c r="M133" s="1"/>
      <c r="N133" s="78"/>
      <c r="O133" s="52"/>
      <c r="P133" s="52"/>
      <c r="Q133" s="52"/>
      <c r="R133" s="78"/>
      <c r="S133" s="52"/>
      <c r="T133" s="52"/>
      <c r="U133" s="78"/>
      <c r="V133" s="78"/>
      <c r="W133" s="78"/>
      <c r="X133" s="78"/>
    </row>
    <row r="134" spans="1:24" ht="12.5" x14ac:dyDescent="0.25">
      <c r="A134" s="78"/>
      <c r="B134" s="37"/>
      <c r="C134" s="78"/>
      <c r="D134" s="78"/>
      <c r="E134" s="31"/>
      <c r="F134" s="78"/>
      <c r="G134" s="78"/>
      <c r="H134" s="78"/>
      <c r="I134" s="4"/>
      <c r="J134" s="4"/>
      <c r="K134" s="78"/>
      <c r="L134" s="52"/>
      <c r="M134" s="1"/>
      <c r="N134" s="78"/>
      <c r="O134" s="52"/>
      <c r="P134" s="52"/>
      <c r="Q134" s="52"/>
      <c r="R134" s="78"/>
      <c r="S134" s="52"/>
      <c r="T134" s="52"/>
      <c r="U134" s="78"/>
      <c r="V134" s="78"/>
      <c r="W134" s="78"/>
      <c r="X134" s="78"/>
    </row>
    <row r="135" spans="1:24" ht="12.5" x14ac:dyDescent="0.25">
      <c r="A135" s="78"/>
      <c r="B135" s="37"/>
      <c r="C135" s="78"/>
      <c r="D135" s="78"/>
      <c r="E135" s="31"/>
      <c r="F135" s="78"/>
      <c r="G135" s="78"/>
      <c r="H135" s="78"/>
      <c r="I135" s="4"/>
      <c r="J135" s="4"/>
      <c r="K135" s="78"/>
      <c r="L135" s="52"/>
      <c r="M135" s="1"/>
      <c r="N135" s="78"/>
      <c r="O135" s="52"/>
      <c r="P135" s="52"/>
      <c r="Q135" s="52"/>
      <c r="R135" s="78"/>
      <c r="S135" s="52"/>
      <c r="T135" s="52"/>
      <c r="U135" s="78"/>
      <c r="V135" s="78"/>
      <c r="W135" s="78"/>
      <c r="X135" s="78"/>
    </row>
    <row r="136" spans="1:24" ht="12.5" x14ac:dyDescent="0.25">
      <c r="A136" s="78"/>
      <c r="B136" s="37"/>
      <c r="C136" s="78"/>
      <c r="D136" s="78"/>
      <c r="E136" s="31"/>
      <c r="F136" s="78"/>
      <c r="G136" s="78"/>
      <c r="H136" s="78"/>
      <c r="I136" s="4"/>
      <c r="J136" s="4"/>
      <c r="K136" s="78"/>
      <c r="L136" s="52"/>
      <c r="M136" s="1"/>
      <c r="N136" s="78"/>
      <c r="O136" s="52"/>
      <c r="P136" s="52"/>
      <c r="Q136" s="52"/>
      <c r="R136" s="78"/>
      <c r="S136" s="52"/>
      <c r="T136" s="52"/>
      <c r="U136" s="78"/>
      <c r="V136" s="78"/>
      <c r="W136" s="78"/>
      <c r="X136" s="78"/>
    </row>
    <row r="137" spans="1:24" ht="12.5" x14ac:dyDescent="0.25">
      <c r="A137" s="78"/>
      <c r="B137" s="37"/>
      <c r="C137" s="78"/>
      <c r="D137" s="78"/>
      <c r="E137" s="31"/>
      <c r="F137" s="78"/>
      <c r="G137" s="78"/>
      <c r="H137" s="78"/>
      <c r="I137" s="4"/>
      <c r="J137" s="4"/>
      <c r="K137" s="78"/>
      <c r="L137" s="52"/>
      <c r="M137" s="1"/>
      <c r="N137" s="78"/>
      <c r="O137" s="52"/>
      <c r="P137" s="52"/>
      <c r="Q137" s="52"/>
      <c r="R137" s="78"/>
      <c r="S137" s="52"/>
      <c r="T137" s="52"/>
      <c r="U137" s="78"/>
      <c r="V137" s="78"/>
      <c r="W137" s="78"/>
      <c r="X137" s="78"/>
    </row>
    <row r="138" spans="1:24" ht="12.5" x14ac:dyDescent="0.25">
      <c r="A138" s="78"/>
      <c r="B138" s="37"/>
      <c r="C138" s="78"/>
      <c r="D138" s="78"/>
      <c r="E138" s="31"/>
      <c r="F138" s="78"/>
      <c r="G138" s="78"/>
      <c r="H138" s="78"/>
      <c r="I138" s="4"/>
      <c r="J138" s="4"/>
      <c r="K138" s="78"/>
      <c r="L138" s="52"/>
      <c r="M138" s="1"/>
      <c r="N138" s="78"/>
      <c r="O138" s="52"/>
      <c r="P138" s="52"/>
      <c r="Q138" s="52"/>
      <c r="R138" s="78"/>
      <c r="S138" s="52"/>
      <c r="T138" s="52"/>
      <c r="U138" s="78"/>
      <c r="V138" s="78"/>
      <c r="W138" s="78"/>
      <c r="X138" s="78"/>
    </row>
    <row r="139" spans="1:24" ht="12.5" x14ac:dyDescent="0.25">
      <c r="A139" s="78"/>
      <c r="B139" s="37"/>
      <c r="C139" s="78"/>
      <c r="D139" s="78"/>
      <c r="E139" s="31"/>
      <c r="F139" s="78"/>
      <c r="G139" s="78"/>
      <c r="H139" s="78"/>
      <c r="I139" s="4"/>
      <c r="J139" s="4"/>
      <c r="K139" s="78"/>
      <c r="L139" s="52"/>
      <c r="M139" s="1"/>
      <c r="N139" s="78"/>
      <c r="O139" s="52"/>
      <c r="P139" s="52"/>
      <c r="Q139" s="52"/>
      <c r="R139" s="78"/>
      <c r="S139" s="52"/>
      <c r="T139" s="52"/>
      <c r="U139" s="78"/>
      <c r="V139" s="78"/>
      <c r="W139" s="78"/>
      <c r="X139" s="78"/>
    </row>
    <row r="140" spans="1:24" ht="12.5" x14ac:dyDescent="0.25">
      <c r="A140" s="78"/>
      <c r="B140" s="37"/>
      <c r="C140" s="78"/>
      <c r="D140" s="78"/>
      <c r="E140" s="31"/>
      <c r="F140" s="78"/>
      <c r="G140" s="78"/>
      <c r="H140" s="78"/>
      <c r="I140" s="4"/>
      <c r="J140" s="4"/>
      <c r="K140" s="78"/>
      <c r="L140" s="52"/>
      <c r="M140" s="1"/>
      <c r="N140" s="78"/>
      <c r="O140" s="52"/>
      <c r="P140" s="52"/>
      <c r="Q140" s="52"/>
      <c r="R140" s="78"/>
      <c r="S140" s="52"/>
      <c r="T140" s="52"/>
      <c r="U140" s="78"/>
      <c r="V140" s="78"/>
      <c r="W140" s="78"/>
      <c r="X140" s="78"/>
    </row>
    <row r="141" spans="1:24" ht="12.5" x14ac:dyDescent="0.25">
      <c r="A141" s="78"/>
      <c r="B141" s="37"/>
      <c r="C141" s="78"/>
      <c r="D141" s="78"/>
      <c r="E141" s="31"/>
      <c r="F141" s="78"/>
      <c r="G141" s="78"/>
      <c r="H141" s="78"/>
      <c r="I141" s="4"/>
      <c r="J141" s="4"/>
      <c r="K141" s="78"/>
      <c r="L141" s="52"/>
      <c r="M141" s="1"/>
      <c r="N141" s="78"/>
      <c r="O141" s="52"/>
      <c r="P141" s="52"/>
      <c r="Q141" s="52"/>
      <c r="R141" s="78"/>
      <c r="S141" s="52"/>
      <c r="T141" s="52"/>
      <c r="U141" s="78"/>
      <c r="V141" s="78"/>
      <c r="W141" s="78"/>
      <c r="X141" s="78"/>
    </row>
    <row r="142" spans="1:24" ht="12.5" x14ac:dyDescent="0.25">
      <c r="A142" s="78"/>
      <c r="B142" s="37"/>
      <c r="C142" s="78"/>
      <c r="D142" s="78"/>
      <c r="E142" s="31"/>
      <c r="F142" s="78"/>
      <c r="G142" s="78"/>
      <c r="H142" s="78"/>
      <c r="I142" s="4"/>
      <c r="J142" s="4"/>
      <c r="K142" s="78"/>
      <c r="L142" s="52"/>
      <c r="M142" s="1"/>
      <c r="N142" s="78"/>
      <c r="O142" s="52"/>
      <c r="P142" s="52"/>
      <c r="Q142" s="52"/>
      <c r="R142" s="78"/>
      <c r="S142" s="52"/>
      <c r="T142" s="52"/>
      <c r="U142" s="78"/>
      <c r="V142" s="78"/>
      <c r="W142" s="78"/>
      <c r="X142" s="78"/>
    </row>
    <row r="143" spans="1:24" ht="12.5" x14ac:dyDescent="0.25">
      <c r="A143" s="78"/>
      <c r="B143" s="37"/>
      <c r="C143" s="78"/>
      <c r="D143" s="78"/>
      <c r="E143" s="31"/>
      <c r="F143" s="78"/>
      <c r="G143" s="78"/>
      <c r="H143" s="78"/>
      <c r="I143" s="4"/>
      <c r="J143" s="4"/>
      <c r="K143" s="78"/>
      <c r="L143" s="52"/>
      <c r="M143" s="1"/>
      <c r="N143" s="78"/>
      <c r="O143" s="52"/>
      <c r="P143" s="52"/>
      <c r="Q143" s="52"/>
      <c r="R143" s="78"/>
      <c r="S143" s="52"/>
      <c r="T143" s="52"/>
      <c r="U143" s="78"/>
      <c r="V143" s="78"/>
      <c r="W143" s="78"/>
      <c r="X143" s="78"/>
    </row>
    <row r="144" spans="1:24" ht="12.5" x14ac:dyDescent="0.25">
      <c r="A144" s="78"/>
      <c r="B144" s="37"/>
      <c r="C144" s="78"/>
      <c r="D144" s="78"/>
      <c r="E144" s="31"/>
      <c r="F144" s="78"/>
      <c r="G144" s="78"/>
      <c r="H144" s="78"/>
      <c r="I144" s="4"/>
      <c r="J144" s="4"/>
      <c r="K144" s="78"/>
      <c r="L144" s="52"/>
      <c r="M144" s="1"/>
      <c r="N144" s="78"/>
      <c r="O144" s="52"/>
      <c r="P144" s="52"/>
      <c r="Q144" s="52"/>
      <c r="R144" s="78"/>
      <c r="S144" s="52"/>
      <c r="T144" s="52"/>
      <c r="U144" s="78"/>
      <c r="V144" s="78"/>
      <c r="W144" s="78"/>
      <c r="X144" s="78"/>
    </row>
    <row r="145" spans="1:24" ht="12.5" x14ac:dyDescent="0.25">
      <c r="A145" s="78"/>
      <c r="B145" s="37"/>
      <c r="C145" s="78"/>
      <c r="D145" s="78"/>
      <c r="E145" s="31"/>
      <c r="F145" s="78"/>
      <c r="G145" s="78"/>
      <c r="H145" s="78"/>
      <c r="I145" s="4"/>
      <c r="J145" s="4"/>
      <c r="K145" s="78"/>
      <c r="L145" s="52"/>
      <c r="M145" s="1"/>
      <c r="N145" s="78"/>
      <c r="O145" s="52"/>
      <c r="P145" s="52"/>
      <c r="Q145" s="52"/>
      <c r="R145" s="78"/>
      <c r="S145" s="52"/>
      <c r="T145" s="52"/>
      <c r="U145" s="78"/>
      <c r="V145" s="78"/>
      <c r="W145" s="78"/>
      <c r="X145" s="78"/>
    </row>
    <row r="146" spans="1:24" ht="12.5" x14ac:dyDescent="0.25">
      <c r="A146" s="78"/>
      <c r="B146" s="37"/>
      <c r="C146" s="78"/>
      <c r="D146" s="78"/>
      <c r="E146" s="31"/>
      <c r="F146" s="78"/>
      <c r="G146" s="78"/>
      <c r="H146" s="78"/>
      <c r="I146" s="4"/>
      <c r="J146" s="4"/>
      <c r="K146" s="78"/>
      <c r="L146" s="52"/>
      <c r="M146" s="1"/>
      <c r="N146" s="78"/>
      <c r="O146" s="52"/>
      <c r="P146" s="52"/>
      <c r="Q146" s="52"/>
      <c r="R146" s="78"/>
      <c r="S146" s="52"/>
      <c r="T146" s="52"/>
      <c r="U146" s="78"/>
      <c r="V146" s="78"/>
      <c r="W146" s="78"/>
      <c r="X146" s="78"/>
    </row>
    <row r="147" spans="1:24" ht="12.5" x14ac:dyDescent="0.25">
      <c r="A147" s="78"/>
      <c r="B147" s="37"/>
      <c r="C147" s="78"/>
      <c r="D147" s="78"/>
      <c r="E147" s="31"/>
      <c r="F147" s="78"/>
      <c r="G147" s="78"/>
      <c r="H147" s="78"/>
      <c r="I147" s="4"/>
      <c r="J147" s="4"/>
      <c r="K147" s="78"/>
      <c r="L147" s="52"/>
      <c r="M147" s="1"/>
      <c r="N147" s="78"/>
      <c r="O147" s="52"/>
      <c r="P147" s="52"/>
      <c r="Q147" s="52"/>
      <c r="R147" s="78"/>
      <c r="S147" s="52"/>
      <c r="T147" s="52"/>
      <c r="U147" s="78"/>
      <c r="V147" s="78"/>
      <c r="W147" s="78"/>
      <c r="X147" s="78"/>
    </row>
    <row r="148" spans="1:24" ht="12.5" x14ac:dyDescent="0.25">
      <c r="A148" s="78"/>
      <c r="B148" s="37"/>
      <c r="C148" s="78"/>
      <c r="D148" s="78"/>
      <c r="E148" s="31"/>
      <c r="F148" s="78"/>
      <c r="G148" s="78"/>
      <c r="H148" s="78"/>
      <c r="I148" s="4"/>
      <c r="J148" s="4"/>
      <c r="K148" s="78"/>
      <c r="L148" s="52"/>
      <c r="M148" s="1"/>
      <c r="N148" s="78"/>
      <c r="O148" s="52"/>
      <c r="P148" s="52"/>
      <c r="Q148" s="52"/>
      <c r="R148" s="78"/>
      <c r="S148" s="52"/>
      <c r="T148" s="52"/>
      <c r="U148" s="78"/>
      <c r="V148" s="78"/>
      <c r="W148" s="78"/>
      <c r="X148" s="78"/>
    </row>
    <row r="149" spans="1:24" ht="12.5" x14ac:dyDescent="0.25">
      <c r="A149" s="78"/>
      <c r="B149" s="37"/>
      <c r="C149" s="78"/>
      <c r="D149" s="78"/>
      <c r="E149" s="31"/>
      <c r="F149" s="78"/>
      <c r="G149" s="78"/>
      <c r="H149" s="78"/>
      <c r="I149" s="4"/>
      <c r="J149" s="4"/>
      <c r="K149" s="78"/>
      <c r="L149" s="52"/>
      <c r="M149" s="1"/>
      <c r="N149" s="78"/>
      <c r="O149" s="52"/>
      <c r="P149" s="52"/>
      <c r="Q149" s="52"/>
      <c r="R149" s="78"/>
      <c r="S149" s="52"/>
      <c r="T149" s="52"/>
      <c r="U149" s="78"/>
      <c r="V149" s="78"/>
      <c r="W149" s="78"/>
      <c r="X149" s="78"/>
    </row>
    <row r="150" spans="1:24" ht="12.5" x14ac:dyDescent="0.25">
      <c r="A150" s="78"/>
      <c r="B150" s="37"/>
      <c r="C150" s="78"/>
      <c r="D150" s="78"/>
      <c r="E150" s="31"/>
      <c r="F150" s="78"/>
      <c r="G150" s="78"/>
      <c r="H150" s="78"/>
      <c r="I150" s="4"/>
      <c r="J150" s="4"/>
      <c r="K150" s="78"/>
      <c r="L150" s="52"/>
      <c r="M150" s="1"/>
      <c r="N150" s="78"/>
      <c r="O150" s="52"/>
      <c r="P150" s="52"/>
      <c r="Q150" s="52"/>
      <c r="R150" s="78"/>
      <c r="S150" s="52"/>
      <c r="T150" s="52"/>
      <c r="U150" s="78"/>
      <c r="V150" s="78"/>
      <c r="W150" s="78"/>
      <c r="X150" s="78"/>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hello</vt:lpstr>
      <vt:lpstr>US 2013</vt:lpstr>
      <vt:lpstr>2013-full</vt:lpstr>
      <vt:lpstr>US 2012</vt:lpstr>
      <vt:lpstr>US 2011</vt:lpstr>
      <vt:lpstr>US 2010</vt:lpstr>
      <vt:lpstr>US 2009</vt:lpstr>
      <vt:lpstr>US 2008</vt:lpstr>
      <vt:lpstr>US 2007</vt:lpstr>
      <vt:lpstr>sources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Perz</cp:lastModifiedBy>
  <dcterms:modified xsi:type="dcterms:W3CDTF">2015-04-15T16:46:21Z</dcterms:modified>
</cp:coreProperties>
</file>