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y/Desktop/Laval_Master_Computer/research/Synthetic-Data-Deep-Learning/"/>
    </mc:Choice>
  </mc:AlternateContent>
  <xr:revisionPtr revIDLastSave="0" documentId="13_ncr:1_{3C1046E0-7CB4-104A-95C4-EF02711815CF}" xr6:coauthVersionLast="47" xr6:coauthVersionMax="47" xr10:uidLastSave="{00000000-0000-0000-0000-000000000000}"/>
  <bookViews>
    <workbookView xWindow="1220" yWindow="500" windowWidth="27580" windowHeight="16660" activeTab="2" xr2:uid="{DFB239C8-EEA5-3943-A44C-3A2C10E6A7DD}"/>
  </bookViews>
  <sheets>
    <sheet name="Visit" sheetId="4" r:id="rId1"/>
    <sheet name="Patien" sheetId="1" r:id="rId2"/>
    <sheet name="conta" sheetId="6" r:id="rId3"/>
    <sheet name="DEFENITION" sheetId="3" r:id="rId4"/>
    <sheet name="Sheet2" sheetId="2" r:id="rId5"/>
  </sheets>
  <definedNames>
    <definedName name="_xlnm._FilterDatabase" localSheetId="1" hidden="1">Patien!$Z$2:$AC$2</definedName>
    <definedName name="_xlnm._FilterDatabase" localSheetId="0" hidden="1">Visit!$Z$2:$AC$2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" i="1" l="1"/>
  <c r="AM7" i="1"/>
  <c r="AM6" i="1"/>
  <c r="AM5" i="1"/>
  <c r="AM4" i="1"/>
  <c r="AM3" i="1"/>
  <c r="AM2" i="1"/>
  <c r="B38" i="1"/>
  <c r="D56" i="1"/>
  <c r="A54" i="4"/>
  <c r="B46" i="4"/>
  <c r="B44" i="4"/>
  <c r="B38" i="4"/>
  <c r="A33" i="4"/>
  <c r="C21" i="4"/>
  <c r="A20" i="4"/>
  <c r="C19" i="4"/>
  <c r="A94" i="1"/>
  <c r="A73" i="1"/>
  <c r="B86" i="1"/>
  <c r="B84" i="1"/>
  <c r="B78" i="1"/>
  <c r="C61" i="1"/>
  <c r="C59" i="1"/>
  <c r="A60" i="1"/>
</calcChain>
</file>

<file path=xl/sharedStrings.xml><?xml version="1.0" encoding="utf-8"?>
<sst xmlns="http://schemas.openxmlformats.org/spreadsheetml/2006/main" count="415" uniqueCount="129">
  <si>
    <t>Num Cluster</t>
  </si>
  <si>
    <t>CCS CODES</t>
  </si>
  <si>
    <t>Score Sihouette</t>
  </si>
  <si>
    <t>Davies Bouldin Score</t>
  </si>
  <si>
    <t>Preprosecing 1</t>
  </si>
  <si>
    <t>log(last-first admision)/div non-zero matrix</t>
  </si>
  <si>
    <t>Preprosecing 2</t>
  </si>
  <si>
    <t>Minus mean y divide by standard deviation</t>
  </si>
  <si>
    <t>MAxABa </t>
  </si>
  <si>
    <t>PowerTransformer</t>
  </si>
  <si>
    <t>Threshold .95</t>
  </si>
  <si>
    <t>ICD-9 CODES</t>
  </si>
  <si>
    <t>Standarization</t>
  </si>
  <si>
    <t>(b - a) / max(a, b)</t>
  </si>
  <si>
    <t>a - mean intra-cluster distance</t>
  </si>
  <si>
    <t>b mean nearest-cluster distance</t>
  </si>
  <si>
    <t xml:space="preserve">Quantifies how simiar an object is to the same cluster compared to other clusters </t>
  </si>
  <si>
    <t>Formula</t>
  </si>
  <si>
    <t xml:space="preserve">What </t>
  </si>
  <si>
    <t>Scale</t>
  </si>
  <si>
    <t>1, well clustered, -1 wrong cluster, 0 data is very clos to decision boundary bewteen two neightbors clustering</t>
  </si>
  <si>
    <t>lower value, indicates better clustering</t>
  </si>
  <si>
    <t xml:space="preserve"> Si-intra cluster dispersion of cluster i </t>
  </si>
  <si>
    <t>b- distance beween centroids cluster i,j</t>
  </si>
  <si>
    <t>(Si+Sj)/b</t>
  </si>
  <si>
    <t>Average of the similarity measures of each cluster with a cluster most similar to it.</t>
  </si>
  <si>
    <t>z = (x - u) / s</t>
  </si>
  <si>
    <t>Scales features[-1,1]</t>
  </si>
  <si>
    <t>Scale each features with its maximum absolute value</t>
  </si>
  <si>
    <t xml:space="preserve">It translate each feature individually </t>
  </si>
  <si>
    <t>x/max(x)</t>
  </si>
  <si>
    <t xml:space="preserve">It does not shift center the data and it does not destroy any sparsity. </t>
  </si>
  <si>
    <t>Centers de data</t>
  </si>
  <si>
    <t>Formula:</t>
  </si>
  <si>
    <t>How?</t>
  </si>
  <si>
    <t>sgn(x)|X|**(labda-1)/lambda</t>
  </si>
  <si>
    <t>Design to handle kurtosis, reduce skewness, and approximate normality</t>
  </si>
  <si>
    <t>Clusters</t>
  </si>
  <si>
    <t>log(last-first admision)</t>
  </si>
  <si>
    <t>Admissions</t>
  </si>
  <si>
    <t>Patients</t>
  </si>
  <si>
    <t>Diagnoses</t>
  </si>
  <si>
    <t>Description</t>
  </si>
  <si>
    <t xml:space="preserve">Unique number </t>
  </si>
  <si>
    <t>Procedures</t>
  </si>
  <si>
    <t>Drugs</t>
  </si>
  <si>
    <t xml:space="preserve">Tables considered </t>
  </si>
  <si>
    <t>MUTUAL IN</t>
  </si>
  <si>
    <t>ENTROPY</t>
  </si>
  <si>
    <t>THE AMMOUN OF UNCERTANTY PARTITIONES DATASET</t>
  </si>
  <si>
    <r>
      <t>In </t>
    </r>
    <r>
      <rPr>
        <sz val="14"/>
        <color rgb="FF3366CC"/>
        <rFont val="Arial"/>
        <family val="2"/>
      </rPr>
      <t>probability theory</t>
    </r>
    <r>
      <rPr>
        <sz val="14"/>
        <color rgb="FF202122"/>
        <rFont val="Arial"/>
        <family val="2"/>
      </rPr>
      <t> and </t>
    </r>
    <r>
      <rPr>
        <sz val="14"/>
        <color rgb="FF3366CC"/>
        <rFont val="Arial"/>
        <family val="2"/>
      </rPr>
      <t>information theory</t>
    </r>
    <r>
      <rPr>
        <sz val="14"/>
        <color rgb="FF202122"/>
        <rFont val="Arial"/>
        <family val="2"/>
      </rPr>
      <t>, the </t>
    </r>
    <r>
      <rPr>
        <b/>
        <sz val="14"/>
        <color rgb="FF202122"/>
        <rFont val="Arial"/>
        <family val="2"/>
      </rPr>
      <t>mutual information</t>
    </r>
    <r>
      <rPr>
        <sz val="14"/>
        <color rgb="FF202122"/>
        <rFont val="Arial"/>
        <family val="2"/>
      </rPr>
      <t> (</t>
    </r>
    <r>
      <rPr>
        <b/>
        <sz val="14"/>
        <color rgb="FF202122"/>
        <rFont val="Arial"/>
        <family val="2"/>
      </rPr>
      <t>MI</t>
    </r>
    <r>
      <rPr>
        <sz val="14"/>
        <color rgb="FF202122"/>
        <rFont val="Arial"/>
        <family val="2"/>
      </rPr>
      <t>) of two </t>
    </r>
    <r>
      <rPr>
        <sz val="14"/>
        <color rgb="FF3366CC"/>
        <rFont val="Arial"/>
        <family val="2"/>
      </rPr>
      <t>random variables</t>
    </r>
    <r>
      <rPr>
        <sz val="14"/>
        <color rgb="FF202122"/>
        <rFont val="Arial"/>
        <family val="2"/>
      </rPr>
      <t> is a measure of the mutual </t>
    </r>
    <r>
      <rPr>
        <sz val="14"/>
        <color rgb="FF3366CC"/>
        <rFont val="Arial"/>
        <family val="2"/>
      </rPr>
      <t>dependence</t>
    </r>
    <r>
      <rPr>
        <sz val="14"/>
        <color rgb="FF202122"/>
        <rFont val="Arial"/>
        <family val="2"/>
      </rPr>
      <t> between the two variables. More specifically, it quantifies the "</t>
    </r>
    <r>
      <rPr>
        <sz val="14"/>
        <color rgb="FF3366CC"/>
        <rFont val="Arial"/>
        <family val="2"/>
      </rPr>
      <t>amount of information</t>
    </r>
    <r>
      <rPr>
        <sz val="14"/>
        <color rgb="FF202122"/>
        <rFont val="Arial"/>
        <family val="2"/>
      </rPr>
      <t>" (in </t>
    </r>
    <r>
      <rPr>
        <sz val="14"/>
        <color rgb="FF3366CC"/>
        <rFont val="Arial"/>
        <family val="2"/>
      </rPr>
      <t>units</t>
    </r>
    <r>
      <rPr>
        <sz val="14"/>
        <color rgb="FF202122"/>
        <rFont val="Arial"/>
        <family val="2"/>
      </rPr>
      <t> such as </t>
    </r>
    <r>
      <rPr>
        <sz val="14"/>
        <color rgb="FF3366CC"/>
        <rFont val="Arial"/>
        <family val="2"/>
      </rPr>
      <t>shannons</t>
    </r>
    <r>
      <rPr>
        <sz val="14"/>
        <color rgb="FF202122"/>
        <rFont val="Arial"/>
        <family val="2"/>
      </rPr>
      <t> (</t>
    </r>
    <r>
      <rPr>
        <sz val="14"/>
        <color rgb="FF3366CC"/>
        <rFont val="Arial"/>
        <family val="2"/>
      </rPr>
      <t>bits</t>
    </r>
    <r>
      <rPr>
        <sz val="14"/>
        <color rgb="FF202122"/>
        <rFont val="Arial"/>
        <family val="2"/>
      </rPr>
      <t>), </t>
    </r>
    <r>
      <rPr>
        <sz val="14"/>
        <color rgb="FF3366CC"/>
        <rFont val="Arial"/>
        <family val="2"/>
      </rPr>
      <t>nats</t>
    </r>
    <r>
      <rPr>
        <sz val="14"/>
        <color rgb="FF202122"/>
        <rFont val="Arial"/>
        <family val="2"/>
      </rPr>
      <t> or </t>
    </r>
    <r>
      <rPr>
        <sz val="14"/>
        <color rgb="FF3366CC"/>
        <rFont val="Arial"/>
        <family val="2"/>
      </rPr>
      <t>hartleys</t>
    </r>
    <r>
      <rPr>
        <sz val="14"/>
        <color rgb="FF202122"/>
        <rFont val="Arial"/>
        <family val="2"/>
      </rPr>
      <t>) obtained about one random variable by observing the other random variable. The concept of mutual information is intimately linked to that of </t>
    </r>
    <r>
      <rPr>
        <sz val="14"/>
        <color rgb="FF3366CC"/>
        <rFont val="Arial"/>
        <family val="2"/>
      </rPr>
      <t>entropy</t>
    </r>
    <r>
      <rPr>
        <sz val="14"/>
        <color rgb="FF202122"/>
        <rFont val="Arial"/>
        <family val="2"/>
      </rPr>
      <t> of a random variable, a fundamental notion in information theory that quantifies the expected "amount of information" held in a random variable.</t>
    </r>
  </si>
  <si>
    <t>sin codigo</t>
  </si>
  <si>
    <t>Sincodigo</t>
  </si>
  <si>
    <t>icd9_complete</t>
  </si>
  <si>
    <t>ccs_codes</t>
  </si>
  <si>
    <t>threshold</t>
  </si>
  <si>
    <t>Mutual in</t>
  </si>
  <si>
    <t>'cat_threshold .88 most frequent'</t>
  </si>
  <si>
    <t>cat_threshold .98 most frequent'</t>
  </si>
  <si>
    <t>cat_threshold .999 most frequent'</t>
  </si>
  <si>
    <t>Kmean,mI,</t>
  </si>
  <si>
    <t>[1.0,
 0.995951601392306,
 0.995951601392306,
 1.0,
 0.995951601392306,
 0.9959516013923062,
 0.995951601392306,
 0.9959516013923062,
 0.9959516013923062]</t>
  </si>
  <si>
    <t>CCS code</t>
  </si>
  <si>
    <t>1.0, 0.9989517587738048, 0.9950813198887202, 1.0, 1.0, 1.0, 0.9959516013923062, 0.9970002027410301, 0.998951828638938, 0.9959516013923062,</t>
  </si>
  <si>
    <t>[1.0, 0.999111630639532, 0.999111630639532, 1.0, 0.999111630639532, 1.0, 0.999111630639532, 1.0, 0.9998336147036816]</t>
  </si>
  <si>
    <t>1.0, 0.999111630639532, 1.0, 0.999111630639532, 0.999111630639532, 1.0, 0.9998334848504327, 0.9998334848504327,</t>
  </si>
  <si>
    <t>platano</t>
  </si>
  <si>
    <t>nestum</t>
  </si>
  <si>
    <t>fresas</t>
  </si>
  <si>
    <t>memermelad sin azuxar</t>
  </si>
  <si>
    <t>huevos</t>
  </si>
  <si>
    <t>100grm</t>
  </si>
  <si>
    <t>pechuga de pavi</t>
  </si>
  <si>
    <t>claras</t>
  </si>
  <si>
    <t>aguacate</t>
  </si>
  <si>
    <t>papa</t>
  </si>
  <si>
    <t>pollo</t>
  </si>
  <si>
    <t>filete</t>
  </si>
  <si>
    <t>5 filetes</t>
  </si>
  <si>
    <t>Threshold</t>
  </si>
  <si>
    <t>0.41795759191242393, 0.543937257794846, 0.5675923195739618, 0.4341800721397959, 0.8198300325822883, 0.45185345170810237, 0.5137497410417932, 0.7637401878133508, 0.6867274565205733, 0.6227193721017721, 0.5363050592411223, 0.6974439663134911, 0.3030617360274019, 0.39517712725771187,</t>
  </si>
  <si>
    <t xml:space="preserve"> 0.9305718328976388, 0.9090694250235903, 0.860819547255686, 0.815438947477341, 0.9012547664903867, 0.6805224442078078,</t>
  </si>
  <si>
    <t>icd9-codes</t>
  </si>
  <si>
    <t>K-mean,Rand</t>
  </si>
  <si>
    <t>0.28188621753667115, 0.3396831452700667, 0.6461361258673051, 0.5421395233594958, 0.6027431078793762, 0.6008994129264369, 0.7229353041828329, 0.8701100110649967</t>
  </si>
  <si>
    <t>0.6669527262575498, 0.7065010260385706, 0.8774623849788028, 0.8089811634399826, 0.8091546553634957, 0.8685323784541443, 0.9185651514377544, 0.9653907563158863</t>
  </si>
  <si>
    <t>0.5652137606445724, 0.001458972897718405, 0.011182292572521374, 0.9163553249921813, 0.006375557259024914, -0.0008693657041397683, 0.0036704090368588306, 0.0038070418814254805</t>
  </si>
  <si>
    <t>0.5750905864726821, 0.6997050150804374, 0.7288708561074227, 0.8710141811684546, 0.8576858774543017, 0.6941609077714165, 0.5569870260898397, 0.9983595358155477</t>
  </si>
  <si>
    <t>0.985600382482082, 0.9397523359015932, 0.6108255697896443, 0.8281247941883276, 0.6445256565858364, 0.5039042489613227, 0.6777009089707091, 0.6439302875364001</t>
  </si>
  <si>
    <t>thershold .88</t>
  </si>
  <si>
    <t>0.9977581146113244, 0.9821793556960531, 0.8173438034736181, 0.9372046057689807, 0.8555448089858039, 0.7758528132841823, 0.9070215392318716, 0.8235189333914135</t>
  </si>
  <si>
    <t>1.0, 0.03300602767860243, 0.022461474579243152, 0.533155517917995, 0.3895011888524624, 0.8204752168607581, 0.5622678607367121, 0.4017200475290699, 0.39066590925322103</t>
  </si>
  <si>
    <t>thershold .98</t>
  </si>
  <si>
    <t>1.0, 0.5412233238859572, 0.548427953979733, 0.8883230317825902, 0.7149087979228871, 0.9442415070445542, 0.8380059580778996, 0.759229734779274, 0.7378134366800322</t>
  </si>
  <si>
    <t>thershold .99</t>
  </si>
  <si>
    <t>-0.0004886875620133657, 0.0030348682696645156, 0.27073212286064613, 0.28911752214941244, 0.006795144785760108, 0.005741871624544931, 0.006541350004815047, 0.013793331993774954</t>
  </si>
  <si>
    <t>0.7133501024728773, 0.762243127824366, 0.8355042838770954, 0.8616601373303088, 0.6152250763938902, 0.6603748525777079, 0.6458813911761992, 0.574753332543713</t>
  </si>
  <si>
    <t>threshold .88</t>
  </si>
  <si>
    <t>threshold .98</t>
  </si>
  <si>
    <t>threshold .99</t>
  </si>
  <si>
    <t>N°</t>
  </si>
  <si>
    <t>MI</t>
  </si>
  <si>
    <t>RI</t>
  </si>
  <si>
    <t>Kmean,</t>
  </si>
  <si>
    <t>Rand score</t>
  </si>
  <si>
    <t>threshold .999</t>
  </si>
  <si>
    <t>Without codes</t>
  </si>
  <si>
    <t>threshold .95</t>
  </si>
  <si>
    <t>Mutual information</t>
  </si>
  <si>
    <t>Experimern</t>
  </si>
  <si>
    <t>visit</t>
  </si>
  <si>
    <t>patient</t>
  </si>
  <si>
    <t xml:space="preserve"># prepo / # cluster (4,8,12) </t>
  </si>
  <si>
    <t>sihouhate/davis bould</t>
  </si>
  <si>
    <t>Mutual infomation repetition, for other</t>
  </si>
  <si>
    <t>Rand index repetition, for other</t>
  </si>
  <si>
    <t>Prediction Readmission 30,90,180</t>
  </si>
  <si>
    <t>To do:</t>
  </si>
  <si>
    <t>bug</t>
  </si>
  <si>
    <t>tenia algo en cluster_score = evaluaba score_ en luga k_mean_labesl</t>
  </si>
  <si>
    <t>primer bug concatenando mal los inputs</t>
  </si>
  <si>
    <t>decide which clustering I want/ create X output to use in both clustering an prediction/validar la dimensiones</t>
  </si>
  <si>
    <t>file</t>
  </si>
  <si>
    <t>file_name</t>
  </si>
  <si>
    <t>experiment_prepo</t>
  </si>
  <si>
    <t>/Users/cgarciay/Desktop/Laval_Master_Computer/research/experiment_prepo</t>
  </si>
  <si>
    <t>no aplica</t>
  </si>
  <si>
    <t>DRUGS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</si>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</sst>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Courier New"/>
      <family val="1"/>
    </font>
    <font>
      <sz val="14"/>
      <color rgb="FF222222"/>
      <name val="Menlo"/>
      <family val="2"/>
    </font>
    <font>
      <sz val="16"/>
      <color rgb="FF212529"/>
      <name val="Helvetica Neue"/>
      <family val="2"/>
    </font>
    <font>
      <sz val="14"/>
      <color rgb="FFFFFFFF"/>
      <name val="Arial"/>
      <family val="2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b/>
      <sz val="14"/>
      <color rgb="FF202122"/>
      <name val="Arial"/>
      <family val="2"/>
    </font>
    <font>
      <sz val="20"/>
      <color theme="1"/>
      <name val="Arial"/>
      <family val="2"/>
    </font>
    <font>
      <sz val="12"/>
      <color theme="1"/>
      <name val="Menlo"/>
      <family val="2"/>
    </font>
    <font>
      <sz val="14"/>
      <color theme="1"/>
      <name val="Courier New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ourier New"/>
      <family val="1"/>
    </font>
    <font>
      <sz val="14"/>
      <color rgb="FFFF0000"/>
      <name val="Courier New"/>
      <family val="1"/>
    </font>
    <font>
      <b/>
      <sz val="12"/>
      <color theme="1"/>
      <name val="Menlo"/>
      <family val="2"/>
    </font>
    <font>
      <sz val="12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0" fontId="2" fillId="0" borderId="12" xfId="0" applyFont="1" applyBorder="1"/>
    <xf numFmtId="0" fontId="2" fillId="0" borderId="0" xfId="0" applyFont="1"/>
    <xf numFmtId="0" fontId="1" fillId="0" borderId="15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17" xfId="0" applyFont="1" applyBorder="1"/>
    <xf numFmtId="0" fontId="1" fillId="3" borderId="3" xfId="0" applyFont="1" applyFill="1" applyBorder="1"/>
    <xf numFmtId="0" fontId="5" fillId="0" borderId="0" xfId="0" applyFont="1"/>
    <xf numFmtId="0" fontId="1" fillId="4" borderId="3" xfId="0" applyFont="1" applyFill="1" applyBorder="1"/>
    <xf numFmtId="0" fontId="1" fillId="4" borderId="0" xfId="0" applyFont="1" applyFill="1"/>
    <xf numFmtId="0" fontId="1" fillId="4" borderId="4" xfId="0" applyFont="1" applyFill="1" applyBorder="1"/>
    <xf numFmtId="0" fontId="6" fillId="0" borderId="0" xfId="0" applyFont="1"/>
    <xf numFmtId="2" fontId="9" fillId="0" borderId="0" xfId="0" applyNumberFormat="1" applyFont="1"/>
    <xf numFmtId="0" fontId="10" fillId="0" borderId="0" xfId="0" applyFont="1"/>
    <xf numFmtId="0" fontId="10" fillId="0" borderId="0" xfId="0" quotePrefix="1" applyFont="1"/>
    <xf numFmtId="0" fontId="11" fillId="0" borderId="3" xfId="0" quotePrefix="1" applyFont="1" applyBorder="1"/>
    <xf numFmtId="0" fontId="11" fillId="0" borderId="0" xfId="0" applyFont="1"/>
    <xf numFmtId="0" fontId="0" fillId="0" borderId="0" xfId="0" applyAlignment="1">
      <alignment wrapText="1"/>
    </xf>
    <xf numFmtId="0" fontId="10" fillId="0" borderId="11" xfId="0" applyFont="1" applyBorder="1"/>
    <xf numFmtId="0" fontId="2" fillId="4" borderId="3" xfId="0" applyFont="1" applyFill="1" applyBorder="1"/>
    <xf numFmtId="0" fontId="2" fillId="4" borderId="0" xfId="0" applyFont="1" applyFill="1"/>
    <xf numFmtId="0" fontId="1" fillId="4" borderId="5" xfId="0" applyFont="1" applyFill="1" applyBorder="1"/>
    <xf numFmtId="0" fontId="1" fillId="4" borderId="11" xfId="0" applyFont="1" applyFill="1" applyBorder="1"/>
    <xf numFmtId="0" fontId="1" fillId="4" borderId="6" xfId="0" applyFont="1" applyFill="1" applyBorder="1"/>
    <xf numFmtId="0" fontId="14" fillId="4" borderId="3" xfId="0" applyFont="1" applyFill="1" applyBorder="1"/>
    <xf numFmtId="0" fontId="14" fillId="4" borderId="0" xfId="0" applyFont="1" applyFill="1"/>
    <xf numFmtId="164" fontId="1" fillId="4" borderId="0" xfId="0" applyNumberFormat="1" applyFont="1" applyFill="1"/>
    <xf numFmtId="164" fontId="14" fillId="4" borderId="0" xfId="0" applyNumberFormat="1" applyFont="1" applyFill="1"/>
    <xf numFmtId="164" fontId="13" fillId="4" borderId="0" xfId="0" applyNumberFormat="1" applyFont="1" applyFill="1"/>
    <xf numFmtId="164" fontId="1" fillId="4" borderId="11" xfId="0" applyNumberFormat="1" applyFont="1" applyFill="1" applyBorder="1"/>
    <xf numFmtId="164" fontId="2" fillId="4" borderId="0" xfId="0" applyNumberFormat="1" applyFont="1" applyFill="1"/>
    <xf numFmtId="3" fontId="0" fillId="0" borderId="4" xfId="0" applyNumberFormat="1" applyBorder="1"/>
    <xf numFmtId="0" fontId="0" fillId="0" borderId="11" xfId="0" applyBorder="1"/>
    <xf numFmtId="3" fontId="0" fillId="0" borderId="6" xfId="0" applyNumberFormat="1" applyBorder="1"/>
    <xf numFmtId="0" fontId="2" fillId="0" borderId="1" xfId="0" applyFont="1" applyBorder="1"/>
    <xf numFmtId="0" fontId="12" fillId="0" borderId="10" xfId="0" applyFont="1" applyBorder="1"/>
    <xf numFmtId="0" fontId="12" fillId="0" borderId="2" xfId="0" applyFont="1" applyBorder="1"/>
    <xf numFmtId="0" fontId="0" fillId="0" borderId="13" xfId="0" applyBorder="1"/>
    <xf numFmtId="0" fontId="0" fillId="0" borderId="14" xfId="0" quotePrefix="1" applyBorder="1"/>
    <xf numFmtId="0" fontId="10" fillId="0" borderId="8" xfId="0" applyFont="1" applyBorder="1"/>
    <xf numFmtId="0" fontId="10" fillId="0" borderId="8" xfId="0" quotePrefix="1" applyFont="1" applyBorder="1"/>
    <xf numFmtId="0" fontId="10" fillId="0" borderId="9" xfId="0" quotePrefix="1" applyFont="1" applyBorder="1"/>
    <xf numFmtId="0" fontId="0" fillId="0" borderId="18" xfId="0" applyBorder="1"/>
    <xf numFmtId="0" fontId="10" fillId="4" borderId="0" xfId="0" applyFont="1" applyFill="1"/>
    <xf numFmtId="0" fontId="10" fillId="4" borderId="11" xfId="0" applyFont="1" applyFill="1" applyBorder="1"/>
    <xf numFmtId="0" fontId="15" fillId="4" borderId="0" xfId="0" applyFont="1" applyFill="1"/>
    <xf numFmtId="0" fontId="0" fillId="0" borderId="14" xfId="0" applyBorder="1"/>
    <xf numFmtId="0" fontId="15" fillId="4" borderId="11" xfId="0" applyFont="1" applyFill="1" applyBorder="1"/>
    <xf numFmtId="0" fontId="0" fillId="0" borderId="4" xfId="0" applyBorder="1" applyAlignment="1">
      <alignment wrapText="1"/>
    </xf>
    <xf numFmtId="0" fontId="12" fillId="0" borderId="0" xfId="0" applyFont="1"/>
    <xf numFmtId="0" fontId="15" fillId="0" borderId="0" xfId="0" quotePrefix="1" applyFont="1"/>
    <xf numFmtId="0" fontId="10" fillId="0" borderId="4" xfId="0" applyFont="1" applyBorder="1"/>
    <xf numFmtId="0" fontId="15" fillId="0" borderId="13" xfId="0" applyFont="1" applyBorder="1"/>
    <xf numFmtId="0" fontId="12" fillId="0" borderId="14" xfId="0" applyFont="1" applyBorder="1"/>
    <xf numFmtId="0" fontId="12" fillId="0" borderId="11" xfId="0" applyFont="1" applyBorder="1"/>
    <xf numFmtId="0" fontId="12" fillId="0" borderId="13" xfId="0" applyFont="1" applyBorder="1"/>
    <xf numFmtId="0" fontId="0" fillId="4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12" fillId="0" borderId="7" xfId="0" applyFont="1" applyBorder="1"/>
    <xf numFmtId="0" fontId="10" fillId="0" borderId="9" xfId="0" applyFont="1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164" fontId="11" fillId="4" borderId="0" xfId="0" applyNumberFormat="1" applyFont="1" applyFill="1"/>
    <xf numFmtId="20" fontId="0" fillId="0" borderId="0" xfId="0" applyNumberFormat="1"/>
    <xf numFmtId="9" fontId="0" fillId="0" borderId="0" xfId="0" applyNumberFormat="1"/>
    <xf numFmtId="0" fontId="10" fillId="0" borderId="3" xfId="0" applyFont="1" applyBorder="1"/>
    <xf numFmtId="0" fontId="10" fillId="5" borderId="0" xfId="0" applyFont="1" applyFill="1"/>
    <xf numFmtId="0" fontId="10" fillId="5" borderId="3" xfId="0" applyFont="1" applyFill="1" applyBorder="1"/>
    <xf numFmtId="0" fontId="10" fillId="5" borderId="4" xfId="0" applyFont="1" applyFill="1" applyBorder="1"/>
    <xf numFmtId="0" fontId="10" fillId="0" borderId="5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4" borderId="0" xfId="0" applyFill="1"/>
    <xf numFmtId="0" fontId="0" fillId="5" borderId="0" xfId="0" applyFill="1"/>
    <xf numFmtId="0" fontId="0" fillId="5" borderId="4" xfId="0" applyFill="1" applyBorder="1"/>
    <xf numFmtId="0" fontId="0" fillId="4" borderId="6" xfId="0" applyFill="1" applyBorder="1"/>
    <xf numFmtId="0" fontId="0" fillId="5" borderId="11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6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9C8B-A3A7-A84C-B659-3BAB8B90A266}">
  <dimension ref="A1:AU54"/>
  <sheetViews>
    <sheetView topLeftCell="P1" zoomScale="112" zoomScaleNormal="91" workbookViewId="0">
      <selection activeCell="AP13" sqref="AP13"/>
    </sheetView>
  </sheetViews>
  <sheetFormatPr baseColWidth="10" defaultRowHeight="16" x14ac:dyDescent="0.2"/>
  <cols>
    <col min="1" max="1" width="61.33203125" bestFit="1" customWidth="1"/>
    <col min="2" max="2" width="17.1640625" bestFit="1" customWidth="1"/>
    <col min="3" max="3" width="23.33203125" bestFit="1" customWidth="1"/>
    <col min="4" max="4" width="28.33203125" bestFit="1" customWidth="1"/>
    <col min="6" max="6" width="62.1640625" bestFit="1" customWidth="1"/>
    <col min="8" max="8" width="11" bestFit="1" customWidth="1"/>
    <col min="9" max="9" width="21.5" customWidth="1"/>
    <col min="10" max="11" width="18.1640625" bestFit="1" customWidth="1"/>
    <col min="12" max="12" width="15.33203125" bestFit="1" customWidth="1"/>
    <col min="13" max="13" width="18.1640625" bestFit="1" customWidth="1"/>
    <col min="14" max="14" width="18.83203125" customWidth="1"/>
    <col min="15" max="15" width="18" bestFit="1" customWidth="1"/>
    <col min="16" max="16" width="19.33203125" bestFit="1" customWidth="1"/>
    <col min="17" max="17" width="11" bestFit="1" customWidth="1"/>
    <col min="18" max="18" width="12.33203125" bestFit="1" customWidth="1"/>
    <col min="19" max="20" width="11" bestFit="1" customWidth="1"/>
    <col min="21" max="21" width="13.1640625" bestFit="1" customWidth="1"/>
    <col min="22" max="22" width="11" bestFit="1" customWidth="1"/>
    <col min="23" max="24" width="15.1640625" bestFit="1" customWidth="1"/>
    <col min="25" max="25" width="12.33203125" bestFit="1" customWidth="1"/>
    <col min="27" max="27" width="15.1640625" bestFit="1" customWidth="1"/>
    <col min="32" max="32" width="15.1640625" bestFit="1" customWidth="1"/>
    <col min="40" max="40" width="19.33203125" bestFit="1" customWidth="1"/>
    <col min="41" max="41" width="17.5" bestFit="1" customWidth="1"/>
    <col min="42" max="42" width="18.1640625" bestFit="1" customWidth="1"/>
    <col min="43" max="43" width="15.33203125" bestFit="1" customWidth="1"/>
    <col min="44" max="46" width="18.1640625" bestFit="1" customWidth="1"/>
    <col min="47" max="47" width="19.33203125" bestFit="1" customWidth="1"/>
  </cols>
  <sheetData>
    <row r="1" spans="1:47" ht="20" thickBot="1" x14ac:dyDescent="0.3">
      <c r="A1" s="24" t="s">
        <v>37</v>
      </c>
      <c r="B1" s="13" t="s">
        <v>0</v>
      </c>
      <c r="C1" s="13" t="s">
        <v>2</v>
      </c>
      <c r="D1" s="13" t="s">
        <v>3</v>
      </c>
      <c r="E1" s="13" t="s">
        <v>4</v>
      </c>
      <c r="F1" s="14" t="s">
        <v>6</v>
      </c>
      <c r="H1" s="12" t="s">
        <v>100</v>
      </c>
      <c r="I1" s="68" t="s">
        <v>104</v>
      </c>
      <c r="J1" s="97" t="s">
        <v>106</v>
      </c>
      <c r="K1" s="98" t="s">
        <v>53</v>
      </c>
      <c r="L1" s="98" t="s">
        <v>54</v>
      </c>
      <c r="M1" s="98" t="s">
        <v>107</v>
      </c>
      <c r="N1" s="98" t="s">
        <v>97</v>
      </c>
      <c r="O1" s="98" t="s">
        <v>98</v>
      </c>
      <c r="P1" s="99" t="s">
        <v>105</v>
      </c>
      <c r="R1" s="12"/>
      <c r="S1" s="63"/>
      <c r="T1" s="63"/>
      <c r="U1" s="63"/>
      <c r="V1" s="63"/>
      <c r="W1" s="63"/>
      <c r="X1" s="72"/>
      <c r="Y1" s="64"/>
      <c r="Z1" s="87"/>
      <c r="AA1" s="88"/>
      <c r="AB1" s="88"/>
      <c r="AC1" s="88"/>
      <c r="AD1" s="88"/>
    </row>
    <row r="2" spans="1:47" ht="20" thickBot="1" x14ac:dyDescent="0.3">
      <c r="A2" s="34" t="s">
        <v>1</v>
      </c>
      <c r="B2" s="35">
        <v>4</v>
      </c>
      <c r="C2" s="89">
        <v>0.31004946612967099</v>
      </c>
      <c r="D2" s="89">
        <v>3.5996298463212701</v>
      </c>
      <c r="E2" s="35" t="s">
        <v>5</v>
      </c>
      <c r="F2" s="36" t="s">
        <v>7</v>
      </c>
      <c r="G2" s="1"/>
      <c r="H2" s="15"/>
      <c r="I2" s="15" t="s">
        <v>106</v>
      </c>
      <c r="J2" s="4">
        <v>1</v>
      </c>
      <c r="K2" s="39">
        <v>0.42299673863262</v>
      </c>
      <c r="L2" s="39">
        <v>0.55903293783334596</v>
      </c>
      <c r="M2" s="39">
        <v>0.55823751910075103</v>
      </c>
      <c r="N2" s="39">
        <v>0.56262180698089204</v>
      </c>
      <c r="O2" s="39">
        <v>0.426826493440078</v>
      </c>
      <c r="P2" s="77">
        <v>0.48926978398815002</v>
      </c>
      <c r="R2" s="15"/>
      <c r="T2" s="39"/>
      <c r="U2" s="39"/>
      <c r="V2" s="39"/>
      <c r="Z2" s="12"/>
      <c r="AA2" s="81"/>
      <c r="AB2" s="78"/>
      <c r="AC2" s="79"/>
      <c r="AE2" s="12" t="s">
        <v>100</v>
      </c>
      <c r="AF2" s="81" t="s">
        <v>103</v>
      </c>
      <c r="AG2" s="81" t="s">
        <v>102</v>
      </c>
      <c r="AH2" s="84" t="s">
        <v>101</v>
      </c>
      <c r="AM2" s="12" t="s">
        <v>100</v>
      </c>
      <c r="AN2" s="68" t="s">
        <v>108</v>
      </c>
      <c r="AO2" s="97" t="s">
        <v>106</v>
      </c>
      <c r="AP2" s="98" t="s">
        <v>53</v>
      </c>
      <c r="AQ2" s="98" t="s">
        <v>54</v>
      </c>
      <c r="AR2" s="98" t="s">
        <v>107</v>
      </c>
      <c r="AS2" s="98" t="s">
        <v>97</v>
      </c>
      <c r="AT2" s="98" t="s">
        <v>98</v>
      </c>
      <c r="AU2" s="99" t="s">
        <v>105</v>
      </c>
    </row>
    <row r="3" spans="1:47" ht="19" x14ac:dyDescent="0.25">
      <c r="A3" s="34" t="s">
        <v>10</v>
      </c>
      <c r="B3" s="35">
        <v>4</v>
      </c>
      <c r="C3" s="89">
        <v>0.236100091594587</v>
      </c>
      <c r="D3" s="89">
        <v>4.8601183858702797</v>
      </c>
      <c r="E3" s="35" t="s">
        <v>5</v>
      </c>
      <c r="F3" s="36" t="s">
        <v>7</v>
      </c>
      <c r="H3" s="4">
        <v>1520</v>
      </c>
      <c r="I3" s="16" t="s">
        <v>53</v>
      </c>
      <c r="J3" s="92">
        <v>0.42299673863262</v>
      </c>
      <c r="K3">
        <v>1</v>
      </c>
      <c r="L3" s="39">
        <v>0.78920185613184002</v>
      </c>
      <c r="M3" s="39">
        <v>0.69959167294826896</v>
      </c>
      <c r="N3" s="39">
        <v>0.67685806856491704</v>
      </c>
      <c r="O3" s="93">
        <v>0.97237013687667095</v>
      </c>
      <c r="P3" s="77">
        <v>0.79574470749894899</v>
      </c>
      <c r="R3" s="16"/>
      <c r="S3" s="39"/>
      <c r="U3" s="39"/>
      <c r="V3" s="39"/>
      <c r="Z3" s="4"/>
      <c r="AA3" s="76"/>
      <c r="AB3" s="82"/>
      <c r="AE3" s="4">
        <v>205</v>
      </c>
      <c r="AF3" s="76" t="s">
        <v>62</v>
      </c>
      <c r="AG3" s="39">
        <v>0.86852248926846998</v>
      </c>
      <c r="AH3" s="39">
        <v>0.43774463745360898</v>
      </c>
      <c r="AM3" s="15"/>
      <c r="AN3" s="15" t="s">
        <v>106</v>
      </c>
      <c r="AO3" s="105">
        <v>1.0016852627533901</v>
      </c>
      <c r="AP3">
        <v>5.67583462420517E-4</v>
      </c>
      <c r="AQ3">
        <v>0.15041752626611901</v>
      </c>
      <c r="AR3">
        <v>0.14170242375936701</v>
      </c>
      <c r="AS3">
        <v>0.15197727571859301</v>
      </c>
      <c r="AT3">
        <v>5.2380786739662398E-4</v>
      </c>
      <c r="AU3" s="6">
        <v>5.3270960610149701E-2</v>
      </c>
    </row>
    <row r="4" spans="1:47" ht="19" x14ac:dyDescent="0.25">
      <c r="A4" s="50" t="s">
        <v>11</v>
      </c>
      <c r="B4" s="51">
        <v>4</v>
      </c>
      <c r="C4" s="89">
        <v>0.453759025129501</v>
      </c>
      <c r="D4" s="89">
        <v>1.8455242820401001</v>
      </c>
      <c r="E4" s="51" t="s">
        <v>5</v>
      </c>
      <c r="F4" s="36" t="s">
        <v>7</v>
      </c>
      <c r="H4" s="4">
        <v>205</v>
      </c>
      <c r="I4" s="16" t="s">
        <v>54</v>
      </c>
      <c r="J4" s="92">
        <v>0.55903293783334596</v>
      </c>
      <c r="K4" s="39">
        <v>0.78920185613184002</v>
      </c>
      <c r="L4">
        <v>1</v>
      </c>
      <c r="M4" s="39">
        <v>0.87314268079459101</v>
      </c>
      <c r="N4" s="39">
        <v>0.84397844602820804</v>
      </c>
      <c r="O4" s="39">
        <v>0.78273178059006798</v>
      </c>
      <c r="P4" s="77">
        <v>0.78448856072805895</v>
      </c>
      <c r="R4" s="16"/>
      <c r="S4" s="39"/>
      <c r="T4" s="39"/>
      <c r="V4" s="39"/>
      <c r="Z4" s="4"/>
      <c r="AA4" s="75"/>
      <c r="AB4" s="39"/>
      <c r="AC4" s="74"/>
      <c r="AE4" s="4">
        <v>219</v>
      </c>
      <c r="AF4" s="75" t="s">
        <v>89</v>
      </c>
      <c r="AG4" s="39">
        <v>0.81255573666200498</v>
      </c>
      <c r="AH4" s="39">
        <v>0.34992927390438899</v>
      </c>
      <c r="AM4" s="4">
        <v>1520</v>
      </c>
      <c r="AN4" s="16" t="s">
        <v>53</v>
      </c>
      <c r="AO4" s="4">
        <v>5.67583462420517E-4</v>
      </c>
      <c r="AP4" s="100">
        <v>2.0326633312379699E-2</v>
      </c>
      <c r="AQ4">
        <v>4.3200419689817598E-4</v>
      </c>
      <c r="AR4">
        <v>4.6889174734940999E-4</v>
      </c>
      <c r="AS4">
        <v>4.6472602987453801E-4</v>
      </c>
      <c r="AT4">
        <v>3.1470210782937703E-5</v>
      </c>
      <c r="AU4" s="6">
        <v>7.7353395081989403E-4</v>
      </c>
    </row>
    <row r="5" spans="1:47" ht="19" x14ac:dyDescent="0.25">
      <c r="A5" s="45" t="s">
        <v>51</v>
      </c>
      <c r="B5" s="46">
        <v>4</v>
      </c>
      <c r="C5" s="54"/>
      <c r="D5" s="54"/>
      <c r="E5" s="35" t="s">
        <v>38</v>
      </c>
      <c r="F5" s="36"/>
      <c r="H5" s="16">
        <v>428</v>
      </c>
      <c r="I5" s="16" t="s">
        <v>107</v>
      </c>
      <c r="J5" s="92">
        <v>0.55823751910075103</v>
      </c>
      <c r="K5" s="39">
        <v>0.69959167294826896</v>
      </c>
      <c r="L5" s="93">
        <v>0.87314268079459101</v>
      </c>
      <c r="M5">
        <v>1</v>
      </c>
      <c r="N5" s="93">
        <v>0.93527839620459596</v>
      </c>
      <c r="O5" s="39">
        <v>0.69697465623924104</v>
      </c>
      <c r="P5" s="95">
        <v>0.86043011687827098</v>
      </c>
      <c r="R5" s="16"/>
      <c r="S5" s="39"/>
      <c r="T5" s="39"/>
      <c r="U5" s="39"/>
      <c r="Z5" s="4"/>
      <c r="AA5" s="75"/>
      <c r="AB5" s="39"/>
      <c r="AC5" s="74"/>
      <c r="AE5" s="4">
        <v>428</v>
      </c>
      <c r="AF5" s="75" t="s">
        <v>79</v>
      </c>
      <c r="AG5" s="39">
        <v>0.92106925084275704</v>
      </c>
      <c r="AH5" s="39">
        <v>0.26721768910098298</v>
      </c>
      <c r="AM5" s="4">
        <v>205</v>
      </c>
      <c r="AN5" s="16" t="s">
        <v>54</v>
      </c>
      <c r="AO5" s="4">
        <v>0.15041752626611901</v>
      </c>
      <c r="AP5">
        <v>4.3200419689817598E-4</v>
      </c>
      <c r="AQ5" s="100">
        <v>0.36422930576808998</v>
      </c>
      <c r="AR5">
        <v>0.25919713300770197</v>
      </c>
      <c r="AS5">
        <v>0.240721348104035</v>
      </c>
      <c r="AT5">
        <v>6.5885052548002396E-4</v>
      </c>
      <c r="AU5" s="6">
        <v>9.1945337862595206E-2</v>
      </c>
    </row>
    <row r="6" spans="1:47" ht="19" x14ac:dyDescent="0.25">
      <c r="A6" s="34" t="s">
        <v>57</v>
      </c>
      <c r="B6" s="35">
        <v>4</v>
      </c>
      <c r="C6" s="39">
        <v>0.27195862783413199</v>
      </c>
      <c r="D6" s="39">
        <v>4.6829856302401502</v>
      </c>
      <c r="E6" s="35" t="s">
        <v>38</v>
      </c>
      <c r="F6" s="36" t="s">
        <v>7</v>
      </c>
      <c r="H6" s="16">
        <v>219</v>
      </c>
      <c r="I6" s="65" t="s">
        <v>97</v>
      </c>
      <c r="J6" s="94">
        <v>0.56262180698089204</v>
      </c>
      <c r="K6" s="39">
        <v>0.67685806856491704</v>
      </c>
      <c r="L6" s="39">
        <v>0.84397844602820804</v>
      </c>
      <c r="M6" s="93">
        <v>0.93527839620459596</v>
      </c>
      <c r="N6" s="39">
        <v>1</v>
      </c>
      <c r="O6" s="39">
        <v>0.67418820969710602</v>
      </c>
      <c r="P6" s="77">
        <v>0.81534415267739102</v>
      </c>
      <c r="R6" s="16"/>
      <c r="S6" s="39"/>
      <c r="T6" s="39"/>
      <c r="U6" s="69"/>
      <c r="V6" s="39"/>
      <c r="W6" s="39"/>
      <c r="Z6" s="4"/>
      <c r="AA6" s="75"/>
      <c r="AB6" s="39"/>
      <c r="AC6" s="6"/>
      <c r="AE6" s="4">
        <v>1520</v>
      </c>
      <c r="AF6" s="75" t="s">
        <v>82</v>
      </c>
      <c r="AG6" s="39">
        <v>0.99944233907038404</v>
      </c>
      <c r="AH6" s="39">
        <v>9.80546504122667E-2</v>
      </c>
      <c r="AM6" s="16">
        <v>428</v>
      </c>
      <c r="AN6" s="16" t="s">
        <v>107</v>
      </c>
      <c r="AO6" s="4">
        <v>0.14170242375936701</v>
      </c>
      <c r="AP6">
        <v>4.6889174734940999E-4</v>
      </c>
      <c r="AQ6" s="101">
        <v>0.25919713300770197</v>
      </c>
      <c r="AR6" s="100">
        <v>0.57403010513637198</v>
      </c>
      <c r="AS6" s="101">
        <v>0.45228329960715102</v>
      </c>
      <c r="AT6" s="101">
        <v>2.2044660477359901E-3</v>
      </c>
      <c r="AU6" s="102">
        <v>0.286099277229519</v>
      </c>
    </row>
    <row r="7" spans="1:47" ht="19" x14ac:dyDescent="0.25">
      <c r="A7" s="34" t="s">
        <v>58</v>
      </c>
      <c r="B7" s="35">
        <v>4</v>
      </c>
      <c r="C7" s="54">
        <v>0.21172959648081599</v>
      </c>
      <c r="D7" s="54">
        <v>5.6484500889986098</v>
      </c>
      <c r="E7" s="35" t="s">
        <v>38</v>
      </c>
      <c r="F7" s="36" t="s">
        <v>7</v>
      </c>
      <c r="H7" s="16">
        <v>699</v>
      </c>
      <c r="I7" s="65" t="s">
        <v>98</v>
      </c>
      <c r="J7" s="92">
        <v>0.426826493440078</v>
      </c>
      <c r="K7" s="93">
        <v>0.97237013687667095</v>
      </c>
      <c r="L7" s="39">
        <v>0.78273178059006798</v>
      </c>
      <c r="M7" s="39">
        <v>0.69697465623924104</v>
      </c>
      <c r="N7" s="39">
        <v>0.67418820969710602</v>
      </c>
      <c r="O7">
        <v>1</v>
      </c>
      <c r="P7" s="77">
        <v>0.78335303128586498</v>
      </c>
      <c r="R7" s="16"/>
      <c r="S7" s="39"/>
      <c r="T7" s="39"/>
      <c r="U7" s="39"/>
      <c r="V7" s="39"/>
      <c r="W7" s="69"/>
      <c r="Z7" s="4"/>
      <c r="AA7" s="75"/>
      <c r="AB7" s="39"/>
      <c r="AE7" s="4">
        <v>699</v>
      </c>
      <c r="AF7" s="75" t="s">
        <v>92</v>
      </c>
      <c r="AG7" s="39">
        <v>0.92243550791059303</v>
      </c>
      <c r="AH7" s="65">
        <v>0.37719873907252</v>
      </c>
      <c r="AM7" s="16">
        <v>219</v>
      </c>
      <c r="AN7" s="65" t="s">
        <v>97</v>
      </c>
      <c r="AO7" s="106">
        <v>0.15197727571859301</v>
      </c>
      <c r="AP7">
        <v>4.6472602987453801E-4</v>
      </c>
      <c r="AQ7">
        <v>0.240721348104035</v>
      </c>
      <c r="AR7">
        <v>0.45228329960715102</v>
      </c>
      <c r="AS7" s="100">
        <v>0.63531839184825001</v>
      </c>
      <c r="AT7">
        <v>1.93196454011408E-3</v>
      </c>
      <c r="AU7" s="6">
        <v>0.2459251622627</v>
      </c>
    </row>
    <row r="8" spans="1:47" ht="20" thickBot="1" x14ac:dyDescent="0.3">
      <c r="A8" s="47" t="s">
        <v>59</v>
      </c>
      <c r="B8" s="48">
        <v>4</v>
      </c>
      <c r="C8" s="54">
        <v>0.375054484037873</v>
      </c>
      <c r="D8" s="54">
        <v>4.5129589687020797</v>
      </c>
      <c r="E8" s="48" t="s">
        <v>38</v>
      </c>
      <c r="F8" s="49" t="s">
        <v>7</v>
      </c>
      <c r="H8" s="11">
        <v>1445</v>
      </c>
      <c r="I8" s="85" t="s">
        <v>105</v>
      </c>
      <c r="J8" s="96">
        <v>0.48926978398815002</v>
      </c>
      <c r="K8" s="44">
        <v>0.79574470749894899</v>
      </c>
      <c r="L8" s="44">
        <v>0.78448856072805895</v>
      </c>
      <c r="M8" s="44">
        <v>0.86043011687827098</v>
      </c>
      <c r="N8" s="44">
        <v>0.81534415267739102</v>
      </c>
      <c r="O8" s="44">
        <v>0.78335303128586498</v>
      </c>
      <c r="P8" s="8">
        <v>1</v>
      </c>
      <c r="R8" s="11"/>
      <c r="S8" s="44"/>
      <c r="T8" s="39"/>
      <c r="U8" s="44"/>
      <c r="V8" s="44"/>
      <c r="W8" s="44"/>
      <c r="X8" s="44"/>
      <c r="Y8" s="58"/>
      <c r="Z8" s="7"/>
      <c r="AA8" s="80"/>
      <c r="AB8" s="39"/>
      <c r="AE8" s="7">
        <v>1445</v>
      </c>
      <c r="AF8" s="80" t="s">
        <v>94</v>
      </c>
      <c r="AG8" s="44">
        <v>0.94296809505942403</v>
      </c>
      <c r="AH8" s="85">
        <v>0.115072025760015</v>
      </c>
      <c r="AM8" s="16">
        <v>699</v>
      </c>
      <c r="AN8" s="65" t="s">
        <v>98</v>
      </c>
      <c r="AO8" s="4">
        <v>5.2380786739662398E-4</v>
      </c>
      <c r="AP8">
        <v>3.1470210782937703E-5</v>
      </c>
      <c r="AQ8">
        <v>6.5885052548002396E-4</v>
      </c>
      <c r="AR8">
        <v>2.2044660477359901E-3</v>
      </c>
      <c r="AS8">
        <v>1.93196454011408E-3</v>
      </c>
      <c r="AT8" s="100">
        <v>6.5889136847957899E-2</v>
      </c>
      <c r="AU8" s="6">
        <v>7.4109303159976595E-4</v>
      </c>
    </row>
    <row r="9" spans="1:47" ht="20" thickBot="1" x14ac:dyDescent="0.3">
      <c r="A9" s="35"/>
      <c r="B9" s="35"/>
      <c r="C9" s="35"/>
      <c r="D9" s="35"/>
      <c r="E9" s="35"/>
      <c r="F9" s="35"/>
      <c r="Z9" s="86"/>
      <c r="AA9" s="86"/>
      <c r="AB9" s="86"/>
      <c r="AC9" s="86"/>
      <c r="AM9" s="11">
        <v>1445</v>
      </c>
      <c r="AN9" s="85" t="s">
        <v>105</v>
      </c>
      <c r="AO9" s="7">
        <v>5.3270960610149701E-2</v>
      </c>
      <c r="AP9" s="104">
        <v>7.7353395081989403E-4</v>
      </c>
      <c r="AQ9" s="58">
        <v>9.1945337862595206E-2</v>
      </c>
      <c r="AR9" s="104">
        <v>0.286099277229519</v>
      </c>
      <c r="AS9" s="58">
        <v>0.2459251622627</v>
      </c>
      <c r="AT9" s="58">
        <v>7.4109303159976595E-4</v>
      </c>
      <c r="AU9" s="103">
        <v>0.436701715546984</v>
      </c>
    </row>
    <row r="10" spans="1:47" ht="17" thickBot="1" x14ac:dyDescent="0.25"/>
    <row r="11" spans="1:47" ht="19" x14ac:dyDescent="0.25">
      <c r="A11" s="60" t="s">
        <v>46</v>
      </c>
      <c r="B11" s="61" t="s">
        <v>42</v>
      </c>
      <c r="C11" s="62" t="s">
        <v>43</v>
      </c>
      <c r="I11" t="s">
        <v>60</v>
      </c>
      <c r="J11" s="39">
        <v>10</v>
      </c>
      <c r="K11" s="39">
        <v>100</v>
      </c>
      <c r="M11" s="39">
        <v>10</v>
      </c>
      <c r="N11" s="39">
        <v>100</v>
      </c>
      <c r="P11" s="39">
        <v>10</v>
      </c>
      <c r="Q11" s="39"/>
      <c r="R11" s="39">
        <v>10</v>
      </c>
      <c r="T11">
        <v>10</v>
      </c>
      <c r="V11">
        <v>10</v>
      </c>
      <c r="Y11" t="s">
        <v>83</v>
      </c>
      <c r="Z11" s="39">
        <v>10</v>
      </c>
      <c r="AA11" s="39">
        <v>100</v>
      </c>
      <c r="AC11">
        <v>10</v>
      </c>
      <c r="AD11">
        <v>100</v>
      </c>
      <c r="AF11" s="39">
        <v>10</v>
      </c>
      <c r="AG11" s="39"/>
      <c r="AH11">
        <v>10</v>
      </c>
      <c r="AJ11">
        <v>10</v>
      </c>
      <c r="AL11">
        <v>10</v>
      </c>
    </row>
    <row r="12" spans="1:47" x14ac:dyDescent="0.2">
      <c r="A12" s="4" t="s">
        <v>39</v>
      </c>
      <c r="C12" s="57">
        <v>19993</v>
      </c>
      <c r="I12" s="40" t="s">
        <v>62</v>
      </c>
      <c r="J12" s="43">
        <v>0.99685124552734905</v>
      </c>
      <c r="K12" s="43">
        <v>0.99755322549824799</v>
      </c>
      <c r="L12" t="s">
        <v>79</v>
      </c>
      <c r="M12" s="39">
        <v>0.622948094231909</v>
      </c>
      <c r="N12" s="39">
        <v>0.61243379169825996</v>
      </c>
      <c r="O12" t="s">
        <v>82</v>
      </c>
      <c r="P12">
        <v>0.27857711039779498</v>
      </c>
      <c r="Q12" t="s">
        <v>89</v>
      </c>
      <c r="R12" s="39">
        <v>0.75937379826843499</v>
      </c>
      <c r="S12" t="s">
        <v>92</v>
      </c>
      <c r="T12">
        <v>0.46147258260089602</v>
      </c>
      <c r="U12" t="s">
        <v>94</v>
      </c>
      <c r="V12">
        <v>0.177251947125178</v>
      </c>
      <c r="Y12" s="40" t="s">
        <v>62</v>
      </c>
      <c r="Z12" s="43">
        <v>0.99958668191797795</v>
      </c>
      <c r="AA12" s="43">
        <v>0.99963884182572105</v>
      </c>
      <c r="AB12" t="s">
        <v>79</v>
      </c>
      <c r="AC12" s="43">
        <v>0.84683780469846504</v>
      </c>
      <c r="AD12" s="43">
        <v>0.84359284489571795</v>
      </c>
      <c r="AE12" t="s">
        <v>82</v>
      </c>
      <c r="AF12" s="39">
        <v>0.77576377621778903</v>
      </c>
      <c r="AG12" t="s">
        <v>89</v>
      </c>
      <c r="AH12" s="43">
        <v>0.89960266382702703</v>
      </c>
      <c r="AI12" t="s">
        <v>92</v>
      </c>
      <c r="AJ12">
        <v>0.77468597157254704</v>
      </c>
      <c r="AK12" t="s">
        <v>94</v>
      </c>
      <c r="AL12">
        <v>0.74099914491068397</v>
      </c>
    </row>
    <row r="13" spans="1:47" ht="409.5" x14ac:dyDescent="0.2">
      <c r="A13" s="4" t="s">
        <v>40</v>
      </c>
      <c r="C13" s="57">
        <v>7537</v>
      </c>
      <c r="J13" s="43" t="s">
        <v>61</v>
      </c>
      <c r="K13" s="43" t="s">
        <v>63</v>
      </c>
      <c r="M13" s="43" t="s">
        <v>84</v>
      </c>
      <c r="N13" s="43" t="s">
        <v>80</v>
      </c>
      <c r="P13" s="43" t="s">
        <v>86</v>
      </c>
      <c r="R13" s="43" t="s">
        <v>88</v>
      </c>
      <c r="T13" s="43" t="s">
        <v>91</v>
      </c>
      <c r="V13" s="43" t="s">
        <v>95</v>
      </c>
    </row>
    <row r="14" spans="1:47" x14ac:dyDescent="0.2">
      <c r="A14" s="4" t="s">
        <v>41</v>
      </c>
      <c r="C14" s="57">
        <v>4893</v>
      </c>
    </row>
    <row r="15" spans="1:47" x14ac:dyDescent="0.2">
      <c r="A15" s="4" t="s">
        <v>45</v>
      </c>
      <c r="C15" s="57">
        <v>3209</v>
      </c>
    </row>
    <row r="16" spans="1:47" ht="17" thickBot="1" x14ac:dyDescent="0.25">
      <c r="A16" s="7" t="s">
        <v>44</v>
      </c>
      <c r="B16" s="58"/>
      <c r="C16" s="59">
        <v>12520</v>
      </c>
    </row>
    <row r="19" spans="1:22" x14ac:dyDescent="0.2">
      <c r="C19">
        <f>599 / 620</f>
        <v>0.96612903225806457</v>
      </c>
    </row>
    <row r="20" spans="1:22" x14ac:dyDescent="0.2">
      <c r="A20">
        <f>598 / 620</f>
        <v>0.96451612903225803</v>
      </c>
      <c r="I20" t="s">
        <v>83</v>
      </c>
      <c r="J20" s="39">
        <v>10</v>
      </c>
      <c r="K20" s="39">
        <v>100</v>
      </c>
      <c r="M20">
        <v>10</v>
      </c>
      <c r="N20">
        <v>100</v>
      </c>
      <c r="P20" s="39">
        <v>10</v>
      </c>
      <c r="Q20" s="39"/>
      <c r="R20">
        <v>10</v>
      </c>
      <c r="T20">
        <v>10</v>
      </c>
      <c r="V20">
        <v>10</v>
      </c>
    </row>
    <row r="21" spans="1:22" ht="25" x14ac:dyDescent="0.25">
      <c r="C21" s="38">
        <f>612 / 620</f>
        <v>0.98709677419354835</v>
      </c>
      <c r="I21" s="40" t="s">
        <v>62</v>
      </c>
      <c r="J21" s="43">
        <v>0.99958668191797795</v>
      </c>
      <c r="K21" s="43">
        <v>0.99963884182572105</v>
      </c>
      <c r="L21" t="s">
        <v>79</v>
      </c>
      <c r="M21" s="43">
        <v>0.84683780469846504</v>
      </c>
      <c r="N21" s="43">
        <v>0.84359284489571795</v>
      </c>
      <c r="O21" t="s">
        <v>82</v>
      </c>
      <c r="P21" s="39">
        <v>0.77576377621778903</v>
      </c>
      <c r="Q21" t="s">
        <v>89</v>
      </c>
      <c r="R21" s="43">
        <v>0.89960266382702703</v>
      </c>
      <c r="S21" t="s">
        <v>92</v>
      </c>
      <c r="T21">
        <v>0.77468597157254704</v>
      </c>
      <c r="U21" t="s">
        <v>94</v>
      </c>
      <c r="V21">
        <v>0.74099914491068397</v>
      </c>
    </row>
    <row r="22" spans="1:22" ht="289" x14ac:dyDescent="0.2">
      <c r="H22" s="33"/>
      <c r="J22" s="43" t="s">
        <v>64</v>
      </c>
      <c r="K22" s="43" t="s">
        <v>65</v>
      </c>
      <c r="M22" s="43" t="s">
        <v>85</v>
      </c>
      <c r="N22" s="43" t="s">
        <v>81</v>
      </c>
      <c r="O22" s="43"/>
      <c r="P22" s="43" t="s">
        <v>87</v>
      </c>
      <c r="R22" s="43" t="s">
        <v>90</v>
      </c>
      <c r="T22" s="43" t="s">
        <v>93</v>
      </c>
      <c r="V22" s="43" t="s">
        <v>96</v>
      </c>
    </row>
    <row r="32" spans="1:22" x14ac:dyDescent="0.2">
      <c r="A32">
        <v>2.42</v>
      </c>
      <c r="B32">
        <v>100</v>
      </c>
    </row>
    <row r="33" spans="1:2" x14ac:dyDescent="0.2">
      <c r="A33">
        <f>+A32*B33/100</f>
        <v>41.14</v>
      </c>
      <c r="B33">
        <v>1700</v>
      </c>
    </row>
    <row r="37" spans="1:2" x14ac:dyDescent="0.2">
      <c r="A37" t="s">
        <v>66</v>
      </c>
      <c r="B37">
        <v>6</v>
      </c>
    </row>
    <row r="38" spans="1:2" x14ac:dyDescent="0.2">
      <c r="A38" t="s">
        <v>67</v>
      </c>
      <c r="B38">
        <f>130*2</f>
        <v>260</v>
      </c>
    </row>
    <row r="39" spans="1:2" x14ac:dyDescent="0.2">
      <c r="A39" t="s">
        <v>68</v>
      </c>
    </row>
    <row r="40" spans="1:2" x14ac:dyDescent="0.2">
      <c r="A40" t="s">
        <v>69</v>
      </c>
    </row>
    <row r="41" spans="1:2" x14ac:dyDescent="0.2">
      <c r="A41" t="s">
        <v>70</v>
      </c>
      <c r="B41">
        <v>12</v>
      </c>
    </row>
    <row r="42" spans="1:2" x14ac:dyDescent="0.2">
      <c r="A42" t="s">
        <v>71</v>
      </c>
      <c r="B42" t="s">
        <v>72</v>
      </c>
    </row>
    <row r="43" spans="1:2" x14ac:dyDescent="0.2">
      <c r="A43" t="s">
        <v>73</v>
      </c>
      <c r="B43">
        <v>20</v>
      </c>
    </row>
    <row r="44" spans="1:2" x14ac:dyDescent="0.2">
      <c r="A44" t="s">
        <v>74</v>
      </c>
      <c r="B44">
        <f>0.75*7</f>
        <v>5.25</v>
      </c>
    </row>
    <row r="45" spans="1:2" x14ac:dyDescent="0.2">
      <c r="A45" t="s">
        <v>75</v>
      </c>
      <c r="B45">
        <v>2100</v>
      </c>
    </row>
    <row r="46" spans="1:2" x14ac:dyDescent="0.2">
      <c r="A46" t="s">
        <v>76</v>
      </c>
      <c r="B46">
        <f>200+150*5+150*5</f>
        <v>1700</v>
      </c>
    </row>
    <row r="47" spans="1:2" x14ac:dyDescent="0.2">
      <c r="A47" t="s">
        <v>77</v>
      </c>
      <c r="B47" t="s">
        <v>78</v>
      </c>
    </row>
    <row r="54" spans="1:1" x14ac:dyDescent="0.2">
      <c r="A54">
        <f>150*5*2</f>
        <v>1500</v>
      </c>
    </row>
  </sheetData>
  <conditionalFormatting sqref="C17:C20 C1 C10:C11 C22:C1048576">
    <cfRule type="top10" dxfId="20" priority="27" rank="1"/>
    <cfRule type="top10" dxfId="19" priority="28" rank="2"/>
  </conditionalFormatting>
  <conditionalFormatting sqref="D10:D1048576 D1">
    <cfRule type="top10" dxfId="18" priority="29" bottom="1" rank="2"/>
    <cfRule type="top10" dxfId="17" priority="26" bottom="1" rank="1"/>
  </conditionalFormatting>
  <conditionalFormatting sqref="J1:P1">
    <cfRule type="top10" dxfId="16" priority="21" rank="2"/>
    <cfRule type="top10" dxfId="15" priority="22" rank="1"/>
    <cfRule type="top10" dxfId="14" priority="20" rank="3"/>
  </conditionalFormatting>
  <conditionalFormatting sqref="J2:P8">
    <cfRule type="top10" dxfId="13" priority="24" rank="2"/>
    <cfRule type="top10" dxfId="12" priority="23" rank="3"/>
  </conditionalFormatting>
  <conditionalFormatting sqref="J2:P1048576">
    <cfRule type="top10" dxfId="11" priority="25" rank="1"/>
  </conditionalFormatting>
  <conditionalFormatting sqref="AO2:AU2">
    <cfRule type="top10" dxfId="10" priority="16" rank="1"/>
    <cfRule type="top10" dxfId="9" priority="15" rank="2"/>
    <cfRule type="top10" dxfId="8" priority="14" rank="3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21C8-19A5-6B40-BD1A-70A303D2CF07}">
  <dimension ref="A1:AN94"/>
  <sheetViews>
    <sheetView topLeftCell="A22" zoomScale="92" workbookViewId="0">
      <selection activeCell="I1" sqref="I1:Y8"/>
    </sheetView>
  </sheetViews>
  <sheetFormatPr baseColWidth="10" defaultRowHeight="16" x14ac:dyDescent="0.2"/>
  <cols>
    <col min="1" max="1" width="61.33203125" bestFit="1" customWidth="1"/>
    <col min="2" max="2" width="17.1640625" bestFit="1" customWidth="1"/>
    <col min="3" max="3" width="23.33203125" bestFit="1" customWidth="1"/>
    <col min="4" max="4" width="28.33203125" bestFit="1" customWidth="1"/>
    <col min="6" max="6" width="62.1640625" bestFit="1" customWidth="1"/>
    <col min="8" max="8" width="11" bestFit="1" customWidth="1"/>
    <col min="9" max="9" width="40.5" bestFit="1" customWidth="1"/>
    <col min="10" max="10" width="13.6640625" bestFit="1" customWidth="1"/>
    <col min="11" max="11" width="13.5" bestFit="1" customWidth="1"/>
    <col min="12" max="12" width="11.33203125" bestFit="1" customWidth="1"/>
    <col min="13" max="13" width="12.33203125" bestFit="1" customWidth="1"/>
    <col min="14" max="14" width="18.83203125" customWidth="1"/>
    <col min="15" max="15" width="18" bestFit="1" customWidth="1"/>
    <col min="16" max="16" width="13.5" bestFit="1" customWidth="1"/>
    <col min="17" max="17" width="11" bestFit="1" customWidth="1"/>
    <col min="18" max="18" width="12.33203125" bestFit="1" customWidth="1"/>
    <col min="19" max="20" width="11" bestFit="1" customWidth="1"/>
    <col min="21" max="21" width="13.1640625" bestFit="1" customWidth="1"/>
    <col min="22" max="22" width="11" bestFit="1" customWidth="1"/>
    <col min="23" max="24" width="15.1640625" bestFit="1" customWidth="1"/>
    <col min="25" max="25" width="12.33203125" bestFit="1" customWidth="1"/>
    <col min="27" max="27" width="15.1640625" bestFit="1" customWidth="1"/>
    <col min="32" max="32" width="15.1640625" bestFit="1" customWidth="1"/>
  </cols>
  <sheetData>
    <row r="1" spans="1:40" ht="20" thickBot="1" x14ac:dyDescent="0.3">
      <c r="A1" s="24" t="s">
        <v>37</v>
      </c>
      <c r="B1" s="13" t="s">
        <v>0</v>
      </c>
      <c r="C1" s="13" t="s">
        <v>2</v>
      </c>
      <c r="D1" s="13" t="s">
        <v>3</v>
      </c>
      <c r="E1" s="13" t="s">
        <v>4</v>
      </c>
      <c r="F1" s="14" t="s">
        <v>6</v>
      </c>
      <c r="H1" s="12" t="s">
        <v>100</v>
      </c>
      <c r="I1" s="68" t="s">
        <v>56</v>
      </c>
      <c r="J1" s="12" t="s">
        <v>52</v>
      </c>
      <c r="K1" s="63" t="s">
        <v>53</v>
      </c>
      <c r="L1" s="63" t="s">
        <v>54</v>
      </c>
      <c r="M1" s="63" t="s">
        <v>55</v>
      </c>
      <c r="N1" s="63" t="s">
        <v>97</v>
      </c>
      <c r="O1" s="63" t="s">
        <v>98</v>
      </c>
      <c r="P1" s="64" t="s">
        <v>99</v>
      </c>
      <c r="R1" s="12" t="s">
        <v>56</v>
      </c>
      <c r="S1" s="63" t="s">
        <v>52</v>
      </c>
      <c r="T1" s="63" t="s">
        <v>53</v>
      </c>
      <c r="U1" s="63" t="s">
        <v>54</v>
      </c>
      <c r="V1" s="63" t="s">
        <v>55</v>
      </c>
      <c r="W1" s="63" t="s">
        <v>97</v>
      </c>
      <c r="X1" s="72" t="s">
        <v>98</v>
      </c>
      <c r="Y1" s="64" t="s">
        <v>99</v>
      </c>
    </row>
    <row r="2" spans="1:40" ht="20" thickBot="1" x14ac:dyDescent="0.3">
      <c r="A2" s="18" t="s">
        <v>1</v>
      </c>
      <c r="B2" s="1">
        <v>4</v>
      </c>
      <c r="C2" s="18">
        <v>0.10286958041646201</v>
      </c>
      <c r="D2" s="18">
        <v>3.93144671662579</v>
      </c>
      <c r="E2" s="1" t="s">
        <v>5</v>
      </c>
      <c r="F2" s="19" t="s">
        <v>7</v>
      </c>
      <c r="G2" s="1"/>
      <c r="H2" s="15"/>
      <c r="I2" s="15" t="s">
        <v>52</v>
      </c>
      <c r="J2">
        <v>1</v>
      </c>
      <c r="K2" s="39"/>
      <c r="L2" s="39"/>
      <c r="M2" s="39"/>
      <c r="P2" s="6"/>
      <c r="R2" s="15" t="s">
        <v>52</v>
      </c>
      <c r="S2">
        <v>1</v>
      </c>
      <c r="T2" s="39"/>
      <c r="U2" s="39"/>
      <c r="V2" s="39"/>
      <c r="Z2" s="12" t="s">
        <v>100</v>
      </c>
      <c r="AA2" s="81" t="s">
        <v>60</v>
      </c>
      <c r="AB2" s="78" t="s">
        <v>101</v>
      </c>
      <c r="AC2" s="79" t="s">
        <v>102</v>
      </c>
      <c r="AE2" s="12" t="s">
        <v>100</v>
      </c>
      <c r="AF2" s="81" t="s">
        <v>60</v>
      </c>
      <c r="AG2" s="79" t="s">
        <v>102</v>
      </c>
      <c r="AL2">
        <v>183</v>
      </c>
      <c r="AM2" s="91">
        <f>+AL2/$AL$7</f>
        <v>0.12039473684210526</v>
      </c>
    </row>
    <row r="3" spans="1:40" ht="19" x14ac:dyDescent="0.25">
      <c r="A3" s="18" t="s">
        <v>1</v>
      </c>
      <c r="B3" s="1">
        <v>8</v>
      </c>
      <c r="C3" s="18">
        <v>4.63918074087789E-2</v>
      </c>
      <c r="D3" s="18">
        <v>3.1992003823060502</v>
      </c>
      <c r="E3" s="1" t="s">
        <v>5</v>
      </c>
      <c r="F3" s="19" t="s">
        <v>7</v>
      </c>
      <c r="H3" s="16"/>
      <c r="I3" s="16" t="s">
        <v>53</v>
      </c>
      <c r="J3" s="39">
        <v>1.28128678640488E-3</v>
      </c>
      <c r="K3">
        <v>1</v>
      </c>
      <c r="L3" s="39"/>
      <c r="M3" s="39"/>
      <c r="P3" s="6"/>
      <c r="R3" s="16" t="s">
        <v>53</v>
      </c>
      <c r="S3" s="39">
        <v>0.64830807016243897</v>
      </c>
      <c r="T3">
        <v>1</v>
      </c>
      <c r="U3" s="39"/>
      <c r="V3" s="39"/>
      <c r="Z3" s="4">
        <v>205</v>
      </c>
      <c r="AA3" s="76" t="s">
        <v>62</v>
      </c>
      <c r="AB3" s="82">
        <v>0.99685124552734905</v>
      </c>
      <c r="AC3" s="83">
        <v>0.99958668191797795</v>
      </c>
      <c r="AE3" s="4">
        <v>205</v>
      </c>
      <c r="AF3" s="76" t="s">
        <v>62</v>
      </c>
      <c r="AG3" s="83">
        <v>0.99958668191797795</v>
      </c>
      <c r="AL3">
        <v>219</v>
      </c>
      <c r="AM3" s="91">
        <f t="shared" ref="AM3:AM7" si="0">+AL3/$AL$7</f>
        <v>0.14407894736842106</v>
      </c>
    </row>
    <row r="4" spans="1:40" ht="19" x14ac:dyDescent="0.25">
      <c r="A4" s="18" t="s">
        <v>1</v>
      </c>
      <c r="B4" s="1">
        <v>12</v>
      </c>
      <c r="C4" s="18">
        <v>2.90012692391526E-2</v>
      </c>
      <c r="D4" s="18">
        <v>2.6254519463361898</v>
      </c>
      <c r="E4" s="1" t="s">
        <v>5</v>
      </c>
      <c r="F4" s="19" t="s">
        <v>7</v>
      </c>
      <c r="H4" s="16"/>
      <c r="I4" s="16" t="s">
        <v>54</v>
      </c>
      <c r="J4" s="39">
        <v>9.1263770678629799E-2</v>
      </c>
      <c r="K4" s="39">
        <v>-4.6879408045155999E-4</v>
      </c>
      <c r="L4">
        <v>1</v>
      </c>
      <c r="M4" s="39"/>
      <c r="P4" s="6"/>
      <c r="R4" s="16" t="s">
        <v>54</v>
      </c>
      <c r="S4" s="39">
        <v>0.49999343230531101</v>
      </c>
      <c r="T4" s="39">
        <v>0.38533061419546299</v>
      </c>
      <c r="U4">
        <v>1</v>
      </c>
      <c r="V4" s="39"/>
      <c r="Z4" s="4">
        <v>219</v>
      </c>
      <c r="AA4" s="75" t="s">
        <v>89</v>
      </c>
      <c r="AB4" s="39">
        <v>0.75937379826843499</v>
      </c>
      <c r="AC4" s="74">
        <v>0.89960266382702703</v>
      </c>
      <c r="AE4" s="4">
        <v>219</v>
      </c>
      <c r="AF4" s="75" t="s">
        <v>89</v>
      </c>
      <c r="AG4" s="74">
        <v>0.89960266382702703</v>
      </c>
      <c r="AL4">
        <v>428</v>
      </c>
      <c r="AM4" s="91">
        <f t="shared" si="0"/>
        <v>0.28157894736842104</v>
      </c>
    </row>
    <row r="5" spans="1:40" ht="19" x14ac:dyDescent="0.25">
      <c r="A5" s="34" t="s">
        <v>1</v>
      </c>
      <c r="B5" s="35">
        <v>4</v>
      </c>
      <c r="C5" s="34">
        <v>0.14337819903075999</v>
      </c>
      <c r="D5" s="35">
        <v>2.2057625063164901</v>
      </c>
      <c r="E5" s="35" t="s">
        <v>5</v>
      </c>
      <c r="F5" s="35" t="s">
        <v>8</v>
      </c>
      <c r="H5" s="16">
        <v>428</v>
      </c>
      <c r="I5" s="16" t="s">
        <v>55</v>
      </c>
      <c r="J5" s="69">
        <v>0.29761859894655501</v>
      </c>
      <c r="K5" s="39">
        <v>1.7594211967228699E-3</v>
      </c>
      <c r="L5" s="39">
        <v>0.110336526953699</v>
      </c>
      <c r="M5">
        <v>1</v>
      </c>
      <c r="P5" s="6"/>
      <c r="R5" s="16" t="s">
        <v>55</v>
      </c>
      <c r="S5" s="69">
        <v>0.76816037749088195</v>
      </c>
      <c r="T5" s="39">
        <v>0.66713516222112301</v>
      </c>
      <c r="U5" s="39">
        <v>0.48657976727158597</v>
      </c>
      <c r="V5">
        <v>1</v>
      </c>
      <c r="Z5" s="4">
        <v>428</v>
      </c>
      <c r="AA5" s="75" t="s">
        <v>79</v>
      </c>
      <c r="AB5" s="39">
        <v>0.622948094231909</v>
      </c>
      <c r="AC5" s="74">
        <v>0.84683780469846504</v>
      </c>
      <c r="AE5" s="4">
        <v>428</v>
      </c>
      <c r="AF5" s="75" t="s">
        <v>79</v>
      </c>
      <c r="AG5" s="74">
        <v>0.84683780469846504</v>
      </c>
      <c r="AL5">
        <v>699</v>
      </c>
      <c r="AM5" s="91">
        <f t="shared" si="0"/>
        <v>0.45986842105263159</v>
      </c>
    </row>
    <row r="6" spans="1:40" ht="19" x14ac:dyDescent="0.25">
      <c r="A6" s="18" t="s">
        <v>1</v>
      </c>
      <c r="B6" s="1">
        <v>8</v>
      </c>
      <c r="C6" s="18">
        <v>8.8556126514073102E-2</v>
      </c>
      <c r="D6" s="18">
        <v>2.6544551742892701</v>
      </c>
      <c r="E6" s="1" t="s">
        <v>5</v>
      </c>
      <c r="F6" s="19" t="s">
        <v>8</v>
      </c>
      <c r="H6" s="16">
        <v>219</v>
      </c>
      <c r="I6" s="65" t="s">
        <v>57</v>
      </c>
      <c r="J6" s="69">
        <v>0.27799239643443702</v>
      </c>
      <c r="K6" s="39">
        <v>1.21458821998175E-3</v>
      </c>
      <c r="L6" s="69">
        <v>0.20462187875194501</v>
      </c>
      <c r="M6" s="69">
        <v>0.47526736554646698</v>
      </c>
      <c r="N6" s="39">
        <v>1</v>
      </c>
      <c r="P6" s="6"/>
      <c r="R6" s="16" t="s">
        <v>97</v>
      </c>
      <c r="S6" s="69">
        <v>0.71011539121474399</v>
      </c>
      <c r="T6" s="39">
        <v>0.53111154396772198</v>
      </c>
      <c r="U6" s="69">
        <v>0.57550324726659396</v>
      </c>
      <c r="V6" s="39">
        <v>0.73422799929869698</v>
      </c>
      <c r="W6" s="39">
        <v>1</v>
      </c>
      <c r="Z6" s="4">
        <v>699</v>
      </c>
      <c r="AA6" s="75" t="s">
        <v>92</v>
      </c>
      <c r="AB6">
        <v>0.46147258260089602</v>
      </c>
      <c r="AC6" s="6">
        <v>0.77468597157254704</v>
      </c>
      <c r="AE6" s="4">
        <v>1440</v>
      </c>
      <c r="AF6" s="75" t="s">
        <v>82</v>
      </c>
      <c r="AG6" s="77">
        <v>0.77576377621778903</v>
      </c>
      <c r="AL6">
        <v>1445</v>
      </c>
      <c r="AM6" s="91">
        <f t="shared" si="0"/>
        <v>0.95065789473684215</v>
      </c>
    </row>
    <row r="7" spans="1:40" ht="19" x14ac:dyDescent="0.25">
      <c r="A7" s="18" t="s">
        <v>1</v>
      </c>
      <c r="B7" s="1">
        <v>12</v>
      </c>
      <c r="C7" s="18">
        <v>9.0536139158277504E-2</v>
      </c>
      <c r="D7" s="18">
        <v>2.52860256696423</v>
      </c>
      <c r="E7" s="1" t="s">
        <v>5</v>
      </c>
      <c r="F7" s="19" t="s">
        <v>8</v>
      </c>
      <c r="H7" s="16">
        <v>699</v>
      </c>
      <c r="I7" s="66" t="s">
        <v>58</v>
      </c>
      <c r="J7" s="39">
        <v>4.3995837113716702E-3</v>
      </c>
      <c r="K7" s="39">
        <v>1.30998175098365E-3</v>
      </c>
      <c r="L7" s="39">
        <v>0.15582954396486101</v>
      </c>
      <c r="M7" s="39">
        <v>0.149741083101676</v>
      </c>
      <c r="N7" s="71">
        <v>0.53604348209509001</v>
      </c>
      <c r="O7">
        <v>1</v>
      </c>
      <c r="P7" s="6"/>
      <c r="R7" s="16" t="s">
        <v>98</v>
      </c>
      <c r="S7" s="39">
        <v>0.57191983071439401</v>
      </c>
      <c r="T7" s="39">
        <v>0.68253118579072702</v>
      </c>
      <c r="U7" s="39">
        <v>0.52875379770864095</v>
      </c>
      <c r="V7" s="39">
        <v>0.56231071333210203</v>
      </c>
      <c r="W7" s="69">
        <v>0.77176602316356602</v>
      </c>
      <c r="X7">
        <v>1</v>
      </c>
      <c r="Z7" s="4">
        <v>1440</v>
      </c>
      <c r="AA7" s="75" t="s">
        <v>82</v>
      </c>
      <c r="AB7">
        <v>0.27857711039779498</v>
      </c>
      <c r="AC7" s="77">
        <v>0.77576377621778903</v>
      </c>
      <c r="AE7" s="4">
        <v>699</v>
      </c>
      <c r="AF7" s="75" t="s">
        <v>92</v>
      </c>
      <c r="AG7" s="6">
        <v>0.77468597157254704</v>
      </c>
      <c r="AL7">
        <v>1520</v>
      </c>
      <c r="AM7" s="91">
        <f t="shared" si="0"/>
        <v>1</v>
      </c>
    </row>
    <row r="8" spans="1:40" ht="20" thickBot="1" x14ac:dyDescent="0.3">
      <c r="A8" s="18" t="s">
        <v>1</v>
      </c>
      <c r="B8" s="1">
        <v>4</v>
      </c>
      <c r="C8" s="18">
        <v>6.3929969706779305E-2</v>
      </c>
      <c r="D8" s="18">
        <v>4.6188861354540602</v>
      </c>
      <c r="E8" s="1" t="s">
        <v>5</v>
      </c>
      <c r="F8" s="19" t="s">
        <v>9</v>
      </c>
      <c r="H8" s="11">
        <v>1445</v>
      </c>
      <c r="I8" s="67" t="s">
        <v>59</v>
      </c>
      <c r="J8" s="44">
        <v>9.2593047131215907E-3</v>
      </c>
      <c r="K8" s="70">
        <v>7.8414113842372093E-3</v>
      </c>
      <c r="L8" s="44">
        <v>3.6996154472213601E-3</v>
      </c>
      <c r="M8" s="44">
        <v>0.21005260421052199</v>
      </c>
      <c r="N8" s="44">
        <v>0.15241270556028899</v>
      </c>
      <c r="O8" s="44">
        <v>0.24546946882183199</v>
      </c>
      <c r="P8" s="8">
        <v>1</v>
      </c>
      <c r="R8" s="11" t="s">
        <v>99</v>
      </c>
      <c r="S8" s="44">
        <v>0.64677156641015199</v>
      </c>
      <c r="T8" s="73">
        <v>0.95469989658219701</v>
      </c>
      <c r="U8" s="44">
        <v>0.393850429828485</v>
      </c>
      <c r="V8" s="44">
        <v>0.70286626545723696</v>
      </c>
      <c r="W8" s="44">
        <v>0.56619156599475895</v>
      </c>
      <c r="X8" s="44">
        <v>0.71108961797160697</v>
      </c>
      <c r="Y8" s="58">
        <v>1</v>
      </c>
      <c r="Z8" s="7">
        <v>1445</v>
      </c>
      <c r="AA8" s="80" t="s">
        <v>94</v>
      </c>
      <c r="AB8" s="58">
        <v>0.177251947125178</v>
      </c>
      <c r="AC8" s="8">
        <v>0.74099914491068397</v>
      </c>
      <c r="AE8" s="7">
        <v>1445</v>
      </c>
      <c r="AF8" s="80" t="s">
        <v>94</v>
      </c>
      <c r="AG8" s="8">
        <v>0.74099914491068397</v>
      </c>
    </row>
    <row r="9" spans="1:40" ht="19" x14ac:dyDescent="0.25">
      <c r="A9" s="18" t="s">
        <v>1</v>
      </c>
      <c r="B9" s="1">
        <v>8</v>
      </c>
      <c r="C9" s="18">
        <v>6.3196580130122299E-3</v>
      </c>
      <c r="D9" s="18">
        <v>3.4829071526215398</v>
      </c>
      <c r="E9" s="1" t="s">
        <v>5</v>
      </c>
      <c r="F9" s="19" t="s">
        <v>9</v>
      </c>
    </row>
    <row r="10" spans="1:40" ht="20" thickBot="1" x14ac:dyDescent="0.3">
      <c r="A10" s="21" t="s">
        <v>1</v>
      </c>
      <c r="B10" s="22">
        <v>12</v>
      </c>
      <c r="C10" s="21">
        <v>2.10866007572738E-2</v>
      </c>
      <c r="D10" s="21">
        <v>3.0014967494447</v>
      </c>
      <c r="E10" s="22" t="s">
        <v>5</v>
      </c>
      <c r="F10" s="23" t="s">
        <v>9</v>
      </c>
    </row>
    <row r="11" spans="1:40" ht="19" x14ac:dyDescent="0.25">
      <c r="A11" s="27" t="s">
        <v>10</v>
      </c>
      <c r="B11" s="28">
        <v>4</v>
      </c>
      <c r="C11" s="27">
        <v>4.01528289483516E-2</v>
      </c>
      <c r="D11" s="27">
        <v>3.2612007350582601</v>
      </c>
      <c r="E11" s="28" t="s">
        <v>5</v>
      </c>
      <c r="F11" s="29" t="s">
        <v>8</v>
      </c>
      <c r="I11" t="s">
        <v>60</v>
      </c>
      <c r="J11" s="39">
        <v>10</v>
      </c>
      <c r="K11" s="39">
        <v>100</v>
      </c>
      <c r="M11" s="39">
        <v>10</v>
      </c>
      <c r="N11" s="39">
        <v>100</v>
      </c>
      <c r="P11" s="39">
        <v>10</v>
      </c>
      <c r="Q11" s="39"/>
      <c r="R11" s="39">
        <v>10</v>
      </c>
      <c r="T11">
        <v>10</v>
      </c>
      <c r="V11">
        <v>10</v>
      </c>
      <c r="Y11" t="s">
        <v>83</v>
      </c>
      <c r="Z11" s="39">
        <v>10</v>
      </c>
      <c r="AA11" s="39">
        <v>100</v>
      </c>
      <c r="AC11">
        <v>10</v>
      </c>
      <c r="AD11">
        <v>100</v>
      </c>
      <c r="AF11" s="39">
        <v>10</v>
      </c>
      <c r="AG11" s="39"/>
      <c r="AH11">
        <v>10</v>
      </c>
      <c r="AJ11">
        <v>10</v>
      </c>
      <c r="AL11">
        <v>10</v>
      </c>
    </row>
    <row r="12" spans="1:40" ht="19" x14ac:dyDescent="0.25">
      <c r="A12" s="18" t="s">
        <v>10</v>
      </c>
      <c r="B12" s="1">
        <v>8</v>
      </c>
      <c r="C12" s="18">
        <v>4.0108122335343201E-2</v>
      </c>
      <c r="D12" s="20">
        <v>2.9280624421342201</v>
      </c>
      <c r="E12" s="1" t="s">
        <v>5</v>
      </c>
      <c r="F12" s="19" t="s">
        <v>8</v>
      </c>
      <c r="I12" s="40" t="s">
        <v>62</v>
      </c>
      <c r="J12" s="43">
        <v>0.99685124552734905</v>
      </c>
      <c r="K12" s="43">
        <v>0.99755322549824799</v>
      </c>
      <c r="L12" t="s">
        <v>79</v>
      </c>
      <c r="M12" s="39">
        <v>0.622948094231909</v>
      </c>
      <c r="N12" s="39">
        <v>0.61243379169825996</v>
      </c>
      <c r="O12" t="s">
        <v>82</v>
      </c>
      <c r="P12">
        <v>0.27857711039779498</v>
      </c>
      <c r="Q12" t="s">
        <v>89</v>
      </c>
      <c r="R12" s="39">
        <v>0.75937379826843499</v>
      </c>
      <c r="S12" t="s">
        <v>92</v>
      </c>
      <c r="T12">
        <v>0.46147258260089602</v>
      </c>
      <c r="U12" t="s">
        <v>94</v>
      </c>
      <c r="V12">
        <v>0.177251947125178</v>
      </c>
      <c r="Y12" s="40" t="s">
        <v>62</v>
      </c>
      <c r="Z12" s="43">
        <v>0.99958668191797795</v>
      </c>
      <c r="AA12" s="43">
        <v>0.99963884182572105</v>
      </c>
      <c r="AB12" t="s">
        <v>79</v>
      </c>
      <c r="AC12" s="43">
        <v>0.84683780469846504</v>
      </c>
      <c r="AD12" s="43">
        <v>0.84359284489571795</v>
      </c>
      <c r="AE12" t="s">
        <v>82</v>
      </c>
      <c r="AF12" s="39">
        <v>0.77576377621778903</v>
      </c>
      <c r="AG12" t="s">
        <v>89</v>
      </c>
      <c r="AH12" s="43">
        <v>0.89960266382702703</v>
      </c>
      <c r="AI12" t="s">
        <v>92</v>
      </c>
      <c r="AJ12">
        <v>0.77468597157254704</v>
      </c>
      <c r="AK12" t="s">
        <v>94</v>
      </c>
      <c r="AL12">
        <v>0.74099914491068397</v>
      </c>
      <c r="AN12">
        <f>24+15</f>
        <v>39</v>
      </c>
    </row>
    <row r="13" spans="1:40" ht="409.6" x14ac:dyDescent="0.25">
      <c r="A13" s="18" t="s">
        <v>10</v>
      </c>
      <c r="B13" s="1">
        <v>12</v>
      </c>
      <c r="C13" s="18">
        <v>3.7431329358751098E-2</v>
      </c>
      <c r="D13" s="18">
        <v>3.09110939700239</v>
      </c>
      <c r="E13" s="1" t="s">
        <v>5</v>
      </c>
      <c r="F13" s="19" t="s">
        <v>8</v>
      </c>
      <c r="J13" s="43" t="s">
        <v>61</v>
      </c>
      <c r="K13" s="43" t="s">
        <v>63</v>
      </c>
      <c r="M13" s="43" t="s">
        <v>84</v>
      </c>
      <c r="N13" s="43" t="s">
        <v>80</v>
      </c>
      <c r="P13" s="43" t="s">
        <v>86</v>
      </c>
      <c r="R13" s="43" t="s">
        <v>88</v>
      </c>
      <c r="T13" s="43" t="s">
        <v>91</v>
      </c>
      <c r="V13" s="43" t="s">
        <v>95</v>
      </c>
    </row>
    <row r="14" spans="1:40" ht="19" x14ac:dyDescent="0.25">
      <c r="A14" s="34" t="s">
        <v>10</v>
      </c>
      <c r="B14" s="35">
        <v>4</v>
      </c>
      <c r="C14" s="34">
        <v>0.113163329341352</v>
      </c>
      <c r="D14" s="34">
        <v>5.8711355274381001</v>
      </c>
      <c r="E14" s="35" t="s">
        <v>5</v>
      </c>
      <c r="F14" s="36" t="s">
        <v>7</v>
      </c>
    </row>
    <row r="15" spans="1:40" ht="19" x14ac:dyDescent="0.25">
      <c r="A15" s="18" t="s">
        <v>10</v>
      </c>
      <c r="B15" s="1">
        <v>8</v>
      </c>
      <c r="C15" s="18">
        <v>5.4529080759644598E-2</v>
      </c>
      <c r="D15" s="18">
        <v>4.7661199254870601</v>
      </c>
      <c r="E15" s="1" t="s">
        <v>5</v>
      </c>
      <c r="F15" s="19" t="s">
        <v>7</v>
      </c>
    </row>
    <row r="16" spans="1:40" ht="19" x14ac:dyDescent="0.25">
      <c r="A16" s="18" t="s">
        <v>10</v>
      </c>
      <c r="B16" s="1">
        <v>12</v>
      </c>
      <c r="C16" s="18">
        <v>-1.04689083110069E-2</v>
      </c>
      <c r="D16" s="18">
        <v>4.2264967706970804</v>
      </c>
      <c r="E16" s="1" t="s">
        <v>5</v>
      </c>
      <c r="F16" s="19" t="s">
        <v>7</v>
      </c>
    </row>
    <row r="17" spans="1:22" ht="19" x14ac:dyDescent="0.25">
      <c r="A17" s="18" t="s">
        <v>10</v>
      </c>
      <c r="B17" s="1">
        <v>4</v>
      </c>
      <c r="C17" s="18">
        <v>8.9080434156160695E-2</v>
      </c>
      <c r="D17" s="18">
        <v>6.0057486981308301</v>
      </c>
      <c r="E17" s="1" t="s">
        <v>5</v>
      </c>
      <c r="F17" s="19" t="s">
        <v>9</v>
      </c>
    </row>
    <row r="18" spans="1:22" ht="19" x14ac:dyDescent="0.25">
      <c r="A18" s="18" t="s">
        <v>10</v>
      </c>
      <c r="B18" s="1">
        <v>8</v>
      </c>
      <c r="C18" s="18">
        <v>1.20916306121901E-2</v>
      </c>
      <c r="D18" s="18">
        <v>4.9010684793163497</v>
      </c>
      <c r="E18" s="1" t="s">
        <v>5</v>
      </c>
      <c r="F18" s="19" t="s">
        <v>9</v>
      </c>
    </row>
    <row r="19" spans="1:22" ht="20" thickBot="1" x14ac:dyDescent="0.3">
      <c r="A19" s="21" t="s">
        <v>10</v>
      </c>
      <c r="B19" s="22">
        <v>12</v>
      </c>
      <c r="C19" s="21">
        <v>-9.4526270543287202E-3</v>
      </c>
      <c r="D19" s="21">
        <v>4.3329373908462001</v>
      </c>
      <c r="E19" s="22" t="s">
        <v>5</v>
      </c>
      <c r="F19" s="23" t="s">
        <v>9</v>
      </c>
    </row>
    <row r="20" spans="1:22" ht="19" x14ac:dyDescent="0.25">
      <c r="A20" s="27" t="s">
        <v>11</v>
      </c>
      <c r="B20" s="28">
        <v>4</v>
      </c>
      <c r="C20" s="27">
        <v>1.8209793112101198E-2</v>
      </c>
      <c r="D20" s="27">
        <v>3.5992938156509799</v>
      </c>
      <c r="E20" s="28" t="s">
        <v>5</v>
      </c>
      <c r="F20" s="29" t="s">
        <v>8</v>
      </c>
      <c r="I20" t="s">
        <v>83</v>
      </c>
      <c r="J20" s="39">
        <v>10</v>
      </c>
      <c r="K20" s="39">
        <v>100</v>
      </c>
      <c r="M20">
        <v>10</v>
      </c>
      <c r="N20">
        <v>100</v>
      </c>
      <c r="P20" s="39">
        <v>10</v>
      </c>
      <c r="Q20" s="39"/>
      <c r="R20">
        <v>10</v>
      </c>
      <c r="T20">
        <v>10</v>
      </c>
      <c r="V20">
        <v>10</v>
      </c>
    </row>
    <row r="21" spans="1:22" ht="19" x14ac:dyDescent="0.25">
      <c r="A21" s="18" t="s">
        <v>11</v>
      </c>
      <c r="B21" s="1">
        <v>8</v>
      </c>
      <c r="C21" s="18">
        <v>1.65701272953627E-2</v>
      </c>
      <c r="D21" s="18">
        <v>3.24796177538285</v>
      </c>
      <c r="E21" s="1" t="s">
        <v>5</v>
      </c>
      <c r="F21" s="19" t="s">
        <v>8</v>
      </c>
      <c r="I21" s="40" t="s">
        <v>62</v>
      </c>
      <c r="J21" s="43">
        <v>0.99958668191797795</v>
      </c>
      <c r="K21" s="43">
        <v>0.99963884182572105</v>
      </c>
      <c r="L21" t="s">
        <v>79</v>
      </c>
      <c r="M21" s="43">
        <v>0.84683780469846504</v>
      </c>
      <c r="N21" s="43">
        <v>0.84359284489571795</v>
      </c>
      <c r="O21" t="s">
        <v>82</v>
      </c>
      <c r="P21" s="39">
        <v>0.77576377621778903</v>
      </c>
      <c r="Q21" t="s">
        <v>89</v>
      </c>
      <c r="R21" s="43">
        <v>0.89960266382702703</v>
      </c>
      <c r="S21" t="s">
        <v>92</v>
      </c>
      <c r="T21">
        <v>0.77468597157254704</v>
      </c>
      <c r="U21" t="s">
        <v>94</v>
      </c>
      <c r="V21">
        <v>0.74099914491068397</v>
      </c>
    </row>
    <row r="22" spans="1:22" ht="290" x14ac:dyDescent="0.25">
      <c r="A22" s="18" t="s">
        <v>11</v>
      </c>
      <c r="B22" s="1">
        <v>12</v>
      </c>
      <c r="C22" s="18">
        <v>1.37447371826547E-2</v>
      </c>
      <c r="D22" s="18">
        <v>3.20538143549035</v>
      </c>
      <c r="E22" s="1" t="s">
        <v>5</v>
      </c>
      <c r="F22" s="19" t="s">
        <v>8</v>
      </c>
      <c r="H22" s="33"/>
      <c r="J22" s="43" t="s">
        <v>64</v>
      </c>
      <c r="K22" s="43" t="s">
        <v>65</v>
      </c>
      <c r="M22" s="43" t="s">
        <v>85</v>
      </c>
      <c r="N22" s="43" t="s">
        <v>81</v>
      </c>
      <c r="O22" s="43"/>
      <c r="P22" s="43" t="s">
        <v>87</v>
      </c>
      <c r="R22" s="43" t="s">
        <v>90</v>
      </c>
      <c r="T22" s="43" t="s">
        <v>93</v>
      </c>
      <c r="V22" s="43" t="s">
        <v>96</v>
      </c>
    </row>
    <row r="23" spans="1:22" ht="19" x14ac:dyDescent="0.25">
      <c r="A23" s="34" t="s">
        <v>11</v>
      </c>
      <c r="B23" s="35">
        <v>4</v>
      </c>
      <c r="C23" s="34">
        <v>0.29713377952761</v>
      </c>
      <c r="D23" s="34">
        <v>3.7043359637251001</v>
      </c>
      <c r="E23" s="35" t="s">
        <v>5</v>
      </c>
      <c r="F23" s="36" t="s">
        <v>7</v>
      </c>
    </row>
    <row r="24" spans="1:22" ht="19" x14ac:dyDescent="0.25">
      <c r="A24" s="18" t="s">
        <v>11</v>
      </c>
      <c r="B24" s="1">
        <v>8</v>
      </c>
      <c r="C24" s="18">
        <v>0.178665809294352</v>
      </c>
      <c r="D24" s="18">
        <v>3.4990980907633502</v>
      </c>
      <c r="E24" s="1" t="s">
        <v>5</v>
      </c>
      <c r="F24" s="19" t="s">
        <v>7</v>
      </c>
    </row>
    <row r="25" spans="1:22" ht="19" x14ac:dyDescent="0.25">
      <c r="A25" s="18" t="s">
        <v>11</v>
      </c>
      <c r="B25" s="1">
        <v>12</v>
      </c>
      <c r="C25" s="18">
        <v>0.105782347175925</v>
      </c>
      <c r="D25" s="32">
        <v>2.7054107089620199</v>
      </c>
      <c r="E25" s="1" t="s">
        <v>5</v>
      </c>
      <c r="F25" s="19" t="s">
        <v>7</v>
      </c>
    </row>
    <row r="26" spans="1:22" ht="19" x14ac:dyDescent="0.25">
      <c r="A26" s="18" t="s">
        <v>11</v>
      </c>
      <c r="B26" s="1">
        <v>4</v>
      </c>
      <c r="C26" s="18">
        <v>0.303264589431812</v>
      </c>
      <c r="D26" s="18">
        <v>4.9591332073778096</v>
      </c>
      <c r="E26" s="1" t="s">
        <v>5</v>
      </c>
      <c r="F26" s="19" t="s">
        <v>9</v>
      </c>
    </row>
    <row r="27" spans="1:22" ht="19" x14ac:dyDescent="0.25">
      <c r="A27" s="18" t="s">
        <v>11</v>
      </c>
      <c r="B27" s="1">
        <v>8</v>
      </c>
      <c r="C27" s="18">
        <v>-3.9862887050778903E-3</v>
      </c>
      <c r="D27" s="18">
        <v>3.3586298872006402</v>
      </c>
      <c r="E27" s="1" t="s">
        <v>5</v>
      </c>
      <c r="F27" s="19" t="s">
        <v>9</v>
      </c>
    </row>
    <row r="28" spans="1:22" ht="19" x14ac:dyDescent="0.25">
      <c r="A28" s="30" t="s">
        <v>11</v>
      </c>
      <c r="B28" s="26">
        <v>12</v>
      </c>
      <c r="C28" s="30">
        <v>4.1077574946267001E-2</v>
      </c>
      <c r="D28" s="30">
        <v>2.9013057132289499</v>
      </c>
      <c r="E28" s="26" t="s">
        <v>5</v>
      </c>
      <c r="F28" s="31" t="s">
        <v>9</v>
      </c>
    </row>
    <row r="29" spans="1:22" ht="19" x14ac:dyDescent="0.25">
      <c r="A29" s="1" t="s">
        <v>51</v>
      </c>
      <c r="B29" s="1">
        <v>4</v>
      </c>
      <c r="C29" s="30">
        <v>0.69101378705606598</v>
      </c>
      <c r="D29" s="30">
        <v>0.49544895119892302</v>
      </c>
      <c r="E29" s="1" t="s">
        <v>38</v>
      </c>
      <c r="F29" s="1"/>
    </row>
    <row r="30" spans="1:22" ht="19" x14ac:dyDescent="0.25">
      <c r="A30" s="1" t="s">
        <v>51</v>
      </c>
      <c r="B30" s="1">
        <v>8</v>
      </c>
      <c r="C30" s="30">
        <v>0.57515517890874801</v>
      </c>
      <c r="D30" s="30">
        <v>0.54491393385370501</v>
      </c>
      <c r="E30" s="1" t="s">
        <v>38</v>
      </c>
      <c r="F30" s="1"/>
    </row>
    <row r="31" spans="1:22" ht="19" x14ac:dyDescent="0.25">
      <c r="A31" s="1" t="s">
        <v>51</v>
      </c>
      <c r="B31" s="1">
        <v>12</v>
      </c>
      <c r="C31" s="1">
        <v>0.50866265470179794</v>
      </c>
      <c r="D31" s="1">
        <v>0.55143388176672903</v>
      </c>
      <c r="E31" s="1" t="s">
        <v>38</v>
      </c>
      <c r="F31" s="1"/>
    </row>
    <row r="32" spans="1:22" ht="19" x14ac:dyDescent="0.25">
      <c r="A32" s="18" t="s">
        <v>57</v>
      </c>
      <c r="B32" s="1">
        <v>4</v>
      </c>
      <c r="C32" s="1">
        <v>0.13471302637743299</v>
      </c>
      <c r="D32" s="1">
        <v>4.6400626524066402</v>
      </c>
      <c r="E32" s="1" t="s">
        <v>38</v>
      </c>
      <c r="F32" s="1" t="s">
        <v>7</v>
      </c>
    </row>
    <row r="33" spans="1:6" ht="19" x14ac:dyDescent="0.25">
      <c r="A33" s="41" t="s">
        <v>58</v>
      </c>
      <c r="B33" s="42">
        <v>4</v>
      </c>
      <c r="C33" s="42">
        <v>0.14950841926418701</v>
      </c>
      <c r="D33" s="42">
        <v>6.0860736764615799</v>
      </c>
      <c r="E33" s="1" t="s">
        <v>38</v>
      </c>
      <c r="F33" s="1" t="s">
        <v>7</v>
      </c>
    </row>
    <row r="34" spans="1:6" ht="19" x14ac:dyDescent="0.25">
      <c r="A34" s="41" t="s">
        <v>59</v>
      </c>
      <c r="B34" s="42">
        <v>4</v>
      </c>
      <c r="C34" s="42">
        <v>0.16639221831883799</v>
      </c>
      <c r="D34" s="42">
        <v>5.6650037688200801</v>
      </c>
      <c r="E34" s="1" t="s">
        <v>38</v>
      </c>
      <c r="F34" s="1" t="s">
        <v>7</v>
      </c>
    </row>
    <row r="36" spans="1:6" ht="19" x14ac:dyDescent="0.25">
      <c r="A36" s="1"/>
      <c r="B36" s="1"/>
      <c r="C36" s="1"/>
      <c r="D36" s="1"/>
      <c r="E36" s="1"/>
      <c r="F36" s="1"/>
    </row>
    <row r="37" spans="1:6" ht="19" x14ac:dyDescent="0.25">
      <c r="A37" s="1"/>
      <c r="B37" s="1"/>
      <c r="C37" s="1"/>
      <c r="D37" s="1"/>
      <c r="E37" s="1"/>
      <c r="F37" s="1"/>
    </row>
    <row r="38" spans="1:6" ht="19" x14ac:dyDescent="0.25">
      <c r="A38" s="25"/>
      <c r="B38" s="1">
        <f>269/60</f>
        <v>4.4833333333333334</v>
      </c>
    </row>
    <row r="39" spans="1:6" ht="19" x14ac:dyDescent="0.25">
      <c r="A39" s="1"/>
      <c r="B39" s="1"/>
    </row>
    <row r="40" spans="1:6" ht="20" thickBot="1" x14ac:dyDescent="0.3">
      <c r="A40" s="1"/>
      <c r="B40" s="1"/>
    </row>
    <row r="41" spans="1:6" ht="20" thickBot="1" x14ac:dyDescent="0.3">
      <c r="A41" s="24" t="s">
        <v>37</v>
      </c>
      <c r="B41" s="13" t="s">
        <v>0</v>
      </c>
      <c r="C41" s="13" t="s">
        <v>2</v>
      </c>
      <c r="D41" s="13" t="s">
        <v>3</v>
      </c>
      <c r="E41" s="13" t="s">
        <v>4</v>
      </c>
      <c r="F41" s="14" t="s">
        <v>6</v>
      </c>
    </row>
    <row r="42" spans="1:6" ht="19" x14ac:dyDescent="0.25">
      <c r="A42" s="34" t="s">
        <v>1</v>
      </c>
      <c r="B42" s="35">
        <v>4</v>
      </c>
      <c r="C42" s="52">
        <v>0.14337819903075999</v>
      </c>
      <c r="D42" s="52">
        <v>2.2057625063164901</v>
      </c>
      <c r="E42" s="35" t="s">
        <v>5</v>
      </c>
      <c r="F42" s="36" t="s">
        <v>8</v>
      </c>
    </row>
    <row r="43" spans="1:6" ht="19" x14ac:dyDescent="0.25">
      <c r="A43" s="34" t="s">
        <v>10</v>
      </c>
      <c r="B43" s="35">
        <v>4</v>
      </c>
      <c r="C43" s="52">
        <v>0.113163329341352</v>
      </c>
      <c r="D43" s="52">
        <v>5.8711355274381001</v>
      </c>
      <c r="E43" s="35" t="s">
        <v>5</v>
      </c>
      <c r="F43" s="36" t="s">
        <v>7</v>
      </c>
    </row>
    <row r="44" spans="1:6" ht="19" x14ac:dyDescent="0.25">
      <c r="A44" s="50" t="s">
        <v>11</v>
      </c>
      <c r="B44" s="51">
        <v>4</v>
      </c>
      <c r="C44" s="53">
        <v>0.29713377952761</v>
      </c>
      <c r="D44" s="53">
        <v>3.7043359637251001</v>
      </c>
      <c r="E44" s="51" t="s">
        <v>5</v>
      </c>
      <c r="F44" s="36" t="s">
        <v>7</v>
      </c>
    </row>
    <row r="45" spans="1:6" ht="19" x14ac:dyDescent="0.25">
      <c r="A45" s="45" t="s">
        <v>51</v>
      </c>
      <c r="B45" s="46">
        <v>4</v>
      </c>
      <c r="C45" s="54">
        <v>0.69101378705606598</v>
      </c>
      <c r="D45" s="56">
        <v>0.49544895119892302</v>
      </c>
      <c r="E45" s="35" t="s">
        <v>38</v>
      </c>
      <c r="F45" s="36"/>
    </row>
    <row r="46" spans="1:6" ht="19" x14ac:dyDescent="0.25">
      <c r="A46" s="34" t="s">
        <v>57</v>
      </c>
      <c r="B46" s="35">
        <v>4</v>
      </c>
      <c r="C46" s="52">
        <v>0.13471302637743299</v>
      </c>
      <c r="D46" s="52">
        <v>4.6400626524066402</v>
      </c>
      <c r="E46" s="35" t="s">
        <v>38</v>
      </c>
      <c r="F46" s="36" t="s">
        <v>7</v>
      </c>
    </row>
    <row r="47" spans="1:6" ht="19" x14ac:dyDescent="0.25">
      <c r="A47" s="34" t="s">
        <v>58</v>
      </c>
      <c r="B47" s="35">
        <v>4</v>
      </c>
      <c r="C47" s="52">
        <v>0.14950841926418701</v>
      </c>
      <c r="D47" s="52">
        <v>6.0860736764615799</v>
      </c>
      <c r="E47" s="35" t="s">
        <v>38</v>
      </c>
      <c r="F47" s="36" t="s">
        <v>7</v>
      </c>
    </row>
    <row r="48" spans="1:6" ht="20" thickBot="1" x14ac:dyDescent="0.3">
      <c r="A48" s="47" t="s">
        <v>59</v>
      </c>
      <c r="B48" s="48">
        <v>4</v>
      </c>
      <c r="C48" s="55">
        <v>0.16639221831883799</v>
      </c>
      <c r="D48" s="55">
        <v>5.6650037688200801</v>
      </c>
      <c r="E48" s="48" t="s">
        <v>38</v>
      </c>
      <c r="F48" s="49" t="s">
        <v>7</v>
      </c>
    </row>
    <row r="49" spans="1:6" ht="19" x14ac:dyDescent="0.25">
      <c r="A49" s="35"/>
      <c r="B49" s="35"/>
      <c r="C49" s="35"/>
      <c r="D49" s="35"/>
      <c r="E49" s="35"/>
      <c r="F49" s="35"/>
    </row>
    <row r="50" spans="1:6" ht="17" thickBot="1" x14ac:dyDescent="0.25"/>
    <row r="51" spans="1:6" ht="19" x14ac:dyDescent="0.25">
      <c r="A51" s="60" t="s">
        <v>46</v>
      </c>
      <c r="B51" s="61" t="s">
        <v>42</v>
      </c>
      <c r="C51" s="62" t="s">
        <v>43</v>
      </c>
    </row>
    <row r="52" spans="1:6" x14ac:dyDescent="0.2">
      <c r="A52" s="4" t="s">
        <v>39</v>
      </c>
      <c r="C52" s="57">
        <v>19993</v>
      </c>
    </row>
    <row r="53" spans="1:6" x14ac:dyDescent="0.2">
      <c r="A53" s="4" t="s">
        <v>40</v>
      </c>
      <c r="C53" s="57">
        <v>7537</v>
      </c>
    </row>
    <row r="54" spans="1:6" x14ac:dyDescent="0.2">
      <c r="A54" s="4" t="s">
        <v>41</v>
      </c>
      <c r="C54" s="57">
        <v>4893</v>
      </c>
    </row>
    <row r="55" spans="1:6" x14ac:dyDescent="0.2">
      <c r="A55" s="4" t="s">
        <v>45</v>
      </c>
      <c r="C55" s="57">
        <v>3209</v>
      </c>
      <c r="D55" s="90">
        <v>5.6250000000000001E-2</v>
      </c>
    </row>
    <row r="56" spans="1:6" ht="17" thickBot="1" x14ac:dyDescent="0.25">
      <c r="A56" s="7" t="s">
        <v>44</v>
      </c>
      <c r="B56" s="58"/>
      <c r="C56" s="59">
        <v>12520</v>
      </c>
      <c r="D56">
        <f>+D55/30</f>
        <v>1.8750000000000001E-3</v>
      </c>
    </row>
    <row r="59" spans="1:6" x14ac:dyDescent="0.2">
      <c r="C59">
        <f>599 / 620</f>
        <v>0.96612903225806457</v>
      </c>
    </row>
    <row r="60" spans="1:6" x14ac:dyDescent="0.2">
      <c r="A60">
        <f>598 / 620</f>
        <v>0.96451612903225803</v>
      </c>
    </row>
    <row r="61" spans="1:6" ht="25" x14ac:dyDescent="0.25">
      <c r="C61" s="38">
        <f>612 / 620</f>
        <v>0.98709677419354835</v>
      </c>
    </row>
    <row r="72" spans="1:2" x14ac:dyDescent="0.2">
      <c r="A72">
        <v>2.42</v>
      </c>
      <c r="B72">
        <v>100</v>
      </c>
    </row>
    <row r="73" spans="1:2" x14ac:dyDescent="0.2">
      <c r="A73">
        <f>+A72*B73/100</f>
        <v>41.14</v>
      </c>
      <c r="B73">
        <v>1700</v>
      </c>
    </row>
    <row r="77" spans="1:2" x14ac:dyDescent="0.2">
      <c r="A77" t="s">
        <v>66</v>
      </c>
      <c r="B77">
        <v>6</v>
      </c>
    </row>
    <row r="78" spans="1:2" x14ac:dyDescent="0.2">
      <c r="A78" t="s">
        <v>67</v>
      </c>
      <c r="B78">
        <f>130*2</f>
        <v>260</v>
      </c>
    </row>
    <row r="79" spans="1:2" x14ac:dyDescent="0.2">
      <c r="A79" t="s">
        <v>68</v>
      </c>
    </row>
    <row r="80" spans="1:2" x14ac:dyDescent="0.2">
      <c r="A80" t="s">
        <v>69</v>
      </c>
    </row>
    <row r="81" spans="1:2" x14ac:dyDescent="0.2">
      <c r="A81" t="s">
        <v>70</v>
      </c>
      <c r="B81">
        <v>12</v>
      </c>
    </row>
    <row r="82" spans="1:2" x14ac:dyDescent="0.2">
      <c r="A82" t="s">
        <v>71</v>
      </c>
      <c r="B82" t="s">
        <v>72</v>
      </c>
    </row>
    <row r="83" spans="1:2" x14ac:dyDescent="0.2">
      <c r="A83" t="s">
        <v>73</v>
      </c>
      <c r="B83">
        <v>20</v>
      </c>
    </row>
    <row r="84" spans="1:2" x14ac:dyDescent="0.2">
      <c r="A84" t="s">
        <v>74</v>
      </c>
      <c r="B84">
        <f>0.75*7</f>
        <v>5.25</v>
      </c>
    </row>
    <row r="85" spans="1:2" x14ac:dyDescent="0.2">
      <c r="A85" t="s">
        <v>75</v>
      </c>
      <c r="B85">
        <v>2100</v>
      </c>
    </row>
    <row r="86" spans="1:2" x14ac:dyDescent="0.2">
      <c r="A86" t="s">
        <v>76</v>
      </c>
      <c r="B86">
        <f>200+150*5+150*5</f>
        <v>1700</v>
      </c>
    </row>
    <row r="87" spans="1:2" x14ac:dyDescent="0.2">
      <c r="A87" t="s">
        <v>77</v>
      </c>
      <c r="B87" t="s">
        <v>78</v>
      </c>
    </row>
    <row r="94" spans="1:2" x14ac:dyDescent="0.2">
      <c r="A94">
        <f>150*5*2</f>
        <v>1500</v>
      </c>
    </row>
  </sheetData>
  <autoFilter ref="Z2:AC2" xr:uid="{816721C8-19A5-6B40-BD1A-70A303D2CF07}">
    <sortState xmlns:xlrd2="http://schemas.microsoft.com/office/spreadsheetml/2017/richdata2" ref="Z3:AC8">
      <sortCondition descending="1" ref="AB2:AB8"/>
    </sortState>
  </autoFilter>
  <conditionalFormatting sqref="C57:C60 C1 C38:C41 C50:C51 C62:C1048576">
    <cfRule type="top10" dxfId="7" priority="8" rank="1"/>
    <cfRule type="top10" dxfId="6" priority="10" rank="2"/>
  </conditionalFormatting>
  <conditionalFormatting sqref="D50:D1048576 D38:D41 D1">
    <cfRule type="top10" dxfId="5" priority="7" bottom="1" rank="1"/>
    <cfRule type="top10" dxfId="4" priority="11" bottom="1" rank="2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950D-C44F-9443-9DD5-694E936CB8FD}">
  <dimension ref="A1:H7"/>
  <sheetViews>
    <sheetView tabSelected="1" workbookViewId="0">
      <selection activeCell="B3" sqref="B3"/>
    </sheetView>
  </sheetViews>
  <sheetFormatPr baseColWidth="10" defaultRowHeight="16" x14ac:dyDescent="0.2"/>
  <cols>
    <col min="1" max="1" width="33.83203125" bestFit="1" customWidth="1"/>
  </cols>
  <sheetData>
    <row r="1" spans="1:8" x14ac:dyDescent="0.2">
      <c r="A1" s="109" t="s">
        <v>127</v>
      </c>
      <c r="B1" s="109"/>
      <c r="C1" s="109"/>
    </row>
    <row r="2" spans="1:8" x14ac:dyDescent="0.2">
      <c r="A2" t="s">
        <v>109</v>
      </c>
      <c r="B2" t="s">
        <v>110</v>
      </c>
      <c r="C2" t="s">
        <v>111</v>
      </c>
      <c r="E2" t="s">
        <v>122</v>
      </c>
      <c r="F2" t="s">
        <v>123</v>
      </c>
      <c r="G2" t="s">
        <v>117</v>
      </c>
      <c r="H2" t="s">
        <v>118</v>
      </c>
    </row>
    <row r="3" spans="1:8" x14ac:dyDescent="0.2">
      <c r="A3" s="101" t="s">
        <v>112</v>
      </c>
      <c r="B3" s="110" t="s">
        <v>128</v>
      </c>
      <c r="E3" t="s">
        <v>124</v>
      </c>
      <c r="F3" t="s">
        <v>125</v>
      </c>
      <c r="G3" t="s">
        <v>121</v>
      </c>
      <c r="H3" t="s">
        <v>119</v>
      </c>
    </row>
    <row r="4" spans="1:8" x14ac:dyDescent="0.2">
      <c r="A4" s="101" t="s">
        <v>113</v>
      </c>
      <c r="H4" t="s">
        <v>120</v>
      </c>
    </row>
    <row r="5" spans="1:8" x14ac:dyDescent="0.2">
      <c r="A5" s="107" t="s">
        <v>114</v>
      </c>
    </row>
    <row r="6" spans="1:8" x14ac:dyDescent="0.2">
      <c r="A6" s="107" t="s">
        <v>115</v>
      </c>
    </row>
    <row r="7" spans="1:8" x14ac:dyDescent="0.2">
      <c r="A7" s="108" t="s">
        <v>116</v>
      </c>
      <c r="C7" t="s">
        <v>126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23A3-258D-DD4F-9983-D10BEFB76C26}">
  <dimension ref="A1:F2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47</v>
      </c>
    </row>
    <row r="2" spans="1:6" ht="18" x14ac:dyDescent="0.2">
      <c r="A2" t="s">
        <v>48</v>
      </c>
      <c r="B2" t="s">
        <v>49</v>
      </c>
      <c r="F2" s="37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2615-1A96-CD44-9BA4-B7AECF43076F}">
  <dimension ref="A1:D14"/>
  <sheetViews>
    <sheetView workbookViewId="0">
      <selection activeCell="C13" sqref="C13"/>
    </sheetView>
  </sheetViews>
  <sheetFormatPr baseColWidth="10" defaultRowHeight="16" x14ac:dyDescent="0.2"/>
  <cols>
    <col min="1" max="1" width="8" bestFit="1" customWidth="1"/>
    <col min="2" max="2" width="93.33203125" bestFit="1" customWidth="1"/>
    <col min="3" max="3" width="68.33203125" bestFit="1" customWidth="1"/>
    <col min="4" max="4" width="61.1640625" bestFit="1" customWidth="1"/>
    <col min="5" max="5" width="20" bestFit="1" customWidth="1"/>
  </cols>
  <sheetData>
    <row r="1" spans="1:4" ht="19" x14ac:dyDescent="0.25">
      <c r="A1" s="2"/>
      <c r="B1" s="3" t="s">
        <v>2</v>
      </c>
      <c r="C1" s="9" t="s">
        <v>3</v>
      </c>
    </row>
    <row r="2" spans="1:4" ht="20" x14ac:dyDescent="0.2">
      <c r="A2" s="4" t="s">
        <v>17</v>
      </c>
      <c r="B2" s="5" t="s">
        <v>13</v>
      </c>
      <c r="C2" s="10" t="s">
        <v>24</v>
      </c>
    </row>
    <row r="3" spans="1:4" ht="20" x14ac:dyDescent="0.2">
      <c r="A3" s="4"/>
      <c r="B3" s="6" t="s">
        <v>14</v>
      </c>
      <c r="C3" s="10" t="s">
        <v>22</v>
      </c>
    </row>
    <row r="4" spans="1:4" ht="20" x14ac:dyDescent="0.2">
      <c r="A4" s="4"/>
      <c r="B4" s="6" t="s">
        <v>15</v>
      </c>
      <c r="C4" s="10" t="s">
        <v>23</v>
      </c>
    </row>
    <row r="5" spans="1:4" ht="20" x14ac:dyDescent="0.2">
      <c r="A5" s="4" t="s">
        <v>18</v>
      </c>
      <c r="B5" s="6" t="s">
        <v>16</v>
      </c>
      <c r="C5" s="10" t="s">
        <v>21</v>
      </c>
    </row>
    <row r="6" spans="1:4" ht="21" thickBot="1" x14ac:dyDescent="0.25">
      <c r="A6" s="7" t="s">
        <v>19</v>
      </c>
      <c r="B6" s="8" t="s">
        <v>20</v>
      </c>
      <c r="C6" s="10" t="s">
        <v>25</v>
      </c>
    </row>
    <row r="8" spans="1:4" ht="17" thickBot="1" x14ac:dyDescent="0.25"/>
    <row r="9" spans="1:4" ht="20" thickBot="1" x14ac:dyDescent="0.3">
      <c r="A9" s="12"/>
      <c r="B9" s="13" t="s">
        <v>12</v>
      </c>
      <c r="C9" s="13" t="s">
        <v>8</v>
      </c>
      <c r="D9" s="14" t="s">
        <v>9</v>
      </c>
    </row>
    <row r="10" spans="1:4" ht="20" x14ac:dyDescent="0.2">
      <c r="A10" s="15" t="s">
        <v>33</v>
      </c>
      <c r="B10" s="17" t="s">
        <v>26</v>
      </c>
      <c r="C10" s="15" t="s">
        <v>30</v>
      </c>
      <c r="D10" s="6" t="s">
        <v>35</v>
      </c>
    </row>
    <row r="11" spans="1:4" x14ac:dyDescent="0.2">
      <c r="A11" s="16" t="s">
        <v>34</v>
      </c>
      <c r="B11" s="16" t="s">
        <v>32</v>
      </c>
      <c r="C11" s="16" t="s">
        <v>27</v>
      </c>
      <c r="D11" s="6" t="s">
        <v>36</v>
      </c>
    </row>
    <row r="12" spans="1:4" x14ac:dyDescent="0.2">
      <c r="A12" s="16"/>
      <c r="B12" s="16"/>
      <c r="C12" s="16" t="s">
        <v>28</v>
      </c>
      <c r="D12" s="6"/>
    </row>
    <row r="13" spans="1:4" x14ac:dyDescent="0.2">
      <c r="A13" s="16"/>
      <c r="B13" s="16"/>
      <c r="C13" s="16" t="s">
        <v>29</v>
      </c>
      <c r="D13" s="6"/>
    </row>
    <row r="14" spans="1:4" ht="17" thickBot="1" x14ac:dyDescent="0.25">
      <c r="A14" s="11"/>
      <c r="B14" s="11"/>
      <c r="C14" s="11" t="s">
        <v>31</v>
      </c>
      <c r="D14" s="8"/>
    </row>
  </sheetData>
  <conditionalFormatting sqref="B1">
    <cfRule type="top10" dxfId="3" priority="2" rank="1"/>
    <cfRule type="top10" dxfId="2" priority="3" rank="2"/>
  </conditionalFormatting>
  <conditionalFormatting sqref="C1 B9:D9">
    <cfRule type="top10" dxfId="1" priority="1" bottom="1" rank="1"/>
    <cfRule type="top10" dxfId="0" priority="4" bottom="1" rank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Visit</vt:lpstr>
      <vt:lpstr>Patien</vt:lpstr>
      <vt:lpstr>conta</vt:lpstr>
      <vt:lpstr>DEFENITION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Garcia Ybarra</dc:creator>
  <cp:lastModifiedBy>Cynthia Garcia Ybarra</cp:lastModifiedBy>
  <dcterms:created xsi:type="dcterms:W3CDTF">2023-09-28T21:46:54Z</dcterms:created>
  <dcterms:modified xsi:type="dcterms:W3CDTF">2023-12-24T13:50:29Z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3a633-3d5f-462b-ba19-31157bb9a57b_Enabled">
    <vt:lpwstr>true</vt:lpwstr>
  </property>
  <property fmtid="{D5CDD505-2E9C-101B-9397-08002B2CF9AE}" pid="3" name="MSIP_Label_8ae3a633-3d5f-462b-ba19-31157bb9a57b_SetDate">
    <vt:lpwstr>2023-09-28T22:03:38Z</vt:lpwstr>
  </property>
  <property fmtid="{D5CDD505-2E9C-101B-9397-08002B2CF9AE}" pid="4" name="MSIP_Label_8ae3a633-3d5f-462b-ba19-31157bb9a57b_Method">
    <vt:lpwstr>Standard</vt:lpwstr>
  </property>
  <property fmtid="{D5CDD505-2E9C-101B-9397-08002B2CF9AE}" pid="5" name="MSIP_Label_8ae3a633-3d5f-462b-ba19-31157bb9a57b_Name">
    <vt:lpwstr>Uso interno</vt:lpwstr>
  </property>
  <property fmtid="{D5CDD505-2E9C-101B-9397-08002B2CF9AE}" pid="6" name="MSIP_Label_8ae3a633-3d5f-462b-ba19-31157bb9a57b_SiteId">
    <vt:lpwstr>5448d52d-fbb8-4285-8d6f-aa67453bc50c</vt:lpwstr>
  </property>
  <property fmtid="{D5CDD505-2E9C-101B-9397-08002B2CF9AE}" pid="7" name="MSIP_Label_8ae3a633-3d5f-462b-ba19-31157bb9a57b_ActionId">
    <vt:lpwstr>1992f80d-d617-4c53-81c2-6ce0637ecb9e</vt:lpwstr>
  </property>
  <property fmtid="{D5CDD505-2E9C-101B-9397-08002B2CF9AE}" pid="8" name="MSIP_Label_8ae3a633-3d5f-462b-ba19-31157bb9a57b_ContentBits">
    <vt:lpwstr>0</vt:lpwstr>
  </property>
</Properties>
</file>