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omh10\OneDrive\바탕 화면\"/>
    </mc:Choice>
  </mc:AlternateContent>
  <xr:revisionPtr revIDLastSave="0" documentId="13_ncr:1_{929737CE-B322-40AC-9C3D-87101A13EEB6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2" l="1"/>
  <c r="I25" i="2"/>
  <c r="I24" i="2"/>
  <c r="I23" i="2"/>
  <c r="I22" i="2"/>
  <c r="S15" i="2"/>
  <c r="I15" i="2"/>
  <c r="S14" i="2"/>
  <c r="I14" i="2"/>
  <c r="S13" i="2"/>
  <c r="I13" i="2"/>
  <c r="S12" i="2"/>
  <c r="I12" i="2"/>
  <c r="S11" i="2"/>
  <c r="I11" i="2"/>
  <c r="S10" i="2"/>
  <c r="I10" i="2"/>
  <c r="S9" i="2"/>
  <c r="I9" i="2"/>
  <c r="S8" i="2"/>
  <c r="I8" i="2"/>
  <c r="S7" i="2"/>
  <c r="I7" i="2"/>
  <c r="S6" i="2"/>
  <c r="I6" i="2"/>
  <c r="S5" i="2"/>
  <c r="I5" i="2"/>
  <c r="S4" i="2"/>
  <c r="I4" i="2"/>
  <c r="S3" i="2"/>
  <c r="I3" i="2"/>
  <c r="S2" i="2"/>
  <c r="I2" i="2"/>
  <c r="C77" i="1"/>
  <c r="C78" i="1" s="1"/>
  <c r="C79" i="1" s="1"/>
  <c r="C80" i="1" s="1"/>
  <c r="C81" i="1" s="1"/>
  <c r="C82" i="1" s="1"/>
  <c r="C50" i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F48" i="1"/>
  <c r="I48" i="1" s="1"/>
  <c r="F47" i="1"/>
  <c r="I47" i="1" s="1"/>
  <c r="L47" i="1" s="1"/>
  <c r="F46" i="1"/>
  <c r="L45" i="1" s="1"/>
  <c r="M36" i="1"/>
  <c r="D15" i="1"/>
  <c r="D19" i="1" s="1"/>
  <c r="D23" i="1" s="1"/>
  <c r="D27" i="1" s="1"/>
  <c r="D31" i="1" s="1"/>
  <c r="C15" i="1"/>
  <c r="C19" i="1" s="1"/>
  <c r="C23" i="1" s="1"/>
  <c r="C27" i="1" s="1"/>
  <c r="C31" i="1" s="1"/>
  <c r="E14" i="1"/>
  <c r="E15" i="1" s="1"/>
  <c r="I13" i="1"/>
  <c r="M13" i="1" s="1"/>
  <c r="Q13" i="1" s="1"/>
  <c r="H13" i="1"/>
  <c r="L13" i="1" s="1"/>
  <c r="P13" i="1" s="1"/>
  <c r="G13" i="1"/>
  <c r="K13" i="1" s="1"/>
  <c r="O13" i="1" s="1"/>
  <c r="P12" i="1"/>
  <c r="L12" i="1"/>
  <c r="I12" i="1"/>
  <c r="M12" i="1" s="1"/>
  <c r="H12" i="1"/>
  <c r="G12" i="1"/>
  <c r="K12" i="1" s="1"/>
  <c r="O12" i="1" s="1"/>
  <c r="I11" i="1"/>
  <c r="M11" i="1" s="1"/>
  <c r="Q11" i="1" s="1"/>
  <c r="H11" i="1"/>
  <c r="L11" i="1" s="1"/>
  <c r="G11" i="1"/>
  <c r="K11" i="1" s="1"/>
  <c r="H15" i="1" l="1"/>
  <c r="H17" i="1" s="1"/>
  <c r="H21" i="1" s="1"/>
  <c r="G15" i="1"/>
  <c r="G19" i="1" s="1"/>
  <c r="G23" i="1" s="1"/>
  <c r="G27" i="1" s="1"/>
  <c r="G31" i="1" s="1"/>
  <c r="C16" i="1"/>
  <c r="C20" i="1" s="1"/>
  <c r="C24" i="1" s="1"/>
  <c r="C28" i="1" s="1"/>
  <c r="C32" i="1" s="1"/>
  <c r="C17" i="1"/>
  <c r="C21" i="1" s="1"/>
  <c r="C25" i="1" s="1"/>
  <c r="C18" i="1"/>
  <c r="C22" i="1" s="1"/>
  <c r="D18" i="1"/>
  <c r="D22" i="1" s="1"/>
  <c r="D16" i="1"/>
  <c r="D20" i="1" s="1"/>
  <c r="D24" i="1" s="1"/>
  <c r="D28" i="1" s="1"/>
  <c r="D32" i="1" s="1"/>
  <c r="M15" i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Q12" i="1"/>
  <c r="O11" i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Q15" i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C26" i="1"/>
  <c r="C30" i="1" s="1"/>
  <c r="C34" i="1" s="1"/>
  <c r="C29" i="1"/>
  <c r="C33" i="1" s="1"/>
  <c r="E19" i="1"/>
  <c r="E23" i="1" s="1"/>
  <c r="E27" i="1" s="1"/>
  <c r="E31" i="1" s="1"/>
  <c r="E16" i="1"/>
  <c r="E20" i="1" s="1"/>
  <c r="E24" i="1" s="1"/>
  <c r="E28" i="1" s="1"/>
  <c r="E32" i="1" s="1"/>
  <c r="E17" i="1"/>
  <c r="E21" i="1" s="1"/>
  <c r="E25" i="1" s="1"/>
  <c r="E18" i="1"/>
  <c r="E22" i="1" s="1"/>
  <c r="L48" i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I50" i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P11" i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L15" i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I15" i="1"/>
  <c r="G18" i="1"/>
  <c r="G22" i="1" s="1"/>
  <c r="G26" i="1" s="1"/>
  <c r="G30" i="1" s="1"/>
  <c r="G34" i="1" s="1"/>
  <c r="D17" i="1"/>
  <c r="D21" i="1" s="1"/>
  <c r="D25" i="1" s="1"/>
  <c r="F50" i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H19" i="1"/>
  <c r="H23" i="1" s="1"/>
  <c r="H27" i="1" s="1"/>
  <c r="H31" i="1" s="1"/>
  <c r="I46" i="1"/>
  <c r="L46" i="1" s="1"/>
  <c r="G17" i="1"/>
  <c r="G21" i="1" s="1"/>
  <c r="H18" i="1"/>
  <c r="H22" i="1" s="1"/>
  <c r="H26" i="1" s="1"/>
  <c r="H30" i="1" s="1"/>
  <c r="H34" i="1" s="1"/>
  <c r="G16" i="1"/>
  <c r="G20" i="1" s="1"/>
  <c r="G24" i="1" s="1"/>
  <c r="H16" i="1"/>
  <c r="H20" i="1" s="1"/>
  <c r="H24" i="1" s="1"/>
  <c r="H28" i="1" l="1"/>
  <c r="H32" i="1" s="1"/>
  <c r="H25" i="1"/>
  <c r="H29" i="1" s="1"/>
  <c r="H33" i="1" s="1"/>
  <c r="G28" i="1"/>
  <c r="G32" i="1" s="1"/>
  <c r="G25" i="1"/>
  <c r="G29" i="1" s="1"/>
  <c r="G33" i="1" s="1"/>
  <c r="D29" i="1"/>
  <c r="D33" i="1" s="1"/>
  <c r="D26" i="1"/>
  <c r="D30" i="1" s="1"/>
  <c r="D34" i="1" s="1"/>
  <c r="E29" i="1"/>
  <c r="E33" i="1" s="1"/>
  <c r="E26" i="1"/>
  <c r="E30" i="1" s="1"/>
  <c r="E34" i="1" s="1"/>
  <c r="I16" i="1"/>
  <c r="I20" i="1" s="1"/>
  <c r="I24" i="1" s="1"/>
  <c r="I17" i="1"/>
  <c r="I21" i="1" s="1"/>
  <c r="I18" i="1"/>
  <c r="I22" i="1" s="1"/>
  <c r="I26" i="1" s="1"/>
  <c r="I30" i="1" s="1"/>
  <c r="I34" i="1" s="1"/>
  <c r="I19" i="1"/>
  <c r="I23" i="1" s="1"/>
  <c r="I27" i="1" s="1"/>
  <c r="I31" i="1" s="1"/>
  <c r="I28" i="1" l="1"/>
  <c r="I32" i="1" s="1"/>
  <c r="I25" i="1"/>
  <c r="I29" i="1" s="1"/>
  <c r="I33" i="1" s="1"/>
</calcChain>
</file>

<file path=xl/sharedStrings.xml><?xml version="1.0" encoding="utf-8"?>
<sst xmlns="http://schemas.openxmlformats.org/spreadsheetml/2006/main" count="331" uniqueCount="159">
  <si>
    <t>5골</t>
  </si>
  <si>
    <t>6골</t>
  </si>
  <si>
    <t>10골</t>
  </si>
  <si>
    <t>제작비</t>
  </si>
  <si>
    <t>55골</t>
  </si>
  <si>
    <t>11골</t>
  </si>
  <si>
    <t>23골</t>
  </si>
  <si>
    <t>56골</t>
  </si>
  <si>
    <t>정가</t>
  </si>
  <si>
    <t>49골</t>
  </si>
  <si>
    <t>각인서</t>
  </si>
  <si>
    <t>50골</t>
  </si>
  <si>
    <t>47골</t>
  </si>
  <si>
    <t>22골</t>
  </si>
  <si>
    <t>21골</t>
  </si>
  <si>
    <t>하급</t>
  </si>
  <si>
    <t>42골</t>
  </si>
  <si>
    <t>9골</t>
  </si>
  <si>
    <t>8골</t>
  </si>
  <si>
    <t>17골</t>
  </si>
  <si>
    <t>가겪</t>
  </si>
  <si>
    <t>28골</t>
  </si>
  <si>
    <t>19골</t>
  </si>
  <si>
    <t>81골</t>
  </si>
  <si>
    <t xml:space="preserve">낚시 </t>
  </si>
  <si>
    <t>귀걸이</t>
  </si>
  <si>
    <t>51골</t>
  </si>
  <si>
    <t>40골</t>
  </si>
  <si>
    <t>54골</t>
  </si>
  <si>
    <t>고고학</t>
  </si>
  <si>
    <t>일반</t>
  </si>
  <si>
    <t>일격</t>
  </si>
  <si>
    <t>60골</t>
  </si>
  <si>
    <t>7골</t>
  </si>
  <si>
    <t>12골</t>
  </si>
  <si>
    <t>아드</t>
  </si>
  <si>
    <t>34골</t>
  </si>
  <si>
    <t>69골</t>
  </si>
  <si>
    <t>38골</t>
  </si>
  <si>
    <t>62골</t>
  </si>
  <si>
    <t>45골</t>
  </si>
  <si>
    <t>26골</t>
  </si>
  <si>
    <t>61골</t>
  </si>
  <si>
    <t>63골</t>
  </si>
  <si>
    <t>24골</t>
  </si>
  <si>
    <t>정흡</t>
  </si>
  <si>
    <t>57골</t>
  </si>
  <si>
    <t>목걸이</t>
  </si>
  <si>
    <t>37골</t>
  </si>
  <si>
    <t>27골</t>
  </si>
  <si>
    <t>특화</t>
  </si>
  <si>
    <t>달소</t>
  </si>
  <si>
    <t>66골</t>
  </si>
  <si>
    <t>82골</t>
  </si>
  <si>
    <t>공속감</t>
  </si>
  <si>
    <t>기습</t>
  </si>
  <si>
    <t>83골</t>
  </si>
  <si>
    <t>16골</t>
  </si>
  <si>
    <t>33골</t>
  </si>
  <si>
    <t>상급</t>
  </si>
  <si>
    <t>68골</t>
  </si>
  <si>
    <t>80골</t>
  </si>
  <si>
    <t>공감</t>
  </si>
  <si>
    <t>39골</t>
  </si>
  <si>
    <t>53골</t>
  </si>
  <si>
    <t>낚시</t>
  </si>
  <si>
    <t>52골</t>
  </si>
  <si>
    <t>희귀</t>
  </si>
  <si>
    <t>41골</t>
  </si>
  <si>
    <t>29골</t>
  </si>
  <si>
    <t>25골</t>
  </si>
  <si>
    <t>73골</t>
  </si>
  <si>
    <t>원한</t>
  </si>
  <si>
    <t>예둔</t>
  </si>
  <si>
    <t>58골</t>
  </si>
  <si>
    <t>반지</t>
  </si>
  <si>
    <t>48골</t>
  </si>
  <si>
    <t>골드</t>
  </si>
  <si>
    <t>수렵</t>
  </si>
  <si>
    <t>46골</t>
  </si>
  <si>
    <t>76골</t>
  </si>
  <si>
    <t>79골</t>
  </si>
  <si>
    <t>중급</t>
  </si>
  <si>
    <t>고급</t>
  </si>
  <si>
    <t>75골</t>
  </si>
  <si>
    <t>31골</t>
  </si>
  <si>
    <t>84골</t>
  </si>
  <si>
    <t>64골</t>
  </si>
  <si>
    <t>35골</t>
  </si>
  <si>
    <t>36골</t>
  </si>
  <si>
    <t>32골</t>
  </si>
  <si>
    <t>총</t>
  </si>
  <si>
    <t>13골</t>
  </si>
  <si>
    <t>이감</t>
  </si>
  <si>
    <t>14골</t>
  </si>
  <si>
    <t>최상급</t>
  </si>
  <si>
    <t>20골</t>
  </si>
  <si>
    <t>71골</t>
  </si>
  <si>
    <t>65골</t>
  </si>
  <si>
    <t>74골</t>
  </si>
  <si>
    <t>70골</t>
  </si>
  <si>
    <t>전설</t>
  </si>
  <si>
    <t>방감</t>
  </si>
  <si>
    <t>15골</t>
  </si>
  <si>
    <t>저받인</t>
  </si>
  <si>
    <t>78골</t>
  </si>
  <si>
    <t>59골</t>
  </si>
  <si>
    <t>77골</t>
  </si>
  <si>
    <t>72골</t>
  </si>
  <si>
    <t>18골</t>
  </si>
  <si>
    <t>67골</t>
  </si>
  <si>
    <t>30골</t>
  </si>
  <si>
    <t>정가제작비</t>
  </si>
  <si>
    <t>튼튼목재</t>
  </si>
  <si>
    <t>부드목재</t>
  </si>
  <si>
    <t>묵직철광</t>
  </si>
  <si>
    <t>단단철광</t>
  </si>
  <si>
    <t>어빌리티</t>
  </si>
  <si>
    <t>3 사분면(-a, -b)</t>
    <phoneticPr fontId="3" type="noConversion"/>
  </si>
  <si>
    <t>4 사분면(a, -b)</t>
    <phoneticPr fontId="3" type="noConversion"/>
  </si>
  <si>
    <t>1 사분면(a, b)</t>
    <phoneticPr fontId="3" type="noConversion"/>
  </si>
  <si>
    <t>2 사분면(-a, b)</t>
    <phoneticPr fontId="3" type="noConversion"/>
  </si>
  <si>
    <t>마리오 쿠파</t>
    <phoneticPr fontId="3" type="noConversion"/>
  </si>
  <si>
    <t>해리포터 포비든 저니</t>
    <phoneticPr fontId="3" type="noConversion"/>
  </si>
  <si>
    <t>플라잉 다이노소어</t>
    <phoneticPr fontId="3" type="noConversion"/>
  </si>
  <si>
    <t>스파이더맨 더라이드</t>
    <phoneticPr fontId="3" type="noConversion"/>
  </si>
  <si>
    <t>쥬라기공원 더라이드</t>
    <phoneticPr fontId="3" type="noConversion"/>
  </si>
  <si>
    <t>닌텐도 월드</t>
    <phoneticPr fontId="3" type="noConversion"/>
  </si>
  <si>
    <t>해리포터</t>
    <phoneticPr fontId="3" type="noConversion"/>
  </si>
  <si>
    <t>시간지정입장</t>
    <phoneticPr fontId="3" type="noConversion"/>
  </si>
  <si>
    <t>어트랙션</t>
    <phoneticPr fontId="3" type="noConversion"/>
  </si>
  <si>
    <t>미니언 메이햄</t>
    <phoneticPr fontId="3" type="noConversion"/>
  </si>
  <si>
    <t>플라이트 히포그리프</t>
    <phoneticPr fontId="3" type="noConversion"/>
  </si>
  <si>
    <t>할리우드 라이드</t>
    <phoneticPr fontId="3" type="noConversion"/>
  </si>
  <si>
    <t>죠스</t>
    <phoneticPr fontId="3" type="noConversion"/>
  </si>
  <si>
    <t>요시어드벤쳐</t>
    <phoneticPr fontId="3" type="noConversion"/>
  </si>
  <si>
    <t>스페이스 판타지 라이드</t>
    <phoneticPr fontId="3" type="noConversion"/>
  </si>
  <si>
    <t>할리우드 라이드 백드롭</t>
    <phoneticPr fontId="3" type="noConversion"/>
  </si>
  <si>
    <t>주술회전 더리얼</t>
    <phoneticPr fontId="3" type="noConversion"/>
  </si>
  <si>
    <t>도라에몽 xr</t>
    <phoneticPr fontId="3" type="noConversion"/>
  </si>
  <si>
    <t>플라잉 다이노소어 패스</t>
    <phoneticPr fontId="3" type="noConversion"/>
  </si>
  <si>
    <t>미니언라이드</t>
    <phoneticPr fontId="3" type="noConversion"/>
  </si>
  <si>
    <t>버라이어티 초이스</t>
    <phoneticPr fontId="3" type="noConversion"/>
  </si>
  <si>
    <t>펀라이드</t>
    <phoneticPr fontId="3" type="noConversion"/>
  </si>
  <si>
    <t>스페이스 판타지</t>
    <phoneticPr fontId="3" type="noConversion"/>
  </si>
  <si>
    <t>리미티드</t>
    <phoneticPr fontId="3" type="noConversion"/>
  </si>
  <si>
    <t xml:space="preserve">리미티드 &amp; 버라이어티 </t>
    <phoneticPr fontId="3" type="noConversion"/>
  </si>
  <si>
    <t>도라에몽 XR</t>
    <phoneticPr fontId="3" type="noConversion"/>
  </si>
  <si>
    <t>백드롭&amp;도라에몽 XR</t>
    <phoneticPr fontId="3" type="noConversion"/>
  </si>
  <si>
    <t>더플라잉 다이노소어 &amp; 쥬라기</t>
    <phoneticPr fontId="3" type="noConversion"/>
  </si>
  <si>
    <t>백드롭 &amp; 스파이더맨</t>
    <phoneticPr fontId="3" type="noConversion"/>
  </si>
  <si>
    <t>더플라잉 다이노소어</t>
    <phoneticPr fontId="3" type="noConversion"/>
  </si>
  <si>
    <t>백드롭</t>
    <phoneticPr fontId="3" type="noConversion"/>
  </si>
  <si>
    <t>리미티드 &amp; 버라이어티 7</t>
    <phoneticPr fontId="3" type="noConversion"/>
  </si>
  <si>
    <t>도라에몽 XR라이드 7</t>
    <phoneticPr fontId="3" type="noConversion"/>
  </si>
  <si>
    <t>SIGN on Tour</t>
    <phoneticPr fontId="3" type="noConversion"/>
  </si>
  <si>
    <t>SOT&amp;도라에몽</t>
    <phoneticPr fontId="3" type="noConversion"/>
  </si>
  <si>
    <t>둘다</t>
    <phoneticPr fontId="3" type="noConversion"/>
  </si>
  <si>
    <t>Signontour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</si>
</sst>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rgb="FF000000"/>
      <name val="돋움"/>
    </font>
    <font>
      <sz val="11"/>
      <color rgb="FF2B5686"/>
      <name val="돋움"/>
      <family val="3"/>
      <charset val="129"/>
    </font>
    <font>
      <b/>
      <sz val="11"/>
      <color rgb="FFFF843A"/>
      <name val="돋움"/>
      <family val="3"/>
      <charset val="129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medium">
        <color theme="3" tint="0.39997558519241921"/>
      </right>
      <top/>
      <bottom style="medium">
        <color indexed="64"/>
      </bottom>
      <diagonal/>
    </border>
    <border>
      <left/>
      <right style="medium">
        <color theme="3" tint="0.39997558519241921"/>
      </right>
      <top/>
      <bottom/>
      <diagonal/>
    </border>
    <border>
      <left style="thin">
        <color indexed="64"/>
      </left>
      <right/>
      <top/>
      <bottom style="medium">
        <color theme="3" tint="0.39997558519241921"/>
      </bottom>
      <diagonal/>
    </border>
    <border>
      <left style="medium">
        <color theme="7" tint="0.39997558519241921"/>
      </left>
      <right/>
      <top/>
      <bottom/>
      <diagonal/>
    </border>
    <border>
      <left/>
      <right/>
      <top/>
      <bottom style="medium">
        <color theme="7" tint="0.39997558519241921"/>
      </bottom>
      <diagonal/>
    </border>
    <border>
      <left/>
      <right style="medium">
        <color theme="3" tint="0.39997558519241921"/>
      </right>
      <top/>
      <bottom style="medium">
        <color theme="7" tint="0.39997558519241921"/>
      </bottom>
      <diagonal/>
    </border>
    <border>
      <left style="medium">
        <color theme="3" tint="0.39997558519241921"/>
      </left>
      <right style="medium">
        <color theme="7" tint="0.39997558519241921"/>
      </right>
      <top style="medium">
        <color theme="3" tint="0.39997558519241921"/>
      </top>
      <bottom/>
      <diagonal/>
    </border>
    <border>
      <left style="medium">
        <color theme="3" tint="0.39997558519241921"/>
      </left>
      <right style="medium">
        <color theme="7" tint="0.39997558519241921"/>
      </right>
      <top/>
      <bottom style="medium">
        <color theme="7" tint="0.39997558519241921"/>
      </bottom>
      <diagonal/>
    </border>
    <border>
      <left style="medium">
        <color rgb="FFFF0000"/>
      </left>
      <right/>
      <top style="medium">
        <color theme="7" tint="0.3999755851924192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>
      <alignment vertical="center"/>
    </xf>
    <xf numFmtId="0" fontId="0" fillId="2" borderId="10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9" xfId="0" applyFill="1" applyBorder="1">
      <alignment vertical="center"/>
    </xf>
    <xf numFmtId="0" fontId="0" fillId="0" borderId="13" xfId="0" applyBorder="1">
      <alignment vertical="center"/>
    </xf>
    <xf numFmtId="0" fontId="0" fillId="3" borderId="14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5" xfId="0" applyFill="1" applyBorder="1">
      <alignment vertical="center"/>
    </xf>
    <xf numFmtId="0" fontId="0" fillId="0" borderId="14" xfId="0" applyBorder="1">
      <alignment vertical="center"/>
    </xf>
    <xf numFmtId="0" fontId="0" fillId="2" borderId="17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8" xfId="0" applyFill="1" applyBorder="1">
      <alignment vertical="center"/>
    </xf>
    <xf numFmtId="0" fontId="0" fillId="4" borderId="0" xfId="0" applyFill="1">
      <alignment vertical="center"/>
    </xf>
    <xf numFmtId="0" fontId="0" fillId="0" borderId="19" xfId="0" applyBorder="1">
      <alignment vertical="center"/>
    </xf>
    <xf numFmtId="0" fontId="0" fillId="2" borderId="20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0" fontId="0" fillId="5" borderId="22" xfId="0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0" fillId="10" borderId="0" xfId="0" applyFill="1">
      <alignment vertical="center"/>
    </xf>
    <xf numFmtId="0" fontId="0" fillId="0" borderId="25" xfId="0" applyBorder="1">
      <alignment vertical="center"/>
    </xf>
    <xf numFmtId="0" fontId="4" fillId="0" borderId="25" xfId="0" applyFont="1" applyBorder="1">
      <alignment vertical="center"/>
    </xf>
    <xf numFmtId="0" fontId="0" fillId="3" borderId="25" xfId="0" applyFill="1" applyBorder="1">
      <alignment vertical="center"/>
    </xf>
    <xf numFmtId="0" fontId="0" fillId="6" borderId="25" xfId="0" applyFill="1" applyBorder="1">
      <alignment vertical="center"/>
    </xf>
    <xf numFmtId="0" fontId="0" fillId="9" borderId="25" xfId="0" applyFill="1" applyBorder="1">
      <alignment vertical="center"/>
    </xf>
    <xf numFmtId="0" fontId="5" fillId="0" borderId="25" xfId="0" applyFont="1" applyBorder="1">
      <alignment vertical="center"/>
    </xf>
    <xf numFmtId="0" fontId="4" fillId="9" borderId="25" xfId="0" applyFont="1" applyFill="1" applyBorder="1">
      <alignment vertical="center"/>
    </xf>
    <xf numFmtId="0" fontId="0" fillId="8" borderId="25" xfId="0" applyFill="1" applyBorder="1">
      <alignment vertical="center"/>
    </xf>
    <xf numFmtId="0" fontId="4" fillId="6" borderId="25" xfId="0" applyFont="1" applyFill="1" applyBorder="1">
      <alignment vertical="center"/>
    </xf>
    <xf numFmtId="0" fontId="4" fillId="3" borderId="25" xfId="0" applyFont="1" applyFill="1" applyBorder="1">
      <alignment vertical="center"/>
    </xf>
    <xf numFmtId="0" fontId="4" fillId="7" borderId="25" xfId="0" applyFont="1" applyFill="1" applyBorder="1">
      <alignment vertical="center"/>
    </xf>
    <xf numFmtId="0" fontId="0" fillId="10" borderId="25" xfId="0" applyFill="1" applyBorder="1">
      <alignment vertical="center"/>
    </xf>
    <xf numFmtId="0" fontId="4" fillId="10" borderId="25" xfId="0" applyFont="1" applyFill="1" applyBorder="1">
      <alignment vertical="center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8:Q82"/>
  <sheetViews>
    <sheetView topLeftCell="A13" zoomScaleNormal="100" workbookViewId="0">
      <selection activeCell="O21" sqref="O21"/>
    </sheetView>
  </sheetViews>
  <sheetFormatPr defaultColWidth="8.88671875" defaultRowHeight="13.5" x14ac:dyDescent="0.15"/>
  <cols>
    <col min="2" max="23" width="8.88671875" bestFit="1" customWidth="1"/>
  </cols>
  <sheetData>
    <row r="8" spans="2:17" x14ac:dyDescent="0.15">
      <c r="E8" s="1"/>
      <c r="F8" s="1"/>
      <c r="G8" s="1"/>
      <c r="H8" s="1"/>
      <c r="I8" s="1"/>
    </row>
    <row r="9" spans="2:17" x14ac:dyDescent="0.15">
      <c r="B9" s="4"/>
      <c r="C9" s="5"/>
      <c r="D9" s="5" t="s">
        <v>15</v>
      </c>
      <c r="E9" s="5"/>
      <c r="F9" s="4"/>
      <c r="G9" s="5"/>
      <c r="H9" s="5" t="s">
        <v>82</v>
      </c>
      <c r="I9" s="6"/>
      <c r="J9" s="5"/>
      <c r="K9" s="5"/>
      <c r="L9" s="5" t="s">
        <v>59</v>
      </c>
      <c r="M9" s="5"/>
      <c r="N9" s="4"/>
      <c r="O9" s="5"/>
      <c r="P9" s="5" t="s">
        <v>95</v>
      </c>
      <c r="Q9" s="6"/>
    </row>
    <row r="10" spans="2:17" x14ac:dyDescent="0.15">
      <c r="B10" s="7"/>
      <c r="C10" t="s">
        <v>65</v>
      </c>
      <c r="D10" t="s">
        <v>29</v>
      </c>
      <c r="E10" t="s">
        <v>78</v>
      </c>
      <c r="F10" s="7"/>
      <c r="G10" t="s">
        <v>24</v>
      </c>
      <c r="H10" t="s">
        <v>29</v>
      </c>
      <c r="I10" s="8" t="s">
        <v>78</v>
      </c>
      <c r="K10" t="s">
        <v>24</v>
      </c>
      <c r="L10" t="s">
        <v>29</v>
      </c>
      <c r="M10" t="s">
        <v>78</v>
      </c>
      <c r="N10" s="7"/>
      <c r="O10" t="s">
        <v>24</v>
      </c>
      <c r="P10" t="s">
        <v>29</v>
      </c>
      <c r="Q10" s="8" t="s">
        <v>78</v>
      </c>
    </row>
    <row r="11" spans="2:17" x14ac:dyDescent="0.15">
      <c r="B11" s="7" t="s">
        <v>30</v>
      </c>
      <c r="C11">
        <v>180</v>
      </c>
      <c r="D11">
        <v>70</v>
      </c>
      <c r="E11">
        <v>122</v>
      </c>
      <c r="F11" s="7" t="s">
        <v>30</v>
      </c>
      <c r="G11">
        <f t="shared" ref="G11:I13" si="0">C11</f>
        <v>180</v>
      </c>
      <c r="H11">
        <f t="shared" si="0"/>
        <v>70</v>
      </c>
      <c r="I11" s="8">
        <f t="shared" si="0"/>
        <v>122</v>
      </c>
      <c r="J11" t="s">
        <v>30</v>
      </c>
      <c r="K11">
        <f t="shared" ref="K11:M13" si="1">G11</f>
        <v>180</v>
      </c>
      <c r="L11">
        <f t="shared" si="1"/>
        <v>70</v>
      </c>
      <c r="M11">
        <f t="shared" si="1"/>
        <v>122</v>
      </c>
      <c r="N11" s="7" t="s">
        <v>30</v>
      </c>
      <c r="O11">
        <f t="shared" ref="O11:Q13" si="2">K11</f>
        <v>180</v>
      </c>
      <c r="P11">
        <f t="shared" si="2"/>
        <v>70</v>
      </c>
      <c r="Q11" s="8">
        <f t="shared" si="2"/>
        <v>122</v>
      </c>
    </row>
    <row r="12" spans="2:17" x14ac:dyDescent="0.15">
      <c r="B12" s="7" t="s">
        <v>83</v>
      </c>
      <c r="C12">
        <v>4</v>
      </c>
      <c r="D12">
        <v>9</v>
      </c>
      <c r="E12">
        <v>6</v>
      </c>
      <c r="F12" s="7" t="s">
        <v>83</v>
      </c>
      <c r="G12">
        <f t="shared" si="0"/>
        <v>4</v>
      </c>
      <c r="H12">
        <f t="shared" si="0"/>
        <v>9</v>
      </c>
      <c r="I12" s="8">
        <f t="shared" si="0"/>
        <v>6</v>
      </c>
      <c r="J12" t="s">
        <v>83</v>
      </c>
      <c r="K12">
        <f t="shared" si="1"/>
        <v>4</v>
      </c>
      <c r="L12">
        <f t="shared" si="1"/>
        <v>9</v>
      </c>
      <c r="M12">
        <f t="shared" si="1"/>
        <v>6</v>
      </c>
      <c r="N12" s="7" t="s">
        <v>83</v>
      </c>
      <c r="O12">
        <f t="shared" si="2"/>
        <v>4</v>
      </c>
      <c r="P12">
        <f t="shared" si="2"/>
        <v>9</v>
      </c>
      <c r="Q12" s="8">
        <f t="shared" si="2"/>
        <v>6</v>
      </c>
    </row>
    <row r="13" spans="2:17" x14ac:dyDescent="0.15">
      <c r="B13" s="7" t="s">
        <v>67</v>
      </c>
      <c r="C13">
        <v>20</v>
      </c>
      <c r="D13">
        <v>53</v>
      </c>
      <c r="E13">
        <v>38</v>
      </c>
      <c r="F13" s="7" t="s">
        <v>67</v>
      </c>
      <c r="G13">
        <f t="shared" si="0"/>
        <v>20</v>
      </c>
      <c r="H13">
        <f t="shared" si="0"/>
        <v>53</v>
      </c>
      <c r="I13" s="8">
        <f t="shared" si="0"/>
        <v>38</v>
      </c>
      <c r="J13" t="s">
        <v>67</v>
      </c>
      <c r="K13">
        <f t="shared" si="1"/>
        <v>20</v>
      </c>
      <c r="L13">
        <f t="shared" si="1"/>
        <v>53</v>
      </c>
      <c r="M13">
        <f t="shared" si="1"/>
        <v>38</v>
      </c>
      <c r="N13" s="7" t="s">
        <v>67</v>
      </c>
      <c r="O13">
        <f t="shared" si="2"/>
        <v>20</v>
      </c>
      <c r="P13">
        <f t="shared" si="2"/>
        <v>53</v>
      </c>
      <c r="Q13" s="8">
        <f t="shared" si="2"/>
        <v>38</v>
      </c>
    </row>
    <row r="14" spans="2:17" x14ac:dyDescent="0.15">
      <c r="B14" s="7" t="s">
        <v>3</v>
      </c>
      <c r="C14">
        <v>186</v>
      </c>
      <c r="D14">
        <v>186</v>
      </c>
      <c r="E14">
        <f>C14</f>
        <v>186</v>
      </c>
      <c r="F14" s="7" t="s">
        <v>3</v>
      </c>
      <c r="G14">
        <v>188</v>
      </c>
      <c r="H14">
        <v>188</v>
      </c>
      <c r="I14" s="8">
        <v>188</v>
      </c>
      <c r="J14" t="s">
        <v>3</v>
      </c>
      <c r="K14">
        <v>230</v>
      </c>
      <c r="L14">
        <v>230</v>
      </c>
      <c r="M14">
        <v>230</v>
      </c>
      <c r="N14" s="7" t="s">
        <v>3</v>
      </c>
      <c r="O14">
        <v>276</v>
      </c>
      <c r="P14">
        <v>276</v>
      </c>
      <c r="Q14" s="8">
        <v>276</v>
      </c>
    </row>
    <row r="15" spans="2:17" x14ac:dyDescent="0.15">
      <c r="B15" s="7" t="s">
        <v>2</v>
      </c>
      <c r="C15">
        <f>10*300-(C11*7.2+C12*36+C13*9+C14*10)-300</f>
        <v>-780</v>
      </c>
      <c r="D15">
        <f>10*300-(D11*5.6+D12*28+D13*7+D14*10)-300</f>
        <v>-175</v>
      </c>
      <c r="E15">
        <f>10*300-(E11*7.2+E12*36+E13*9+E14*10)-300</f>
        <v>-596.40000000000009</v>
      </c>
      <c r="F15" s="7" t="s">
        <v>5</v>
      </c>
      <c r="G15">
        <f>11*300-(G11*8+G12*40+G13*10+G14*10)-300</f>
        <v>-680</v>
      </c>
      <c r="H15">
        <f>11*300-(H11*6.4+H12*26+H13*8+H14*10)-300</f>
        <v>14</v>
      </c>
      <c r="I15" s="8">
        <f>11*300-(I11*8+I12*40+I13*10+I14*10)-300</f>
        <v>-476</v>
      </c>
      <c r="J15" t="s">
        <v>6</v>
      </c>
      <c r="K15">
        <f>23*200-(K11*12.8+K12*64+K13*16+K14*10)-400</f>
        <v>-980</v>
      </c>
      <c r="L15">
        <f>23*200-(L11*9.4+L12*29+L13*16+L14*10)-400</f>
        <v>133</v>
      </c>
      <c r="M15">
        <f>23*200-(M11*12.8+M12*64+M13*16+M14*10)-400</f>
        <v>-653.60000000000036</v>
      </c>
      <c r="N15" s="7" t="s">
        <v>40</v>
      </c>
      <c r="O15">
        <f>45*150-(O11*14.2+O13*52+O12*69+O14*10)-450</f>
        <v>-332</v>
      </c>
      <c r="P15">
        <f>45*150-(P11*10.7+P13*52+P12*51+P14*10)-450</f>
        <v>-424</v>
      </c>
      <c r="Q15" s="8">
        <f>45*150-(Q11*14.2+Q13*52+Q12*69+Q14*10)-450</f>
        <v>-582.39999999999964</v>
      </c>
    </row>
    <row r="16" spans="2:17" x14ac:dyDescent="0.15">
      <c r="B16" s="7" t="s">
        <v>5</v>
      </c>
      <c r="C16">
        <f>C15+300</f>
        <v>-480</v>
      </c>
      <c r="D16">
        <f>D15+300</f>
        <v>125</v>
      </c>
      <c r="E16">
        <f>E15+300</f>
        <v>-296.40000000000009</v>
      </c>
      <c r="F16" s="7" t="s">
        <v>34</v>
      </c>
      <c r="G16">
        <f>G15+300</f>
        <v>-380</v>
      </c>
      <c r="H16">
        <f>H15+300</f>
        <v>314</v>
      </c>
      <c r="I16" s="8">
        <f>I15+300</f>
        <v>-176</v>
      </c>
      <c r="J16" t="s">
        <v>44</v>
      </c>
      <c r="K16">
        <f t="shared" ref="K16:K32" si="3">K15+200</f>
        <v>-780</v>
      </c>
      <c r="L16">
        <f t="shared" ref="L16:L32" si="4">L15+200</f>
        <v>333</v>
      </c>
      <c r="M16">
        <f t="shared" ref="M16:M32" si="5">M15+200</f>
        <v>-453.60000000000036</v>
      </c>
      <c r="N16" s="7" t="s">
        <v>79</v>
      </c>
      <c r="O16">
        <f t="shared" ref="O16:O30" si="6">O15+150</f>
        <v>-182</v>
      </c>
      <c r="P16">
        <f t="shared" ref="P16:P30" si="7">P15+150</f>
        <v>-274</v>
      </c>
      <c r="Q16" s="8">
        <f t="shared" ref="Q16:Q30" si="8">Q15+150</f>
        <v>-432.39999999999964</v>
      </c>
    </row>
    <row r="17" spans="2:17" x14ac:dyDescent="0.15">
      <c r="B17" s="7" t="s">
        <v>34</v>
      </c>
      <c r="C17">
        <f>C15+600</f>
        <v>-180</v>
      </c>
      <c r="D17">
        <f>D15+600</f>
        <v>425</v>
      </c>
      <c r="E17">
        <f>E15+600</f>
        <v>3.5999999999999091</v>
      </c>
      <c r="F17" s="7" t="s">
        <v>92</v>
      </c>
      <c r="G17">
        <f>G15+600</f>
        <v>-80</v>
      </c>
      <c r="H17">
        <f>H15+600</f>
        <v>614</v>
      </c>
      <c r="I17" s="8">
        <f>I15+600</f>
        <v>124</v>
      </c>
      <c r="J17" t="s">
        <v>70</v>
      </c>
      <c r="K17">
        <f t="shared" si="3"/>
        <v>-580</v>
      </c>
      <c r="L17">
        <f t="shared" si="4"/>
        <v>533</v>
      </c>
      <c r="M17">
        <f t="shared" si="5"/>
        <v>-253.60000000000036</v>
      </c>
      <c r="N17" s="7" t="s">
        <v>12</v>
      </c>
      <c r="O17">
        <f t="shared" si="6"/>
        <v>-32</v>
      </c>
      <c r="P17">
        <f t="shared" si="7"/>
        <v>-124</v>
      </c>
      <c r="Q17" s="8">
        <f t="shared" si="8"/>
        <v>-282.39999999999964</v>
      </c>
    </row>
    <row r="18" spans="2:17" x14ac:dyDescent="0.15">
      <c r="B18" s="7" t="s">
        <v>92</v>
      </c>
      <c r="C18">
        <f>C15+900</f>
        <v>120</v>
      </c>
      <c r="D18">
        <f>D15+900</f>
        <v>725</v>
      </c>
      <c r="E18">
        <f>E15+900</f>
        <v>303.59999999999991</v>
      </c>
      <c r="F18" s="7" t="s">
        <v>94</v>
      </c>
      <c r="G18">
        <f>G15+900</f>
        <v>220</v>
      </c>
      <c r="H18">
        <f>H15+900</f>
        <v>914</v>
      </c>
      <c r="I18" s="8">
        <f>I15+900</f>
        <v>424</v>
      </c>
      <c r="J18" t="s">
        <v>41</v>
      </c>
      <c r="K18">
        <f t="shared" si="3"/>
        <v>-380</v>
      </c>
      <c r="L18">
        <f t="shared" si="4"/>
        <v>733</v>
      </c>
      <c r="M18">
        <f t="shared" si="5"/>
        <v>-53.600000000000364</v>
      </c>
      <c r="N18" s="7" t="s">
        <v>76</v>
      </c>
      <c r="O18">
        <f t="shared" si="6"/>
        <v>118</v>
      </c>
      <c r="P18">
        <f t="shared" si="7"/>
        <v>26</v>
      </c>
      <c r="Q18" s="8">
        <f t="shared" si="8"/>
        <v>-132.39999999999964</v>
      </c>
    </row>
    <row r="19" spans="2:17" x14ac:dyDescent="0.15">
      <c r="B19" s="7" t="s">
        <v>94</v>
      </c>
      <c r="C19">
        <f t="shared" ref="C19:E25" si="9">C15+1200</f>
        <v>420</v>
      </c>
      <c r="D19">
        <f t="shared" si="9"/>
        <v>1025</v>
      </c>
      <c r="E19">
        <f t="shared" si="9"/>
        <v>603.59999999999991</v>
      </c>
      <c r="F19" s="7" t="s">
        <v>103</v>
      </c>
      <c r="G19">
        <f t="shared" ref="G19:I24" si="10">G15+1200</f>
        <v>520</v>
      </c>
      <c r="H19">
        <f t="shared" si="10"/>
        <v>1214</v>
      </c>
      <c r="I19" s="8">
        <f t="shared" si="10"/>
        <v>724</v>
      </c>
      <c r="J19" t="s">
        <v>49</v>
      </c>
      <c r="K19">
        <f t="shared" si="3"/>
        <v>-180</v>
      </c>
      <c r="L19">
        <f t="shared" si="4"/>
        <v>933</v>
      </c>
      <c r="M19">
        <f t="shared" si="5"/>
        <v>146.39999999999964</v>
      </c>
      <c r="N19" s="7" t="s">
        <v>9</v>
      </c>
      <c r="O19">
        <f t="shared" si="6"/>
        <v>268</v>
      </c>
      <c r="P19">
        <f t="shared" si="7"/>
        <v>176</v>
      </c>
      <c r="Q19" s="8">
        <f t="shared" si="8"/>
        <v>17.600000000000364</v>
      </c>
    </row>
    <row r="20" spans="2:17" x14ac:dyDescent="0.15">
      <c r="B20" s="7" t="s">
        <v>103</v>
      </c>
      <c r="C20">
        <f t="shared" si="9"/>
        <v>720</v>
      </c>
      <c r="D20">
        <f t="shared" si="9"/>
        <v>1325</v>
      </c>
      <c r="E20">
        <f t="shared" si="9"/>
        <v>903.59999999999991</v>
      </c>
      <c r="F20" s="7" t="s">
        <v>57</v>
      </c>
      <c r="G20">
        <f t="shared" si="10"/>
        <v>820</v>
      </c>
      <c r="H20">
        <f t="shared" si="10"/>
        <v>1514</v>
      </c>
      <c r="I20" s="8">
        <f t="shared" si="10"/>
        <v>1024</v>
      </c>
      <c r="J20" t="s">
        <v>21</v>
      </c>
      <c r="K20">
        <f t="shared" si="3"/>
        <v>20</v>
      </c>
      <c r="L20">
        <f t="shared" si="4"/>
        <v>1133</v>
      </c>
      <c r="M20">
        <f t="shared" si="5"/>
        <v>346.39999999999964</v>
      </c>
      <c r="N20" s="7" t="s">
        <v>11</v>
      </c>
      <c r="O20">
        <f t="shared" si="6"/>
        <v>418</v>
      </c>
      <c r="P20">
        <f t="shared" si="7"/>
        <v>326</v>
      </c>
      <c r="Q20" s="8">
        <f t="shared" si="8"/>
        <v>167.60000000000036</v>
      </c>
    </row>
    <row r="21" spans="2:17" x14ac:dyDescent="0.15">
      <c r="B21" s="7" t="s">
        <v>57</v>
      </c>
      <c r="C21">
        <f t="shared" si="9"/>
        <v>1020</v>
      </c>
      <c r="D21">
        <f t="shared" si="9"/>
        <v>1625</v>
      </c>
      <c r="E21">
        <f t="shared" si="9"/>
        <v>1203.5999999999999</v>
      </c>
      <c r="F21" s="7" t="s">
        <v>19</v>
      </c>
      <c r="G21">
        <f t="shared" si="10"/>
        <v>1120</v>
      </c>
      <c r="H21">
        <f t="shared" si="10"/>
        <v>1814</v>
      </c>
      <c r="I21" s="8">
        <f t="shared" si="10"/>
        <v>1324</v>
      </c>
      <c r="J21" t="s">
        <v>69</v>
      </c>
      <c r="K21">
        <f t="shared" si="3"/>
        <v>220</v>
      </c>
      <c r="L21">
        <f t="shared" si="4"/>
        <v>1333</v>
      </c>
      <c r="M21">
        <f t="shared" si="5"/>
        <v>546.39999999999964</v>
      </c>
      <c r="N21" s="7" t="s">
        <v>26</v>
      </c>
      <c r="O21">
        <f t="shared" si="6"/>
        <v>568</v>
      </c>
      <c r="P21">
        <f t="shared" si="7"/>
        <v>476</v>
      </c>
      <c r="Q21" s="8">
        <f t="shared" si="8"/>
        <v>317.60000000000036</v>
      </c>
    </row>
    <row r="22" spans="2:17" x14ac:dyDescent="0.15">
      <c r="B22" s="7" t="s">
        <v>19</v>
      </c>
      <c r="C22">
        <f t="shared" si="9"/>
        <v>1320</v>
      </c>
      <c r="D22">
        <f t="shared" si="9"/>
        <v>1925</v>
      </c>
      <c r="E22">
        <f t="shared" si="9"/>
        <v>1503.6</v>
      </c>
      <c r="F22" s="7" t="s">
        <v>109</v>
      </c>
      <c r="G22">
        <f t="shared" si="10"/>
        <v>1420</v>
      </c>
      <c r="H22">
        <f t="shared" si="10"/>
        <v>2114</v>
      </c>
      <c r="I22" s="8">
        <f t="shared" si="10"/>
        <v>1624</v>
      </c>
      <c r="J22" t="s">
        <v>111</v>
      </c>
      <c r="K22">
        <f t="shared" si="3"/>
        <v>420</v>
      </c>
      <c r="L22">
        <f t="shared" si="4"/>
        <v>1533</v>
      </c>
      <c r="M22">
        <f t="shared" si="5"/>
        <v>746.39999999999964</v>
      </c>
      <c r="N22" s="7" t="s">
        <v>66</v>
      </c>
      <c r="O22">
        <f t="shared" si="6"/>
        <v>718</v>
      </c>
      <c r="P22">
        <f t="shared" si="7"/>
        <v>626</v>
      </c>
      <c r="Q22" s="8">
        <f t="shared" si="8"/>
        <v>467.60000000000036</v>
      </c>
    </row>
    <row r="23" spans="2:17" x14ac:dyDescent="0.15">
      <c r="B23" s="7" t="s">
        <v>109</v>
      </c>
      <c r="C23">
        <f t="shared" si="9"/>
        <v>1620</v>
      </c>
      <c r="D23">
        <f t="shared" si="9"/>
        <v>2225</v>
      </c>
      <c r="E23">
        <f t="shared" si="9"/>
        <v>1803.6</v>
      </c>
      <c r="F23" s="7" t="s">
        <v>22</v>
      </c>
      <c r="G23">
        <f t="shared" si="10"/>
        <v>1720</v>
      </c>
      <c r="H23">
        <f t="shared" si="10"/>
        <v>2414</v>
      </c>
      <c r="I23" s="8">
        <f t="shared" si="10"/>
        <v>1924</v>
      </c>
      <c r="J23" t="s">
        <v>85</v>
      </c>
      <c r="K23">
        <f t="shared" si="3"/>
        <v>620</v>
      </c>
      <c r="L23">
        <f t="shared" si="4"/>
        <v>1733</v>
      </c>
      <c r="M23">
        <f t="shared" si="5"/>
        <v>946.39999999999964</v>
      </c>
      <c r="N23" s="7" t="s">
        <v>64</v>
      </c>
      <c r="O23">
        <f t="shared" si="6"/>
        <v>868</v>
      </c>
      <c r="P23">
        <f t="shared" si="7"/>
        <v>776</v>
      </c>
      <c r="Q23" s="8">
        <f t="shared" si="8"/>
        <v>617.60000000000036</v>
      </c>
    </row>
    <row r="24" spans="2:17" x14ac:dyDescent="0.15">
      <c r="B24" s="7" t="s">
        <v>22</v>
      </c>
      <c r="C24">
        <f t="shared" si="9"/>
        <v>1920</v>
      </c>
      <c r="D24">
        <f t="shared" si="9"/>
        <v>2525</v>
      </c>
      <c r="E24">
        <f t="shared" si="9"/>
        <v>2103.6</v>
      </c>
      <c r="F24" s="7" t="s">
        <v>96</v>
      </c>
      <c r="G24">
        <f t="shared" si="10"/>
        <v>2020</v>
      </c>
      <c r="H24">
        <f t="shared" si="10"/>
        <v>2714</v>
      </c>
      <c r="I24" s="8">
        <f t="shared" si="10"/>
        <v>2224</v>
      </c>
      <c r="J24" t="s">
        <v>90</v>
      </c>
      <c r="K24">
        <f t="shared" si="3"/>
        <v>820</v>
      </c>
      <c r="L24">
        <f t="shared" si="4"/>
        <v>1933</v>
      </c>
      <c r="M24">
        <f t="shared" si="5"/>
        <v>1146.3999999999996</v>
      </c>
      <c r="N24" s="7" t="s">
        <v>28</v>
      </c>
      <c r="O24">
        <f t="shared" si="6"/>
        <v>1018</v>
      </c>
      <c r="P24">
        <f t="shared" si="7"/>
        <v>926</v>
      </c>
      <c r="Q24" s="8">
        <f t="shared" si="8"/>
        <v>767.60000000000036</v>
      </c>
    </row>
    <row r="25" spans="2:17" x14ac:dyDescent="0.15">
      <c r="B25" s="7" t="s">
        <v>96</v>
      </c>
      <c r="C25">
        <f t="shared" si="9"/>
        <v>2220</v>
      </c>
      <c r="D25">
        <f t="shared" si="9"/>
        <v>2825</v>
      </c>
      <c r="E25">
        <f t="shared" si="9"/>
        <v>2403.6</v>
      </c>
      <c r="F25" s="7" t="s">
        <v>14</v>
      </c>
      <c r="G25">
        <f>G24</f>
        <v>2020</v>
      </c>
      <c r="H25">
        <f>H24</f>
        <v>2714</v>
      </c>
      <c r="I25" s="8">
        <f>I24</f>
        <v>2224</v>
      </c>
      <c r="J25" t="s">
        <v>58</v>
      </c>
      <c r="K25">
        <f t="shared" si="3"/>
        <v>1020</v>
      </c>
      <c r="L25">
        <f t="shared" si="4"/>
        <v>2133</v>
      </c>
      <c r="M25">
        <f t="shared" si="5"/>
        <v>1346.3999999999996</v>
      </c>
      <c r="N25" s="7" t="s">
        <v>4</v>
      </c>
      <c r="O25">
        <f t="shared" si="6"/>
        <v>1168</v>
      </c>
      <c r="P25">
        <f t="shared" si="7"/>
        <v>1076</v>
      </c>
      <c r="Q25" s="8">
        <f t="shared" si="8"/>
        <v>917.60000000000036</v>
      </c>
    </row>
    <row r="26" spans="2:17" x14ac:dyDescent="0.15">
      <c r="B26" s="7" t="s">
        <v>14</v>
      </c>
      <c r="C26">
        <f>C25</f>
        <v>2220</v>
      </c>
      <c r="D26">
        <f>D25</f>
        <v>2825</v>
      </c>
      <c r="E26">
        <f>E25</f>
        <v>2403.6</v>
      </c>
      <c r="F26" s="7" t="s">
        <v>13</v>
      </c>
      <c r="G26">
        <f t="shared" ref="G26:I34" si="11">G22+1200</f>
        <v>2620</v>
      </c>
      <c r="H26">
        <f t="shared" si="11"/>
        <v>3314</v>
      </c>
      <c r="I26" s="8">
        <f t="shared" si="11"/>
        <v>2824</v>
      </c>
      <c r="J26" t="s">
        <v>36</v>
      </c>
      <c r="K26">
        <f t="shared" si="3"/>
        <v>1220</v>
      </c>
      <c r="L26">
        <f t="shared" si="4"/>
        <v>2333</v>
      </c>
      <c r="M26">
        <f t="shared" si="5"/>
        <v>1546.3999999999996</v>
      </c>
      <c r="N26" s="7" t="s">
        <v>7</v>
      </c>
      <c r="O26">
        <f t="shared" si="6"/>
        <v>1318</v>
      </c>
      <c r="P26">
        <f t="shared" si="7"/>
        <v>1226</v>
      </c>
      <c r="Q26" s="8">
        <f t="shared" si="8"/>
        <v>1067.6000000000004</v>
      </c>
    </row>
    <row r="27" spans="2:17" x14ac:dyDescent="0.15">
      <c r="B27" s="7" t="s">
        <v>13</v>
      </c>
      <c r="C27">
        <f t="shared" ref="C27:E34" si="12">C23+1200</f>
        <v>2820</v>
      </c>
      <c r="D27">
        <f t="shared" si="12"/>
        <v>3425</v>
      </c>
      <c r="E27">
        <f t="shared" si="12"/>
        <v>3003.6</v>
      </c>
      <c r="F27" s="7" t="s">
        <v>6</v>
      </c>
      <c r="G27">
        <f t="shared" si="11"/>
        <v>2920</v>
      </c>
      <c r="H27">
        <f t="shared" si="11"/>
        <v>3614</v>
      </c>
      <c r="I27" s="8">
        <f t="shared" si="11"/>
        <v>3124</v>
      </c>
      <c r="J27" t="s">
        <v>88</v>
      </c>
      <c r="K27">
        <f t="shared" si="3"/>
        <v>1420</v>
      </c>
      <c r="L27">
        <f t="shared" si="4"/>
        <v>2533</v>
      </c>
      <c r="M27">
        <f t="shared" si="5"/>
        <v>1746.3999999999996</v>
      </c>
      <c r="N27" s="7" t="s">
        <v>46</v>
      </c>
      <c r="O27">
        <f t="shared" si="6"/>
        <v>1468</v>
      </c>
      <c r="P27">
        <f t="shared" si="7"/>
        <v>1376</v>
      </c>
      <c r="Q27" s="8">
        <f t="shared" si="8"/>
        <v>1217.6000000000004</v>
      </c>
    </row>
    <row r="28" spans="2:17" x14ac:dyDescent="0.15">
      <c r="B28" s="7" t="s">
        <v>6</v>
      </c>
      <c r="C28">
        <f t="shared" si="12"/>
        <v>3120</v>
      </c>
      <c r="D28">
        <f t="shared" si="12"/>
        <v>3725</v>
      </c>
      <c r="E28">
        <f t="shared" si="12"/>
        <v>3303.6</v>
      </c>
      <c r="F28" s="7" t="s">
        <v>44</v>
      </c>
      <c r="G28">
        <f t="shared" si="11"/>
        <v>3220</v>
      </c>
      <c r="H28">
        <f t="shared" si="11"/>
        <v>3914</v>
      </c>
      <c r="I28" s="8">
        <f t="shared" si="11"/>
        <v>3424</v>
      </c>
      <c r="J28" t="s">
        <v>89</v>
      </c>
      <c r="K28">
        <f t="shared" si="3"/>
        <v>1620</v>
      </c>
      <c r="L28">
        <f t="shared" si="4"/>
        <v>2733</v>
      </c>
      <c r="M28">
        <f t="shared" si="5"/>
        <v>1946.3999999999996</v>
      </c>
      <c r="N28" s="7" t="s">
        <v>74</v>
      </c>
      <c r="O28">
        <f t="shared" si="6"/>
        <v>1618</v>
      </c>
      <c r="P28">
        <f t="shared" si="7"/>
        <v>1526</v>
      </c>
      <c r="Q28" s="8">
        <f t="shared" si="8"/>
        <v>1367.6000000000004</v>
      </c>
    </row>
    <row r="29" spans="2:17" x14ac:dyDescent="0.15">
      <c r="B29" s="7" t="s">
        <v>44</v>
      </c>
      <c r="C29">
        <f t="shared" si="12"/>
        <v>3420</v>
      </c>
      <c r="D29">
        <f t="shared" si="12"/>
        <v>4025</v>
      </c>
      <c r="E29">
        <f t="shared" si="12"/>
        <v>3603.6</v>
      </c>
      <c r="F29" s="7" t="s">
        <v>70</v>
      </c>
      <c r="G29">
        <f t="shared" si="11"/>
        <v>3220</v>
      </c>
      <c r="H29">
        <f t="shared" si="11"/>
        <v>3914</v>
      </c>
      <c r="I29" s="8">
        <f t="shared" si="11"/>
        <v>3424</v>
      </c>
      <c r="J29" t="s">
        <v>48</v>
      </c>
      <c r="K29">
        <f t="shared" si="3"/>
        <v>1820</v>
      </c>
      <c r="L29">
        <f t="shared" si="4"/>
        <v>2933</v>
      </c>
      <c r="M29">
        <f t="shared" si="5"/>
        <v>2146.3999999999996</v>
      </c>
      <c r="N29" s="7" t="s">
        <v>106</v>
      </c>
      <c r="O29">
        <f t="shared" si="6"/>
        <v>1768</v>
      </c>
      <c r="P29">
        <f t="shared" si="7"/>
        <v>1676</v>
      </c>
      <c r="Q29" s="8">
        <f t="shared" si="8"/>
        <v>1517.6000000000004</v>
      </c>
    </row>
    <row r="30" spans="2:17" x14ac:dyDescent="0.15">
      <c r="B30" s="7" t="s">
        <v>70</v>
      </c>
      <c r="C30">
        <f t="shared" si="12"/>
        <v>3420</v>
      </c>
      <c r="D30">
        <f t="shared" si="12"/>
        <v>4025</v>
      </c>
      <c r="E30">
        <f t="shared" si="12"/>
        <v>3603.6</v>
      </c>
      <c r="F30" s="7" t="s">
        <v>41</v>
      </c>
      <c r="G30">
        <f t="shared" si="11"/>
        <v>3820</v>
      </c>
      <c r="H30">
        <f t="shared" si="11"/>
        <v>4514</v>
      </c>
      <c r="I30" s="8">
        <f t="shared" si="11"/>
        <v>4024</v>
      </c>
      <c r="J30" t="s">
        <v>38</v>
      </c>
      <c r="K30">
        <f t="shared" si="3"/>
        <v>2020</v>
      </c>
      <c r="L30">
        <f t="shared" si="4"/>
        <v>3133</v>
      </c>
      <c r="M30">
        <f t="shared" si="5"/>
        <v>2346.3999999999996</v>
      </c>
      <c r="N30" s="7" t="s">
        <v>32</v>
      </c>
      <c r="O30">
        <f t="shared" si="6"/>
        <v>1918</v>
      </c>
      <c r="P30">
        <f t="shared" si="7"/>
        <v>1826</v>
      </c>
      <c r="Q30" s="8">
        <f t="shared" si="8"/>
        <v>1667.6000000000004</v>
      </c>
    </row>
    <row r="31" spans="2:17" x14ac:dyDescent="0.15">
      <c r="B31" s="7" t="s">
        <v>41</v>
      </c>
      <c r="C31">
        <f t="shared" si="12"/>
        <v>4020</v>
      </c>
      <c r="D31">
        <f t="shared" si="12"/>
        <v>4625</v>
      </c>
      <c r="E31">
        <f t="shared" si="12"/>
        <v>4203.6000000000004</v>
      </c>
      <c r="F31" s="7" t="s">
        <v>49</v>
      </c>
      <c r="G31">
        <f t="shared" si="11"/>
        <v>4120</v>
      </c>
      <c r="H31">
        <f t="shared" si="11"/>
        <v>4814</v>
      </c>
      <c r="I31" s="8">
        <f t="shared" si="11"/>
        <v>4324</v>
      </c>
      <c r="J31" t="s">
        <v>63</v>
      </c>
      <c r="K31">
        <f t="shared" si="3"/>
        <v>2220</v>
      </c>
      <c r="L31">
        <f t="shared" si="4"/>
        <v>3333</v>
      </c>
      <c r="M31">
        <f t="shared" si="5"/>
        <v>2546.3999999999996</v>
      </c>
      <c r="N31" s="7" t="s">
        <v>42</v>
      </c>
      <c r="O31">
        <f>O30</f>
        <v>1918</v>
      </c>
      <c r="P31">
        <f>P30</f>
        <v>1826</v>
      </c>
      <c r="Q31" s="8">
        <f>Q30</f>
        <v>1667.6000000000004</v>
      </c>
    </row>
    <row r="32" spans="2:17" x14ac:dyDescent="0.15">
      <c r="B32" s="7" t="s">
        <v>49</v>
      </c>
      <c r="C32">
        <f t="shared" si="12"/>
        <v>4320</v>
      </c>
      <c r="D32">
        <f t="shared" si="12"/>
        <v>4925</v>
      </c>
      <c r="E32">
        <f t="shared" si="12"/>
        <v>4503.6000000000004</v>
      </c>
      <c r="F32" s="7" t="s">
        <v>21</v>
      </c>
      <c r="G32">
        <f t="shared" si="11"/>
        <v>4420</v>
      </c>
      <c r="H32">
        <f t="shared" si="11"/>
        <v>5114</v>
      </c>
      <c r="I32" s="8">
        <f t="shared" si="11"/>
        <v>4624</v>
      </c>
      <c r="J32" t="s">
        <v>27</v>
      </c>
      <c r="K32">
        <f t="shared" si="3"/>
        <v>2420</v>
      </c>
      <c r="L32">
        <f t="shared" si="4"/>
        <v>3533</v>
      </c>
      <c r="M32">
        <f t="shared" si="5"/>
        <v>2746.3999999999996</v>
      </c>
      <c r="N32" s="7" t="s">
        <v>39</v>
      </c>
      <c r="O32">
        <f t="shared" ref="O32:O50" si="13">O31+150</f>
        <v>2068</v>
      </c>
      <c r="P32">
        <f t="shared" ref="P32:P50" si="14">P31+150</f>
        <v>1976</v>
      </c>
      <c r="Q32" s="8">
        <f t="shared" ref="Q32:Q50" si="15">Q31+150</f>
        <v>1817.6000000000004</v>
      </c>
    </row>
    <row r="33" spans="2:17" x14ac:dyDescent="0.15">
      <c r="B33" s="7" t="s">
        <v>21</v>
      </c>
      <c r="C33">
        <f t="shared" si="12"/>
        <v>4620</v>
      </c>
      <c r="D33">
        <f t="shared" si="12"/>
        <v>5225</v>
      </c>
      <c r="E33">
        <f t="shared" si="12"/>
        <v>4803.6000000000004</v>
      </c>
      <c r="F33" s="7" t="s">
        <v>69</v>
      </c>
      <c r="G33">
        <f t="shared" si="11"/>
        <v>4420</v>
      </c>
      <c r="H33">
        <f t="shared" si="11"/>
        <v>5114</v>
      </c>
      <c r="I33" s="8">
        <f t="shared" si="11"/>
        <v>4624</v>
      </c>
      <c r="J33" t="s">
        <v>68</v>
      </c>
      <c r="K33">
        <f>K32</f>
        <v>2420</v>
      </c>
      <c r="L33">
        <f>L32</f>
        <v>3533</v>
      </c>
      <c r="M33">
        <f>M32</f>
        <v>2746.3999999999996</v>
      </c>
      <c r="N33" s="7" t="s">
        <v>43</v>
      </c>
      <c r="O33">
        <f t="shared" si="13"/>
        <v>2218</v>
      </c>
      <c r="P33">
        <f t="shared" si="14"/>
        <v>2126</v>
      </c>
      <c r="Q33" s="8">
        <f t="shared" si="15"/>
        <v>1967.6000000000004</v>
      </c>
    </row>
    <row r="34" spans="2:17" x14ac:dyDescent="0.15">
      <c r="B34" s="9" t="s">
        <v>69</v>
      </c>
      <c r="C34" s="10">
        <f t="shared" si="12"/>
        <v>4620</v>
      </c>
      <c r="D34" s="10">
        <f t="shared" si="12"/>
        <v>5225</v>
      </c>
      <c r="E34" s="10">
        <f t="shared" si="12"/>
        <v>4803.6000000000004</v>
      </c>
      <c r="F34" s="9" t="s">
        <v>111</v>
      </c>
      <c r="G34" s="10">
        <f t="shared" si="11"/>
        <v>5020</v>
      </c>
      <c r="H34" s="10">
        <f t="shared" si="11"/>
        <v>5714</v>
      </c>
      <c r="I34" s="11">
        <f t="shared" si="11"/>
        <v>5224</v>
      </c>
      <c r="J34" s="10" t="s">
        <v>16</v>
      </c>
      <c r="K34" s="10">
        <f>K33+200</f>
        <v>2620</v>
      </c>
      <c r="L34" s="10">
        <f>L33+200</f>
        <v>3733</v>
      </c>
      <c r="M34" s="10">
        <f>M33+200</f>
        <v>2946.3999999999996</v>
      </c>
      <c r="N34" s="7" t="s">
        <v>87</v>
      </c>
      <c r="O34">
        <f t="shared" si="13"/>
        <v>2368</v>
      </c>
      <c r="P34">
        <f t="shared" si="14"/>
        <v>2276</v>
      </c>
      <c r="Q34" s="8">
        <f t="shared" si="15"/>
        <v>2117.6000000000004</v>
      </c>
    </row>
    <row r="35" spans="2:17" x14ac:dyDescent="0.15">
      <c r="N35" s="4" t="s">
        <v>98</v>
      </c>
      <c r="O35" s="5">
        <f t="shared" si="13"/>
        <v>2518</v>
      </c>
      <c r="P35" s="5">
        <f t="shared" si="14"/>
        <v>2426</v>
      </c>
      <c r="Q35" s="6">
        <f t="shared" si="15"/>
        <v>2267.6000000000004</v>
      </c>
    </row>
    <row r="36" spans="2:17" x14ac:dyDescent="0.15">
      <c r="M36">
        <f>M35</f>
        <v>0</v>
      </c>
      <c r="N36" s="7" t="s">
        <v>52</v>
      </c>
      <c r="O36">
        <f t="shared" si="13"/>
        <v>2668</v>
      </c>
      <c r="P36">
        <f t="shared" si="14"/>
        <v>2576</v>
      </c>
      <c r="Q36" s="8">
        <f t="shared" si="15"/>
        <v>2417.6000000000004</v>
      </c>
    </row>
    <row r="37" spans="2:17" x14ac:dyDescent="0.15">
      <c r="N37" s="7" t="s">
        <v>110</v>
      </c>
      <c r="O37">
        <f t="shared" si="13"/>
        <v>2818</v>
      </c>
      <c r="P37">
        <f t="shared" si="14"/>
        <v>2726</v>
      </c>
      <c r="Q37" s="8">
        <f t="shared" si="15"/>
        <v>2567.6000000000004</v>
      </c>
    </row>
    <row r="38" spans="2:17" x14ac:dyDescent="0.15">
      <c r="N38" s="7" t="s">
        <v>60</v>
      </c>
      <c r="O38">
        <f t="shared" si="13"/>
        <v>2968</v>
      </c>
      <c r="P38">
        <f t="shared" si="14"/>
        <v>2876</v>
      </c>
      <c r="Q38" s="8">
        <f t="shared" si="15"/>
        <v>2717.6000000000004</v>
      </c>
    </row>
    <row r="39" spans="2:17" x14ac:dyDescent="0.15">
      <c r="N39" s="7" t="s">
        <v>37</v>
      </c>
      <c r="O39">
        <f t="shared" si="13"/>
        <v>3118</v>
      </c>
      <c r="P39">
        <f t="shared" si="14"/>
        <v>3026</v>
      </c>
      <c r="Q39" s="8">
        <f t="shared" si="15"/>
        <v>2867.6000000000004</v>
      </c>
    </row>
    <row r="40" spans="2:17" x14ac:dyDescent="0.15">
      <c r="N40" s="7" t="s">
        <v>100</v>
      </c>
      <c r="O40">
        <f t="shared" si="13"/>
        <v>3268</v>
      </c>
      <c r="P40">
        <f t="shared" si="14"/>
        <v>3176</v>
      </c>
      <c r="Q40" s="8">
        <f t="shared" si="15"/>
        <v>3017.6000000000004</v>
      </c>
    </row>
    <row r="41" spans="2:17" x14ac:dyDescent="0.15">
      <c r="N41" s="7" t="s">
        <v>97</v>
      </c>
      <c r="O41">
        <f t="shared" si="13"/>
        <v>3418</v>
      </c>
      <c r="P41">
        <f t="shared" si="14"/>
        <v>3326</v>
      </c>
      <c r="Q41" s="8">
        <f t="shared" si="15"/>
        <v>3167.6000000000004</v>
      </c>
    </row>
    <row r="42" spans="2:17" x14ac:dyDescent="0.15">
      <c r="N42" s="7" t="s">
        <v>108</v>
      </c>
      <c r="O42">
        <f t="shared" si="13"/>
        <v>3568</v>
      </c>
      <c r="P42">
        <f t="shared" si="14"/>
        <v>3476</v>
      </c>
      <c r="Q42" s="8">
        <f t="shared" si="15"/>
        <v>3317.6000000000004</v>
      </c>
    </row>
    <row r="43" spans="2:17" x14ac:dyDescent="0.15">
      <c r="N43" s="7" t="s">
        <v>71</v>
      </c>
      <c r="O43">
        <f t="shared" si="13"/>
        <v>3718</v>
      </c>
      <c r="P43">
        <f t="shared" si="14"/>
        <v>3626</v>
      </c>
      <c r="Q43" s="8">
        <f t="shared" si="15"/>
        <v>3467.6000000000004</v>
      </c>
    </row>
    <row r="44" spans="2:17" x14ac:dyDescent="0.15">
      <c r="N44" s="7" t="s">
        <v>99</v>
      </c>
      <c r="O44">
        <f t="shared" si="13"/>
        <v>3868</v>
      </c>
      <c r="P44">
        <f t="shared" si="14"/>
        <v>3776</v>
      </c>
      <c r="Q44" s="8">
        <f t="shared" si="15"/>
        <v>3617.6000000000004</v>
      </c>
    </row>
    <row r="45" spans="2:17" x14ac:dyDescent="0.15">
      <c r="H45" s="4" t="s">
        <v>8</v>
      </c>
      <c r="I45" s="6">
        <v>24</v>
      </c>
      <c r="K45" s="4" t="s">
        <v>112</v>
      </c>
      <c r="L45" s="6">
        <f>(F46*4.8+F47*24+F48*6+F49*10)</f>
        <v>688.4</v>
      </c>
      <c r="N45" s="7" t="s">
        <v>84</v>
      </c>
      <c r="O45">
        <f t="shared" si="13"/>
        <v>4018</v>
      </c>
      <c r="P45">
        <f t="shared" si="14"/>
        <v>3926</v>
      </c>
      <c r="Q45" s="8">
        <f t="shared" si="15"/>
        <v>3767.6000000000004</v>
      </c>
    </row>
    <row r="46" spans="2:17" x14ac:dyDescent="0.15">
      <c r="B46" s="4" t="s">
        <v>30</v>
      </c>
      <c r="C46" s="6">
        <v>63</v>
      </c>
      <c r="E46" s="4" t="s">
        <v>30</v>
      </c>
      <c r="F46" s="6">
        <f>C46</f>
        <v>63</v>
      </c>
      <c r="H46" s="7" t="s">
        <v>30</v>
      </c>
      <c r="I46" s="8">
        <f>F46</f>
        <v>63</v>
      </c>
      <c r="K46" s="7" t="s">
        <v>30</v>
      </c>
      <c r="L46" s="8">
        <f>I46</f>
        <v>63</v>
      </c>
      <c r="N46" s="7" t="s">
        <v>80</v>
      </c>
      <c r="O46">
        <f t="shared" si="13"/>
        <v>4168</v>
      </c>
      <c r="P46">
        <f t="shared" si="14"/>
        <v>4076</v>
      </c>
      <c r="Q46" s="8">
        <f t="shared" si="15"/>
        <v>3917.6000000000004</v>
      </c>
    </row>
    <row r="47" spans="2:17" x14ac:dyDescent="0.15">
      <c r="B47" s="7" t="s">
        <v>83</v>
      </c>
      <c r="C47" s="8">
        <v>3</v>
      </c>
      <c r="E47" s="7" t="s">
        <v>83</v>
      </c>
      <c r="F47" s="8">
        <f>C47</f>
        <v>3</v>
      </c>
      <c r="H47" s="7" t="s">
        <v>83</v>
      </c>
      <c r="I47" s="8">
        <f>F47</f>
        <v>3</v>
      </c>
      <c r="K47" s="7" t="s">
        <v>83</v>
      </c>
      <c r="L47" s="8">
        <f>I47</f>
        <v>3</v>
      </c>
      <c r="N47" s="7" t="s">
        <v>107</v>
      </c>
      <c r="O47">
        <f t="shared" si="13"/>
        <v>4318</v>
      </c>
      <c r="P47">
        <f t="shared" si="14"/>
        <v>4226</v>
      </c>
      <c r="Q47" s="8">
        <f t="shared" si="15"/>
        <v>4067.6000000000004</v>
      </c>
    </row>
    <row r="48" spans="2:17" x14ac:dyDescent="0.15">
      <c r="B48" s="7" t="s">
        <v>67</v>
      </c>
      <c r="C48" s="8">
        <v>9</v>
      </c>
      <c r="E48" s="7" t="s">
        <v>67</v>
      </c>
      <c r="F48" s="8">
        <f>C48</f>
        <v>9</v>
      </c>
      <c r="H48" s="7" t="s">
        <v>67</v>
      </c>
      <c r="I48" s="8">
        <f>F48</f>
        <v>9</v>
      </c>
      <c r="K48" s="7" t="s">
        <v>67</v>
      </c>
      <c r="L48" s="8">
        <f>I48</f>
        <v>9</v>
      </c>
      <c r="N48" s="7" t="s">
        <v>105</v>
      </c>
      <c r="O48">
        <f t="shared" si="13"/>
        <v>4468</v>
      </c>
      <c r="P48">
        <f t="shared" si="14"/>
        <v>4376</v>
      </c>
      <c r="Q48" s="8">
        <f t="shared" si="15"/>
        <v>4217.6000000000004</v>
      </c>
    </row>
    <row r="49" spans="2:17" x14ac:dyDescent="0.15">
      <c r="B49" s="7" t="s">
        <v>3</v>
      </c>
      <c r="C49" s="8">
        <v>13</v>
      </c>
      <c r="E49" s="7" t="s">
        <v>3</v>
      </c>
      <c r="F49" s="8">
        <v>26</v>
      </c>
      <c r="H49" s="7" t="s">
        <v>3</v>
      </c>
      <c r="I49" s="8">
        <v>26</v>
      </c>
      <c r="K49" s="7" t="s">
        <v>3</v>
      </c>
      <c r="L49" s="8">
        <v>26</v>
      </c>
      <c r="N49" s="7" t="s">
        <v>81</v>
      </c>
      <c r="O49">
        <f t="shared" si="13"/>
        <v>4618</v>
      </c>
      <c r="P49">
        <f t="shared" si="14"/>
        <v>4526</v>
      </c>
      <c r="Q49" s="8">
        <f t="shared" si="15"/>
        <v>4367.6000000000004</v>
      </c>
    </row>
    <row r="50" spans="2:17" x14ac:dyDescent="0.15">
      <c r="B50" s="7" t="s">
        <v>0</v>
      </c>
      <c r="C50" s="8">
        <f>5*30-(C46*1.8+C47*9+C49*10)-(1*30)</f>
        <v>-150.39999999999998</v>
      </c>
      <c r="E50" s="7" t="s">
        <v>14</v>
      </c>
      <c r="F50" s="8">
        <f>21*30-(F46*4.8+F47*24+F48*6+F49*10)-(2*30)</f>
        <v>-118.39999999999998</v>
      </c>
      <c r="H50" s="7" t="s">
        <v>4</v>
      </c>
      <c r="I50" s="8">
        <f>55*20-(I45*30+I48*8+I49*10)-(3*20)</f>
        <v>-12</v>
      </c>
      <c r="K50" s="7" t="s">
        <v>4</v>
      </c>
      <c r="L50" s="8">
        <f>55*20-(L45+L48*8+L49*10)-(3*20)</f>
        <v>19.600000000000023</v>
      </c>
      <c r="N50" s="7" t="s">
        <v>61</v>
      </c>
      <c r="O50">
        <f t="shared" si="13"/>
        <v>4768</v>
      </c>
      <c r="P50">
        <f t="shared" si="14"/>
        <v>4676</v>
      </c>
      <c r="Q50" s="8">
        <f t="shared" si="15"/>
        <v>4517.6000000000004</v>
      </c>
    </row>
    <row r="51" spans="2:17" x14ac:dyDescent="0.15">
      <c r="B51" s="7" t="s">
        <v>1</v>
      </c>
      <c r="C51" s="8">
        <f t="shared" ref="C51:C65" si="16">C50+30</f>
        <v>-120.39999999999998</v>
      </c>
      <c r="E51" s="7" t="s">
        <v>13</v>
      </c>
      <c r="F51" s="8">
        <f t="shared" ref="F51:F69" si="17">F50+30</f>
        <v>-88.399999999999977</v>
      </c>
      <c r="H51" s="7" t="s">
        <v>7</v>
      </c>
      <c r="I51" s="8">
        <f>I50+20</f>
        <v>8</v>
      </c>
      <c r="K51" s="7" t="s">
        <v>7</v>
      </c>
      <c r="L51" s="8">
        <f>L50+20</f>
        <v>39.600000000000023</v>
      </c>
      <c r="N51" s="7" t="s">
        <v>23</v>
      </c>
      <c r="O51">
        <f>O50</f>
        <v>4768</v>
      </c>
      <c r="P51">
        <f>P50</f>
        <v>4676</v>
      </c>
      <c r="Q51" s="8">
        <f>Q50</f>
        <v>4517.6000000000004</v>
      </c>
    </row>
    <row r="52" spans="2:17" x14ac:dyDescent="0.15">
      <c r="B52" s="7" t="s">
        <v>33</v>
      </c>
      <c r="C52" s="8">
        <f t="shared" si="16"/>
        <v>-90.399999999999977</v>
      </c>
      <c r="E52" s="7" t="s">
        <v>6</v>
      </c>
      <c r="F52" s="8">
        <f t="shared" si="17"/>
        <v>-58.399999999999977</v>
      </c>
      <c r="H52" s="7" t="s">
        <v>46</v>
      </c>
      <c r="I52" s="8">
        <f>I51+20</f>
        <v>28</v>
      </c>
      <c r="K52" s="7" t="s">
        <v>46</v>
      </c>
      <c r="L52" s="8">
        <f>L51+20</f>
        <v>59.600000000000023</v>
      </c>
      <c r="N52" s="7" t="s">
        <v>53</v>
      </c>
      <c r="O52">
        <f t="shared" ref="O52:Q54" si="18">O51+150</f>
        <v>4918</v>
      </c>
      <c r="P52">
        <f t="shared" si="18"/>
        <v>4826</v>
      </c>
      <c r="Q52" s="8">
        <f t="shared" si="18"/>
        <v>4667.6000000000004</v>
      </c>
    </row>
    <row r="53" spans="2:17" x14ac:dyDescent="0.15">
      <c r="B53" s="7" t="s">
        <v>18</v>
      </c>
      <c r="C53" s="8">
        <f t="shared" si="16"/>
        <v>-60.399999999999977</v>
      </c>
      <c r="E53" s="7" t="s">
        <v>44</v>
      </c>
      <c r="F53" s="8">
        <f t="shared" si="17"/>
        <v>-28.399999999999977</v>
      </c>
      <c r="H53" s="7" t="s">
        <v>74</v>
      </c>
      <c r="I53" s="8">
        <f>I52+20</f>
        <v>48</v>
      </c>
      <c r="K53" s="7" t="s">
        <v>74</v>
      </c>
      <c r="L53" s="8">
        <f>L52+20</f>
        <v>79.600000000000023</v>
      </c>
      <c r="N53" s="7" t="s">
        <v>56</v>
      </c>
      <c r="O53">
        <f t="shared" si="18"/>
        <v>5068</v>
      </c>
      <c r="P53">
        <f t="shared" si="18"/>
        <v>4976</v>
      </c>
      <c r="Q53" s="8">
        <f t="shared" si="18"/>
        <v>4817.6000000000004</v>
      </c>
    </row>
    <row r="54" spans="2:17" x14ac:dyDescent="0.15">
      <c r="B54" s="7" t="s">
        <v>17</v>
      </c>
      <c r="C54" s="8">
        <f t="shared" si="16"/>
        <v>-30.399999999999977</v>
      </c>
      <c r="E54" s="7" t="s">
        <v>70</v>
      </c>
      <c r="F54" s="8">
        <f t="shared" si="17"/>
        <v>1.6000000000000227</v>
      </c>
      <c r="H54" s="7" t="s">
        <v>106</v>
      </c>
      <c r="I54" s="8">
        <f>I53+20</f>
        <v>68</v>
      </c>
      <c r="K54" s="7" t="s">
        <v>106</v>
      </c>
      <c r="L54" s="8">
        <f>L53+20</f>
        <v>99.600000000000023</v>
      </c>
      <c r="N54" s="9" t="s">
        <v>86</v>
      </c>
      <c r="O54" s="10">
        <f t="shared" si="18"/>
        <v>5218</v>
      </c>
      <c r="P54" s="10">
        <f t="shared" si="18"/>
        <v>5126</v>
      </c>
      <c r="Q54" s="11">
        <f t="shared" si="18"/>
        <v>4967.6000000000004</v>
      </c>
    </row>
    <row r="55" spans="2:17" x14ac:dyDescent="0.15">
      <c r="B55" s="7" t="s">
        <v>2</v>
      </c>
      <c r="C55" s="8">
        <f t="shared" si="16"/>
        <v>-0.39999999999997726</v>
      </c>
      <c r="E55" s="7" t="s">
        <v>41</v>
      </c>
      <c r="F55" s="8">
        <f t="shared" si="17"/>
        <v>31.600000000000023</v>
      </c>
      <c r="H55" s="7" t="s">
        <v>32</v>
      </c>
      <c r="I55" s="8">
        <f>I54+20</f>
        <v>88</v>
      </c>
      <c r="K55" s="7" t="s">
        <v>32</v>
      </c>
      <c r="L55" s="8">
        <f>L54+20</f>
        <v>119.60000000000002</v>
      </c>
    </row>
    <row r="56" spans="2:17" x14ac:dyDescent="0.15">
      <c r="B56" s="7" t="s">
        <v>5</v>
      </c>
      <c r="C56" s="8">
        <f t="shared" si="16"/>
        <v>29.600000000000023</v>
      </c>
      <c r="E56" s="7" t="s">
        <v>49</v>
      </c>
      <c r="F56" s="8">
        <f t="shared" si="17"/>
        <v>61.600000000000023</v>
      </c>
      <c r="H56" s="7" t="s">
        <v>42</v>
      </c>
      <c r="I56" s="8">
        <f>I55</f>
        <v>88</v>
      </c>
      <c r="K56" s="7" t="s">
        <v>42</v>
      </c>
      <c r="L56" s="8">
        <f>L55</f>
        <v>119.60000000000002</v>
      </c>
    </row>
    <row r="57" spans="2:17" x14ac:dyDescent="0.15">
      <c r="B57" s="7" t="s">
        <v>34</v>
      </c>
      <c r="C57" s="8">
        <f t="shared" si="16"/>
        <v>59.600000000000023</v>
      </c>
      <c r="E57" s="7" t="s">
        <v>21</v>
      </c>
      <c r="F57" s="8">
        <f t="shared" si="17"/>
        <v>91.600000000000023</v>
      </c>
      <c r="H57" s="7" t="s">
        <v>39</v>
      </c>
      <c r="I57" s="8">
        <f t="shared" ref="I57:I67" si="19">I56+20</f>
        <v>108</v>
      </c>
      <c r="K57" s="7" t="s">
        <v>39</v>
      </c>
      <c r="L57" s="8">
        <f t="shared" ref="L57:L67" si="20">L56+20</f>
        <v>139.60000000000002</v>
      </c>
    </row>
    <row r="58" spans="2:17" x14ac:dyDescent="0.15">
      <c r="B58" s="7" t="s">
        <v>92</v>
      </c>
      <c r="C58" s="8">
        <f t="shared" si="16"/>
        <v>89.600000000000023</v>
      </c>
      <c r="E58" s="7" t="s">
        <v>69</v>
      </c>
      <c r="F58" s="8">
        <f t="shared" si="17"/>
        <v>121.60000000000002</v>
      </c>
      <c r="H58" s="7" t="s">
        <v>43</v>
      </c>
      <c r="I58" s="8">
        <f t="shared" si="19"/>
        <v>128</v>
      </c>
      <c r="K58" s="7" t="s">
        <v>43</v>
      </c>
      <c r="L58" s="8">
        <f t="shared" si="20"/>
        <v>159.60000000000002</v>
      </c>
    </row>
    <row r="59" spans="2:17" x14ac:dyDescent="0.15">
      <c r="B59" s="7" t="s">
        <v>94</v>
      </c>
      <c r="C59" s="8">
        <f t="shared" si="16"/>
        <v>119.60000000000002</v>
      </c>
      <c r="E59" s="7" t="s">
        <v>111</v>
      </c>
      <c r="F59" s="8">
        <f t="shared" si="17"/>
        <v>151.60000000000002</v>
      </c>
      <c r="H59" s="7" t="s">
        <v>87</v>
      </c>
      <c r="I59" s="8">
        <f t="shared" si="19"/>
        <v>148</v>
      </c>
      <c r="K59" s="7" t="s">
        <v>87</v>
      </c>
      <c r="L59" s="8">
        <f t="shared" si="20"/>
        <v>179.60000000000002</v>
      </c>
    </row>
    <row r="60" spans="2:17" x14ac:dyDescent="0.15">
      <c r="B60" s="7" t="s">
        <v>103</v>
      </c>
      <c r="C60" s="8">
        <f t="shared" si="16"/>
        <v>149.60000000000002</v>
      </c>
      <c r="E60" s="7" t="s">
        <v>85</v>
      </c>
      <c r="F60" s="8">
        <f t="shared" si="17"/>
        <v>181.60000000000002</v>
      </c>
      <c r="H60" s="7" t="s">
        <v>98</v>
      </c>
      <c r="I60" s="8">
        <f t="shared" si="19"/>
        <v>168</v>
      </c>
      <c r="K60" s="7" t="s">
        <v>98</v>
      </c>
      <c r="L60" s="8">
        <f t="shared" si="20"/>
        <v>199.60000000000002</v>
      </c>
    </row>
    <row r="61" spans="2:17" x14ac:dyDescent="0.15">
      <c r="B61" s="7" t="s">
        <v>57</v>
      </c>
      <c r="C61" s="8">
        <f t="shared" si="16"/>
        <v>179.60000000000002</v>
      </c>
      <c r="E61" s="7" t="s">
        <v>90</v>
      </c>
      <c r="F61" s="8">
        <f t="shared" si="17"/>
        <v>211.60000000000002</v>
      </c>
      <c r="H61" s="7" t="s">
        <v>52</v>
      </c>
      <c r="I61" s="8">
        <f t="shared" si="19"/>
        <v>188</v>
      </c>
      <c r="K61" s="7" t="s">
        <v>52</v>
      </c>
      <c r="L61" s="8">
        <f t="shared" si="20"/>
        <v>219.60000000000002</v>
      </c>
    </row>
    <row r="62" spans="2:17" x14ac:dyDescent="0.15">
      <c r="B62" s="7" t="s">
        <v>19</v>
      </c>
      <c r="C62" s="8">
        <f t="shared" si="16"/>
        <v>209.60000000000002</v>
      </c>
      <c r="E62" s="7" t="s">
        <v>58</v>
      </c>
      <c r="F62" s="8">
        <f t="shared" si="17"/>
        <v>241.60000000000002</v>
      </c>
      <c r="H62" s="7" t="s">
        <v>110</v>
      </c>
      <c r="I62" s="8">
        <f t="shared" si="19"/>
        <v>208</v>
      </c>
      <c r="K62" s="7" t="s">
        <v>110</v>
      </c>
      <c r="L62" s="8">
        <f t="shared" si="20"/>
        <v>239.60000000000002</v>
      </c>
    </row>
    <row r="63" spans="2:17" x14ac:dyDescent="0.15">
      <c r="B63" s="7" t="s">
        <v>109</v>
      </c>
      <c r="C63" s="8">
        <f t="shared" si="16"/>
        <v>239.60000000000002</v>
      </c>
      <c r="E63" s="7" t="s">
        <v>36</v>
      </c>
      <c r="F63" s="8">
        <f t="shared" si="17"/>
        <v>271.60000000000002</v>
      </c>
      <c r="H63" s="7" t="s">
        <v>60</v>
      </c>
      <c r="I63" s="8">
        <f t="shared" si="19"/>
        <v>228</v>
      </c>
      <c r="K63" s="7" t="s">
        <v>60</v>
      </c>
      <c r="L63" s="8">
        <f t="shared" si="20"/>
        <v>259.60000000000002</v>
      </c>
    </row>
    <row r="64" spans="2:17" x14ac:dyDescent="0.15">
      <c r="B64" s="7" t="s">
        <v>22</v>
      </c>
      <c r="C64" s="8">
        <f t="shared" si="16"/>
        <v>269.60000000000002</v>
      </c>
      <c r="E64" s="7" t="s">
        <v>88</v>
      </c>
      <c r="F64" s="8">
        <f t="shared" si="17"/>
        <v>301.60000000000002</v>
      </c>
      <c r="H64" s="7" t="s">
        <v>37</v>
      </c>
      <c r="I64" s="8">
        <f t="shared" si="19"/>
        <v>248</v>
      </c>
      <c r="K64" s="7" t="s">
        <v>37</v>
      </c>
      <c r="L64" s="8">
        <f t="shared" si="20"/>
        <v>279.60000000000002</v>
      </c>
    </row>
    <row r="65" spans="2:12" x14ac:dyDescent="0.15">
      <c r="B65" s="9" t="s">
        <v>96</v>
      </c>
      <c r="C65" s="11">
        <f t="shared" si="16"/>
        <v>299.60000000000002</v>
      </c>
      <c r="E65" s="7" t="s">
        <v>89</v>
      </c>
      <c r="F65" s="8">
        <f t="shared" si="17"/>
        <v>331.6</v>
      </c>
      <c r="H65" s="7" t="s">
        <v>100</v>
      </c>
      <c r="I65" s="8">
        <f t="shared" si="19"/>
        <v>268</v>
      </c>
      <c r="K65" s="7" t="s">
        <v>100</v>
      </c>
      <c r="L65" s="8">
        <f t="shared" si="20"/>
        <v>299.60000000000002</v>
      </c>
    </row>
    <row r="66" spans="2:12" x14ac:dyDescent="0.15">
      <c r="E66" s="7" t="s">
        <v>48</v>
      </c>
      <c r="F66" s="8">
        <f t="shared" si="17"/>
        <v>361.6</v>
      </c>
      <c r="H66" s="7" t="s">
        <v>97</v>
      </c>
      <c r="I66" s="8">
        <f t="shared" si="19"/>
        <v>288</v>
      </c>
      <c r="K66" s="7" t="s">
        <v>97</v>
      </c>
      <c r="L66" s="8">
        <f t="shared" si="20"/>
        <v>319.60000000000002</v>
      </c>
    </row>
    <row r="67" spans="2:12" x14ac:dyDescent="0.15">
      <c r="E67" s="7" t="s">
        <v>38</v>
      </c>
      <c r="F67" s="8">
        <f t="shared" si="17"/>
        <v>391.6</v>
      </c>
      <c r="H67" s="9" t="s">
        <v>108</v>
      </c>
      <c r="I67" s="11">
        <f t="shared" si="19"/>
        <v>308</v>
      </c>
      <c r="K67" s="9" t="s">
        <v>108</v>
      </c>
      <c r="L67" s="11">
        <f t="shared" si="20"/>
        <v>339.6</v>
      </c>
    </row>
    <row r="68" spans="2:12" x14ac:dyDescent="0.15">
      <c r="E68" s="7" t="s">
        <v>63</v>
      </c>
      <c r="F68" s="8">
        <f t="shared" si="17"/>
        <v>421.6</v>
      </c>
    </row>
    <row r="69" spans="2:12" x14ac:dyDescent="0.15">
      <c r="E69" s="9" t="s">
        <v>27</v>
      </c>
      <c r="F69" s="11">
        <f t="shared" si="17"/>
        <v>451.6</v>
      </c>
    </row>
    <row r="72" spans="2:12" x14ac:dyDescent="0.15">
      <c r="B72" s="4" t="s">
        <v>3</v>
      </c>
      <c r="C72" s="6">
        <v>18</v>
      </c>
    </row>
    <row r="73" spans="2:12" x14ac:dyDescent="0.15">
      <c r="B73" s="7" t="s">
        <v>114</v>
      </c>
      <c r="C73" s="8">
        <v>11</v>
      </c>
    </row>
    <row r="74" spans="2:12" x14ac:dyDescent="0.15">
      <c r="B74" s="7" t="s">
        <v>113</v>
      </c>
      <c r="C74" s="8">
        <v>54</v>
      </c>
    </row>
    <row r="75" spans="2:12" x14ac:dyDescent="0.15">
      <c r="B75" s="7" t="s">
        <v>115</v>
      </c>
      <c r="C75" s="8">
        <v>4</v>
      </c>
    </row>
    <row r="76" spans="2:12" x14ac:dyDescent="0.15">
      <c r="B76" s="7" t="s">
        <v>116</v>
      </c>
      <c r="C76" s="8">
        <v>20</v>
      </c>
    </row>
    <row r="77" spans="2:12" x14ac:dyDescent="0.15">
      <c r="B77" s="7" t="s">
        <v>2</v>
      </c>
      <c r="C77" s="8">
        <f>10*300-(C73*22+C74*22+C75*88+C76*88+C72*10)-1*300</f>
        <v>-1022</v>
      </c>
    </row>
    <row r="78" spans="2:12" x14ac:dyDescent="0.15">
      <c r="B78" s="7" t="s">
        <v>5</v>
      </c>
      <c r="C78" s="8">
        <f>C77+300</f>
        <v>-722</v>
      </c>
    </row>
    <row r="79" spans="2:12" x14ac:dyDescent="0.15">
      <c r="B79" s="7" t="s">
        <v>34</v>
      </c>
      <c r="C79" s="8">
        <f>C78+300</f>
        <v>-422</v>
      </c>
    </row>
    <row r="80" spans="2:12" x14ac:dyDescent="0.15">
      <c r="B80" s="7" t="s">
        <v>92</v>
      </c>
      <c r="C80" s="8">
        <f>C79+300</f>
        <v>-122</v>
      </c>
    </row>
    <row r="81" spans="2:3" x14ac:dyDescent="0.15">
      <c r="B81" s="7" t="s">
        <v>94</v>
      </c>
      <c r="C81" s="8">
        <f>C80+300</f>
        <v>178</v>
      </c>
    </row>
    <row r="82" spans="2:3" x14ac:dyDescent="0.15">
      <c r="B82" s="9" t="s">
        <v>103</v>
      </c>
      <c r="C82" s="11">
        <f>C81+300</f>
        <v>478</v>
      </c>
    </row>
  </sheetData>
  <phoneticPr fontId="3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0783-E653-4E95-A9DF-FA50015FA779}">
  <dimension ref="A1:AD20"/>
  <sheetViews>
    <sheetView workbookViewId="0">
      <selection activeCell="AA6" sqref="AA6"/>
    </sheetView>
  </sheetViews>
  <sheetFormatPr defaultColWidth="2.33203125" defaultRowHeight="13.5" x14ac:dyDescent="0.15"/>
  <cols>
    <col min="10" max="10" width="2.33203125" style="12"/>
  </cols>
  <sheetData>
    <row r="1" spans="1:20" x14ac:dyDescent="0.15">
      <c r="A1" s="13"/>
      <c r="B1" s="14"/>
      <c r="C1" s="14"/>
      <c r="D1" s="14"/>
      <c r="E1" s="14"/>
      <c r="F1" s="14"/>
      <c r="G1" s="14"/>
      <c r="H1" s="14"/>
      <c r="I1" s="14"/>
      <c r="J1" s="15"/>
      <c r="K1" s="14"/>
      <c r="L1" s="14"/>
      <c r="M1" s="14"/>
      <c r="N1" s="14"/>
      <c r="O1" s="14"/>
      <c r="P1" s="14"/>
      <c r="Q1" s="14"/>
      <c r="R1" s="14"/>
      <c r="S1" s="14"/>
      <c r="T1" s="22"/>
    </row>
    <row r="2" spans="1:20" x14ac:dyDescent="0.15">
      <c r="A2" s="16"/>
      <c r="B2" s="17"/>
      <c r="C2" s="17"/>
      <c r="D2" s="17"/>
      <c r="E2" s="17"/>
      <c r="F2" s="17"/>
      <c r="G2" s="17"/>
      <c r="H2" s="17"/>
      <c r="I2" s="17"/>
      <c r="J2" s="18"/>
      <c r="K2" s="17"/>
      <c r="L2" s="17"/>
      <c r="M2" s="17"/>
      <c r="N2" s="17"/>
      <c r="O2" s="17"/>
      <c r="P2" s="17"/>
      <c r="Q2" s="17"/>
      <c r="R2" s="17"/>
      <c r="S2" s="17"/>
      <c r="T2" s="23"/>
    </row>
    <row r="3" spans="1:20" x14ac:dyDescent="0.15">
      <c r="A3" s="16"/>
      <c r="B3" s="17"/>
      <c r="C3" s="17"/>
      <c r="D3" s="17"/>
      <c r="E3" s="17"/>
      <c r="F3" s="17"/>
      <c r="G3" s="17"/>
      <c r="H3" s="17"/>
      <c r="I3" s="17"/>
      <c r="J3" s="18"/>
      <c r="K3" s="17"/>
      <c r="L3" s="17"/>
      <c r="M3" s="17"/>
      <c r="N3" s="17"/>
      <c r="O3" s="17"/>
      <c r="P3" s="17"/>
      <c r="Q3" s="17"/>
      <c r="R3" s="17"/>
      <c r="S3" s="17"/>
      <c r="T3" s="23"/>
    </row>
    <row r="4" spans="1:20" x14ac:dyDescent="0.15">
      <c r="A4" s="16"/>
      <c r="B4" s="17"/>
      <c r="C4" s="17"/>
      <c r="D4" s="17"/>
      <c r="E4" s="17"/>
      <c r="F4" s="17"/>
      <c r="G4" s="17"/>
      <c r="H4" s="17"/>
      <c r="I4" s="17"/>
      <c r="J4" s="18"/>
      <c r="K4" s="17"/>
      <c r="L4" s="17"/>
      <c r="M4" s="17"/>
      <c r="N4" s="17"/>
      <c r="O4" s="17"/>
      <c r="P4" s="17"/>
      <c r="Q4" s="17"/>
      <c r="R4" s="17"/>
      <c r="S4" s="17"/>
      <c r="T4" s="23"/>
    </row>
    <row r="5" spans="1:20" x14ac:dyDescent="0.15">
      <c r="A5" s="16"/>
      <c r="B5" s="40" t="s">
        <v>121</v>
      </c>
      <c r="C5" s="40"/>
      <c r="D5" s="40"/>
      <c r="E5" s="40"/>
      <c r="F5" s="40"/>
      <c r="G5" s="40"/>
      <c r="H5" s="40"/>
      <c r="I5" s="17"/>
      <c r="J5" s="18"/>
      <c r="K5" s="17"/>
      <c r="L5" s="40" t="s">
        <v>120</v>
      </c>
      <c r="M5" s="40"/>
      <c r="N5" s="40"/>
      <c r="O5" s="40"/>
      <c r="P5" s="40"/>
      <c r="Q5" s="40"/>
      <c r="R5" s="40"/>
      <c r="S5" s="17"/>
      <c r="T5" s="23"/>
    </row>
    <row r="6" spans="1:20" ht="14.25" thickBot="1" x14ac:dyDescent="0.2">
      <c r="A6" s="16"/>
      <c r="B6" s="40"/>
      <c r="C6" s="40"/>
      <c r="D6" s="40"/>
      <c r="E6" s="40"/>
      <c r="F6" s="40"/>
      <c r="G6" s="40"/>
      <c r="H6" s="40"/>
      <c r="I6" s="17"/>
      <c r="J6" s="18"/>
      <c r="K6" s="17"/>
      <c r="L6" s="40"/>
      <c r="M6" s="40"/>
      <c r="N6" s="40"/>
      <c r="O6" s="40"/>
      <c r="P6" s="40"/>
      <c r="Q6" s="40"/>
      <c r="R6" s="40"/>
      <c r="S6" s="17"/>
      <c r="T6" s="23"/>
    </row>
    <row r="7" spans="1:20" x14ac:dyDescent="0.15">
      <c r="A7" s="16"/>
      <c r="B7" s="17"/>
      <c r="C7" s="17"/>
      <c r="D7" s="17"/>
      <c r="E7" s="17"/>
      <c r="F7" s="17"/>
      <c r="G7" s="17"/>
      <c r="H7" s="17"/>
      <c r="I7" s="17"/>
      <c r="J7" s="18"/>
      <c r="K7" s="17"/>
      <c r="L7" s="17"/>
      <c r="M7" s="17"/>
      <c r="N7" s="30"/>
      <c r="O7" s="39"/>
      <c r="P7" s="17"/>
      <c r="Q7" s="17"/>
      <c r="R7" s="17"/>
      <c r="S7" s="17"/>
      <c r="T7" s="23"/>
    </row>
    <row r="8" spans="1:20" ht="14.25" thickBot="1" x14ac:dyDescent="0.2">
      <c r="A8" s="16"/>
      <c r="B8" s="17"/>
      <c r="C8" s="17"/>
      <c r="D8" s="17"/>
      <c r="E8" s="17"/>
      <c r="F8" s="17"/>
      <c r="G8" s="17"/>
      <c r="H8" s="17"/>
      <c r="I8" s="17"/>
      <c r="J8" s="18"/>
      <c r="K8" s="32"/>
      <c r="L8" s="35"/>
      <c r="M8" s="35"/>
      <c r="N8" s="36"/>
      <c r="O8" s="37"/>
      <c r="P8" s="17"/>
      <c r="Q8" s="17"/>
      <c r="R8" s="17"/>
      <c r="S8" s="17"/>
      <c r="T8" s="23"/>
    </row>
    <row r="9" spans="1:20" x14ac:dyDescent="0.15">
      <c r="A9" s="16"/>
      <c r="B9" s="17"/>
      <c r="C9" s="17"/>
      <c r="D9" s="17"/>
      <c r="E9" s="17"/>
      <c r="F9" s="17"/>
      <c r="G9" s="17"/>
      <c r="H9" s="17"/>
      <c r="I9" s="17"/>
      <c r="J9" s="30"/>
      <c r="K9" s="33"/>
      <c r="L9" s="17"/>
      <c r="N9" s="26"/>
      <c r="O9" s="38"/>
      <c r="P9" s="17"/>
      <c r="Q9" s="17"/>
      <c r="R9" s="17"/>
      <c r="S9" s="17"/>
      <c r="T9" s="23"/>
    </row>
    <row r="10" spans="1:20" s="10" customFormat="1" ht="14.25" thickBot="1" x14ac:dyDescent="0.2">
      <c r="A10" s="19"/>
      <c r="B10" s="20"/>
      <c r="C10" s="20"/>
      <c r="D10" s="20"/>
      <c r="E10" s="20"/>
      <c r="F10" s="20"/>
      <c r="G10" s="20"/>
      <c r="H10" s="20"/>
      <c r="I10" s="20"/>
      <c r="J10" s="31"/>
      <c r="K10" s="27"/>
      <c r="L10" s="27"/>
      <c r="M10" s="27"/>
      <c r="N10" s="28"/>
      <c r="O10" s="20"/>
      <c r="P10" s="20"/>
      <c r="Q10" s="20"/>
      <c r="R10" s="20"/>
      <c r="S10" s="20"/>
      <c r="T10" s="24"/>
    </row>
    <row r="11" spans="1:20" x14ac:dyDescent="0.15">
      <c r="A11" s="13"/>
      <c r="B11" s="14"/>
      <c r="C11" s="14"/>
      <c r="D11" s="14"/>
      <c r="E11" s="14"/>
      <c r="F11" s="14"/>
      <c r="G11" s="14"/>
      <c r="H11" s="14"/>
      <c r="I11" s="14"/>
      <c r="J11" s="15"/>
      <c r="K11" s="17"/>
      <c r="L11" s="17"/>
      <c r="M11" s="17"/>
      <c r="N11" s="17"/>
      <c r="O11" s="14"/>
      <c r="P11" s="14"/>
      <c r="Q11" s="14"/>
      <c r="R11" s="14"/>
      <c r="S11" s="14"/>
      <c r="T11" s="22"/>
    </row>
    <row r="12" spans="1:20" x14ac:dyDescent="0.15">
      <c r="A12" s="16"/>
      <c r="B12" s="17"/>
      <c r="C12" s="17"/>
      <c r="D12" s="17"/>
      <c r="E12" s="17"/>
      <c r="F12" s="17"/>
      <c r="G12" s="17"/>
      <c r="H12" s="17"/>
      <c r="I12" s="17"/>
      <c r="J12" s="18"/>
      <c r="K12" s="17"/>
      <c r="L12" s="17"/>
      <c r="M12" s="17"/>
      <c r="N12" s="17"/>
      <c r="O12" s="17"/>
      <c r="P12" s="17"/>
      <c r="Q12" s="17"/>
      <c r="R12" s="17"/>
      <c r="S12" s="17"/>
      <c r="T12" s="23"/>
    </row>
    <row r="13" spans="1:20" x14ac:dyDescent="0.15">
      <c r="A13" s="16"/>
      <c r="B13" s="17"/>
      <c r="C13" s="17"/>
      <c r="D13" s="17"/>
      <c r="E13" s="17"/>
      <c r="F13" s="17"/>
      <c r="G13" s="17"/>
      <c r="H13" s="17"/>
      <c r="I13" s="17"/>
      <c r="J13" s="18"/>
      <c r="K13" s="17"/>
      <c r="L13" s="17"/>
      <c r="M13" s="17"/>
      <c r="N13" s="17"/>
      <c r="O13" s="17"/>
      <c r="P13" s="17"/>
      <c r="Q13" s="17"/>
      <c r="R13" s="17"/>
      <c r="S13" s="17"/>
      <c r="T13" s="23"/>
    </row>
    <row r="14" spans="1:20" x14ac:dyDescent="0.15">
      <c r="A14" s="16"/>
      <c r="B14" s="17"/>
      <c r="C14" s="17"/>
      <c r="D14" s="17"/>
      <c r="E14" s="17"/>
      <c r="F14" s="17"/>
      <c r="G14" s="17"/>
      <c r="H14" s="17"/>
      <c r="I14" s="17"/>
      <c r="J14" s="18"/>
      <c r="K14" s="17"/>
      <c r="L14" s="17"/>
      <c r="M14" s="17"/>
      <c r="N14" s="17"/>
      <c r="O14" s="17"/>
      <c r="P14" s="17"/>
      <c r="Q14" s="17"/>
      <c r="R14" s="17"/>
      <c r="S14" s="17"/>
      <c r="T14" s="23"/>
    </row>
    <row r="15" spans="1:20" x14ac:dyDescent="0.15">
      <c r="A15" s="16"/>
      <c r="B15" s="40" t="s">
        <v>118</v>
      </c>
      <c r="C15" s="40"/>
      <c r="D15" s="40"/>
      <c r="E15" s="40"/>
      <c r="F15" s="40"/>
      <c r="G15" s="40"/>
      <c r="H15" s="40"/>
      <c r="I15" s="17"/>
      <c r="J15" s="18"/>
      <c r="K15" s="17"/>
      <c r="L15" s="40" t="s">
        <v>119</v>
      </c>
      <c r="M15" s="40"/>
      <c r="N15" s="40"/>
      <c r="O15" s="40"/>
      <c r="P15" s="40"/>
      <c r="Q15" s="40"/>
      <c r="R15" s="40"/>
      <c r="S15" s="17"/>
      <c r="T15" s="23"/>
    </row>
    <row r="16" spans="1:20" x14ac:dyDescent="0.15">
      <c r="A16" s="16"/>
      <c r="B16" s="40"/>
      <c r="C16" s="40"/>
      <c r="D16" s="40"/>
      <c r="E16" s="40"/>
      <c r="F16" s="40"/>
      <c r="G16" s="40"/>
      <c r="H16" s="40"/>
      <c r="I16" s="17"/>
      <c r="J16" s="18"/>
      <c r="K16" s="17"/>
      <c r="L16" s="40"/>
      <c r="M16" s="40"/>
      <c r="N16" s="40"/>
      <c r="O16" s="40"/>
      <c r="P16" s="40"/>
      <c r="Q16" s="40"/>
      <c r="R16" s="40"/>
      <c r="S16" s="17"/>
      <c r="T16" s="23"/>
    </row>
    <row r="17" spans="1:30" x14ac:dyDescent="0.15">
      <c r="A17" s="16"/>
      <c r="B17" s="17"/>
      <c r="C17" s="17"/>
      <c r="D17" s="17"/>
      <c r="E17" s="17"/>
      <c r="F17" s="17"/>
      <c r="G17" s="17"/>
      <c r="H17" s="17"/>
      <c r="I17" s="17"/>
      <c r="J17" s="18"/>
      <c r="K17" s="17"/>
      <c r="L17" s="17"/>
      <c r="M17" s="17"/>
      <c r="N17" s="17"/>
      <c r="O17" s="17"/>
      <c r="P17" s="17"/>
      <c r="Q17" s="17"/>
      <c r="R17" s="17"/>
      <c r="S17" s="17"/>
      <c r="T17" s="23"/>
      <c r="AD17" s="34"/>
    </row>
    <row r="18" spans="1:30" ht="14.25" thickBot="1" x14ac:dyDescent="0.2">
      <c r="A18" s="16"/>
      <c r="B18" s="17"/>
      <c r="C18" s="17"/>
      <c r="D18" s="17"/>
      <c r="E18" s="17"/>
      <c r="F18" s="17"/>
      <c r="G18" s="17"/>
      <c r="H18" s="17"/>
      <c r="I18" s="17"/>
      <c r="J18" s="18"/>
      <c r="K18" s="17"/>
      <c r="L18" s="17"/>
      <c r="M18" s="17"/>
      <c r="N18" s="17"/>
      <c r="O18" s="17"/>
      <c r="P18" s="17"/>
      <c r="Q18" s="17"/>
      <c r="R18" s="17"/>
      <c r="S18" s="17"/>
      <c r="T18" s="23"/>
      <c r="Y18" s="29"/>
      <c r="AB18" s="25"/>
    </row>
    <row r="19" spans="1:30" x14ac:dyDescent="0.15">
      <c r="A19" s="16"/>
      <c r="B19" s="17"/>
      <c r="C19" s="17"/>
      <c r="D19" s="17"/>
      <c r="E19" s="17"/>
      <c r="F19" s="17"/>
      <c r="G19" s="17"/>
      <c r="H19" s="17"/>
      <c r="I19" s="17"/>
      <c r="J19" s="18"/>
      <c r="K19" s="17"/>
      <c r="L19" s="17"/>
      <c r="M19" s="17"/>
      <c r="N19" s="17"/>
      <c r="O19" s="17"/>
      <c r="P19" s="17"/>
      <c r="Q19" s="17"/>
      <c r="R19" s="17"/>
      <c r="S19" s="17"/>
      <c r="T19" s="23"/>
    </row>
    <row r="20" spans="1:30" ht="14.25" thickBot="1" x14ac:dyDescent="0.2">
      <c r="A20" s="19"/>
      <c r="B20" s="20"/>
      <c r="C20" s="20"/>
      <c r="D20" s="20"/>
      <c r="E20" s="20"/>
      <c r="F20" s="20"/>
      <c r="G20" s="20"/>
      <c r="H20" s="20"/>
      <c r="I20" s="20"/>
      <c r="J20" s="21"/>
      <c r="K20" s="20"/>
      <c r="L20" s="20"/>
      <c r="M20" s="20"/>
      <c r="N20" s="20"/>
      <c r="O20" s="20"/>
      <c r="P20" s="20"/>
      <c r="Q20" s="20"/>
      <c r="R20" s="20"/>
      <c r="S20" s="20"/>
      <c r="T20" s="24"/>
    </row>
  </sheetData>
  <mergeCells count="4">
    <mergeCell ref="B15:H16"/>
    <mergeCell ref="B5:H6"/>
    <mergeCell ref="L5:R6"/>
    <mergeCell ref="L15:R16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27"/>
  <sheetViews>
    <sheetView zoomScaleNormal="100" workbookViewId="0">
      <selection activeCell="I14" sqref="I14"/>
    </sheetView>
  </sheetViews>
  <sheetFormatPr defaultColWidth="8.88671875" defaultRowHeight="13.5" x14ac:dyDescent="0.15"/>
  <cols>
    <col min="2" max="10" width="8.88671875" bestFit="1" customWidth="1"/>
    <col min="12" max="15" width="8.88671875" bestFit="1" customWidth="1"/>
  </cols>
  <sheetData>
    <row r="1" spans="1:19" x14ac:dyDescent="0.15">
      <c r="A1" s="2" t="s">
        <v>101</v>
      </c>
      <c r="B1" s="3" t="s">
        <v>47</v>
      </c>
      <c r="C1" s="3" t="s">
        <v>25</v>
      </c>
      <c r="D1" s="3" t="s">
        <v>25</v>
      </c>
      <c r="E1" s="3" t="s">
        <v>75</v>
      </c>
      <c r="F1" s="3" t="s">
        <v>75</v>
      </c>
      <c r="G1" s="3" t="s">
        <v>10</v>
      </c>
      <c r="H1" s="3" t="s">
        <v>117</v>
      </c>
      <c r="I1" s="3" t="s">
        <v>91</v>
      </c>
      <c r="K1" s="2" t="s">
        <v>101</v>
      </c>
      <c r="L1" s="3" t="s">
        <v>47</v>
      </c>
      <c r="M1" s="3" t="s">
        <v>25</v>
      </c>
      <c r="N1" s="3" t="s">
        <v>25</v>
      </c>
      <c r="O1" s="3" t="s">
        <v>75</v>
      </c>
      <c r="P1" s="3" t="s">
        <v>75</v>
      </c>
      <c r="Q1" s="3" t="s">
        <v>10</v>
      </c>
      <c r="R1" s="3" t="s">
        <v>117</v>
      </c>
      <c r="S1" s="3" t="s">
        <v>91</v>
      </c>
    </row>
    <row r="2" spans="1:19" x14ac:dyDescent="0.15">
      <c r="A2" s="3" t="s">
        <v>72</v>
      </c>
      <c r="C2" s="3">
        <v>3</v>
      </c>
      <c r="D2" s="3"/>
      <c r="E2" s="3"/>
      <c r="F2" s="3">
        <v>4</v>
      </c>
      <c r="G2" s="3"/>
      <c r="H2" s="3">
        <v>8</v>
      </c>
      <c r="I2" s="3">
        <f>15-B2-C2-D2-E2-F2-G2-H2</f>
        <v>0</v>
      </c>
      <c r="K2" s="3" t="s">
        <v>72</v>
      </c>
      <c r="L2">
        <v>3</v>
      </c>
      <c r="M2" s="3"/>
      <c r="N2" s="3"/>
      <c r="O2" s="3"/>
      <c r="P2" s="3">
        <v>4</v>
      </c>
      <c r="Q2" s="3"/>
      <c r="R2" s="3">
        <v>8</v>
      </c>
      <c r="S2" s="3">
        <f>15-L2-M2-N2-O2-P2-Q2-R2</f>
        <v>0</v>
      </c>
    </row>
    <row r="3" spans="1:19" x14ac:dyDescent="0.15">
      <c r="A3" s="3" t="s">
        <v>104</v>
      </c>
      <c r="B3" s="3">
        <v>3</v>
      </c>
      <c r="C3" s="3"/>
      <c r="D3" s="3"/>
      <c r="E3" s="3"/>
      <c r="F3" s="3"/>
      <c r="G3" s="3">
        <v>12</v>
      </c>
      <c r="H3" s="3"/>
      <c r="I3" s="3">
        <f>15-B3-C3-D3-E3-F3-G3-H3</f>
        <v>0</v>
      </c>
      <c r="K3" s="3" t="s">
        <v>104</v>
      </c>
      <c r="L3" s="3"/>
      <c r="M3" s="3"/>
      <c r="N3" s="3"/>
      <c r="O3" s="3">
        <v>3</v>
      </c>
      <c r="P3" s="3"/>
      <c r="Q3" s="3">
        <v>12</v>
      </c>
      <c r="R3" s="3"/>
      <c r="S3" s="3">
        <f>15-L3-M3-N3-O3-P3-Q3-R3</f>
        <v>0</v>
      </c>
    </row>
    <row r="4" spans="1:19" x14ac:dyDescent="0.15">
      <c r="A4" s="3" t="s">
        <v>31</v>
      </c>
      <c r="B4" s="3"/>
      <c r="C4" s="3"/>
      <c r="D4" s="3"/>
      <c r="E4" s="3"/>
      <c r="F4" s="3">
        <v>3</v>
      </c>
      <c r="G4" s="3">
        <v>12</v>
      </c>
      <c r="H4" s="3"/>
      <c r="I4" s="3">
        <f>15-B4-C4-D4-E4-F4-G4-H4</f>
        <v>0</v>
      </c>
      <c r="K4" s="3" t="s">
        <v>31</v>
      </c>
      <c r="L4" s="3"/>
      <c r="M4" s="3"/>
      <c r="N4" s="3"/>
      <c r="O4" s="3"/>
      <c r="P4" s="3">
        <v>3</v>
      </c>
      <c r="Q4" s="3">
        <v>12</v>
      </c>
      <c r="R4" s="3"/>
      <c r="S4" s="3">
        <f>15-L4-M4-N4-O4-P4-Q4-R4</f>
        <v>0</v>
      </c>
    </row>
    <row r="5" spans="1:19" x14ac:dyDescent="0.15">
      <c r="A5" s="3" t="s">
        <v>73</v>
      </c>
      <c r="B5" s="3"/>
      <c r="C5" s="3">
        <v>6</v>
      </c>
      <c r="D5" s="3">
        <v>3</v>
      </c>
      <c r="E5" s="3">
        <v>6</v>
      </c>
      <c r="F5" s="3"/>
      <c r="G5" s="3"/>
      <c r="H5" s="3"/>
      <c r="I5" s="3">
        <f>15-B5-C5-D5-E5-F5-G5-H5</f>
        <v>0</v>
      </c>
      <c r="K5" s="3" t="s">
        <v>73</v>
      </c>
      <c r="L5" s="3"/>
      <c r="M5" s="3">
        <v>3</v>
      </c>
      <c r="N5" s="3">
        <v>6</v>
      </c>
      <c r="O5" s="3">
        <v>6</v>
      </c>
      <c r="P5" s="3"/>
      <c r="Q5" s="3"/>
      <c r="R5" s="3"/>
      <c r="S5" s="3">
        <f>15-L5-M5-N5-O5-P5-Q5-R5</f>
        <v>0</v>
      </c>
    </row>
    <row r="6" spans="1:19" x14ac:dyDescent="0.15">
      <c r="A6" s="3" t="s">
        <v>55</v>
      </c>
      <c r="B6" s="3"/>
      <c r="C6" s="3"/>
      <c r="D6" s="3">
        <v>5</v>
      </c>
      <c r="E6" s="3">
        <v>3</v>
      </c>
      <c r="F6" s="3"/>
      <c r="G6" s="3"/>
      <c r="H6" s="3">
        <v>7</v>
      </c>
      <c r="I6" s="3">
        <f>15-B6-C6-D6-E6-F6-G6-H6</f>
        <v>0</v>
      </c>
      <c r="K6" s="3" t="s">
        <v>55</v>
      </c>
      <c r="L6" s="3">
        <v>5</v>
      </c>
      <c r="M6" s="3"/>
      <c r="N6" s="3">
        <v>3</v>
      </c>
      <c r="O6" s="3"/>
      <c r="P6" s="3"/>
      <c r="Q6" s="3"/>
      <c r="R6" s="3">
        <v>7</v>
      </c>
      <c r="S6" s="3">
        <f>15-L6-M6-N6-O6-P6-Q6-R6</f>
        <v>0</v>
      </c>
    </row>
    <row r="7" spans="1:19" x14ac:dyDescent="0.15">
      <c r="A7" s="3" t="s">
        <v>35</v>
      </c>
      <c r="B7" s="3">
        <v>5</v>
      </c>
      <c r="C7" s="3"/>
      <c r="D7" s="3"/>
      <c r="E7" s="3"/>
      <c r="F7" s="3"/>
      <c r="G7" s="3"/>
      <c r="H7" s="3"/>
      <c r="I7" s="3">
        <f>5-B7-C7-D7-E7-F7-G7-H7</f>
        <v>0</v>
      </c>
      <c r="K7" s="3" t="s">
        <v>35</v>
      </c>
      <c r="L7" s="3"/>
      <c r="M7" s="3">
        <v>5</v>
      </c>
      <c r="N7" s="3"/>
      <c r="O7" s="3"/>
      <c r="P7" s="3"/>
      <c r="Q7" s="3"/>
      <c r="R7" s="3"/>
      <c r="S7" s="3">
        <f>5-L7-M7-N7-O7-P7-Q7-R7</f>
        <v>0</v>
      </c>
    </row>
    <row r="8" spans="1:19" x14ac:dyDescent="0.15">
      <c r="A8" s="3" t="s">
        <v>93</v>
      </c>
      <c r="B8" s="3"/>
      <c r="C8" s="3">
        <v>2</v>
      </c>
      <c r="D8" s="3"/>
      <c r="E8" s="3"/>
      <c r="F8" s="3"/>
      <c r="G8" s="3"/>
      <c r="H8" s="3"/>
      <c r="I8" s="3">
        <f>B8+C8+D8+E8+F8+G8+H8</f>
        <v>2</v>
      </c>
      <c r="K8" s="3" t="s">
        <v>93</v>
      </c>
      <c r="L8" s="3"/>
      <c r="M8" s="3">
        <v>1</v>
      </c>
      <c r="N8" s="3"/>
      <c r="O8" s="3"/>
      <c r="P8" s="3"/>
      <c r="Q8" s="3"/>
      <c r="R8" s="3"/>
      <c r="S8" s="3">
        <f>L8+M8+N8+O8+P8+Q8+R8</f>
        <v>1</v>
      </c>
    </row>
    <row r="9" spans="1:19" x14ac:dyDescent="0.15">
      <c r="A9" s="3" t="s">
        <v>62</v>
      </c>
      <c r="B9" s="3"/>
      <c r="C9" s="3"/>
      <c r="D9" s="3"/>
      <c r="E9" s="3"/>
      <c r="F9" s="3"/>
      <c r="G9" s="3"/>
      <c r="H9" s="3">
        <v>3</v>
      </c>
      <c r="I9" s="3">
        <f>B9+C9+D9+E9+F9+G9+H9</f>
        <v>3</v>
      </c>
      <c r="K9" s="3" t="s">
        <v>62</v>
      </c>
      <c r="L9" s="3"/>
      <c r="M9" s="3"/>
      <c r="N9" s="3"/>
      <c r="O9" s="3"/>
      <c r="P9" s="3"/>
      <c r="Q9" s="3"/>
      <c r="R9" s="3">
        <v>3</v>
      </c>
      <c r="S9" s="3">
        <f>L9+M9+N9+O9+P9+Q9+R9</f>
        <v>3</v>
      </c>
    </row>
    <row r="10" spans="1:19" x14ac:dyDescent="0.15">
      <c r="A10" s="3" t="s">
        <v>54</v>
      </c>
      <c r="B10" s="3">
        <v>1</v>
      </c>
      <c r="C10" s="3"/>
      <c r="D10" s="3"/>
      <c r="E10" s="3"/>
      <c r="F10" s="3"/>
      <c r="G10" s="3"/>
      <c r="H10" s="3"/>
      <c r="I10" s="3">
        <f>B10+C10+D10+E10+F10+G10+H10</f>
        <v>1</v>
      </c>
      <c r="K10" s="3" t="s">
        <v>54</v>
      </c>
      <c r="L10" s="3"/>
      <c r="M10" s="3"/>
      <c r="N10" s="3">
        <v>3</v>
      </c>
      <c r="O10" s="3"/>
      <c r="P10" s="3"/>
      <c r="Q10" s="3"/>
      <c r="R10" s="3"/>
      <c r="S10" s="3">
        <f>L10+M10+N10+O10+P10+Q10+R10</f>
        <v>3</v>
      </c>
    </row>
    <row r="11" spans="1:19" x14ac:dyDescent="0.15">
      <c r="A11" s="3" t="s">
        <v>102</v>
      </c>
      <c r="B11" s="3"/>
      <c r="C11" s="3"/>
      <c r="D11" s="3">
        <v>2</v>
      </c>
      <c r="E11" s="3"/>
      <c r="F11" s="3">
        <v>1</v>
      </c>
      <c r="G11" s="3"/>
      <c r="H11" s="3"/>
      <c r="I11" s="3">
        <f>B11+C11+D11+E11+F11+G11+H11</f>
        <v>3</v>
      </c>
      <c r="K11" s="3" t="s">
        <v>102</v>
      </c>
      <c r="L11" s="3">
        <v>3</v>
      </c>
      <c r="M11" s="3"/>
      <c r="N11" s="3"/>
      <c r="O11" s="3"/>
      <c r="P11" s="3">
        <v>1</v>
      </c>
      <c r="Q11" s="3"/>
      <c r="R11" s="3"/>
      <c r="S11" s="3">
        <f>L11+M11+N11+O11+P11+Q11+R11</f>
        <v>4</v>
      </c>
    </row>
    <row r="12" spans="1:19" x14ac:dyDescent="0.15">
      <c r="A12" s="3" t="s">
        <v>20</v>
      </c>
      <c r="B12" s="3">
        <v>149999</v>
      </c>
      <c r="C12" s="3">
        <v>50000</v>
      </c>
      <c r="D12" s="3">
        <v>10000</v>
      </c>
      <c r="E12" s="3"/>
      <c r="F12" s="3">
        <v>13000</v>
      </c>
      <c r="G12" s="3"/>
      <c r="H12" s="3"/>
      <c r="I12" s="3">
        <f>H12+G12+F12+D12+E12+C12+B12</f>
        <v>222999</v>
      </c>
      <c r="K12" s="3" t="s">
        <v>20</v>
      </c>
      <c r="L12" s="3">
        <v>120000</v>
      </c>
      <c r="M12" s="3">
        <v>50000</v>
      </c>
      <c r="N12" s="3">
        <v>40000</v>
      </c>
      <c r="O12" s="3"/>
      <c r="P12" s="3">
        <v>13000</v>
      </c>
      <c r="Q12" s="3"/>
      <c r="R12" s="3"/>
      <c r="S12" s="3">
        <f>R12+Q12+P12+N12+O12+M12+L12</f>
        <v>223000</v>
      </c>
    </row>
    <row r="13" spans="1:19" x14ac:dyDescent="0.15">
      <c r="A13" s="3" t="s">
        <v>50</v>
      </c>
      <c r="B13" s="3"/>
      <c r="C13" s="3"/>
      <c r="D13" s="3"/>
      <c r="E13" s="3"/>
      <c r="F13" s="3"/>
      <c r="G13" s="3"/>
      <c r="H13" s="3"/>
      <c r="I13" s="3">
        <f>H13+G13+F13+D13+E13+C13+B13</f>
        <v>0</v>
      </c>
      <c r="K13" s="3" t="s">
        <v>50</v>
      </c>
      <c r="L13" s="3">
        <v>488</v>
      </c>
      <c r="M13" s="3">
        <v>292</v>
      </c>
      <c r="N13" s="3">
        <v>293</v>
      </c>
      <c r="O13" s="3"/>
      <c r="P13" s="3">
        <v>178</v>
      </c>
      <c r="Q13" s="3">
        <v>99</v>
      </c>
      <c r="R13" s="3">
        <v>58</v>
      </c>
      <c r="S13" s="3">
        <f>R13+Q13+P13+N13+O13+M13+L13</f>
        <v>1408</v>
      </c>
    </row>
    <row r="14" spans="1:19" x14ac:dyDescent="0.15">
      <c r="A14" s="3"/>
      <c r="B14" s="3"/>
      <c r="C14" s="3"/>
      <c r="D14" s="3"/>
      <c r="E14" s="3"/>
      <c r="F14" s="3"/>
      <c r="G14" s="3"/>
      <c r="H14" s="3"/>
      <c r="I14" s="3">
        <f>H14+G14+F14+D14+E14+C14+B14</f>
        <v>0</v>
      </c>
      <c r="K14" s="3"/>
      <c r="L14" s="3"/>
      <c r="M14" s="3"/>
      <c r="N14" s="3"/>
      <c r="O14" s="3"/>
      <c r="P14" s="3"/>
      <c r="Q14" s="3">
        <v>99</v>
      </c>
      <c r="R14" s="3">
        <v>58</v>
      </c>
      <c r="S14" s="3">
        <f>R14+Q14+P14+N14+O14+M14+L14</f>
        <v>157</v>
      </c>
    </row>
    <row r="15" spans="1:19" x14ac:dyDescent="0.15">
      <c r="A15" s="3"/>
      <c r="B15" s="3">
        <v>489</v>
      </c>
      <c r="C15" s="3">
        <v>290</v>
      </c>
      <c r="D15" s="3">
        <v>296</v>
      </c>
      <c r="E15" s="3">
        <v>197</v>
      </c>
      <c r="F15" s="3">
        <v>178</v>
      </c>
      <c r="G15" s="3">
        <v>99</v>
      </c>
      <c r="H15" s="3">
        <v>58</v>
      </c>
      <c r="I15" s="3">
        <f>H15+G15+F15+D15+E15+C15+B15</f>
        <v>1607</v>
      </c>
      <c r="K15" s="3"/>
      <c r="L15" s="3"/>
      <c r="M15" s="3"/>
      <c r="N15" s="3"/>
      <c r="O15" s="3"/>
      <c r="P15" s="3"/>
      <c r="Q15" s="3">
        <v>99</v>
      </c>
      <c r="R15" s="3">
        <v>58</v>
      </c>
      <c r="S15" s="3">
        <f>R15+Q15+P15+N15+O15+M15+L15</f>
        <v>157</v>
      </c>
    </row>
    <row r="16" spans="1:19" x14ac:dyDescent="0.15">
      <c r="A16" s="3"/>
      <c r="B16" s="3"/>
      <c r="C16" s="3"/>
      <c r="D16" s="3"/>
      <c r="E16" s="3"/>
      <c r="F16" s="3"/>
      <c r="G16" s="3"/>
      <c r="H16" s="3"/>
      <c r="I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15">
      <c r="A17" s="3"/>
      <c r="B17" s="3"/>
      <c r="C17" s="3"/>
      <c r="D17" s="3"/>
      <c r="E17" s="3"/>
      <c r="F17" s="3"/>
      <c r="G17" s="3"/>
      <c r="H17" s="3"/>
      <c r="I17" s="3"/>
      <c r="K17" s="3"/>
      <c r="L17" s="3"/>
      <c r="M17" s="3"/>
      <c r="N17" s="3"/>
      <c r="O17" s="3"/>
      <c r="P17" s="3"/>
      <c r="Q17" s="3"/>
      <c r="R17" s="3"/>
      <c r="S17" s="3"/>
    </row>
    <row r="21" spans="1:19" x14ac:dyDescent="0.15">
      <c r="A21" s="2" t="s">
        <v>101</v>
      </c>
      <c r="B21" s="3" t="s">
        <v>47</v>
      </c>
      <c r="C21" s="3" t="s">
        <v>25</v>
      </c>
      <c r="D21" s="3" t="s">
        <v>25</v>
      </c>
      <c r="E21" s="3" t="s">
        <v>75</v>
      </c>
      <c r="F21" s="3" t="s">
        <v>75</v>
      </c>
      <c r="G21" s="3" t="s">
        <v>10</v>
      </c>
      <c r="H21" s="3" t="s">
        <v>117</v>
      </c>
      <c r="I21" s="3" t="s">
        <v>91</v>
      </c>
    </row>
    <row r="22" spans="1:19" x14ac:dyDescent="0.15">
      <c r="A22" s="3" t="s">
        <v>72</v>
      </c>
      <c r="B22">
        <v>3</v>
      </c>
      <c r="C22" s="3">
        <v>2</v>
      </c>
      <c r="D22" s="3"/>
      <c r="E22" s="3"/>
      <c r="F22" s="3">
        <v>3</v>
      </c>
      <c r="G22" s="3"/>
      <c r="H22" s="3">
        <v>7</v>
      </c>
      <c r="I22" s="3">
        <f>15-B22-C22-D22-E22-F22-G22-H22</f>
        <v>0</v>
      </c>
    </row>
    <row r="23" spans="1:19" x14ac:dyDescent="0.15">
      <c r="A23" s="3" t="s">
        <v>104</v>
      </c>
      <c r="B23" s="3"/>
      <c r="C23" s="3">
        <v>3</v>
      </c>
      <c r="D23" s="3"/>
      <c r="E23" s="3"/>
      <c r="F23" s="3"/>
      <c r="G23" s="3">
        <v>12</v>
      </c>
      <c r="H23" s="3"/>
      <c r="I23" s="3">
        <f>15-B23-C23-D23-E23-F23-G23-H23</f>
        <v>0</v>
      </c>
    </row>
    <row r="24" spans="1:19" x14ac:dyDescent="0.15">
      <c r="A24" s="3" t="s">
        <v>51</v>
      </c>
      <c r="B24" s="3"/>
      <c r="C24" s="3"/>
      <c r="D24" s="3">
        <v>3</v>
      </c>
      <c r="E24" s="3">
        <v>3</v>
      </c>
      <c r="F24" s="3"/>
      <c r="G24" s="3">
        <v>9</v>
      </c>
      <c r="H24" s="3"/>
      <c r="I24" s="3">
        <f>15-B24-C24-D24-E24-F24-G24-H24</f>
        <v>0</v>
      </c>
    </row>
    <row r="25" spans="1:19" x14ac:dyDescent="0.15">
      <c r="A25" s="3" t="s">
        <v>55</v>
      </c>
      <c r="B25" s="3"/>
      <c r="C25" s="3"/>
      <c r="D25" s="3"/>
      <c r="E25" s="3">
        <v>2</v>
      </c>
      <c r="F25" s="3">
        <v>3</v>
      </c>
      <c r="G25" s="3"/>
      <c r="H25" s="3"/>
      <c r="I25" s="3">
        <f>15-B25-C25-D25-E25-F25-G25-H25</f>
        <v>10</v>
      </c>
    </row>
    <row r="26" spans="1:19" x14ac:dyDescent="0.15">
      <c r="A26" s="3" t="s">
        <v>45</v>
      </c>
      <c r="B26" s="3"/>
      <c r="C26" s="3"/>
      <c r="D26" s="3"/>
      <c r="E26" s="3"/>
      <c r="F26" s="3"/>
      <c r="G26" s="3"/>
      <c r="H26" s="3"/>
      <c r="I26" s="3"/>
    </row>
    <row r="27" spans="1:19" x14ac:dyDescent="0.15">
      <c r="A27" s="3" t="s">
        <v>77</v>
      </c>
      <c r="B27" s="3">
        <v>10000</v>
      </c>
      <c r="C27" s="3">
        <v>0</v>
      </c>
      <c r="D27" s="3">
        <v>23000</v>
      </c>
      <c r="E27" s="3">
        <v>9900</v>
      </c>
      <c r="F27" s="3">
        <v>13000</v>
      </c>
      <c r="G27" s="3">
        <v>0</v>
      </c>
      <c r="H27" s="3">
        <v>1000</v>
      </c>
      <c r="I27" s="3">
        <f>B27+C27+D27+E27+F27+G27+H27</f>
        <v>56900</v>
      </c>
    </row>
  </sheetData>
  <phoneticPr fontId="3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81E5-495C-4E38-AD27-826F283076A7}">
  <dimension ref="A3:P27"/>
  <sheetViews>
    <sheetView tabSelected="1" zoomScaleNormal="100" workbookViewId="0">
      <selection activeCell="N8" sqref="N8"/>
    </sheetView>
  </sheetViews>
  <sheetFormatPr defaultRowHeight="13.5" x14ac:dyDescent="0.15"/>
  <cols>
    <col min="1" max="1" width="19.5546875" customWidth="1"/>
    <col min="2" max="5" width="11.33203125" customWidth="1"/>
    <col min="6" max="6" width="11.33203125" style="43" customWidth="1"/>
    <col min="7" max="11" width="11.33203125" customWidth="1"/>
    <col min="12" max="12" width="11.33203125" style="43" customWidth="1"/>
    <col min="13" max="15" width="11.33203125" customWidth="1"/>
  </cols>
  <sheetData>
    <row r="3" spans="1:16" x14ac:dyDescent="0.15">
      <c r="A3" s="44"/>
      <c r="B3" s="45" t="s">
        <v>129</v>
      </c>
      <c r="C3" s="44"/>
      <c r="D3" s="44"/>
      <c r="E3" s="44"/>
      <c r="F3" s="55"/>
      <c r="G3" s="44"/>
      <c r="H3" s="44"/>
      <c r="I3" s="44"/>
      <c r="J3" s="44"/>
      <c r="K3" s="44"/>
      <c r="L3" s="55"/>
      <c r="M3" s="44"/>
      <c r="N3" s="44"/>
      <c r="O3" s="44"/>
    </row>
    <row r="4" spans="1:16" x14ac:dyDescent="0.15">
      <c r="A4" s="44"/>
      <c r="B4" s="45" t="s">
        <v>127</v>
      </c>
      <c r="C4" s="46">
        <v>1</v>
      </c>
      <c r="D4" s="44"/>
      <c r="E4" s="44"/>
      <c r="F4" s="55"/>
      <c r="G4" s="44"/>
      <c r="H4" s="44"/>
      <c r="I4" s="44"/>
      <c r="J4" s="44"/>
      <c r="K4" s="44"/>
      <c r="L4" s="55"/>
      <c r="M4" s="44"/>
      <c r="N4" s="44"/>
      <c r="O4" s="44"/>
    </row>
    <row r="5" spans="1:16" x14ac:dyDescent="0.15">
      <c r="A5" s="44"/>
      <c r="B5" s="45" t="s">
        <v>128</v>
      </c>
      <c r="C5" s="47">
        <v>2</v>
      </c>
      <c r="D5" s="44"/>
      <c r="E5" s="44"/>
      <c r="F5" s="55"/>
      <c r="G5" s="44"/>
      <c r="H5" s="44"/>
      <c r="I5" s="44"/>
      <c r="J5" s="44"/>
      <c r="K5" s="44"/>
      <c r="L5" s="55"/>
      <c r="M5" s="44"/>
      <c r="N5" s="44"/>
      <c r="O5" s="44"/>
    </row>
    <row r="6" spans="1:16" x14ac:dyDescent="0.15">
      <c r="A6" s="44"/>
      <c r="B6" s="45" t="s">
        <v>157</v>
      </c>
      <c r="C6" s="48">
        <v>3</v>
      </c>
      <c r="D6" s="44"/>
      <c r="E6" s="44"/>
      <c r="F6" s="55"/>
      <c r="G6" s="44"/>
      <c r="H6" s="44"/>
      <c r="I6" s="44"/>
      <c r="J6" s="44"/>
      <c r="K6" s="44"/>
      <c r="L6" s="55"/>
      <c r="M6" s="44"/>
      <c r="N6" s="44"/>
      <c r="O6" s="44"/>
    </row>
    <row r="7" spans="1:16" x14ac:dyDescent="0.15">
      <c r="A7" s="44"/>
      <c r="B7" s="44"/>
      <c r="C7" s="44"/>
      <c r="D7" s="44"/>
      <c r="E7" s="44"/>
      <c r="F7" s="55"/>
      <c r="G7" s="44"/>
      <c r="H7" s="44"/>
      <c r="I7" s="44"/>
      <c r="J7" s="44"/>
      <c r="K7" s="44"/>
      <c r="L7" s="55"/>
      <c r="M7" s="44"/>
      <c r="N7" s="44"/>
      <c r="O7" s="44"/>
    </row>
    <row r="8" spans="1:16" x14ac:dyDescent="0.15">
      <c r="A8" s="44"/>
      <c r="B8" s="49" t="s">
        <v>130</v>
      </c>
      <c r="C8" s="44"/>
      <c r="D8" s="44"/>
      <c r="E8" s="44"/>
      <c r="F8" s="56"/>
      <c r="G8" s="45"/>
      <c r="H8" s="45"/>
      <c r="I8" s="45"/>
      <c r="J8" s="45"/>
      <c r="K8" s="44"/>
      <c r="L8" s="55"/>
      <c r="M8" s="44"/>
      <c r="N8" s="44"/>
      <c r="O8" s="44"/>
    </row>
    <row r="9" spans="1:16" x14ac:dyDescent="0.15">
      <c r="A9" s="44"/>
      <c r="B9" s="45" t="s">
        <v>122</v>
      </c>
      <c r="C9" s="45" t="s">
        <v>123</v>
      </c>
      <c r="D9" s="45" t="s">
        <v>124</v>
      </c>
      <c r="E9" s="45" t="s">
        <v>125</v>
      </c>
      <c r="F9" s="56" t="s">
        <v>126</v>
      </c>
      <c r="G9" s="45" t="s">
        <v>131</v>
      </c>
      <c r="H9" s="45" t="s">
        <v>132</v>
      </c>
      <c r="I9" s="45" t="s">
        <v>133</v>
      </c>
      <c r="J9" s="45" t="s">
        <v>134</v>
      </c>
      <c r="K9" s="45" t="s">
        <v>135</v>
      </c>
      <c r="L9" s="56" t="s">
        <v>136</v>
      </c>
      <c r="M9" s="45" t="s">
        <v>137</v>
      </c>
      <c r="N9" s="45" t="s">
        <v>138</v>
      </c>
      <c r="O9" s="45" t="s">
        <v>139</v>
      </c>
      <c r="P9" s="41" t="s">
        <v>158</v>
      </c>
    </row>
    <row r="10" spans="1:16" x14ac:dyDescent="0.15">
      <c r="A10" s="50" t="s">
        <v>140</v>
      </c>
      <c r="B10" s="46"/>
      <c r="C10" s="46"/>
      <c r="D10" s="46"/>
      <c r="E10" s="51"/>
      <c r="F10" s="55"/>
      <c r="G10" s="44"/>
      <c r="H10" s="44"/>
      <c r="I10" s="44"/>
      <c r="J10" s="44"/>
      <c r="K10" s="44"/>
      <c r="L10" s="55"/>
      <c r="M10" s="44"/>
      <c r="N10" s="44"/>
      <c r="O10" s="44"/>
    </row>
    <row r="11" spans="1:16" x14ac:dyDescent="0.15">
      <c r="A11" s="50" t="s">
        <v>141</v>
      </c>
      <c r="B11" s="46"/>
      <c r="C11" s="46"/>
      <c r="D11" s="44"/>
      <c r="E11" s="51"/>
      <c r="F11" s="55"/>
      <c r="G11" s="46"/>
      <c r="H11" s="44"/>
      <c r="I11" s="44"/>
      <c r="J11" s="44"/>
      <c r="K11" s="44"/>
      <c r="L11" s="55"/>
      <c r="M11" s="44"/>
      <c r="N11" s="44"/>
      <c r="O11" s="44"/>
    </row>
    <row r="12" spans="1:16" x14ac:dyDescent="0.15">
      <c r="A12" s="52" t="s">
        <v>142</v>
      </c>
      <c r="B12" s="44"/>
      <c r="C12" s="46"/>
      <c r="D12" s="44"/>
      <c r="E12" s="51"/>
      <c r="F12" s="55"/>
      <c r="G12" s="44"/>
      <c r="H12" s="46"/>
      <c r="I12" s="51"/>
      <c r="J12" s="51"/>
      <c r="K12" s="44"/>
      <c r="L12" s="55"/>
      <c r="M12" s="44"/>
      <c r="N12" s="44"/>
      <c r="O12" s="44"/>
    </row>
    <row r="13" spans="1:16" x14ac:dyDescent="0.15">
      <c r="A13" s="53" t="s">
        <v>143</v>
      </c>
      <c r="B13" s="44"/>
      <c r="C13" s="44"/>
      <c r="D13" s="44"/>
      <c r="E13" s="51"/>
      <c r="F13" s="55"/>
      <c r="G13" s="46"/>
      <c r="H13" s="44"/>
      <c r="I13" s="44"/>
      <c r="J13" s="46"/>
      <c r="K13" s="46"/>
      <c r="L13" s="55"/>
      <c r="M13" s="44"/>
      <c r="N13" s="44"/>
      <c r="O13" s="44"/>
    </row>
    <row r="14" spans="1:16" x14ac:dyDescent="0.15">
      <c r="A14" s="50" t="s">
        <v>144</v>
      </c>
      <c r="B14" s="46"/>
      <c r="C14" s="46"/>
      <c r="D14" s="44"/>
      <c r="E14" s="51"/>
      <c r="F14" s="55"/>
      <c r="G14" s="44"/>
      <c r="H14" s="44"/>
      <c r="I14" s="44"/>
      <c r="J14" s="44"/>
      <c r="K14" s="44"/>
      <c r="L14" s="55"/>
      <c r="M14" s="44"/>
      <c r="N14" s="44"/>
      <c r="O14" s="44"/>
    </row>
    <row r="15" spans="1:16" x14ac:dyDescent="0.15">
      <c r="A15" s="54" t="s">
        <v>145</v>
      </c>
      <c r="B15" s="44"/>
      <c r="C15" s="44"/>
      <c r="D15" s="46"/>
      <c r="E15" s="44"/>
      <c r="F15" s="55"/>
      <c r="G15" s="44"/>
      <c r="H15" s="44"/>
      <c r="I15" s="51"/>
      <c r="J15" s="51"/>
      <c r="K15" s="44"/>
      <c r="L15" s="55"/>
      <c r="M15" s="46"/>
      <c r="N15" s="46"/>
      <c r="O15" s="44"/>
    </row>
    <row r="16" spans="1:16" x14ac:dyDescent="0.15">
      <c r="A16" s="50" t="s">
        <v>146</v>
      </c>
      <c r="B16" s="46"/>
      <c r="C16" s="46"/>
      <c r="D16" s="44"/>
      <c r="E16" s="51"/>
      <c r="F16" s="55"/>
      <c r="G16" s="44"/>
      <c r="H16" s="44"/>
      <c r="I16" s="44"/>
      <c r="J16" s="44"/>
      <c r="K16" s="44"/>
      <c r="L16" s="55"/>
      <c r="M16" s="44"/>
      <c r="N16" s="46"/>
      <c r="O16" s="44"/>
    </row>
    <row r="17" spans="1:16" x14ac:dyDescent="0.15">
      <c r="A17" s="50" t="s">
        <v>147</v>
      </c>
      <c r="B17" s="46"/>
      <c r="C17" s="46"/>
      <c r="D17" s="44"/>
      <c r="E17" s="51"/>
      <c r="F17" s="55"/>
      <c r="G17" s="44"/>
      <c r="H17" s="44"/>
      <c r="I17" s="44"/>
      <c r="J17" s="44"/>
      <c r="K17" s="44"/>
      <c r="L17" s="55"/>
      <c r="M17" s="44"/>
      <c r="N17" s="44"/>
      <c r="O17" s="46"/>
    </row>
    <row r="18" spans="1:16" x14ac:dyDescent="0.15">
      <c r="A18" s="54" t="s">
        <v>148</v>
      </c>
      <c r="B18" s="44"/>
      <c r="C18" s="44"/>
      <c r="D18" s="46"/>
      <c r="E18" s="44"/>
      <c r="F18" s="55"/>
      <c r="G18" s="44"/>
      <c r="H18" s="44"/>
      <c r="I18" s="51"/>
      <c r="J18" s="51"/>
      <c r="K18" s="44"/>
      <c r="L18" s="55"/>
      <c r="M18" s="46"/>
      <c r="N18" s="44"/>
      <c r="O18" s="46"/>
    </row>
    <row r="19" spans="1:16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43"/>
    </row>
    <row r="20" spans="1:16" x14ac:dyDescent="0.15">
      <c r="A20" s="50" t="s">
        <v>149</v>
      </c>
      <c r="B20" s="46"/>
      <c r="C20" s="46"/>
      <c r="D20" s="46"/>
      <c r="E20" s="44"/>
      <c r="F20" s="55"/>
      <c r="G20" s="44"/>
      <c r="H20" s="46"/>
      <c r="I20" s="51"/>
      <c r="J20" s="51"/>
      <c r="K20" s="46"/>
      <c r="L20" s="55"/>
      <c r="M20" s="44"/>
      <c r="N20" s="44"/>
      <c r="O20" s="44"/>
    </row>
    <row r="21" spans="1:16" x14ac:dyDescent="0.15">
      <c r="A21" s="50" t="s">
        <v>150</v>
      </c>
      <c r="B21" s="46"/>
      <c r="C21" s="46"/>
      <c r="D21" s="44"/>
      <c r="E21" s="46"/>
      <c r="F21" s="55"/>
      <c r="G21" s="44"/>
      <c r="H21" s="46"/>
      <c r="I21" s="51"/>
      <c r="J21" s="51"/>
      <c r="K21" s="46"/>
      <c r="L21" s="55"/>
      <c r="M21" s="46"/>
      <c r="N21" s="44"/>
      <c r="O21" s="44"/>
    </row>
    <row r="22" spans="1:16" x14ac:dyDescent="0.15">
      <c r="A22" s="50" t="s">
        <v>151</v>
      </c>
      <c r="B22" s="46"/>
      <c r="C22" s="46"/>
      <c r="D22" s="46"/>
      <c r="E22" s="44"/>
      <c r="F22" s="55"/>
      <c r="G22" s="46"/>
      <c r="H22" s="46"/>
      <c r="I22" s="51"/>
      <c r="J22" s="51"/>
      <c r="K22" s="46"/>
      <c r="L22" s="55"/>
      <c r="M22" s="44"/>
      <c r="N22" s="44"/>
      <c r="O22" s="44"/>
    </row>
    <row r="23" spans="1:16" x14ac:dyDescent="0.15">
      <c r="A23" s="53" t="s">
        <v>152</v>
      </c>
      <c r="B23" s="46"/>
      <c r="C23" s="46"/>
      <c r="D23" s="44"/>
      <c r="E23" s="44"/>
      <c r="F23" s="55"/>
      <c r="G23" s="46"/>
      <c r="H23" s="46"/>
      <c r="I23" s="51"/>
      <c r="J23" s="51"/>
      <c r="K23" s="46"/>
      <c r="L23" s="55"/>
      <c r="M23" s="46"/>
      <c r="N23" s="44"/>
      <c r="O23" s="44"/>
    </row>
    <row r="24" spans="1:16" x14ac:dyDescent="0.15">
      <c r="A24" s="50" t="s">
        <v>153</v>
      </c>
      <c r="B24" s="46"/>
      <c r="C24" s="46"/>
      <c r="D24" s="44"/>
      <c r="E24" s="46"/>
      <c r="F24" s="55"/>
      <c r="G24" s="44"/>
      <c r="H24" s="46"/>
      <c r="I24" s="51"/>
      <c r="J24" s="51"/>
      <c r="K24" s="46"/>
      <c r="L24" s="55"/>
      <c r="M24" s="44"/>
      <c r="N24" s="46"/>
      <c r="O24" s="44"/>
    </row>
    <row r="25" spans="1:16" x14ac:dyDescent="0.15">
      <c r="A25" s="50" t="s">
        <v>154</v>
      </c>
      <c r="B25" s="46"/>
      <c r="C25" s="46"/>
      <c r="D25" s="44"/>
      <c r="E25" s="44"/>
      <c r="F25" s="55"/>
      <c r="G25" s="46"/>
      <c r="H25" s="46"/>
      <c r="I25" s="51"/>
      <c r="J25" s="51"/>
      <c r="K25" s="46"/>
      <c r="L25" s="55"/>
      <c r="M25" s="44"/>
      <c r="N25" s="44"/>
      <c r="O25" s="46"/>
    </row>
    <row r="26" spans="1:16" x14ac:dyDescent="0.15">
      <c r="A26" s="50" t="s">
        <v>155</v>
      </c>
      <c r="B26" s="46"/>
      <c r="C26" s="46"/>
      <c r="D26" s="44"/>
      <c r="E26" s="44"/>
      <c r="F26" s="55"/>
      <c r="G26" s="44"/>
      <c r="H26" s="46"/>
      <c r="I26" s="51"/>
      <c r="J26" s="51"/>
      <c r="K26" s="46"/>
      <c r="L26" s="55"/>
      <c r="M26" s="44"/>
      <c r="N26" s="44"/>
      <c r="O26" s="44"/>
      <c r="P26" s="42"/>
    </row>
    <row r="27" spans="1:16" x14ac:dyDescent="0.15">
      <c r="A27" s="50" t="s">
        <v>156</v>
      </c>
      <c r="B27" s="46"/>
      <c r="C27" s="46"/>
      <c r="D27" s="44"/>
      <c r="E27" s="44"/>
      <c r="F27" s="55"/>
      <c r="G27" s="44"/>
      <c r="H27" s="46"/>
      <c r="I27" s="51"/>
      <c r="J27" s="51"/>
      <c r="K27" s="46"/>
      <c r="L27" s="55"/>
      <c r="M27" s="44"/>
      <c r="N27" s="44"/>
      <c r="O27" s="46"/>
      <c r="P27" s="4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omh1058</dc:creator>
  <cp:lastModifiedBy>오융택</cp:lastModifiedBy>
  <cp:revision>340</cp:revision>
  <dcterms:created xsi:type="dcterms:W3CDTF">2020-11-26T07:15:10Z</dcterms:created>
  <dcterms:modified xsi:type="dcterms:W3CDTF">2023-11-02T06:40:23Z</dcterms:modified>
</cp:coreProperties>
</file>