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xinliu/Library/CloudStorage/GoogleDrive-liushixi@umich.edu/My Drive/Charging Station Project/iOptimize-win64x86-0.9.8/final24_33 - Benchmark/startingpoint/2/"/>
    </mc:Choice>
  </mc:AlternateContent>
  <xr:revisionPtr revIDLastSave="0" documentId="13_ncr:1_{4F0D3687-C428-CF40-B784-CE8CE16D54EB}" xr6:coauthVersionLast="47" xr6:coauthVersionMax="47" xr10:uidLastSave="{00000000-0000-0000-0000-000000000000}"/>
  <bookViews>
    <workbookView xWindow="8240" yWindow="2720" windowWidth="27640" windowHeight="16940" xr2:uid="{A5366603-D188-A946-A8F8-1C0DE73C71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4" i="1" l="1" a="1"/>
  <c r="I24" i="1" s="1"/>
  <c r="J24" i="1" a="1"/>
  <c r="J24" i="1" s="1"/>
  <c r="K24" i="1" s="1"/>
  <c r="I13" i="1" a="1"/>
  <c r="I13" i="1" s="1"/>
  <c r="J13" i="1" a="1"/>
  <c r="J13" i="1" s="1"/>
  <c r="I14" i="1" a="1"/>
  <c r="I14" i="1" s="1"/>
  <c r="J14" i="1" a="1"/>
  <c r="J14" i="1" s="1"/>
  <c r="I15" i="1" a="1"/>
  <c r="I15" i="1" s="1"/>
  <c r="J15" i="1" a="1"/>
  <c r="J15" i="1" s="1"/>
  <c r="K15" i="1" s="1"/>
  <c r="I16" i="1" a="1"/>
  <c r="I16" i="1" s="1"/>
  <c r="J16" i="1" a="1"/>
  <c r="J16" i="1" s="1"/>
  <c r="I17" i="1" a="1"/>
  <c r="I17" i="1" s="1"/>
  <c r="J17" i="1" a="1"/>
  <c r="J17" i="1" s="1"/>
  <c r="I18" i="1" a="1"/>
  <c r="I18" i="1" s="1"/>
  <c r="J18" i="1" a="1"/>
  <c r="J18" i="1"/>
  <c r="I19" i="1" a="1"/>
  <c r="I19" i="1" s="1"/>
  <c r="J19" i="1" a="1"/>
  <c r="J19" i="1" s="1"/>
  <c r="K19" i="1" s="1"/>
  <c r="I20" i="1" a="1"/>
  <c r="I20" i="1" s="1"/>
  <c r="J20" i="1" a="1"/>
  <c r="J20" i="1" s="1"/>
  <c r="I21" i="1" a="1"/>
  <c r="I21" i="1" s="1"/>
  <c r="J21" i="1" a="1"/>
  <c r="J21" i="1" s="1"/>
  <c r="I22" i="1" a="1"/>
  <c r="I22" i="1"/>
  <c r="J22" i="1" a="1"/>
  <c r="J22" i="1" s="1"/>
  <c r="I23" i="1" a="1"/>
  <c r="I23" i="1" s="1"/>
  <c r="K23" i="1" s="1"/>
  <c r="J23" i="1" a="1"/>
  <c r="J23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C28" i="1"/>
  <c r="K27" i="1" a="1"/>
  <c r="K27" i="1" s="1"/>
  <c r="J12" i="1" a="1"/>
  <c r="J12" i="1" s="1"/>
  <c r="I12" i="1" a="1"/>
  <c r="I12" i="1" s="1"/>
  <c r="J11" i="1" a="1"/>
  <c r="J11" i="1" s="1"/>
  <c r="I11" i="1" a="1"/>
  <c r="I11" i="1" s="1"/>
  <c r="J10" i="1" a="1"/>
  <c r="J10" i="1" s="1"/>
  <c r="I10" i="1" a="1"/>
  <c r="I10" i="1" s="1"/>
  <c r="J9" i="1" a="1"/>
  <c r="J9" i="1" s="1"/>
  <c r="I9" i="1" a="1"/>
  <c r="I9" i="1" s="1"/>
  <c r="J8" i="1" a="1"/>
  <c r="J8" i="1" s="1"/>
  <c r="I8" i="1" a="1"/>
  <c r="I8" i="1" s="1"/>
  <c r="D8" i="1"/>
  <c r="J7" i="1" a="1"/>
  <c r="J7" i="1" s="1"/>
  <c r="I7" i="1" a="1"/>
  <c r="I7" i="1" s="1"/>
  <c r="D7" i="1"/>
  <c r="J6" i="1" a="1"/>
  <c r="J6" i="1" s="1"/>
  <c r="I6" i="1" a="1"/>
  <c r="I6" i="1" s="1"/>
  <c r="D6" i="1"/>
  <c r="J5" i="1" a="1"/>
  <c r="J5" i="1" s="1"/>
  <c r="I5" i="1" a="1"/>
  <c r="I5" i="1" s="1"/>
  <c r="D5" i="1"/>
  <c r="K14" i="1" l="1"/>
  <c r="K13" i="1"/>
  <c r="K20" i="1"/>
  <c r="K17" i="1"/>
  <c r="K16" i="1"/>
  <c r="K21" i="1"/>
  <c r="K18" i="1"/>
  <c r="K22" i="1"/>
  <c r="K6" i="1"/>
  <c r="K10" i="1"/>
  <c r="K8" i="1"/>
  <c r="K9" i="1"/>
  <c r="K5" i="1"/>
  <c r="K26" i="1" s="1" a="1"/>
  <c r="K26" i="1" s="1"/>
  <c r="K11" i="1"/>
  <c r="K12" i="1"/>
  <c r="K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<sst xmlns="http://schemas.openxmlformats.org/spreadsheetml/2006/main" count="12" uniqueCount="12">
  <si>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Project</t>
  </si>
  <si>
    <t>Initial Investment ($1,000s)</t>
  </si>
  <si>
    <t>Utility</t>
  </si>
  <si>
    <t>Probability of Success</t>
  </si>
  <si>
    <t>Select (x_i)</t>
  </si>
  <si>
    <t>Successful (B_i)</t>
  </si>
  <si>
    <t>Revenu (R_i) ($1000s)</t>
  </si>
  <si>
    <t>Profit ($1000s)</t>
  </si>
  <si>
    <t>Objective Function ($1000s)</t>
  </si>
  <si>
    <t>Expected Total Revenue ($1000s)</t>
  </si>
  <si>
    <t>Constraint</t>
  </si>
  <si>
    <t>&lt;=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</si>
</sst>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2" fontId="1" fillId="2" borderId="2" xfId="1" applyNumberFormat="1" applyFont="1" applyFill="1" applyBorder="1" applyAlignment="1">
      <alignment horizontal="right" vertical="center"/>
    </xf>
    <xf numFmtId="42" fontId="0" fillId="2" borderId="3" xfId="1" applyNumberFormat="1" applyFont="1" applyFill="1" applyBorder="1" applyAlignment="1">
      <alignment horizontal="center" vertical="center"/>
    </xf>
    <xf numFmtId="42" fontId="0" fillId="2" borderId="4" xfId="1" applyNumberFormat="1" applyFont="1" applyFill="1" applyBorder="1" applyAlignment="1">
      <alignment horizontal="center" vertical="center"/>
    </xf>
    <xf numFmtId="0" fontId="0" fillId="2" borderId="13" xfId="0" applyFill="1" applyBorder="1" applyAlignment="1">
      <alignment vertical="center"/>
    </xf>
    <xf numFmtId="0" fontId="0" fillId="3" borderId="1" xfId="0" applyFill="1" applyBorder="1" applyAlignment="1">
      <alignment horizontal="right" vertical="center"/>
    </xf>
    <xf numFmtId="0" fontId="0" fillId="3" borderId="2" xfId="0" applyFill="1" applyBorder="1" applyAlignment="1">
      <alignment horizontal="right" vertical="center"/>
    </xf>
    <xf numFmtId="44" fontId="0" fillId="3" borderId="2" xfId="1" applyFont="1" applyFill="1" applyBorder="1" applyAlignment="1">
      <alignment horizontal="center" vertical="center"/>
    </xf>
    <xf numFmtId="44" fontId="1" fillId="3" borderId="13" xfId="1" applyFont="1" applyFill="1" applyBorder="1" applyAlignment="1">
      <alignment horizontal="right" vertical="center"/>
    </xf>
    <xf numFmtId="0" fontId="0" fillId="2" borderId="14" xfId="0" applyFill="1" applyBorder="1" applyAlignment="1">
      <alignment horizontal="center" vertical="center"/>
    </xf>
    <xf numFmtId="42" fontId="1" fillId="2" borderId="15" xfId="1" applyNumberFormat="1" applyFont="1" applyFill="1" applyBorder="1" applyAlignment="1">
      <alignment horizontal="right" vertical="center"/>
    </xf>
    <xf numFmtId="0" fontId="0" fillId="3" borderId="14" xfId="0" applyFill="1" applyBorder="1" applyAlignment="1">
      <alignment horizontal="right" vertical="center"/>
    </xf>
    <xf numFmtId="0" fontId="0" fillId="3" borderId="15" xfId="0" applyFill="1" applyBorder="1" applyAlignment="1">
      <alignment horizontal="right" vertical="center"/>
    </xf>
    <xf numFmtId="44" fontId="0" fillId="3" borderId="15" xfId="1" applyFont="1" applyFill="1" applyBorder="1" applyAlignment="1">
      <alignment horizontal="center" vertical="center"/>
    </xf>
    <xf numFmtId="44" fontId="1" fillId="3" borderId="16" xfId="1" applyFont="1" applyFill="1" applyBorder="1" applyAlignment="1">
      <alignment horizontal="right" vertical="center"/>
    </xf>
    <xf numFmtId="0" fontId="0" fillId="2" borderId="17" xfId="0" applyFill="1" applyBorder="1" applyAlignment="1">
      <alignment horizontal="center" vertical="center"/>
    </xf>
    <xf numFmtId="42" fontId="1" fillId="2" borderId="18" xfId="1" applyNumberFormat="1" applyFont="1" applyFill="1" applyBorder="1" applyAlignment="1">
      <alignment horizontal="right" vertical="center"/>
    </xf>
    <xf numFmtId="0" fontId="0" fillId="3" borderId="17" xfId="0" applyFill="1" applyBorder="1" applyAlignment="1">
      <alignment horizontal="right" vertical="center"/>
    </xf>
    <xf numFmtId="0" fontId="0" fillId="3" borderId="18" xfId="0" applyFill="1" applyBorder="1" applyAlignment="1">
      <alignment horizontal="right" vertical="center"/>
    </xf>
    <xf numFmtId="44" fontId="0" fillId="3" borderId="18" xfId="1" applyFont="1" applyFill="1" applyBorder="1" applyAlignment="1">
      <alignment horizontal="center" vertical="center"/>
    </xf>
    <xf numFmtId="44" fontId="1" fillId="3" borderId="19" xfId="1" applyFont="1" applyFill="1" applyBorder="1" applyAlignment="1">
      <alignment horizontal="right" vertical="center"/>
    </xf>
    <xf numFmtId="0" fontId="2" fillId="3" borderId="20" xfId="0" applyFont="1" applyFill="1" applyBorder="1" applyAlignment="1">
      <alignment vertical="center"/>
    </xf>
    <xf numFmtId="0" fontId="2" fillId="3" borderId="21" xfId="0" applyFont="1" applyFill="1" applyBorder="1" applyAlignment="1">
      <alignment vertical="center"/>
    </xf>
    <xf numFmtId="44" fontId="0" fillId="3" borderId="22" xfId="1" applyFont="1" applyFill="1" applyBorder="1" applyAlignment="1">
      <alignment horizontal="right" vertical="center"/>
    </xf>
    <xf numFmtId="0" fontId="2" fillId="4" borderId="23" xfId="0" applyFont="1" applyFill="1" applyBorder="1" applyAlignment="1">
      <alignment vertical="center"/>
    </xf>
    <xf numFmtId="42" fontId="0" fillId="4" borderId="24" xfId="1" applyNumberFormat="1" applyFont="1" applyFill="1" applyBorder="1" applyAlignment="1">
      <alignment horizontal="right" vertical="center"/>
    </xf>
    <xf numFmtId="42" fontId="0" fillId="4" borderId="22" xfId="1" applyNumberFormat="1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vertical="center"/>
    </xf>
    <xf numFmtId="0" fontId="2" fillId="3" borderId="21" xfId="0" applyFont="1" applyFill="1" applyBorder="1" applyAlignment="1">
      <alignment vertical="center"/>
    </xf>
  </cellXfs>
  <cellStyles count="2">
    <cellStyle name="Currency" xfId="1" builtinId="4"/>
    <cellStyle name="Normal" xfId="0" builtinId="0"/>
  </cellStyles>
  <dxfs count="4">
    <dxf>
      <font>
        <color rgb="FFFFFFFF"/>
      </font>
      <fill>
        <patternFill>
          <bgColor rgb="FF008000"/>
        </patternFill>
      </fill>
    </dxf>
    <dxf>
      <font>
        <color rgb="FFFFFFFF"/>
      </font>
      <fill>
        <patternFill>
          <bgColor rgb="FF0000FF"/>
        </patternFill>
      </fill>
    </dxf>
    <dxf>
      <font>
        <color rgb="FFFFFFFF"/>
      </font>
      <fill>
        <patternFill>
          <bgColor rgb="FFDC143C"/>
        </patternFill>
      </fill>
    </dxf>
    <dxf>
      <font>
        <color rgb="FF000000"/>
      </font>
      <fill>
        <patternFill>
          <bgColor rgb="FFFFD7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A741E-48A9-1744-91E6-9E4840A6715C}">
  <dimension ref="B2:K28"/>
  <sheetViews>
    <sheetView tabSelected="1" workbookViewId="0">
      <selection activeCell="O22" sqref="O22"/>
    </sheetView>
  </sheetViews>
  <sheetFormatPr baseColWidth="10" defaultColWidth="11" defaultRowHeight="16" x14ac:dyDescent="0.2"/>
  <cols>
    <col min="1" max="1" width="11" style="1"/>
    <col min="2" max="2" width="10.1640625" style="1" bestFit="1" customWidth="1"/>
    <col min="3" max="3" width="25.1640625" style="1" bestFit="1" customWidth="1"/>
    <col min="4" max="4" width="11.6640625" style="1" customWidth="1"/>
    <col min="5" max="5" width="11.6640625" style="1" hidden="1" customWidth="1"/>
    <col min="6" max="6" width="19.83203125" style="1" bestFit="1" customWidth="1"/>
    <col min="7" max="8" width="10.33203125" style="1" customWidth="1"/>
    <col min="9" max="9" width="16.83203125" style="1" bestFit="1" customWidth="1"/>
    <col min="10" max="10" width="22" style="1" bestFit="1" customWidth="1"/>
    <col min="11" max="11" width="13.83203125" style="1" bestFit="1" customWidth="1"/>
    <col min="12" max="16384" width="11" style="1"/>
  </cols>
  <sheetData>
    <row r="2" spans="2:11" ht="17" thickBot="1" x14ac:dyDescent="0.25"/>
    <row r="3" spans="2:11" ht="17" thickBot="1" x14ac:dyDescent="0.25">
      <c r="B3" s="2" t="s">
        <v>0</v>
      </c>
      <c r="C3" s="3" t="s">
        <v>1</v>
      </c>
      <c r="D3" s="4" t="s">
        <v>2</v>
      </c>
      <c r="E3" s="5"/>
      <c r="F3" s="6" t="s">
        <v>3</v>
      </c>
    </row>
    <row r="4" spans="2:11" ht="17" thickBot="1" x14ac:dyDescent="0.25">
      <c r="B4" s="7"/>
      <c r="C4" s="8"/>
      <c r="D4" s="9"/>
      <c r="E4" s="10"/>
      <c r="F4" s="11"/>
      <c r="H4" s="12" t="s">
        <v>4</v>
      </c>
      <c r="I4" s="13" t="s">
        <v>5</v>
      </c>
      <c r="J4" s="13" t="s">
        <v>6</v>
      </c>
      <c r="K4" s="14" t="s">
        <v>7</v>
      </c>
    </row>
    <row r="5" spans="2:11" ht="17" thickBot="1" x14ac:dyDescent="0.25">
      <c r="B5" s="15">
        <v>1</v>
      </c>
      <c r="C5" s="16">
        <v>250</v>
      </c>
      <c r="D5" s="17">
        <f>LN(C5)</f>
        <v>5.521460917862246</v>
      </c>
      <c r="E5" s="18"/>
      <c r="F5" s="19">
        <v>0.6</v>
      </c>
      <c r="H5" s="20">
        <v>0</v>
      </c>
      <c r="I5" s="21" t="e" cm="1">
        <f t="array" aca="1" ref="I5" ca="1">_xll.RiskBernoulli(F5)</f>
        <v>#NAME?</v>
      </c>
      <c r="J5" s="22" t="e" cm="1">
        <f t="array" aca="1" ref="J5" ca="1">_xll.RiskTriang(D5,#REF!,E5)</f>
        <v>#NAME?</v>
      </c>
      <c r="K5" s="23" t="e">
        <f t="shared" ref="K5:K12" ca="1" si="0">(-C5+J5*I5)*H5</f>
        <v>#NAME?</v>
      </c>
    </row>
    <row r="6" spans="2:11" ht="17" thickBot="1" x14ac:dyDescent="0.25">
      <c r="B6" s="24">
        <v>2</v>
      </c>
      <c r="C6" s="25">
        <v>650</v>
      </c>
      <c r="D6" s="17">
        <f>LN(C6)</f>
        <v>6.4769723628896827</v>
      </c>
      <c r="E6" s="18"/>
      <c r="F6" s="19">
        <v>0.6</v>
      </c>
      <c r="H6" s="26">
        <v>0</v>
      </c>
      <c r="I6" s="27" t="e" cm="1">
        <f t="array" aca="1" ref="I6" ca="1">_xll.RiskBernoulli(F6)</f>
        <v>#NAME?</v>
      </c>
      <c r="J6" s="28" t="e" cm="1">
        <f t="array" aca="1" ref="J6" ca="1">_xll.RiskTriang(D6,#REF!,E6)</f>
        <v>#NAME?</v>
      </c>
      <c r="K6" s="29" t="e">
        <f t="shared" ca="1" si="0"/>
        <v>#NAME?</v>
      </c>
    </row>
    <row r="7" spans="2:11" ht="17" thickBot="1" x14ac:dyDescent="0.25">
      <c r="B7" s="24">
        <v>3</v>
      </c>
      <c r="C7" s="25">
        <v>250</v>
      </c>
      <c r="D7" s="17">
        <f>LN(C7)</f>
        <v>5.521460917862246</v>
      </c>
      <c r="E7" s="18"/>
      <c r="F7" s="19">
        <v>0.6</v>
      </c>
      <c r="H7" s="26">
        <v>0</v>
      </c>
      <c r="I7" s="27" t="e" cm="1">
        <f t="array" aca="1" ref="I7" ca="1">_xll.RiskBernoulli(F7)</f>
        <v>#NAME?</v>
      </c>
      <c r="J7" s="28" t="e" cm="1">
        <f t="array" aca="1" ref="J7" ca="1">_xll.RiskTriang(D7,#REF!,E7)</f>
        <v>#NAME?</v>
      </c>
      <c r="K7" s="29" t="e">
        <f t="shared" ca="1" si="0"/>
        <v>#NAME?</v>
      </c>
    </row>
    <row r="8" spans="2:11" ht="17" thickBot="1" x14ac:dyDescent="0.25">
      <c r="B8" s="24">
        <v>4</v>
      </c>
      <c r="C8" s="25">
        <v>500</v>
      </c>
      <c r="D8" s="17">
        <f>LN(C8)</f>
        <v>6.2146080984221914</v>
      </c>
      <c r="E8" s="18"/>
      <c r="F8" s="19">
        <v>0.6</v>
      </c>
      <c r="H8" s="26">
        <v>0</v>
      </c>
      <c r="I8" s="27" t="e" cm="1">
        <f t="array" aca="1" ref="I8" ca="1">_xll.RiskBernoulli(F8)</f>
        <v>#NAME?</v>
      </c>
      <c r="J8" s="28" t="e" cm="1">
        <f t="array" aca="1" ref="J8" ca="1">_xll.RiskTriang(D8,#REF!,E8)</f>
        <v>#NAME?</v>
      </c>
      <c r="K8" s="29" t="e">
        <f t="shared" ca="1" si="0"/>
        <v>#NAME?</v>
      </c>
    </row>
    <row r="9" spans="2:11" ht="17" thickBot="1" x14ac:dyDescent="0.25">
      <c r="B9" s="24">
        <v>5</v>
      </c>
      <c r="C9" s="25">
        <v>700</v>
      </c>
      <c r="D9" s="17">
        <f>LN(C9)</f>
        <v>6.5510803350434044</v>
      </c>
      <c r="E9" s="18"/>
      <c r="F9" s="19">
        <v>0.6</v>
      </c>
      <c r="H9" s="26">
        <v>0</v>
      </c>
      <c r="I9" s="27" t="e" cm="1">
        <f t="array" aca="1" ref="I9" ca="1">_xll.RiskBernoulli(F9)</f>
        <v>#NAME?</v>
      </c>
      <c r="J9" s="28" t="e" cm="1">
        <f t="array" aca="1" ref="J9" ca="1">_xll.RiskTriang(D9,#REF!,E9)</f>
        <v>#NAME?</v>
      </c>
      <c r="K9" s="29" t="e">
        <f t="shared" ca="1" si="0"/>
        <v>#NAME?</v>
      </c>
    </row>
    <row r="10" spans="2:11" ht="17" thickBot="1" x14ac:dyDescent="0.25">
      <c r="B10" s="24">
        <v>6</v>
      </c>
      <c r="C10" s="25">
        <v>30</v>
      </c>
      <c r="D10" s="17">
        <f>LN(C10)</f>
        <v>3.4011973816621555</v>
      </c>
      <c r="E10" s="18"/>
      <c r="F10" s="19">
        <v>0.6</v>
      </c>
      <c r="H10" s="26">
        <v>0</v>
      </c>
      <c r="I10" s="27" t="e" cm="1">
        <f t="array" aca="1" ref="I10" ca="1">_xll.RiskBernoulli(F10)</f>
        <v>#NAME?</v>
      </c>
      <c r="J10" s="28" t="e" cm="1">
        <f t="array" aca="1" ref="J10" ca="1">_xll.RiskTriang(D10,#REF!,E10)</f>
        <v>#NAME?</v>
      </c>
      <c r="K10" s="29" t="e">
        <f t="shared" ca="1" si="0"/>
        <v>#NAME?</v>
      </c>
    </row>
    <row r="11" spans="2:11" ht="17" thickBot="1" x14ac:dyDescent="0.25">
      <c r="B11" s="24">
        <v>7</v>
      </c>
      <c r="C11" s="25">
        <v>350</v>
      </c>
      <c r="D11" s="17">
        <f>LN(C11)</f>
        <v>5.857933154483459</v>
      </c>
      <c r="E11" s="18"/>
      <c r="F11" s="19">
        <v>0.6</v>
      </c>
      <c r="H11" s="26">
        <v>0</v>
      </c>
      <c r="I11" s="27" t="e" cm="1">
        <f t="array" aca="1" ref="I11" ca="1">_xll.RiskBernoulli(F11)</f>
        <v>#NAME?</v>
      </c>
      <c r="J11" s="28" t="e" cm="1">
        <f t="array" aca="1" ref="J11" ca="1">_xll.RiskTriang(D11,#REF!,E11)</f>
        <v>#NAME?</v>
      </c>
      <c r="K11" s="29" t="e">
        <f t="shared" ca="1" si="0"/>
        <v>#NAME?</v>
      </c>
    </row>
    <row r="12" spans="2:11" ht="17" thickBot="1" x14ac:dyDescent="0.25">
      <c r="B12" s="30">
        <v>8</v>
      </c>
      <c r="C12" s="31">
        <v>70</v>
      </c>
      <c r="D12" s="17">
        <f>LN(C12)</f>
        <v>4.2484952420493594</v>
      </c>
      <c r="E12" s="18"/>
      <c r="F12" s="19">
        <v>0.6</v>
      </c>
      <c r="H12" s="32">
        <v>0</v>
      </c>
      <c r="I12" s="33" t="e" cm="1">
        <f t="array" aca="1" ref="I12" ca="1">_xll.RiskBernoulli(F12)</f>
        <v>#NAME?</v>
      </c>
      <c r="J12" s="34" t="e" cm="1">
        <f t="array" aca="1" ref="J12" ca="1">_xll.RiskTriang(D12,#REF!,E12)</f>
        <v>#NAME?</v>
      </c>
      <c r="K12" s="35" t="e">
        <f t="shared" ca="1" si="0"/>
        <v>#NAME?</v>
      </c>
    </row>
    <row r="13" spans="2:11" ht="17" thickBot="1" x14ac:dyDescent="0.25">
      <c r="B13" s="15">
        <v>9</v>
      </c>
      <c r="C13" s="16">
        <v>177.5</v>
      </c>
      <c r="D13" s="17">
        <f>LN(C13)</f>
        <v>5.1789706089154706</v>
      </c>
      <c r="E13" s="18"/>
      <c r="F13" s="19">
        <v>0.6</v>
      </c>
      <c r="H13" s="20">
        <v>0</v>
      </c>
      <c r="I13" s="21" t="e" cm="1">
        <f t="array" aca="1" ref="I13" ca="1">_xll.RiskBernoulli(F13)</f>
        <v>#NAME?</v>
      </c>
      <c r="J13" s="22" t="e" cm="1">
        <f t="array" aca="1" ref="J13" ca="1">_xll.RiskTriang(D13,#REF!,E13)</f>
        <v>#NAME?</v>
      </c>
      <c r="K13" s="23" t="e">
        <f t="shared" ref="K13:K24" ca="1" si="1">(-C13+J13*I13)*H13</f>
        <v>#NAME?</v>
      </c>
    </row>
    <row r="14" spans="2:11" ht="17" thickBot="1" x14ac:dyDescent="0.25">
      <c r="B14" s="24">
        <v>10</v>
      </c>
      <c r="C14" s="25">
        <v>139.166666666667</v>
      </c>
      <c r="D14" s="17">
        <f>LN(C14)</f>
        <v>4.9356722556228032</v>
      </c>
      <c r="E14" s="18"/>
      <c r="F14" s="19">
        <v>0.6</v>
      </c>
      <c r="H14" s="26">
        <v>0</v>
      </c>
      <c r="I14" s="27" t="e" cm="1">
        <f t="array" aca="1" ref="I14" ca="1">_xll.RiskBernoulli(F14)</f>
        <v>#NAME?</v>
      </c>
      <c r="J14" s="28" t="e" cm="1">
        <f t="array" aca="1" ref="J14" ca="1">_xll.RiskTriang(D14,#REF!,E14)</f>
        <v>#NAME?</v>
      </c>
      <c r="K14" s="29" t="e">
        <f t="shared" ca="1" si="1"/>
        <v>#NAME?</v>
      </c>
    </row>
    <row r="15" spans="2:11" ht="17" thickBot="1" x14ac:dyDescent="0.25">
      <c r="B15" s="24">
        <v>11</v>
      </c>
      <c r="C15" s="25">
        <v>100.833333333334</v>
      </c>
      <c r="D15" s="17">
        <f>LN(C15)</f>
        <v>4.6134689888027927</v>
      </c>
      <c r="E15" s="18"/>
      <c r="F15" s="19">
        <v>0.6</v>
      </c>
      <c r="H15" s="26">
        <v>0</v>
      </c>
      <c r="I15" s="27" t="e" cm="1">
        <f t="array" aca="1" ref="I15" ca="1">_xll.RiskBernoulli(F15)</f>
        <v>#NAME?</v>
      </c>
      <c r="J15" s="28" t="e" cm="1">
        <f t="array" aca="1" ref="J15" ca="1">_xll.RiskTriang(D15,#REF!,E15)</f>
        <v>#NAME?</v>
      </c>
      <c r="K15" s="29" t="e">
        <f t="shared" ca="1" si="1"/>
        <v>#NAME?</v>
      </c>
    </row>
    <row r="16" spans="2:11" ht="17" thickBot="1" x14ac:dyDescent="0.25">
      <c r="B16" s="24">
        <v>12</v>
      </c>
      <c r="C16" s="25">
        <v>62.499999999999602</v>
      </c>
      <c r="D16" s="17">
        <f>LN(C16)</f>
        <v>4.135166556742349</v>
      </c>
      <c r="E16" s="18"/>
      <c r="F16" s="19">
        <v>0.6</v>
      </c>
      <c r="H16" s="26">
        <v>0</v>
      </c>
      <c r="I16" s="27" t="e" cm="1">
        <f t="array" aca="1" ref="I16" ca="1">_xll.RiskBernoulli(F16)</f>
        <v>#NAME?</v>
      </c>
      <c r="J16" s="28" t="e" cm="1">
        <f t="array" aca="1" ref="J16" ca="1">_xll.RiskTriang(D16,#REF!,E16)</f>
        <v>#NAME?</v>
      </c>
      <c r="K16" s="29" t="e">
        <f t="shared" ca="1" si="1"/>
        <v>#NAME?</v>
      </c>
    </row>
    <row r="17" spans="2:11" ht="17" thickBot="1" x14ac:dyDescent="0.25">
      <c r="B17" s="24">
        <v>13</v>
      </c>
      <c r="C17" s="25">
        <v>24.1666666666666</v>
      </c>
      <c r="D17" s="17">
        <f>LN(C17)</f>
        <v>3.1849742731925166</v>
      </c>
      <c r="E17" s="18"/>
      <c r="F17" s="19">
        <v>0.6</v>
      </c>
      <c r="H17" s="26">
        <v>0</v>
      </c>
      <c r="I17" s="27" t="e" cm="1">
        <f t="array" aca="1" ref="I17" ca="1">_xll.RiskBernoulli(F17)</f>
        <v>#NAME?</v>
      </c>
      <c r="J17" s="28" t="e" cm="1">
        <f t="array" aca="1" ref="J17" ca="1">_xll.RiskTriang(D17,#REF!,E17)</f>
        <v>#NAME?</v>
      </c>
      <c r="K17" s="29" t="e">
        <f t="shared" ca="1" si="1"/>
        <v>#NAME?</v>
      </c>
    </row>
    <row r="18" spans="2:11" ht="17" thickBot="1" x14ac:dyDescent="0.25">
      <c r="B18" s="24">
        <v>14</v>
      </c>
      <c r="C18" s="25">
        <v>-14.1666666666663</v>
      </c>
      <c r="D18" s="17" t="e">
        <f>LN(C18)</f>
        <v>#NUM!</v>
      </c>
      <c r="E18" s="18"/>
      <c r="F18" s="19">
        <v>0.6</v>
      </c>
      <c r="H18" s="26">
        <v>0</v>
      </c>
      <c r="I18" s="27" t="e" cm="1">
        <f t="array" aca="1" ref="I18" ca="1">_xll.RiskBernoulli(F18)</f>
        <v>#NAME?</v>
      </c>
      <c r="J18" s="28" t="e" cm="1">
        <f t="array" aca="1" ref="J18" ca="1">_xll.RiskTriang(D18,#REF!,E18)</f>
        <v>#NAME?</v>
      </c>
      <c r="K18" s="29" t="e">
        <f t="shared" ca="1" si="1"/>
        <v>#NAME?</v>
      </c>
    </row>
    <row r="19" spans="2:11" ht="17" thickBot="1" x14ac:dyDescent="0.25">
      <c r="B19" s="24">
        <v>15</v>
      </c>
      <c r="C19" s="25">
        <v>-52.500000000000298</v>
      </c>
      <c r="D19" s="17" t="e">
        <f>LN(C19)</f>
        <v>#NUM!</v>
      </c>
      <c r="E19" s="18"/>
      <c r="F19" s="19">
        <v>0.6</v>
      </c>
      <c r="H19" s="26">
        <v>0</v>
      </c>
      <c r="I19" s="27" t="e" cm="1">
        <f t="array" aca="1" ref="I19" ca="1">_xll.RiskBernoulli(F19)</f>
        <v>#NAME?</v>
      </c>
      <c r="J19" s="28" t="e" cm="1">
        <f t="array" aca="1" ref="J19" ca="1">_xll.RiskTriang(D19,#REF!,E19)</f>
        <v>#NAME?</v>
      </c>
      <c r="K19" s="29" t="e">
        <f t="shared" ca="1" si="1"/>
        <v>#NAME?</v>
      </c>
    </row>
    <row r="20" spans="2:11" ht="17" thickBot="1" x14ac:dyDescent="0.25">
      <c r="B20" s="30">
        <v>16</v>
      </c>
      <c r="C20" s="31">
        <v>-90.8333333333334</v>
      </c>
      <c r="D20" s="17" t="e">
        <f>LN(C20)</f>
        <v>#NUM!</v>
      </c>
      <c r="E20" s="18"/>
      <c r="F20" s="19">
        <v>0.6</v>
      </c>
      <c r="H20" s="32">
        <v>0</v>
      </c>
      <c r="I20" s="33" t="e" cm="1">
        <f t="array" aca="1" ref="I20" ca="1">_xll.RiskBernoulli(F20)</f>
        <v>#NAME?</v>
      </c>
      <c r="J20" s="34" t="e" cm="1">
        <f t="array" aca="1" ref="J20" ca="1">_xll.RiskTriang(D20,#REF!,E20)</f>
        <v>#NAME?</v>
      </c>
      <c r="K20" s="35" t="e">
        <f t="shared" ca="1" si="1"/>
        <v>#NAME?</v>
      </c>
    </row>
    <row r="21" spans="2:11" ht="17" thickBot="1" x14ac:dyDescent="0.25">
      <c r="B21" s="24">
        <v>17</v>
      </c>
      <c r="C21" s="25">
        <v>-129.166666666667</v>
      </c>
      <c r="D21" s="17" t="e">
        <f>LN(C21)</f>
        <v>#NUM!</v>
      </c>
      <c r="E21" s="18"/>
      <c r="F21" s="19">
        <v>0.6</v>
      </c>
      <c r="H21" s="20">
        <v>0</v>
      </c>
      <c r="I21" s="21" t="e" cm="1">
        <f t="array" aca="1" ref="I21" ca="1">_xll.RiskBernoulli(F21)</f>
        <v>#NAME?</v>
      </c>
      <c r="J21" s="22" t="e" cm="1">
        <f t="array" aca="1" ref="J21" ca="1">_xll.RiskTriang(D21,#REF!,E21)</f>
        <v>#NAME?</v>
      </c>
      <c r="K21" s="23" t="e">
        <f t="shared" ca="1" si="1"/>
        <v>#NAME?</v>
      </c>
    </row>
    <row r="22" spans="2:11" ht="17" thickBot="1" x14ac:dyDescent="0.25">
      <c r="B22" s="30">
        <v>18</v>
      </c>
      <c r="C22" s="31">
        <v>-167.49999999999901</v>
      </c>
      <c r="D22" s="17" t="e">
        <f>LN(C22)</f>
        <v>#NUM!</v>
      </c>
      <c r="E22" s="18"/>
      <c r="F22" s="19">
        <v>0.6</v>
      </c>
      <c r="H22" s="26">
        <v>0</v>
      </c>
      <c r="I22" s="27" t="e" cm="1">
        <f t="array" aca="1" ref="I22" ca="1">_xll.RiskBernoulli(F22)</f>
        <v>#NAME?</v>
      </c>
      <c r="J22" s="28" t="e" cm="1">
        <f t="array" aca="1" ref="J22" ca="1">_xll.RiskTriang(D22,#REF!,E22)</f>
        <v>#NAME?</v>
      </c>
      <c r="K22" s="29" t="e">
        <f t="shared" ca="1" si="1"/>
        <v>#NAME?</v>
      </c>
    </row>
    <row r="23" spans="2:11" ht="17" thickBot="1" x14ac:dyDescent="0.25">
      <c r="B23" s="24">
        <v>19</v>
      </c>
      <c r="C23" s="25">
        <v>-205.83333333333101</v>
      </c>
      <c r="D23" s="17" t="e">
        <f>LN(C23)</f>
        <v>#NUM!</v>
      </c>
      <c r="E23" s="18"/>
      <c r="F23" s="19">
        <v>0.6</v>
      </c>
      <c r="H23" s="26">
        <v>0</v>
      </c>
      <c r="I23" s="27" t="e" cm="1">
        <f t="array" aca="1" ref="I23" ca="1">_xll.RiskBernoulli(F23)</f>
        <v>#NAME?</v>
      </c>
      <c r="J23" s="28" t="e" cm="1">
        <f t="array" aca="1" ref="J23" ca="1">_xll.RiskTriang(D23,#REF!,E23)</f>
        <v>#NAME?</v>
      </c>
      <c r="K23" s="29" t="e">
        <f t="shared" ca="1" si="1"/>
        <v>#NAME?</v>
      </c>
    </row>
    <row r="24" spans="2:11" ht="17" thickBot="1" x14ac:dyDescent="0.25">
      <c r="B24" s="30">
        <v>20</v>
      </c>
      <c r="C24" s="31">
        <v>-244.16666666666299</v>
      </c>
      <c r="D24" s="17" t="e">
        <f>LN(C24)</f>
        <v>#NUM!</v>
      </c>
      <c r="E24" s="18"/>
      <c r="F24" s="19">
        <v>0.6</v>
      </c>
      <c r="H24" s="20">
        <v>0</v>
      </c>
      <c r="I24" s="21" t="e" cm="1">
        <f t="array" aca="1" ref="I24" ca="1">_xll.RiskBernoulli(F24)</f>
        <v>#NAME?</v>
      </c>
      <c r="J24" s="22" t="e" cm="1">
        <f t="array" aca="1" ref="J24" ca="1">_xll.RiskTriang(D24,#REF!,E24)</f>
        <v>#NAME?</v>
      </c>
      <c r="K24" s="23" t="e">
        <f t="shared" ca="1" si="1"/>
        <v>#NAME?</v>
      </c>
    </row>
    <row r="25" spans="2:11" ht="17" thickBot="1" x14ac:dyDescent="0.25"/>
    <row r="26" spans="2:11" ht="17" thickBot="1" x14ac:dyDescent="0.25">
      <c r="H26" s="36" t="s">
        <v>8</v>
      </c>
      <c r="I26" s="37"/>
      <c r="J26" s="37"/>
      <c r="K26" s="38" t="e" cm="1">
        <f t="array" aca="1" ref="K26" ca="1">_xll.RiskOutput("Objective Function")+SUM(K5:K12)</f>
        <v>#NAME?</v>
      </c>
    </row>
    <row r="27" spans="2:11" ht="17" thickBot="1" x14ac:dyDescent="0.25">
      <c r="H27" s="42" t="s">
        <v>9</v>
      </c>
      <c r="I27" s="43"/>
      <c r="J27" s="43"/>
      <c r="K27" s="38" t="e" cm="1">
        <f t="array" aca="1" ref="K27" ca="1">_xll.RiskMean(K26)</f>
        <v>#NAME?</v>
      </c>
    </row>
    <row r="28" spans="2:11" ht="17" thickBot="1" x14ac:dyDescent="0.25">
      <c r="B28" s="39" t="s">
        <v>10</v>
      </c>
      <c r="C28" s="40">
        <f>SUMPRODUCT(C5:C12,H5:H12)</f>
        <v>0</v>
      </c>
      <c r="D28" s="41" t="s">
        <v>11</v>
      </c>
    </row>
  </sheetData>
  <mergeCells count="25">
    <mergeCell ref="H26:J26"/>
    <mergeCell ref="D19:E19"/>
    <mergeCell ref="D20:E20"/>
    <mergeCell ref="D21:E21"/>
    <mergeCell ref="D22:E22"/>
    <mergeCell ref="D23:E23"/>
    <mergeCell ref="D24:E24"/>
    <mergeCell ref="D13:E13"/>
    <mergeCell ref="D14:E14"/>
    <mergeCell ref="D15:E15"/>
    <mergeCell ref="D16:E16"/>
    <mergeCell ref="D17:E17"/>
    <mergeCell ref="D18:E18"/>
    <mergeCell ref="D7:E7"/>
    <mergeCell ref="D8:E8"/>
    <mergeCell ref="D9:E9"/>
    <mergeCell ref="D10:E10"/>
    <mergeCell ref="D11:E11"/>
    <mergeCell ref="D12:E12"/>
    <mergeCell ref="B3:B4"/>
    <mergeCell ref="C3:C4"/>
    <mergeCell ref="D3:E4"/>
    <mergeCell ref="F3:F4"/>
    <mergeCell ref="D5:E5"/>
    <mergeCell ref="D6:E6"/>
  </mergeCells>
  <conditionalFormatting sqref="H5:H24">
    <cfRule type="expression" dxfId="3" priority="4" stopIfTrue="1">
      <formula>RiskColorCellsOptimization</formula>
    </cfRule>
  </conditionalFormatting>
  <conditionalFormatting sqref="K26:K27 I5:J24">
    <cfRule type="expression" dxfId="2" priority="1" stopIfTrue="1">
      <formula>RiskColorCellsSimOutput</formula>
    </cfRule>
    <cfRule type="expression" dxfId="1" priority="2" stopIfTrue="1">
      <formula>RiskColorCellsSimInput</formula>
    </cfRule>
    <cfRule type="expression" dxfId="0" priority="3" stopIfTrue="1">
      <formula>RiskColorCellsSimStatistics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Shixin Liu</dc:creator>
  <cp:lastModifiedBy>Shixin Liu</cp:lastModifiedBy>
  <dcterms:created xsi:type="dcterms:W3CDTF">2023-05-01T21:32:31Z</dcterms:created>
  <dcterms:modified xsi:type="dcterms:W3CDTF">2023-05-01T21:34:26Z</dcterms:modified>
</cp:coreProperties>
</file>